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mmahajan\Documents\eps-us\InputData\trans\BCDTRtSY\"/>
    </mc:Choice>
  </mc:AlternateContent>
  <xr:revisionPtr revIDLastSave="0" documentId="13_ncr:1_{CDD37CC7-6A7D-4D97-8077-3E6C66E0901C}" xr6:coauthVersionLast="47" xr6:coauthVersionMax="47" xr10:uidLastSave="{00000000-0000-0000-0000-000000000000}"/>
  <bookViews>
    <workbookView xWindow="-120" yWindow="-120" windowWidth="29040" windowHeight="17640" firstSheet="22" activeTab="27"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BCDTRtSY-psgr" sheetId="23" r:id="rId27"/>
    <sheet name="BCDTRtSY-frgt" sheetId="24" r:id="rId28"/>
  </sheets>
  <externalReferences>
    <externalReference r:id="rId29"/>
    <externalReference r:id="rId30"/>
    <externalReference r:id="rId31"/>
  </externalReferences>
  <definedNames>
    <definedName name="Eno_TM" localSheetId="27">'[1]1997  Table 1a Modified'!#REF!</definedName>
    <definedName name="Eno_TM" localSheetId="1">'[2]1997  Table 1a Modified'!#REF!</definedName>
    <definedName name="Eno_TM">'[1]1997  Table 1a Modified'!#REF!</definedName>
    <definedName name="Eno_Tons" localSheetId="27">'[1]1997  Table 1a Modified'!#REF!</definedName>
    <definedName name="Eno_Tons" localSheetId="1">'[2]1997  Table 1a Modified'!#REF!</definedName>
    <definedName name="Eno_Tons">'[1]1997  Table 1a Modified'!#REF!</definedName>
    <definedName name="NTS_YR">[3]About!$B$136</definedName>
    <definedName name="Sum_T2" localSheetId="27">'[1]1997  Table 1a Modified'!#REF!</definedName>
    <definedName name="Sum_T2" localSheetId="1">'[2]1997  Table 1a Modified'!#REF!</definedName>
    <definedName name="Sum_T2">'[1]1997  Table 1a Modified'!#REF!</definedName>
    <definedName name="Sum_TTM" localSheetId="27">'[1]1997  Table 1a Modified'!#REF!</definedName>
    <definedName name="Sum_TTM" localSheetId="1">'[2]1997  Table 1a Modified'!#REF!</definedName>
    <definedName name="Sum_TTM">'[1]1997  Table 1a Modified'!#REF!</definedName>
    <definedName name="ti_tbl_50" localSheetId="27">#REF!</definedName>
    <definedName name="ti_tbl_50" localSheetId="1">#REF!</definedName>
    <definedName name="ti_tbl_50">#REF!</definedName>
    <definedName name="ti_tbl_69" localSheetId="27">#REF!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24" l="1"/>
  <c r="G4" i="24"/>
  <c r="H4" i="24"/>
  <c r="I4" i="24"/>
  <c r="J4" i="24"/>
  <c r="K4" i="24"/>
  <c r="L4" i="24"/>
  <c r="M4" i="24"/>
  <c r="N4" i="24"/>
  <c r="O4" i="24"/>
  <c r="P4" i="24"/>
  <c r="Q4" i="24"/>
  <c r="R4" i="24"/>
  <c r="S4" i="24"/>
  <c r="T4" i="24"/>
  <c r="U4" i="24"/>
  <c r="V4" i="24"/>
  <c r="W4" i="24"/>
  <c r="X4" i="24"/>
  <c r="Y4" i="24"/>
  <c r="Z4" i="24"/>
  <c r="AA4" i="24"/>
  <c r="AB4" i="24"/>
  <c r="AC4" i="24"/>
  <c r="AD4" i="24"/>
  <c r="AE4" i="24"/>
  <c r="AF4" i="24"/>
  <c r="E4" i="24"/>
  <c r="D4" i="24"/>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4" i="23"/>
  <c r="D4" i="23"/>
  <c r="C4" i="23"/>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C4" i="24"/>
  <c r="C10" i="56" l="1"/>
  <c r="D66" i="37"/>
  <c r="B4" i="23"/>
  <c r="E9" i="56"/>
  <c r="F9" i="56"/>
  <c r="G9" i="56"/>
  <c r="H9" i="56"/>
  <c r="I9" i="56"/>
  <c r="J9" i="56"/>
  <c r="K9" i="56"/>
  <c r="L9" i="56"/>
  <c r="M9" i="56"/>
  <c r="N9" i="56"/>
  <c r="O9" i="56"/>
  <c r="P9" i="56"/>
  <c r="Q9" i="56"/>
  <c r="R9" i="56"/>
  <c r="S9" i="56"/>
  <c r="T9" i="56"/>
  <c r="U9" i="56"/>
  <c r="V9" i="56"/>
  <c r="W9" i="56"/>
  <c r="X9" i="56"/>
  <c r="Y9" i="56"/>
  <c r="Z9" i="56"/>
  <c r="AA9" i="56"/>
  <c r="AB9" i="56"/>
  <c r="AC9" i="56"/>
  <c r="AD9" i="56"/>
  <c r="AE9" i="56"/>
  <c r="AF9" i="56"/>
  <c r="D9" i="56"/>
  <c r="C9" i="56"/>
  <c r="B9" i="56"/>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C6" i="24"/>
  <c r="D6" i="24"/>
  <c r="E6" i="24"/>
  <c r="C3" i="23"/>
  <c r="D3" i="23"/>
  <c r="E23" i="37"/>
  <c r="D25" i="37"/>
  <c r="D26" i="37" s="1"/>
  <c r="D22" i="37"/>
  <c r="D23" i="37" s="1"/>
  <c r="E25" i="37"/>
  <c r="E26" i="37" s="1"/>
  <c r="E22" i="37"/>
  <c r="G4" i="57"/>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C7" i="23"/>
  <c r="B7" i="23"/>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F3" i="23"/>
  <c r="AE3" i="23"/>
  <c r="AD3" i="23"/>
  <c r="AC3" i="23"/>
  <c r="AB3" i="23"/>
  <c r="AA3" i="23"/>
  <c r="Z3" i="23"/>
  <c r="Y3" i="23"/>
  <c r="X3" i="23"/>
  <c r="W3" i="23"/>
  <c r="V3" i="23"/>
  <c r="U3" i="23"/>
  <c r="T3" i="23"/>
  <c r="S3" i="23"/>
  <c r="R3" i="23"/>
  <c r="Q3" i="23"/>
  <c r="P3" i="23"/>
  <c r="O3" i="23"/>
  <c r="N3" i="23"/>
  <c r="M3" i="23"/>
  <c r="L3" i="23"/>
  <c r="K3" i="23"/>
  <c r="J3" i="23"/>
  <c r="I3" i="23"/>
  <c r="H3" i="23"/>
  <c r="E3" i="23"/>
  <c r="F3" i="23"/>
  <c r="G3"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C6"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5" i="23"/>
  <c r="C5"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C2" i="23"/>
  <c r="B6" i="23"/>
  <c r="B5" i="23"/>
  <c r="B3" i="23"/>
  <c r="B2" i="23"/>
  <c r="B6" i="24" l="1"/>
  <c r="B5" i="24"/>
  <c r="D19" i="4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 r="E5" i="24" l="1"/>
  <c r="E3" i="24"/>
  <c r="E2" i="24"/>
  <c r="G3" i="24"/>
  <c r="G2" i="24"/>
  <c r="G5" i="24"/>
  <c r="P5" i="24"/>
  <c r="P3" i="24"/>
  <c r="P2" i="24"/>
  <c r="V5" i="24"/>
  <c r="V2" i="24"/>
  <c r="V3" i="24"/>
  <c r="D2" i="24"/>
  <c r="D5" i="24"/>
  <c r="D3" i="24"/>
  <c r="Z3" i="24"/>
  <c r="Z2" i="24"/>
  <c r="Z5" i="24"/>
  <c r="N3" i="24"/>
  <c r="N2" i="24"/>
  <c r="N5" i="24"/>
  <c r="O3" i="24"/>
  <c r="O2" i="24"/>
  <c r="O5" i="24"/>
  <c r="Q5" i="24"/>
  <c r="Q3" i="24"/>
  <c r="Q2" i="24"/>
  <c r="R3" i="24"/>
  <c r="R2" i="24"/>
  <c r="R5" i="24"/>
  <c r="S5" i="24"/>
  <c r="S3" i="24"/>
  <c r="S2" i="24"/>
  <c r="T3" i="24"/>
  <c r="T5" i="24"/>
  <c r="T2" i="24"/>
  <c r="U5" i="24"/>
  <c r="U2" i="24"/>
  <c r="U3" i="24"/>
  <c r="C2" i="24"/>
  <c r="C5" i="24"/>
  <c r="C3" i="24"/>
  <c r="W5" i="24"/>
  <c r="W2" i="24"/>
  <c r="W3" i="24"/>
  <c r="Y5" i="24"/>
  <c r="Y2" i="24"/>
  <c r="Y3" i="24"/>
  <c r="AD3" i="24"/>
  <c r="AD2" i="24"/>
  <c r="AD5" i="24"/>
  <c r="X5" i="24"/>
  <c r="X3" i="24"/>
  <c r="X2" i="24"/>
  <c r="F3" i="24"/>
  <c r="F2" i="24"/>
  <c r="F5" i="24"/>
  <c r="AA3" i="24"/>
  <c r="AA2" i="24"/>
  <c r="AA5" i="24"/>
  <c r="H5" i="24"/>
  <c r="H3" i="24"/>
  <c r="H2" i="24"/>
  <c r="AB5" i="24"/>
  <c r="AB3" i="24"/>
  <c r="AB2" i="24"/>
  <c r="I3" i="24"/>
  <c r="I2" i="24"/>
  <c r="I5" i="24"/>
  <c r="AC3" i="24"/>
  <c r="AC2" i="24"/>
  <c r="AC5" i="24"/>
  <c r="J3" i="24"/>
  <c r="J2" i="24"/>
  <c r="J5" i="24"/>
  <c r="K3" i="24"/>
  <c r="K2" i="24"/>
  <c r="K5" i="24"/>
  <c r="AE3" i="24"/>
  <c r="AE2" i="24"/>
  <c r="AE5" i="24"/>
  <c r="L3" i="24"/>
  <c r="L2" i="24"/>
  <c r="L5" i="24"/>
  <c r="AF3" i="24"/>
  <c r="AF2" i="24"/>
  <c r="AF5" i="24"/>
  <c r="M3" i="24"/>
  <c r="M2" i="24"/>
  <c r="M5" i="24"/>
</calcChain>
</file>

<file path=xl/sharedStrings.xml><?xml version="1.0" encoding="utf-8"?>
<sst xmlns="http://schemas.openxmlformats.org/spreadsheetml/2006/main" count="8249" uniqueCount="3679">
  <si>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</si>
  <si>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</si>
  <si>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</si>
  <si>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</si>
  <si>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</si>
  <si>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</si>
  <si>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</si>
  <si>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</si>
  <si>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</si>
  <si>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</si>
  <si>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</si>
  <si>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</si>
  <si>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</si>
  <si>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</si>
  <si>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</si>
  <si>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</si>
  <si>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</si>
  <si>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</si>
  <si>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</si>
  <si>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</si>
  <si>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</si>
  <si>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</si>
  <si>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</si>
  <si>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</si>
  <si>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</si>
  <si>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</si>
  <si>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</si>
  <si>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</si>
  <si>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</si>
  <si>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</si>
  <si>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</si>
  <si>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</si>
  <si>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</si>
  <si>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</si>
  <si>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</si>
  <si>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</si>
  <si>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</si>
  <si>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</si>
  <si>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</si>
  <si>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</si>
  <si>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</si>
  <si>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</si>
  <si>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</si>
  <si>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</si>
  <si>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</si>
  <si>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</si>
  <si>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</si>
  <si>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</si>
  <si>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</si>
  <si>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</si>
  <si>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</si>
  <si>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</si>
  <si>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</si>
  <si>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</si>
  <si>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</si>
  <si>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</si>
  <si>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</si>
  <si>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</si>
  <si>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</si>
  <si>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</si>
  <si>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</si>
  <si>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</si>
  <si>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</si>
  <si>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</si>
  <si>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</si>
  <si>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</si>
  <si>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</si>
  <si>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</si>
  <si>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</si>
  <si>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</si>
  <si>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</si>
  <si>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</si>
  <si>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</si>
  <si>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</si>
  <si>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</si>
  <si>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</si>
  <si>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</si>
  <si>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</si>
  <si>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</si>
  <si>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</si>
  <si>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</si>
  <si>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</si>
  <si>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</si>
  <si>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</si>
  <si>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</si>
  <si>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</si>
  <si>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</si>
  <si>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</si>
  <si>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</si>
  <si>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</si>
  <si>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</si>
  <si>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</si>
  <si>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</si>
  <si>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</si>
  <si>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</si>
  <si>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</si>
  <si>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</si>
  <si>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</si>
  <si>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</si>
  <si>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</si>
  <si>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</si>
  <si>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</si>
  <si>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</si>
  <si>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</si>
  <si>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</si>
  <si>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</si>
  <si>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</si>
  <si>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</si>
  <si>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</si>
  <si>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</si>
  <si>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</si>
  <si>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</si>
  <si>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</si>
  <si>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</si>
  <si>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</si>
  <si>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</si>
  <si>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</si>
  <si>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</si>
  <si>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</si>
  <si>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</si>
  <si>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</si>
  <si>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</si>
  <si>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</si>
  <si>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</si>
  <si>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</si>
  <si>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</si>
  <si>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</si>
  <si>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</si>
  <si>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</si>
  <si>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</si>
  <si>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</si>
  <si>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</si>
  <si>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</si>
  <si>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</si>
  <si>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</si>
  <si>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</si>
  <si>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</si>
  <si>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</si>
  <si>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</si>
  <si>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</si>
  <si>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</si>
  <si>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</si>
  <si>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</si>
  <si>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</si>
  <si>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</si>
  <si>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</si>
  <si>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</si>
  <si>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</si>
  <si>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</si>
  <si>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</si>
  <si>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</si>
  <si>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</si>
  <si>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</si>
  <si>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</si>
  <si>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</si>
  <si>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</si>
  <si>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</si>
  <si>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</si>
  <si>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</si>
  <si>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</si>
  <si>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</si>
  <si>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</si>
  <si>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</si>
  <si>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</si>
  <si>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</si>
  <si>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</si>
  <si>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</si>
  <si>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</si>
  <si>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</si>
  <si>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</si>
  <si>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</si>
  <si>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</si>
  <si>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</si>
  <si>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</si>
  <si>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</si>
  <si>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</si>
  <si>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</si>
  <si>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</si>
  <si>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</si>
  <si>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</si>
  <si>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</si>
  <si>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</si>
  <si>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</si>
  <si>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</si>
  <si>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</si>
  <si>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</si>
  <si>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</si>
  <si>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</si>
  <si>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</si>
  <si>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</si>
  <si>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</si>
  <si>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</si>
  <si>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</si>
  <si>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</si>
  <si>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</si>
  <si>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</si>
  <si>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</si>
  <si>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</si>
  <si>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</si>
  <si>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</si>
  <si>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</si>
  <si>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</si>
  <si>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</si>
  <si>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</si>
  <si>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</si>
  <si>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</si>
  <si>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</si>
  <si>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</si>
  <si>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</si>
  <si>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</si>
  <si>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</si>
  <si>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</si>
  <si>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</si>
  <si>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</si>
  <si>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</si>
  <si>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</si>
  <si>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</si>
  <si>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</si>
  <si>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</si>
  <si>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</si>
  <si>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</si>
  <si>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</si>
  <si>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</si>
  <si>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</si>
  <si>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</si>
  <si>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</si>
  <si>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</si>
  <si>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</si>
  <si>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</si>
  <si>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</si>
  <si>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</si>
  <si>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</si>
  <si>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</si>
  <si>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</si>
  <si>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</si>
  <si>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</si>
  <si>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</si>
  <si>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</si>
  <si>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</si>
  <si>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</si>
  <si>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</si>
  <si>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</si>
  <si>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</si>
  <si>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</si>
  <si>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</si>
  <si>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</si>
  <si>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</si>
  <si>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</si>
  <si>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</si>
  <si>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</si>
  <si>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</si>
  <si>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</si>
  <si>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</si>
  <si>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</si>
  <si>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</si>
  <si>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</si>
  <si>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</si>
  <si>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</si>
  <si>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</si>
  <si>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</si>
  <si>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</si>
  <si>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</si>
  <si>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</si>
  <si>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</si>
  <si>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</si>
  <si>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</si>
  <si>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</si>
  <si>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</si>
  <si>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</si>
  <si>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</si>
  <si>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</si>
  <si>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</si>
  <si>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</si>
  <si>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</si>
  <si>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</si>
  <si>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</si>
  <si>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</si>
  <si>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</si>
  <si>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</si>
  <si>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</si>
  <si>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</si>
  <si>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</si>
  <si>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</si>
  <si>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</si>
  <si>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</si>
  <si>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</si>
  <si>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</si>
  <si>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</si>
  <si>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</si>
  <si>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</si>
  <si>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</si>
  <si>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</si>
  <si>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</si>
  <si>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</si>
  <si>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</si>
  <si>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</si>
  <si>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</si>
  <si>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</si>
  <si>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</si>
  <si>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</si>
  <si>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</si>
  <si>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</si>
  <si>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</si>
  <si>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</si>
  <si>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</si>
  <si>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</si>
  <si>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</si>
  <si>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</si>
  <si>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</si>
  <si>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</si>
  <si>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</si>
  <si>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</si>
  <si>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</si>
  <si>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</si>
  <si>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</si>
  <si>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</si>
  <si>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</si>
  <si>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</si>
  <si>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</si>
  <si>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</si>
  <si>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</si>
  <si>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</si>
  <si>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</si>
  <si>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</si>
  <si>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</si>
  <si>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</si>
  <si>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</si>
  <si>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</si>
  <si>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</si>
  <si>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</si>
  <si>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</si>
  <si>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</si>
  <si>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</si>
  <si>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</si>
  <si>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</si>
  <si>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</si>
  <si>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</si>
  <si>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</si>
  <si>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</si>
  <si>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</si>
  <si>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</si>
  <si>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</si>
  <si>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</si>
  <si>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</si>
  <si>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</si>
  <si>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</si>
  <si>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</si>
  <si>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</si>
  <si>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</si>
  <si>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</si>
  <si>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</si>
  <si>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</si>
  <si>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</si>
  <si>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</si>
  <si>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</si>
  <si>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</si>
  <si>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</si>
  <si>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</si>
  <si>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</si>
  <si>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</si>
  <si>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</si>
  <si>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</si>
  <si>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</si>
  <si>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</si>
  <si>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</si>
  <si>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</si>
  <si>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</si>
  <si>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</si>
  <si>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</si>
  <si>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</si>
  <si>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</si>
  <si>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</si>
  <si>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</si>
  <si>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</si>
  <si>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</si>
  <si>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</si>
  <si>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</si>
  <si>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</si>
  <si>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</si>
  <si>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</si>
  <si>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</si>
  <si>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</si>
  <si>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</si>
  <si>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</si>
  <si>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</si>
  <si>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</si>
  <si>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</si>
  <si>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</si>
  <si>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</si>
  <si>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</si>
  <si>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</si>
  <si>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</si>
  <si>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</si>
  <si>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</si>
  <si>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</si>
  <si>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</si>
  <si>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</si>
  <si>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</si>
  <si>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</si>
  <si>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</si>
  <si>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</si>
  <si>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</si>
  <si>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</si>
  <si>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</si>
  <si>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</si>
  <si>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</si>
  <si>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</si>
  <si>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</si>
  <si>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</si>
  <si>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</si>
  <si>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</si>
  <si>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</si>
  <si>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</si>
  <si>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</si>
  <si>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</si>
  <si>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</si>
  <si>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</si>
  <si>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</si>
  <si>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</si>
  <si>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</si>
  <si>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</si>
  <si>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</si>
  <si>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</si>
  <si>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</si>
  <si>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</si>
  <si>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</si>
  <si>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</si>
  <si>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</si>
  <si>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</si>
  <si>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</si>
  <si>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</si>
  <si>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</si>
  <si>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</si>
  <si>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</si>
  <si>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</si>
  <si>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</si>
  <si>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</si>
  <si>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</si>
  <si>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</si>
  <si>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</si>
  <si>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</si>
  <si>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</si>
  <si>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</si>
  <si>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</si>
  <si>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</si>
  <si>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</si>
  <si>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</si>
  <si>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</si>
  <si>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</si>
  <si>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</si>
  <si>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</si>
  <si>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</si>
  <si>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</si>
  <si>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</si>
  <si>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</si>
  <si>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</si>
  <si>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</si>
  <si>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</si>
  <si>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</si>
  <si>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</si>
  <si>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</si>
  <si>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</si>
  <si>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</si>
  <si>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</si>
  <si>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</si>
  <si>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</si>
  <si>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</si>
  <si>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</si>
  <si>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</si>
  <si>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</si>
  <si>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</si>
  <si>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</si>
  <si>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</si>
  <si>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</si>
  <si>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</si>
  <si>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</si>
  <si>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</si>
  <si>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</si>
  <si>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</si>
  <si>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</si>
  <si>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</si>
  <si>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</si>
  <si>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</si>
  <si>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</si>
  <si>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</si>
  <si>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</si>
  <si>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</si>
  <si>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</si>
  <si>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</si>
  <si>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</si>
  <si>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</si>
  <si>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</si>
  <si>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</si>
  <si>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</si>
  <si>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</si>
  <si>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</si>
  <si>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</si>
  <si>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</si>
  <si>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</si>
  <si>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</si>
  <si>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</si>
  <si>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</si>
  <si>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</si>
  <si>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</si>
  <si>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</si>
  <si>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</si>
  <si>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</si>
  <si>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</si>
  <si>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</si>
  <si>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</si>
  <si>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</si>
  <si>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</si>
  <si>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</si>
  <si>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</si>
  <si>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</si>
  <si>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</si>
  <si>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</si>
  <si>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</si>
  <si>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</si>
  <si>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</si>
  <si>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</si>
  <si>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</si>
  <si>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</si>
  <si>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</si>
  <si>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</si>
  <si>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</si>
  <si>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</si>
  <si>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</si>
  <si>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</si>
  <si>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</si>
  <si>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</si>
  <si>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</si>
  <si>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</si>
  <si>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</si>
  <si>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</si>
  <si>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</si>
  <si>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</si>
  <si>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</si>
  <si>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</si>
  <si>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</si>
  <si>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</si>
  <si>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</si>
  <si>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</si>
  <si>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</si>
  <si>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</si>
  <si>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</si>
  <si>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</si>
  <si>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</si>
  <si>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</si>
  <si>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</si>
  <si>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</si>
  <si>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</si>
  <si>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</si>
  <si>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</si>
  <si>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</si>
  <si>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</si>
  <si>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</si>
  <si>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</si>
  <si>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</si>
  <si>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</si>
  <si>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</si>
  <si>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</si>
  <si>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</si>
  <si>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</si>
  <si>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</si>
  <si>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</si>
  <si>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</si>
  <si>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</si>
  <si>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</si>
  <si>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</si>
  <si>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</si>
  <si>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</si>
  <si>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</si>
  <si>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</si>
  <si>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</si>
  <si>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</si>
  <si>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</si>
  <si>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</si>
  <si>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</si>
  <si>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</si>
  <si>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</si>
  <si>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</si>
  <si>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</si>
  <si>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</si>
  <si>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</si>
  <si>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</si>
  <si>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</si>
  <si>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</si>
  <si>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</si>
  <si>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</si>
  <si>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</si>
  <si>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</si>
  <si>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</si>
  <si>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</si>
  <si>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</si>
  <si>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</si>
  <si>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</si>
  <si>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</si>
  <si>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</si>
  <si>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</si>
  <si>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</si>
  <si>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</si>
  <si>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</si>
  <si>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</si>
  <si>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</si>
  <si>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</si>
  <si>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</si>
  <si>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</si>
  <si>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</si>
  <si>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</si>
  <si>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</si>
  <si>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</si>
  <si>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</si>
  <si>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</si>
  <si>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</si>
  <si>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</si>
  <si>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</si>
  <si>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</si>
  <si>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</si>
  <si>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</si>
  <si>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</si>
  <si>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</si>
  <si>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</si>
  <si>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</si>
  <si>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</si>
  <si>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</si>
  <si>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</si>
  <si>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</si>
  <si>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</si>
  <si>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</si>
  <si>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</si>
  <si>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</si>
  <si>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</si>
  <si>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</si>
  <si>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</si>
  <si>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</si>
  <si>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</si>
  <si>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</si>
  <si>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</si>
  <si>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</si>
  <si>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</si>
  <si>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</si>
  <si>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</si>
  <si>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</si>
  <si>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</si>
  <si>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</si>
  <si>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</si>
  <si>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</si>
  <si>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</si>
  <si>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</si>
  <si>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</si>
  <si>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</si>
  <si>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</si>
  <si>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</si>
  <si>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</si>
  <si>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</si>
  <si>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</si>
  <si>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</si>
  <si>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</si>
  <si>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</si>
  <si>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</si>
  <si>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</si>
  <si>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</si>
  <si>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</si>
  <si>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</si>
  <si>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</si>
  <si>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</si>
  <si>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</si>
  <si>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</si>
  <si>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</si>
  <si>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</si>
  <si>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</si>
  <si>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</si>
  <si>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</si>
  <si>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</si>
  <si>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</si>
  <si>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</si>
  <si>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</si>
  <si>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</si>
  <si>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</si>
  <si>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</si>
  <si>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</si>
  <si>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</si>
  <si>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</si>
  <si>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</si>
  <si>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</si>
  <si>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</si>
  <si>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</si>
  <si>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</si>
  <si>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</si>
  <si>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</si>
  <si>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</si>
  <si>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</si>
  <si>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</si>
  <si>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</si>
  <si>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</si>
  <si>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</si>
  <si>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</si>
  <si>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</si>
  <si>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</si>
  <si>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</si>
  <si>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</si>
  <si>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</si>
  <si>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</si>
  <si>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</si>
  <si>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</si>
  <si>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</si>
  <si>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</si>
  <si>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</si>
  <si>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</si>
  <si>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</si>
  <si>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</si>
  <si>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</si>
  <si>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</si>
  <si>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</si>
  <si>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</si>
  <si>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</si>
  <si>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</si>
  <si>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</si>
  <si>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</si>
  <si>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</si>
  <si>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</si>
  <si>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</si>
  <si>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</si>
  <si>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</si>
  <si>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</si>
  <si>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</si>
  <si>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</si>
  <si>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</si>
  <si>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</si>
  <si>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</si>
  <si>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</si>
  <si>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</si>
  <si>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</si>
  <si>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</si>
  <si>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</si>
  <si>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</si>
  <si>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</si>
  <si>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</si>
  <si>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</si>
  <si>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</si>
  <si>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</si>
  <si>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</si>
  <si>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</si>
  <si>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</si>
  <si>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</si>
  <si>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</si>
  <si>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</si>
  <si>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</si>
  <si>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</si>
  <si>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</si>
  <si>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</si>
  <si>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</si>
  <si>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</si>
  <si>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</si>
  <si>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</si>
  <si>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</si>
  <si>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</si>
  <si>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</si>
  <si>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</si>
  <si>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</si>
  <si>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</si>
  <si>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</si>
  <si>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</si>
  <si>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</si>
  <si>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</si>
  <si>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</si>
  <si>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</si>
  <si>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</si>
  <si>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</si>
  <si>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</si>
  <si>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</si>
  <si>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</si>
  <si>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</si>
  <si>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</si>
  <si>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</si>
  <si>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</si>
  <si>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</si>
  <si>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</si>
  <si>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</si>
  <si>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</si>
  <si>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</si>
  <si>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</si>
  <si>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</si>
  <si>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</si>
  <si>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</si>
  <si>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</si>
  <si>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</si>
  <si>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</si>
  <si>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</si>
  <si>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</si>
  <si>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</si>
  <si>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</si>
  <si>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</si>
  <si>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</si>
  <si>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</si>
  <si>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</si>
  <si>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</si>
  <si>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</si>
  <si>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</si>
  <si>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</si>
  <si>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</si>
  <si>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</si>
  <si>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</si>
  <si>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</si>
  <si>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</si>
  <si>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</si>
  <si>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</si>
  <si>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</si>
  <si>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</si>
  <si>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</si>
  <si>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</si>
  <si>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</si>
  <si>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</si>
  <si>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</si>
  <si>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</si>
  <si>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</si>
  <si>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</si>
  <si>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</si>
  <si>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</si>
  <si>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</si>
  <si>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</si>
  <si>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</si>
  <si>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</si>
  <si>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</si>
  <si>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</si>
  <si>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</si>
  <si>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</si>
  <si>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</si>
  <si>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</si>
  <si>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</si>
  <si>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</si>
  <si>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</si>
  <si>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</si>
  <si>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</si>
  <si>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</si>
  <si>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</si>
  <si>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</si>
  <si>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</si>
  <si>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</si>
  <si>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</si>
  <si>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</si>
  <si>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</si>
  <si>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</si>
  <si>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</si>
  <si>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</si>
  <si>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</si>
  <si>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</si>
  <si>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</si>
  <si>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</si>
  <si>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</si>
  <si>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</si>
  <si>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</si>
  <si>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</si>
  <si>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</si>
  <si>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</si>
  <si>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</si>
  <si>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</si>
  <si>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</si>
  <si>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</si>
  <si>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</si>
  <si>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</si>
  <si>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</si>
  <si>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</si>
  <si>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</si>
  <si>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</si>
  <si>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</si>
  <si>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</si>
  <si>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</si>
  <si>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</si>
  <si>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</si>
  <si>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</si>
  <si>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</si>
  <si>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</si>
  <si>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</si>
  <si>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</si>
  <si>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</si>
  <si>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</si>
  <si>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</si>
  <si>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</si>
  <si>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</si>
  <si>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</si>
  <si>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</si>
  <si>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</si>
  <si>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</si>
  <si>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</si>
  <si>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</si>
  <si>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</si>
  <si>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</si>
  <si>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</si>
  <si>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</si>
  <si>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</si>
  <si>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</si>
  <si>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</si>
  <si>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</si>
  <si>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</si>
  <si>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</si>
  <si>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</si>
  <si>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</si>
  <si>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</si>
  <si>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</si>
  <si>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</si>
  <si>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</si>
  <si>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</si>
  <si>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</si>
  <si>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</si>
  <si>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</si>
  <si>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</si>
  <si>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</si>
  <si>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</si>
  <si>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</si>
  <si>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</si>
  <si>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</si>
  <si>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</si>
  <si>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</si>
  <si>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</si>
  <si>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</si>
  <si>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</si>
  <si>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</si>
  <si>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</si>
  <si>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</si>
  <si>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</si>
  <si>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</si>
  <si>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</si>
  <si>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</si>
  <si>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</si>
  <si>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</si>
  <si>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</si>
  <si>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</si>
  <si>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</si>
  <si>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</si>
  <si>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</si>
  <si>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</si>
  <si>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</si>
  <si>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</si>
  <si>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</si>
  <si>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</si>
  <si>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</si>
  <si>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</si>
  <si>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</si>
  <si>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</si>
  <si>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</si>
  <si>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</si>
  <si>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</si>
  <si>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</si>
  <si>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</si>
  <si>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</si>
  <si>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</si>
  <si>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</si>
  <si>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</si>
  <si>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</si>
  <si>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</si>
  <si>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</si>
  <si>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</si>
  <si>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</si>
  <si>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</si>
  <si>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</si>
  <si>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</si>
  <si>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</si>
  <si>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</si>
  <si>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</si>
  <si>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</si>
  <si>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</si>
  <si>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</si>
  <si>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</si>
  <si>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</si>
  <si>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</si>
  <si>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</si>
  <si>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</si>
  <si>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</si>
  <si>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</si>
  <si>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</si>
  <si>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</si>
  <si>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</si>
  <si>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</si>
  <si>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</si>
  <si>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</si>
  <si>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</si>
  <si>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</si>
  <si>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</si>
  <si>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</si>
  <si>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</si>
  <si>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</si>
  <si>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</si>
  <si>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</si>
  <si>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</si>
  <si>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</si>
  <si>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</si>
  <si>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</si>
  <si>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</si>
  <si>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</si>
  <si>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</si>
  <si>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</si>
  <si>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</si>
  <si>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</si>
  <si>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</si>
  <si>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</si>
  <si>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</si>
  <si>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</si>
  <si>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</si>
  <si>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</si>
  <si>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</si>
  <si>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</si>
  <si>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</si>
  <si>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</si>
  <si>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</si>
  <si>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</si>
  <si>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</si>
  <si>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</si>
  <si>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</si>
  <si>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</si>
  <si>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</si>
  <si>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</si>
  <si>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</si>
  <si>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</si>
  <si>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</si>
  <si>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</si>
  <si>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</si>
  <si>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</si>
  <si>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</si>
  <si>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</si>
  <si>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</si>
  <si>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</si>
  <si>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</si>
  <si>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</si>
  <si>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</si>
  <si>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</si>
  <si>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</si>
  <si>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</si>
  <si>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</si>
  <si>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</si>
  <si>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</si>
  <si>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</si>
  <si>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</si>
  <si>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</si>
  <si>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</si>
  <si>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</si>
  <si>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</si>
  <si>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</si>
  <si>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</si>
  <si>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</si>
  <si>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</si>
  <si>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</si>
  <si>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</si>
  <si>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</si>
  <si>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</si>
  <si>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</si>
  <si>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</si>
  <si>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</si>
  <si>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</si>
  <si>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</si>
  <si>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</si>
  <si>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</si>
  <si>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</si>
  <si>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</si>
  <si>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</si>
  <si>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</si>
  <si>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</si>
  <si>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</si>
  <si>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</si>
  <si>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</si>
  <si>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</si>
  <si>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</si>
  <si>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</si>
  <si>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</si>
  <si>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</si>
  <si>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</si>
  <si>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</si>
  <si>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</si>
  <si>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</si>
  <si>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</si>
  <si>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</si>
  <si>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</si>
  <si>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</si>
  <si>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</si>
  <si>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</si>
  <si>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</si>
  <si>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</si>
  <si>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</si>
  <si>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</si>
  <si>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</si>
  <si>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</si>
  <si>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</si>
  <si>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</si>
  <si>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</si>
  <si>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</si>
  <si>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</si>
  <si>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</si>
  <si>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</si>
  <si>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</si>
  <si>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</si>
  <si>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</si>
  <si>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</si>
  <si>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</si>
  <si>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</si>
  <si>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</si>
  <si>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</si>
  <si>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</si>
  <si>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</si>
  <si>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</si>
  <si>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</si>
  <si>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</si>
  <si>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</si>
  <si>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</si>
  <si>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</si>
  <si>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</si>
  <si>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</si>
  <si>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</si>
  <si>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</si>
  <si>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</si>
  <si>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</si>
  <si>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</si>
  <si>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</si>
  <si>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</si>
  <si>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</si>
  <si>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</si>
  <si>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</si>
  <si>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</si>
  <si>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</si>
  <si>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</si>
  <si>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</si>
  <si>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</si>
  <si>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</si>
  <si>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</si>
  <si>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</si>
  <si>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</si>
  <si>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</si>
  <si>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</si>
  <si>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</si>
  <si>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</si>
  <si>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</si>
  <si>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</si>
  <si>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</si>
  <si>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</si>
  <si>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</si>
  <si>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</si>
  <si>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</si>
  <si>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</si>
  <si>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</si>
  <si>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</si>
  <si>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</si>
  <si>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</si>
  <si>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</si>
  <si>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</si>
  <si>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</si>
  <si>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</si>
  <si>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</si>
  <si>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</si>
  <si>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</si>
  <si>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</si>
  <si>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</si>
  <si>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</si>
  <si>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</si>
  <si>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</si>
  <si>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</si>
  <si>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</si>
  <si>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</si>
  <si>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</si>
  <si>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</si>
  <si>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</si>
  <si>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</si>
  <si>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</si>
  <si>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</si>
  <si>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</si>
  <si>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</si>
  <si>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</si>
  <si>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</si>
  <si>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</si>
  <si>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</si>
  <si>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</si>
  <si>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</si>
  <si>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</si>
  <si>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</si>
  <si>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</si>
  <si>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</si>
  <si>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</si>
  <si>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</si>
  <si>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</si>
  <si>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</si>
  <si>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</si>
  <si>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</si>
  <si>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</si>
  <si>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</si>
  <si>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</si>
  <si>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</si>
  <si>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</si>
  <si>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</si>
  <si>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</si>
  <si>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</si>
  <si>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</si>
  <si>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</si>
  <si>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</si>
  <si>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</si>
  <si>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</si>
  <si>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</si>
  <si>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</si>
  <si>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</si>
  <si>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</si>
  <si>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</si>
  <si>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</si>
  <si>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</si>
  <si>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</si>
  <si>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</si>
  <si>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</si>
  <si>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</si>
  <si>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</si>
  <si>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</si>
  <si>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</si>
  <si>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</si>
  <si>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</si>
  <si>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</si>
  <si>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</si>
  <si>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</si>
  <si>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</si>
  <si>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</si>
  <si>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</si>
  <si>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</si>
  <si>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</si>
  <si>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</si>
  <si>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</si>
  <si>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</si>
  <si>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</si>
  <si>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</si>
  <si>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</si>
  <si>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</si>
  <si>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</si>
  <si>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</si>
  <si>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</si>
  <si>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</si>
  <si>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</si>
  <si>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</si>
  <si>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</si>
  <si>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</si>
  <si>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</si>
  <si>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</si>
  <si>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</si>
  <si>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</si>
  <si>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</si>
  <si>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</si>
  <si>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</si>
  <si>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</si>
  <si>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</si>
  <si>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</si>
  <si>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</si>
  <si>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</si>
  <si>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</si>
  <si>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</si>
  <si>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</si>
  <si>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</si>
  <si>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</si>
  <si>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</si>
  <si>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</si>
  <si>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</si>
  <si>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</si>
  <si>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</si>
  <si>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</si>
  <si>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</si>
  <si>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</si>
  <si>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</si>
  <si>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</si>
  <si>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</si>
  <si>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</si>
  <si>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</si>
  <si>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</si>
  <si>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</si>
  <si>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</si>
  <si>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</si>
  <si>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</si>
  <si>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</si>
  <si>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</si>
  <si>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</si>
  <si>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</si>
  <si>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</si>
  <si>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</si>
  <si>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</si>
  <si>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</si>
  <si>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</si>
  <si>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</si>
  <si>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</si>
  <si>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</si>
  <si>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</si>
  <si>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</si>
  <si>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</si>
  <si>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</si>
  <si>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</si>
  <si>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</si>
  <si>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</si>
  <si>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</si>
  <si>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</si>
  <si>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</si>
  <si>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</si>
  <si>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</si>
  <si>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</si>
  <si>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</si>
  <si>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</si>
  <si>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</si>
  <si>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</si>
  <si>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</si>
  <si>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</si>
  <si>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</si>
  <si>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</si>
  <si>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</si>
  <si>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</si>
  <si>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</si>
  <si>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</si>
  <si>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</si>
  <si>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</si>
  <si>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</si>
  <si>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</si>
  <si>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</si>
  <si>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</si>
  <si>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</si>
  <si>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</si>
  <si>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</si>
  <si>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</si>
  <si>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</si>
  <si>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</si>
  <si>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</si>
  <si>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</si>
  <si>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</si>
  <si>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</si>
  <si>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</si>
  <si>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</si>
  <si>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</si>
  <si>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</si>
  <si>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</si>
  <si>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</si>
  <si>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</si>
  <si>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</si>
  <si>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</si>
  <si>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</si>
  <si>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</si>
  <si>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</si>
  <si>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</si>
  <si>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</si>
  <si>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</si>
  <si>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</si>
  <si>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</si>
  <si>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</si>
  <si>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</si>
  <si>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</si>
  <si>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</si>
  <si>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</si>
  <si>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</si>
  <si>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</si>
  <si>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</si>
  <si>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</si>
  <si>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</si>
  <si>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</si>
  <si>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</si>
  <si>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</si>
  <si>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</si>
  <si>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</si>
  <si>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</si>
  <si>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</si>
  <si>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</si>
  <si>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</si>
  <si>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</si>
  <si>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</si>
  <si>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</si>
  <si>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</si>
  <si>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</si>
  <si>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</si>
  <si>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</si>
  <si>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</si>
  <si>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</si>
  <si>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</si>
  <si>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</si>
  <si>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</si>
  <si>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</si>
  <si>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</si>
  <si>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</si>
  <si>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</si>
  <si>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</si>
  <si>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</si>
  <si>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</si>
  <si>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</si>
  <si>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</si>
  <si>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</si>
  <si>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</si>
  <si>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</si>
  <si>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</si>
  <si>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</si>
  <si>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</si>
  <si>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</si>
  <si>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</si>
  <si>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</si>
  <si>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</si>
  <si>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</si>
  <si>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</si>
  <si>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</si>
  <si>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</si>
  <si>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</si>
  <si>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</si>
  <si>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</si>
  <si>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</si>
  <si>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</si>
  <si>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</si>
  <si>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</si>
  <si>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</si>
  <si>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</si>
  <si>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</si>
  <si>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</si>
  <si>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</si>
  <si>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</si>
  <si>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</si>
  <si>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</si>
  <si>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</si>
  <si>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</si>
  <si>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</si>
  <si>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</si>
  <si>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</si>
  <si>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</si>
  <si>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</si>
  <si>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</si>
  <si>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</si>
  <si>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</si>
  <si>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</si>
  <si>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</si>
  <si>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</si>
  <si>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</si>
  <si>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</si>
  <si>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</si>
  <si>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</si>
  <si>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</si>
  <si>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</si>
  <si>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</si>
  <si>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</si>
  <si>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</si>
  <si>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</si>
  <si>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</si>
  <si>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</si>
  <si>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</si>
  <si>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</si>
  <si>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</si>
  <si>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</si>
  <si>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</si>
  <si>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</si>
  <si>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</si>
  <si>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</si>
  <si>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</si>
  <si>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</si>
  <si>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</si>
  <si>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</si>
  <si>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</si>
  <si>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</si>
  <si>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</si>
  <si>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</si>
  <si>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</si>
  <si>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</si>
  <si>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</si>
  <si>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</si>
  <si>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</si>
  <si>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</si>
  <si>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</si>
  <si>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</si>
  <si>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</si>
  <si>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</si>
  <si>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</si>
  <si>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</si>
  <si>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</si>
  <si>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</si>
  <si>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</si>
  <si>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</si>
  <si>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</si>
  <si>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</si>
  <si>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</si>
  <si>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</si>
  <si>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</si>
  <si>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</si>
  <si>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</si>
  <si>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</si>
  <si>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</si>
  <si>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</si>
  <si>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</si>
  <si>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</si>
  <si>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</si>
  <si>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</si>
  <si>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</si>
  <si>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</si>
  <si>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</si>
  <si>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</si>
  <si>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</si>
  <si>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</si>
  <si>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</si>
  <si>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</si>
  <si>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</si>
  <si>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</si>
  <si>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</si>
  <si>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</si>
  <si>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</si>
  <si>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</si>
  <si>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</si>
  <si>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</si>
  <si>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</si>
  <si>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</si>
  <si>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</si>
  <si>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</si>
  <si>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</si>
  <si>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</si>
  <si>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</si>
  <si>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</si>
  <si>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</si>
  <si>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</si>
  <si>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</si>
  <si>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</si>
  <si>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</si>
  <si>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</si>
  <si>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</si>
  <si>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</si>
  <si>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</si>
  <si>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</si>
  <si>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</si>
  <si>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</si>
  <si>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</si>
  <si>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</si>
  <si>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</si>
  <si>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</si>
  <si>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</si>
  <si>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</si>
  <si>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</si>
  <si>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</si>
  <si>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</si>
  <si>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</si>
  <si>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</si>
  <si>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</si>
  <si>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</si>
  <si>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</si>
  <si>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</si>
  <si>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</si>
  <si>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</si>
  <si>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</si>
  <si>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</si>
  <si>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</si>
  <si>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</si>
  <si>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</si>
  <si>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</si>
  <si>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</si>
  <si>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</si>
  <si>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</si>
  <si>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</si>
  <si>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</si>
  <si>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</si>
  <si>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</si>
  <si>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</si>
  <si>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</si>
  <si>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</si>
  <si>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</si>
  <si>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</si>
  <si>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</si>
  <si>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</si>
  <si>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</si>
  <si>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</si>
  <si>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</si>
  <si>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</si>
  <si>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</si>
  <si>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</si>
  <si>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</si>
  <si>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</si>
  <si>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</si>
  <si>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</si>
  <si>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</si>
  <si>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</si>
  <si>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</si>
  <si>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</si>
  <si>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</si>
  <si>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</si>
  <si>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</si>
  <si>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</si>
  <si>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</si>
  <si>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</si>
  <si>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</si>
  <si>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</si>
  <si>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</si>
  <si>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</si>
  <si>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</si>
  <si>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</si>
  <si>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</si>
  <si>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</si>
  <si>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</si>
  <si>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</si>
  <si>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</si>
  <si>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</si>
  <si>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</si>
  <si>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</si>
  <si>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</si>
  <si>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</si>
  <si>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</si>
  <si>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</si>
  <si>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</si>
  <si>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</si>
  <si>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</si>
  <si>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</si>
  <si>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</si>
  <si>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</si>
  <si>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</si>
  <si>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</si>
  <si>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</si>
  <si>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</si>
  <si>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</si>
  <si>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</si>
  <si>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</si>
  <si>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</si>
  <si>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</si>
  <si>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</si>
  <si>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</si>
  <si>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</si>
  <si>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</si>
  <si>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</si>
  <si>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</si>
  <si>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</si>
  <si>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</si>
  <si>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</si>
  <si>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</si>
  <si>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</si>
  <si>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</si>
  <si>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</si>
  <si>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</si>
  <si>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</si>
  <si>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</si>
  <si>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</si>
  <si>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</si>
  <si>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</si>
  <si>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</si>
  <si>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</si>
  <si>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</si>
  <si>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</si>
  <si>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</si>
  <si>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</si>
  <si>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</si>
  <si>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</si>
  <si>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</si>
  <si>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</si>
  <si>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</si>
  <si>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</si>
  <si>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</si>
  <si>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</si>
  <si>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</si>
  <si>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</si>
  <si>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</si>
  <si>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</si>
  <si>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</si>
  <si>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</si>
  <si>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</si>
  <si>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</si>
  <si>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</si>
  <si>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</si>
  <si>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</si>
  <si>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</si>
  <si>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</si>
  <si>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</si>
  <si>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</si>
  <si>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</si>
  <si>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</si>
  <si>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</si>
  <si>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</si>
  <si>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</si>
  <si>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</si>
  <si>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</si>
  <si>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</si>
  <si>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</si>
  <si>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</si>
  <si>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</si>
  <si>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</si>
  <si>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</si>
  <si>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</si>
  <si>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</si>
  <si>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</si>
  <si>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</si>
  <si>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</si>
  <si>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</si>
  <si>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</si>
  <si>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</si>
  <si>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</si>
  <si>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</si>
  <si>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</si>
  <si>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</si>
  <si>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</si>
  <si>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</si>
  <si>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</si>
  <si>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</si>
  <si>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</si>
  <si>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</si>
  <si>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</si>
  <si>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</si>
  <si>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</si>
  <si>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</si>
  <si>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</si>
  <si>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</si>
  <si>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</si>
  <si>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</si>
  <si>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</si>
  <si>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</si>
  <si>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</si>
  <si>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</si>
  <si>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</si>
  <si>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</si>
  <si>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</si>
  <si>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</si>
  <si>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</si>
  <si>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</si>
  <si>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</si>
  <si>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</si>
  <si>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</si>
  <si>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</si>
  <si>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</si>
  <si>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</si>
  <si>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</si>
  <si>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</si>
  <si>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</si>
  <si>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</si>
  <si>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</si>
  <si>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</si>
  <si>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</si>
  <si>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</si>
  <si>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</si>
  <si>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</si>
  <si>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</si>
  <si>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</si>
  <si>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</si>
  <si>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</si>
  <si>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</si>
  <si>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</si>
  <si>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</si>
  <si>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</si>
  <si>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</si>
  <si>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</si>
  <si>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</si>
  <si>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</si>
  <si>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</si>
  <si>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</si>
  <si>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</si>
  <si>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</si>
  <si>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</si>
  <si>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</si>
  <si>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</si>
  <si>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</si>
  <si>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</si>
  <si>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</si>
  <si>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</si>
  <si>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</si>
  <si>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</si>
  <si>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</si>
  <si>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</si>
  <si>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</si>
  <si>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</si>
  <si>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</si>
  <si>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</si>
  <si>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</si>
  <si>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</si>
  <si>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</si>
  <si>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</si>
  <si>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</si>
  <si>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</si>
  <si>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</si>
  <si>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</si>
  <si>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</si>
  <si>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</si>
  <si>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</si>
  <si>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</si>
  <si>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</si>
  <si>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</si>
  <si>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</si>
  <si>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</si>
  <si>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</si>
  <si>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</si>
  <si>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</si>
  <si>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</si>
  <si>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</si>
  <si>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</si>
  <si>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</si>
  <si>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</si>
  <si>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</si>
  <si>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</si>
  <si>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</si>
  <si>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</si>
  <si>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</si>
  <si>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</si>
  <si>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</si>
  <si>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</si>
  <si>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</si>
  <si>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</si>
  <si>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</si>
  <si>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</si>
  <si>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</si>
  <si>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</si>
  <si>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</si>
  <si>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</si>
  <si>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</si>
  <si>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</si>
  <si>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</si>
  <si>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</si>
  <si>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</si>
  <si>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</si>
  <si>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</si>
  <si>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</si>
  <si>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</si>
  <si>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</si>
  <si>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</si>
  <si>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</si>
  <si>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</si>
  <si>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</si>
  <si>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</si>
  <si>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</si>
  <si>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</si>
  <si>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</si>
  <si>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</si>
  <si>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</si>
  <si>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</si>
  <si>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</si>
  <si>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</si>
  <si>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</si>
  <si>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</si>
  <si>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</si>
  <si>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</si>
  <si>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</si>
  <si>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</si>
  <si>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</si>
  <si>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</si>
  <si>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</si>
  <si>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</si>
  <si>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</si>
  <si>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</si>
  <si>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</si>
  <si>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</si>
  <si>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</si>
  <si>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</si>
  <si>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</si>
  <si>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</si>
  <si>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</si>
  <si>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</si>
  <si>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</si>
  <si>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</si>
  <si>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</si>
  <si>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</si>
  <si>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</si>
  <si>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</si>
  <si>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</si>
  <si>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</si>
  <si>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</si>
  <si>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</si>
  <si>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</si>
  <si>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</si>
  <si>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</si>
  <si>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</si>
  <si>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</si>
  <si>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</si>
  <si>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</si>
  <si>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</si>
  <si>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</si>
  <si>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</si>
  <si>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</si>
  <si>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</si>
  <si>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</si>
  <si>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</si>
  <si>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</si>
  <si>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</si>
  <si>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</si>
  <si>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</si>
  <si>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</si>
  <si>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</si>
  <si>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</si>
  <si>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</si>
  <si>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</si>
  <si>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</si>
  <si>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</si>
  <si>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</si>
  <si>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</si>
  <si>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</si>
  <si>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</si>
  <si>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</si>
  <si>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</si>
  <si>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</si>
  <si>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</si>
  <si>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</si>
  <si>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</si>
  <si>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</si>
  <si>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</si>
  <si>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</si>
  <si>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</si>
  <si>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</si>
  <si>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</si>
  <si>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</si>
  <si>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</si>
  <si>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</si>
  <si>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</si>
  <si>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</si>
  <si>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</si>
  <si>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</si>
  <si>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</si>
  <si>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</si>
  <si>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</si>
  <si>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</si>
  <si>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</si>
  <si>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</si>
  <si>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</si>
  <si>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</si>
  <si>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</si>
  <si>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</si>
  <si>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</si>
  <si>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</si>
  <si>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</si>
  <si>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</si>
  <si>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</si>
  <si>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</si>
  <si>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</si>
  <si>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</si>
  <si>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</si>
  <si>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</si>
  <si>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</si>
  <si>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</si>
  <si>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</si>
  <si>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</si>
  <si>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</si>
  <si>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</si>
  <si>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</si>
  <si>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</si>
  <si>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</si>
  <si>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</si>
  <si>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</si>
  <si>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</si>
  <si>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</si>
  <si>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</si>
  <si>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</si>
  <si>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</si>
  <si>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</si>
  <si>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</si>
  <si>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</si>
  <si>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</si>
  <si>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</si>
  <si>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</si>
  <si>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</si>
  <si>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</si>
  <si>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</si>
  <si>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</si>
  <si>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</si>
  <si>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</si>
  <si>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</si>
  <si>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</si>
  <si>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</si>
  <si>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</si>
  <si>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</si>
  <si>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</si>
  <si>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</si>
  <si>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</si>
  <si>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</si>
  <si>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</si>
  <si>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</si>
  <si>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</si>
  <si>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</si>
  <si>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</si>
  <si>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</si>
  <si>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</si>
  <si>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</si>
  <si>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</si>
  <si>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</si>
  <si>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</si>
  <si>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</si>
  <si>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</si>
  <si>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</si>
  <si>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</si>
  <si>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</si>
  <si>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</si>
  <si>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</si>
  <si>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</si>
  <si>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</si>
  <si>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</si>
  <si>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</si>
  <si>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</si>
  <si>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</si>
  <si>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</si>
  <si>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</si>
  <si>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</si>
  <si>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</si>
  <si>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</si>
  <si>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</si>
  <si>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</si>
  <si>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</si>
  <si>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</si>
  <si>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</si>
  <si>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</si>
  <si>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</si>
  <si>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</si>
  <si>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</si>
  <si>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</si>
  <si>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</si>
  <si>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</si>
  <si>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</si>
  <si>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</si>
  <si>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</si>
  <si>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</si>
  <si>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</si>
  <si>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</si>
  <si>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</si>
  <si>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</si>
  <si>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</si>
  <si>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</si>
  <si>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</si>
  <si>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</si>
  <si>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</si>
  <si>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</si>
  <si>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</si>
  <si>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</si>
  <si>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</si>
  <si>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</si>
  <si>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</si>
  <si>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</si>
  <si>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</si>
  <si>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</si>
  <si>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</si>
  <si>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</si>
  <si>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</si>
  <si>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</si>
  <si>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</si>
  <si>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</si>
  <si>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</si>
  <si>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</si>
  <si>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</si>
  <si>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</si>
  <si>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</si>
  <si>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</si>
  <si>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</si>
  <si>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</si>
  <si>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</si>
  <si>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</si>
  <si>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</si>
  <si>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</si>
  <si>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</si>
  <si>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</si>
  <si>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</si>
  <si>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</si>
  <si>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</si>
  <si>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</si>
  <si>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</si>
  <si>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</si>
  <si>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</si>
  <si>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</si>
  <si>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</si>
  <si>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</si>
  <si>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</si>
  <si>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</si>
  <si>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</si>
  <si>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</si>
  <si>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</si>
  <si>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</si>
  <si>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</si>
  <si>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</si>
  <si>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</si>
  <si>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</si>
  <si>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</si>
  <si>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</si>
  <si>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</si>
  <si>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</si>
  <si>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</si>
  <si>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</si>
  <si>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</si>
  <si>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</si>
  <si>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</si>
  <si>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</si>
  <si>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</si>
  <si>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</si>
  <si>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</si>
  <si>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</si>
  <si>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</si>
  <si>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</si>
  <si>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</si>
  <si>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</si>
  <si>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</si>
  <si>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</si>
  <si>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</si>
  <si>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</si>
  <si>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</si>
  <si>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</si>
  <si>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</si>
  <si>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</si>
  <si>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</si>
  <si>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</si>
  <si>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</si>
  <si>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</si>
  <si>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</si>
  <si>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</si>
  <si>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</si>
  <si>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</si>
  <si>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</si>
  <si>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</si>
  <si>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</si>
  <si>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</si>
  <si>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</si>
  <si>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</si>
  <si>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</si>
  <si>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</si>
  <si>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</si>
  <si>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</si>
  <si>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</si>
  <si>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</si>
  <si>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</si>
  <si>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</si>
  <si>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</si>
  <si>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</si>
  <si>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</si>
  <si>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</si>
  <si>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</si>
  <si>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</si>
  <si>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</si>
  <si>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</si>
  <si>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</si>
  <si>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</si>
  <si>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</si>
  <si>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</si>
  <si>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</si>
  <si>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</si>
  <si>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</si>
  <si>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</si>
  <si>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</si>
  <si>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</si>
  <si>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</si>
  <si>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</si>
  <si>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</si>
  <si>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</si>
  <si>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</si>
  <si>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</si>
  <si>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</si>
  <si>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</si>
  <si>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</si>
  <si>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</si>
  <si>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</si>
  <si>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</si>
  <si>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</si>
  <si>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</si>
  <si>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</si>
  <si>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</si>
  <si>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</si>
  <si>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</si>
  <si>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</si>
  <si>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</si>
  <si>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</si>
  <si>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</si>
  <si>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</si>
  <si>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</si>
  <si>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</si>
  <si>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</si>
  <si>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</si>
  <si>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</si>
  <si>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</si>
  <si>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</si>
  <si>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</si>
  <si>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</si>
  <si>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</si>
  <si>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</si>
  <si>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</si>
  <si>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</si>
  <si>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</si>
  <si>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</si>
  <si>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</si>
  <si>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</si>
  <si>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</si>
  <si>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</si>
  <si>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</si>
  <si>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</si>
  <si>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</si>
  <si>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</si>
  <si>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</si>
  <si>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</si>
  <si>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</si>
  <si>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</si>
  <si>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</si>
  <si>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</si>
  <si>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</si>
  <si>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</si>
  <si>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</si>
  <si>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</si>
  <si>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</si>
  <si>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</si>
  <si>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</si>
  <si>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</si>
  <si>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</si>
  <si>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</si>
  <si>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</si>
  <si>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</si>
  <si>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</si>
  <si>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</si>
  <si>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</si>
  <si>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</si>
  <si>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</si>
  <si>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</si>
  <si>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</si>
  <si>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</si>
  <si>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</si>
  <si>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</si>
  <si>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</si>
  <si>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</si>
  <si>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</si>
  <si>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</si>
  <si>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</si>
  <si>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</si>
  <si>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</si>
  <si>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</si>
  <si>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</si>
  <si>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</si>
  <si>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</si>
  <si>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</si>
  <si>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</si>
  <si>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</si>
  <si>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</si>
  <si>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</si>
  <si>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</si>
  <si>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</si>
  <si>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</si>
  <si>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</si>
  <si>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</si>
  <si>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</si>
  <si>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</si>
  <si>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</si>
  <si>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</si>
  <si>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</si>
  <si>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</si>
  <si>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</si>
  <si>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</si>
  <si>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</si>
  <si>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</si>
  <si>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</si>
  <si>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</si>
  <si>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</si>
  <si>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</si>
  <si>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</si>
  <si>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</si>
  <si>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</si>
  <si>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</si>
  <si>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</si>
  <si>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</si>
  <si>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</si>
  <si>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</si>
  <si>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</si>
  <si>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</si>
  <si>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</si>
  <si>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</si>
  <si>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</si>
  <si>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</si>
  <si>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</si>
  <si>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</si>
  <si>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</si>
  <si>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</si>
  <si>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</si>
  <si>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</si>
  <si>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</si>
  <si>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</si>
  <si>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</si>
  <si>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</si>
  <si>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</si>
  <si>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</si>
  <si>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</si>
  <si>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</si>
  <si>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</si>
  <si>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</si>
  <si>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</si>
  <si>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</si>
  <si>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</si>
  <si>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</si>
  <si>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</si>
  <si>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</si>
  <si>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</si>
  <si>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</si>
  <si>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</si>
  <si>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</si>
  <si>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</si>
  <si>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</si>
  <si>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</si>
  <si>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</si>
  <si>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</si>
  <si>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</si>
  <si>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</si>
  <si>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</si>
  <si>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</si>
  <si>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</si>
  <si>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</si>
  <si>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</si>
  <si>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</si>
  <si>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</si>
  <si>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</si>
  <si>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</si>
  <si>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</si>
  <si>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</si>
  <si>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</si>
  <si>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</si>
  <si>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</si>
  <si>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</si>
  <si>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</si>
  <si>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</si>
  <si>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</si>
  <si>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</si>
  <si>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</si>
  <si>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</si>
  <si>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</si>
  <si>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</si>
  <si>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</si>
  <si>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</si>
  <si>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</si>
  <si>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</si>
  <si>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</si>
  <si>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</si>
  <si>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</si>
  <si>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</si>
  <si>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</si>
  <si>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</si>
  <si>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</si>
  <si>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</si>
  <si>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</si>
  <si>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</si>
  <si>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</si>
  <si>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</si>
  <si>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</si>
  <si>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</si>
  <si>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</si>
  <si>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</si>
  <si>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</si>
  <si>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</si>
  <si>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</si>
  <si>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</si>
  <si>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</si>
  <si>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</si>
  <si>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</si>
  <si>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</si>
  <si>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</si>
  <si>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</si>
  <si>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</si>
  <si>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</si>
  <si>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</si>
  <si>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</si>
  <si>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</si>
  <si>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</si>
  <si>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</si>
  <si>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</si>
  <si>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</si>
  <si>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</si>
  <si>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</si>
  <si>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</si>
  <si>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</si>
  <si>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</si>
  <si>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</si>
  <si>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</si>
  <si>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</si>
  <si>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</si>
  <si>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</si>
  <si>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</si>
  <si>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</si>
  <si>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</si>
  <si>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</si>
  <si>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</si>
  <si>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</si>
  <si>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</si>
  <si>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</si>
  <si>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</si>
  <si>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</si>
  <si>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</si>
  <si>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</si>
  <si>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</si>
  <si>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</si>
  <si>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</si>
  <si>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</si>
  <si>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</si>
  <si>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</si>
  <si>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</si>
  <si>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</si>
  <si>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</si>
  <si>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</si>
  <si>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</si>
  <si>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</si>
  <si>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</si>
  <si>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</si>
  <si>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</si>
  <si>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</si>
  <si>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</si>
  <si>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</si>
  <si>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</si>
  <si>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</si>
  <si>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</si>
  <si>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</si>
  <si>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</si>
  <si>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</si>
  <si>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</si>
  <si>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</si>
  <si>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</si>
  <si>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</si>
  <si>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</si>
  <si>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</si>
  <si>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</si>
  <si>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</si>
  <si>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</si>
  <si>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</si>
  <si>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</si>
  <si>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</si>
  <si>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</si>
  <si>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</si>
  <si>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</si>
  <si>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</si>
  <si>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</si>
  <si>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</si>
  <si>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</si>
  <si>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</si>
  <si>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</si>
  <si>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</si>
  <si>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</si>
  <si>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</si>
  <si>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</si>
  <si>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</si>
  <si>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</si>
  <si>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</si>
  <si>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</si>
  <si>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</si>
  <si>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</si>
  <si>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</si>
  <si>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</si>
  <si>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</si>
  <si>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</si>
  <si>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</si>
  <si>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</si>
  <si>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</si>
  <si>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</si>
  <si>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</si>
  <si>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</si>
  <si>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</si>
  <si>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</si>
  <si>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</si>
  <si>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</si>
  <si>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</si>
  <si>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</si>
  <si>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</si>
  <si>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</si>
  <si>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</si>
  <si>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</si>
  <si>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</si>
  <si>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</si>
  <si>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</si>
  <si>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</si>
  <si>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</si>
  <si>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</si>
  <si>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</si>
  <si>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</si>
  <si>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</si>
  <si>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</si>
  <si>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</si>
  <si>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</si>
  <si>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</si>
  <si>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</si>
  <si>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</si>
  <si>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</si>
  <si>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</si>
  <si>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</si>
  <si>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</si>
  <si>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</si>
  <si>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</si>
  <si>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</si>
  <si>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</si>
  <si>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</si>
  <si>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</si>
  <si>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</si>
  <si>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</si>
  <si>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</si>
  <si>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</si>
  <si>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</si>
  <si>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</si>
  <si>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</si>
  <si>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</si>
  <si>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</si>
  <si>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</si>
  <si>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</si>
  <si>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</si>
  <si>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</si>
  <si>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</si>
  <si>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</si>
  <si>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</si>
  <si>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</si>
  <si>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</si>
  <si>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</si>
  <si>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</si>
  <si>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</si>
  <si>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</si>
  <si>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</si>
  <si>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</si>
  <si>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</si>
  <si>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</si>
  <si>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</si>
  <si>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</si>
  <si>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</si>
  <si>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</si>
  <si>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</si>
  <si>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</si>
  <si>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</si>
  <si>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</si>
  <si>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</si>
  <si>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</si>
  <si>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</si>
  <si>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</si>
  <si>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</si>
  <si>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</si>
  <si>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</si>
  <si>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</si>
  <si>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</si>
  <si>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</si>
  <si>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</si>
  <si>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</si>
  <si>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</si>
  <si>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</si>
  <si>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</si>
  <si>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</si>
  <si>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</si>
  <si>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</si>
  <si>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</si>
  <si>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</si>
  <si>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</si>
  <si>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</si>
  <si>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</si>
  <si>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</si>
  <si>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</si>
  <si>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</si>
  <si>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</si>
  <si>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</si>
  <si>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</si>
  <si>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</si>
  <si>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</si>
  <si>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</si>
  <si>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</si>
  <si>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</si>
  <si>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</si>
  <si>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</si>
  <si>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</si>
  <si>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</si>
  <si>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</si>
  <si>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</si>
  <si>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</si>
  <si>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</si>
  <si>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</si>
  <si>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</si>
  <si>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</si>
  <si>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</si>
  <si>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</si>
  <si>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</si>
  <si>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</si>
  <si>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</si>
  <si>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</si>
  <si>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</si>
  <si>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</si>
  <si>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</si>
  <si>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</si>
  <si>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</si>
  <si>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</si>
  <si>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</si>
  <si>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</si>
  <si>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</si>
  <si>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</si>
  <si>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</si>
  <si>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</si>
  <si>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</si>
  <si>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</si>
  <si>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</si>
  <si>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</si>
  <si>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</si>
  <si>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</si>
  <si>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</si>
  <si>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</si>
  <si>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</si>
  <si>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</si>
  <si>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</si>
  <si>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</si>
  <si>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</si>
  <si>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</si>
  <si>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</si>
  <si>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</si>
  <si>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</si>
  <si>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</si>
  <si>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</si>
  <si>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</si>
  <si>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</si>
  <si>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</si>
  <si>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</si>
  <si>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</si>
  <si>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</si>
  <si>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</si>
  <si>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</si>
  <si>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</si>
  <si>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</si>
  <si>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</si>
  <si>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</si>
  <si>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</si>
  <si>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</si>
  <si>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</si>
  <si>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</si>
  <si>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</si>
  <si>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</si>
  <si>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</si>
  <si>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</si>
  <si>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</si>
  <si>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</si>
  <si>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</si>
  <si>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</si>
  <si>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</si>
  <si>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</si>
  <si>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</si>
  <si>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</si>
  <si>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</si>
  <si>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</si>
  <si>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</si>
  <si>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</si>
  <si>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</si>
  <si>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</si>
  <si>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</si>
  <si>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</si>
  <si>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</si>
  <si>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</si>
  <si>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</si>
  <si>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</si>
  <si>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</si>
  <si>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</si>
  <si>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</si>
  <si>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</si>
  <si>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</si>
  <si>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</si>
  <si>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</si>
  <si>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</si>
  <si>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</si>
  <si>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</si>
  <si>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</si>
  <si>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</si>
  <si>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</si>
  <si>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</si>
  <si>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</si>
  <si>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</si>
  <si>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</si>
  <si>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</si>
  <si>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</si>
  <si>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</si>
  <si>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</si>
  <si>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</si>
  <si>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</si>
  <si>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</si>
  <si>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</si>
  <si>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</si>
  <si>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</si>
  <si>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</si>
  <si>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</si>
  <si>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</si>
  <si>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</si>
  <si>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</si>
  <si>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</si>
  <si>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</si>
  <si>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</si>
  <si>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</si>
  <si>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</si>
  <si>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</si>
  <si>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</si>
  <si>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</si>
  <si>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</si>
  <si>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</si>
  <si>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</si>
  <si>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</si>
  <si>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</si>
  <si>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</si>
  <si>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</si>
  <si>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</si>
  <si>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</si>
  <si>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</si>
  <si>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</si>
  <si>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</si>
  <si>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</si>
  <si>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</si>
  <si>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</si>
  <si>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</si>
  <si>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</si>
  <si>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</si>
  <si>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</si>
  <si>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</si>
  <si>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</si>
  <si>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</si>
  <si>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</si>
  <si>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</si>
  <si>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</si>
  <si>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</si>
  <si>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</si>
  <si>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</si>
  <si>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</si>
  <si>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</si>
  <si>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</si>
  <si>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</si>
  <si>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</si>
  <si>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</si>
  <si>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</si>
  <si>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</si>
  <si>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</si>
  <si>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</si>
  <si>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</si>
  <si>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</si>
  <si>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</si>
  <si>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</si>
  <si>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</si>
  <si>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</si>
  <si>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</si>
  <si>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</si>
  <si>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</si>
  <si>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</si>
  <si>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</si>
  <si>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</si>
  <si>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</si>
  <si>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</si>
  <si>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</si>
  <si>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</si>
  <si>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</si>
  <si>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</si>
  <si>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</si>
  <si>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</si>
  <si>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</si>
  <si>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</si>
  <si>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</si>
  <si>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</si>
  <si>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</si>
  <si>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</si>
  <si>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</si>
  <si>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</si>
  <si>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</si>
  <si>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</si>
  <si>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</si>
  <si>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</si>
  <si>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</si>
  <si>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</si>
  <si>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</si>
  <si>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</si>
  <si>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</si>
  <si>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</si>
  <si>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</si>
  <si>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</si>
  <si>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</si>
  <si>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</si>
  <si>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</si>
  <si>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</si>
  <si>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</si>
  <si>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</si>
  <si>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</si>
  <si>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</si>
  <si>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</si>
  <si>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</si>
  <si>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</si>
  <si>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</si>
  <si>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</si>
  <si>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</si>
  <si>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</si>
  <si>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</si>
  <si>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</si>
  <si>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</si>
  <si>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</si>
  <si>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</si>
  <si>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</si>
  <si>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</si>
  <si>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</si>
  <si>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</si>
  <si>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</si>
  <si>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</si>
  <si>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</si>
  <si>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</si>
  <si>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</si>
  <si>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</si>
  <si>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</si>
  <si>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</si>
  <si>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</si>
  <si>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</si>
  <si>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</si>
  <si>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</si>
  <si>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</si>
  <si>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</si>
  <si>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</si>
  <si>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</si>
  <si>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</si>
  <si>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</si>
  <si>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</si>
  <si>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</si>
  <si>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</si>
  <si>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</si>
  <si>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</si>
  <si>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</si>
  <si>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</si>
  <si>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</si>
  <si>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</si>
  <si>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</si>
  <si>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</si>
  <si>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</si>
  <si>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</si>
  <si>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</si>
  <si>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</si>
  <si>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</si>
  <si>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</si>
  <si>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</si>
  <si>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</si>
  <si>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</si>
  <si>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</si>
  <si>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</si>
  <si>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</si>
  <si>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</si>
  <si>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</si>
  <si>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</si>
  <si>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</si>
  <si>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</si>
  <si>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</si>
  <si>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</si>
  <si>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</si>
  <si>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</si>
  <si>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</si>
  <si>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</si>
  <si>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</si>
  <si>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</si>
  <si>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</si>
  <si>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</si>
  <si>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</si>
  <si>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</si>
  <si>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</si>
  <si>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</si>
  <si>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</si>
  <si>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</si>
  <si>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</si>
  <si>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</si>
  <si>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</si>
  <si>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</si>
  <si>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</si>
  <si>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</si>
  <si>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</si>
  <si>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</si>
  <si>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</si>
  <si>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</si>
  <si>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</si>
  <si>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</si>
  <si>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</si>
  <si>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</si>
  <si>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</si>
  <si>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</si>
  <si>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</si>
  <si>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</si>
  <si>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</si>
  <si>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</si>
  <si>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</si>
  <si>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</si>
  <si>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</si>
  <si>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</si>
  <si>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</si>
  <si>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</si>
  <si>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</si>
  <si>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</si>
  <si>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</si>
  <si>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</si>
  <si>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</si>
  <si>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</si>
  <si>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</si>
  <si>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</si>
  <si>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</si>
  <si>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</si>
  <si>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</si>
  <si>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</si>
  <si>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</si>
  <si>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</si>
  <si>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</si>
  <si>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</si>
  <si>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</si>
  <si>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</si>
  <si>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</si>
  <si>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</si>
  <si>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</si>
  <si>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</si>
  <si>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</si>
  <si>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</si>
  <si>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</si>
  <si>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</si>
  <si>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</si>
  <si>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</si>
  <si>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</si>
  <si>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</si>
  <si>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</si>
  <si>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</si>
  <si>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</si>
  <si>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</si>
  <si>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</si>
  <si>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</si>
  <si>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</si>
  <si>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</si>
  <si>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</si>
  <si>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</si>
  <si>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</si>
  <si>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</si>
  <si>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</si>
  <si>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</si>
  <si>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</si>
  <si>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</si>
  <si>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</si>
  <si>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</si>
  <si>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</si>
  <si>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</si>
  <si>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</si>
  <si>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</si>
  <si>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</si>
  <si>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</si>
  <si>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</si>
  <si>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</si>
  <si>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</si>
  <si>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</si>
  <si>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</si>
  <si>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</si>
  <si>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</si>
  <si>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</si>
  <si>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</si>
  <si>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</si>
  <si>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</si>
  <si>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</si>
  <si>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</si>
  <si>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</si>
  <si>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</si>
  <si>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</si>
  <si>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</si>
  <si>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</si>
  <si>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</si>
  <si>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</si>
  <si>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</si>
  <si>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</si>
  <si>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</si>
  <si>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</si>
  <si>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</si>
  <si>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</si>
  <si>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</si>
  <si>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</si>
  <si>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</si>
  <si>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</si>
  <si>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</si>
  <si>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</si>
  <si>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</si>
  <si>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</si>
  <si>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</si>
  <si>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</si>
  <si>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</si>
  <si>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</si>
  <si>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</si>
  <si>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</si>
  <si>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</si>
  <si>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</si>
  <si>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</si>
  <si>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</si>
  <si>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</si>
  <si>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</si>
  <si>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</si>
  <si>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</si>
  <si>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</si>
  <si>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</si>
  <si>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</si>
  <si>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</si>
  <si>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</si>
  <si>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</si>
  <si>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</si>
  <si>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</si>
  <si>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</si>
  <si>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</si>
  <si>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</si>
  <si>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</si>
  <si>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</si>
  <si>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</si>
  <si>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</si>
  <si>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</si>
  <si>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</si>
  <si>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</si>
  <si>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</si>
  <si>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</si>
  <si>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</si>
  <si>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</si>
  <si>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</si>
  <si>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</si>
  <si>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</si>
  <si>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</si>
  <si>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</si>
  <si>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</si>
  <si>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</si>
  <si>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</si>
  <si>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</si>
  <si>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</si>
  <si>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</si>
  <si>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</si>
  <si>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</si>
  <si>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</si>
  <si>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</si>
  <si>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</si>
  <si>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</si>
  <si>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</si>
  <si>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</si>
  <si>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</si>
  <si>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</si>
  <si>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</si>
  <si>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</si>
  <si>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</si>
  <si>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</si>
  <si>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</si>
  <si>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</si>
  <si>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</si>
  <si>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</si>
  <si>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</si>
  <si>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</si>
  <si>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</si>
  <si>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</si>
  <si>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</si>
  <si>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</si>
  <si>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</si>
  <si>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</si>
  <si>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</si>
  <si>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</si>
  <si>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</si>
  <si>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</si>
  <si>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</si>
  <si>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</si>
  <si>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</si>
  <si>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</si>
  <si>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</si>
  <si>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</si>
  <si>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</si>
  <si>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</si>
  <si>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</si>
  <si>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</si>
  <si>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</si>
  <si>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</si>
  <si>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</si>
  <si>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</si>
  <si>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</si>
  <si>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</si>
  <si>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</si>
  <si>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</si>
  <si>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</si>
  <si>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</si>
  <si>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</si>
  <si>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</si>
  <si>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</si>
  <si>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</si>
  <si>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</si>
  <si>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</si>
  <si>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</si>
  <si>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</si>
  <si>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</si>
  <si>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</si>
  <si>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</si>
  <si>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</si>
  <si>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</si>
  <si>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</si>
  <si>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</si>
  <si>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</si>
  <si>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</si>
  <si>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</si>
  <si>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</si>
  <si>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</si>
  <si>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</si>
  <si>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</si>
  <si>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</si>
  <si>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</si>
  <si>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</si>
  <si>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</si>
  <si>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</si>
  <si>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</si>
  <si>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</si>
  <si>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</si>
  <si>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</si>
  <si>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</si>
  <si>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</si>
  <si>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</si>
  <si>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</si>
  <si>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</si>
  <si>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</si>
  <si>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</si>
  <si>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</si>
  <si>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</si>
  <si>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</si>
  <si>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</si>
  <si>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</si>
  <si>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</si>
  <si>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</si>
  <si>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</si>
  <si>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</si>
  <si>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</si>
  <si>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</si>
  <si>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</si>
  <si>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</si>
  <si>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</si>
  <si>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</si>
  <si>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</si>
  <si>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</si>
  <si>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</si>
  <si>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</si>
  <si>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</si>
  <si>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</si>
  <si>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</si>
  <si>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</si>
  <si>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</si>
  <si>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</si>
  <si>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</si>
  <si>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</si>
  <si>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</si>
  <si>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</si>
  <si>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</si>
  <si>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</si>
  <si>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</si>
  <si>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</si>
  <si>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</si>
  <si>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</si>
  <si>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</si>
  <si>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</si>
  <si>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</si>
  <si>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</si>
  <si>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</si>
  <si>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</si>
  <si>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</si>
  <si>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</si>
  <si>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</si>
  <si>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</si>
  <si>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</si>
  <si>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</si>
  <si>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</si>
  <si>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</si>
  <si>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</si>
  <si>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</si>
  <si>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</si>
  <si>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</si>
  <si>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</si>
  <si>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</si>
  <si>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</si>
  <si>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</si>
  <si>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</si>
  <si>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</si>
  <si>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</si>
  <si>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</si>
  <si>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</si>
  <si>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</si>
  <si>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</si>
  <si>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</si>
  <si>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</si>
  <si>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</si>
  <si>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</si>
  <si>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</si>
  <si>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</si>
  <si>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</si>
  <si>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</si>
  <si>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</si>
  <si>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</si>
  <si>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</si>
  <si>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</si>
  <si>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</si>
  <si>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</si>
  <si>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</si>
  <si>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</si>
  <si>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</si>
  <si>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</si>
  <si>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</si>
  <si>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</si>
  <si>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</si>
  <si>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</si>
  <si>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</si>
  <si>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</si>
  <si>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</si>
  <si>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</si>
  <si>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</si>
  <si>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</si>
  <si>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</si>
  <si>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</si>
  <si>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</si>
  <si>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</si>
  <si>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</si>
  <si>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</si>
  <si>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</si>
  <si>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</si>
  <si>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</si>
  <si>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</si>
  <si>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</si>
  <si>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</si>
  <si>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</si>
  <si>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</si>
  <si>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</si>
  <si>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</si>
  <si>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</si>
  <si>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</si>
  <si>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</si>
  <si>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</si>
  <si>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</si>
  <si>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</si>
  <si>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</si>
  <si>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</si>
  <si>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</si>
  <si>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</si>
  <si>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</si>
  <si>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</si>
  <si>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</si>
  <si>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</si>
  <si>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</si>
  <si>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</si>
  <si>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</si>
  <si>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</si>
  <si>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</si>
  <si>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</si>
  <si>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</si>
  <si>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</si>
  <si>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</si>
  <si>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</si>
  <si>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</si>
  <si>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</si>
  <si>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</si>
  <si>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</si>
  <si>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</si>
  <si>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</si>
  <si>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</si>
  <si>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</si>
  <si>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</si>
  <si>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</si>
  <si>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</si>
  <si>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</si>
  <si>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</si>
  <si>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</si>
  <si>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</si>
  <si>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</si>
  <si>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</si>
  <si>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</si>
  <si>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</si>
  <si>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</si>
  <si>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</si>
  <si>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</si>
  <si>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</si>
  <si>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</si>
  <si>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</si>
  <si>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</si>
  <si>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</si>
  <si>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</si>
  <si>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</si>
  <si>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</si>
  <si>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</si>
  <si>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</si>
  <si>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</si>
  <si>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</si>
  <si>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</si>
  <si>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</si>
  <si>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</si>
  <si>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</si>
  <si>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</si>
  <si>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</si>
  <si>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</si>
  <si>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</si>
  <si>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</si>
  <si>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</si>
  <si>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</si>
  <si>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</si>
  <si>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</si>
  <si>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</si>
  <si>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</si>
  <si>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</si>
  <si>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</si>
  <si>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</si>
  <si>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</si>
  <si>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</si>
  <si>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</si>
  <si>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</si>
  <si>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</si>
  <si>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</si>
  <si>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</si>
  <si>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</si>
  <si>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</si>
  <si>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</si>
  <si>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</si>
  <si>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</si>
  <si>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</si>
  <si>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</si>
  <si>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</si>
  <si>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</si>
  <si>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</si>
  <si>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</si>
  <si>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</si>
  <si>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</si>
  <si>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</si>
  <si>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</si>
  <si>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</si>
  <si>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</si>
  <si>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</si>
  <si>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</si>
  <si>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</si>
  <si>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</si>
  <si>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</si>
  <si>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</si>
  <si>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</si>
  <si>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</si>
  <si>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</si>
  <si>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</si>
  <si>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</si>
  <si>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</si>
  <si>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</si>
  <si>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</si>
  <si>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</si>
  <si>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</si>
  <si>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</si>
  <si>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</si>
  <si>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</si>
  <si>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</si>
  <si>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</si>
  <si>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</si>
  <si>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</si>
  <si>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</si>
  <si>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</si>
  <si>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</si>
  <si>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</si>
  <si>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</si>
  <si>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</si>
  <si>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</si>
  <si>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</si>
  <si>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</si>
  <si>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</si>
  <si>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</si>
  <si>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</si>
  <si>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</si>
  <si>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</si>
  <si>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</si>
  <si>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</si>
  <si>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</si>
  <si>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</si>
  <si>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</si>
  <si>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</si>
  <si>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</si>
  <si>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</si>
  <si>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</si>
  <si>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</si>
  <si>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</si>
  <si>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</si>
  <si>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</si>
  <si>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</si>
  <si>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</si>
  <si>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</si>
  <si>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</si>
  <si>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</si>
  <si>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</si>
  <si>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</si>
  <si>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</si>
  <si>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</si>
  <si>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</si>
  <si>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</si>
  <si>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</si>
  <si>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</si>
  <si>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</si>
  <si>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</si>
  <si>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</si>
  <si>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</si>
  <si>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</si>
  <si>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</si>
  <si>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</si>
  <si>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</si>
  <si>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</si>
  <si>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</si>
  <si>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</si>
  <si>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</si>
  <si>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</si>
  <si>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</si>
  <si>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</si>
  <si>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</si>
  <si>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</si>
  <si>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</si>
  <si>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</si>
  <si>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</si>
  <si>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</si>
  <si>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</si>
  <si>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</si>
  <si>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</si>
  <si>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</si>
  <si>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</si>
  <si>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</si>
  <si>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</si>
  <si>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</si>
  <si>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</si>
  <si>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</si>
  <si>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</si>
  <si>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</si>
  <si>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</si>
  <si>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</si>
  <si>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</si>
  <si>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</si>
  <si>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</si>
  <si>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</si>
  <si>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</si>
  <si>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</si>
  <si>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</si>
  <si>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</si>
  <si>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</si>
  <si>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</si>
  <si>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</si>
  <si>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</si>
  <si>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</si>
  <si>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</si>
  <si>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</si>
  <si>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</si>
  <si>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</si>
  <si>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</si>
  <si>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</si>
  <si>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</si>
  <si>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</si>
  <si>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</si>
  <si>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</si>
  <si>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</si>
  <si>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</si>
  <si>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</si>
  <si>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</si>
  <si>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</si>
  <si>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</si>
  <si>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</si>
  <si>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</si>
  <si>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</si>
  <si>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</si>
  <si>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</si>
  <si>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</si>
  <si>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</si>
  <si>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</si>
  <si>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</si>
  <si>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</si>
  <si>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</si>
  <si>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</si>
  <si>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</si>
  <si>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</si>
  <si>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</si>
  <si>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</si>
  <si>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</si>
  <si>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</si>
  <si>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</si>
  <si>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</si>
  <si>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</si>
  <si>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</si>
  <si>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</si>
  <si>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</si>
  <si>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</si>
  <si>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</si>
  <si>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</si>
  <si>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</si>
  <si>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</si>
  <si>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</si>
  <si>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</si>
  <si>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</si>
  <si>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</si>
  <si>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</si>
  <si>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</si>
  <si>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</si>
  <si>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</si>
  <si>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</si>
  <si>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</si>
  <si>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</si>
  <si>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</si>
  <si>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</si>
  <si>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</si>
  <si>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</si>
  <si>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</si>
  <si>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</si>
  <si>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</si>
  <si>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</si>
  <si>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</si>
  <si>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</si>
  <si>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</si>
  <si>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</si>
  <si>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</si>
  <si>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</si>
  <si>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</si>
  <si>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</si>
  <si>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</si>
  <si>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</si>
  <si>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</si>
  <si>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</si>
  <si>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</si>
  <si>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</si>
  <si>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</si>
  <si>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</si>
  <si>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</si>
  <si>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</si>
  <si>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</si>
  <si>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</si>
  <si>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</si>
  <si>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</si>
  <si>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</si>
  <si>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</si>
  <si>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</si>
  <si>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</si>
  <si>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</si>
  <si>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</si>
  <si>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</si>
  <si>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</si>
  <si>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</si>
  <si>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</si>
  <si>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</si>
  <si>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</si>
  <si>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</si>
  <si>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</si>
  <si>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</si>
  <si>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</si>
  <si>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</si>
  <si>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</si>
  <si>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</si>
  <si>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</si>
  <si>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</si>
  <si>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</si>
  <si>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</si>
  <si>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</si>
  <si>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</si>
  <si>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</si>
  <si>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</si>
  <si>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</si>
  <si>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</si>
  <si>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</si>
  <si>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</si>
  <si>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</si>
  <si>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</si>
  <si>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</si>
  <si>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</si>
  <si>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</si>
  <si>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</si>
  <si>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</si>
  <si>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</si>
  <si>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</si>
  <si>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</si>
  <si>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</si>
  <si>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</si>
  <si>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</si>
  <si>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</si>
  <si>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</si>
  <si>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</si>
  <si>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</si>
  <si>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</si>
  <si>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</si>
  <si>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</si>
  <si>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</si>
  <si>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</si>
  <si>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</si>
  <si>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</si>
  <si>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</si>
  <si>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</si>
  <si>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</si>
  <si>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</si>
  <si>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</si>
  <si>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</si>
  <si>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</si>
  <si>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</si>
  <si>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</si>
  <si>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</si>
  <si>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</si>
  <si>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</si>
  <si>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</si>
  <si>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</si>
  <si>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</si>
  <si>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</si>
  <si>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</si>
  <si>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</si>
  <si>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</si>
  <si>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</si>
  <si>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</si>
  <si>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</si>
  <si>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</si>
  <si>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</si>
  <si>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</si>
  <si>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</si>
  <si>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</si>
  <si>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</si>
  <si>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</si>
  <si>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</si>
  <si>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</si>
  <si>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</si>
  <si>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</si>
  <si>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</si>
  <si>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</si>
  <si>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</si>
  <si>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</si>
  <si>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</si>
  <si>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</si>
  <si>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</si>
  <si>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</si>
  <si>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</si>
  <si>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</si>
  <si>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</si>
  <si>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</si>
  <si>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</si>
  <si>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</si>
  <si>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</si>
  <si>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</si>
  <si>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</si>
  <si>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</si>
  <si>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</si>
  <si>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</si>
  <si>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</si>
  <si>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</si>
  <si>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</si>
  <si>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</si>
  <si>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</si>
  <si>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</si>
  <si>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</si>
  <si>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</si>
  <si>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</si>
  <si>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</si>
  <si>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</si>
  <si>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</si>
  <si>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</si>
  <si>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</si>
  <si>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</si>
  <si>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</si>
  <si>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</si>
  <si>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</si>
  <si>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</si>
  <si>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</si>
  <si>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</si>
  <si>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</si>
  <si>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</si>
  <si>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</si>
  <si>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</si>
  <si>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</si>
  <si>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</si>
  <si>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</si>
  <si>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</si>
  <si>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</si>
  <si>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</si>
  <si>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</si>
  <si>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</si>
  <si>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</si>
  <si>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</si>
  <si>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</si>
  <si>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</si>
  <si>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</si>
  <si>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</si>
  <si>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</si>
  <si>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</si>
  <si>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</si>
  <si>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</si>
  <si>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</si>
  <si>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</si>
  <si>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</si>
  <si>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</si>
  <si>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</si>
  <si>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</si>
  <si>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</si>
  <si>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</si>
  <si>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</si>
  <si>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</si>
  <si>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</si>
  <si>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</si>
  <si>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</si>
  <si>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</si>
  <si>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</si>
  <si>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</si>
  <si>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</si>
  <si>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</si>
  <si>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</si>
  <si>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</si>
  <si>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</si>
  <si>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</si>
  <si>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</si>
  <si>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</si>
  <si>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</si>
  <si>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</si>
  <si>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</si>
  <si>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</si>
  <si>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</si>
  <si>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</si>
  <si>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</si>
  <si>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</si>
  <si>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</si>
  <si>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</si>
  <si>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</si>
  <si>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</si>
  <si>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</si>
  <si>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</si>
  <si>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</si>
  <si>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</si>
  <si>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</si>
  <si>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</si>
  <si>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</si>
  <si>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</si>
  <si>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</si>
  <si>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</si>
  <si>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</si>
  <si>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</si>
  <si>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</si>
  <si>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</si>
  <si>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</si>
  <si>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</si>
  <si>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</si>
  <si>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</si>
  <si>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</si>
  <si>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</si>
  <si>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</si>
  <si>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aircraft energy use by mode</t>
  </si>
  <si>
    <t>calibrated energy use by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</si>
</sst>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s>
  <fonts count="71">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91">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68" fillId="0" borderId="2" xfId="210" applyFont="1">
      <alignment wrapText="1"/>
    </xf>
    <xf numFmtId="0" fontId="3" fillId="0" borderId="2" xfId="1" applyBorder="1"/>
    <xf numFmtId="0" fontId="4" fillId="0" borderId="0" xfId="1" applyFont="1"/>
  </cellXfs>
  <cellStyles count="227">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'calibration multiplier'!$B$9:$AF$9</c:f>
              <c:numCache>
                <c:formatCode>#,##0.00</c:formatCode>
                <c:ptCount val="31"/>
                <c:pt idx="0">
                  <c:v>1.8604849999999999</c:v>
                </c:pt>
                <c:pt idx="1">
                  <c:v>2.2901210000000001</c:v>
                </c:pt>
                <c:pt idx="2">
                  <c:v>2.8028080000000002</c:v>
                </c:pt>
                <c:pt idx="3">
                  <c:v>3.008168</c:v>
                </c:pt>
                <c:pt idx="4">
                  <c:v>3.0512030000000001</c:v>
                </c:pt>
                <c:pt idx="5">
                  <c:v>3.0571109999999999</c:v>
                </c:pt>
                <c:pt idx="6">
                  <c:v>3.095898</c:v>
                </c:pt>
                <c:pt idx="7">
                  <c:v>3.1342270000000001</c:v>
                </c:pt>
                <c:pt idx="8">
                  <c:v>3.164552</c:v>
                </c:pt>
                <c:pt idx="9">
                  <c:v>3.1871079999999998</c:v>
                </c:pt>
                <c:pt idx="10">
                  <c:v>3.2029380000000001</c:v>
                </c:pt>
                <c:pt idx="11">
                  <c:v>3.2187830000000002</c:v>
                </c:pt>
                <c:pt idx="12">
                  <c:v>3.2439369999999998</c:v>
                </c:pt>
                <c:pt idx="13">
                  <c:v>3.270448</c:v>
                </c:pt>
                <c:pt idx="14">
                  <c:v>3.294403</c:v>
                </c:pt>
                <c:pt idx="15">
                  <c:v>3.322924</c:v>
                </c:pt>
                <c:pt idx="16">
                  <c:v>3.3598249999999998</c:v>
                </c:pt>
                <c:pt idx="17">
                  <c:v>3.4038949999999999</c:v>
                </c:pt>
                <c:pt idx="18">
                  <c:v>3.4501719999999998</c:v>
                </c:pt>
                <c:pt idx="19">
                  <c:v>3.498488</c:v>
                </c:pt>
                <c:pt idx="20">
                  <c:v>3.5546440000000001</c:v>
                </c:pt>
                <c:pt idx="21">
                  <c:v>3.608403</c:v>
                </c:pt>
                <c:pt idx="22">
                  <c:v>3.6630980000000002</c:v>
                </c:pt>
                <c:pt idx="23">
                  <c:v>3.7186249999999998</c:v>
                </c:pt>
                <c:pt idx="24">
                  <c:v>3.7740100000000001</c:v>
                </c:pt>
                <c:pt idx="25">
                  <c:v>3.8279190000000001</c:v>
                </c:pt>
                <c:pt idx="26">
                  <c:v>3.8804340000000002</c:v>
                </c:pt>
                <c:pt idx="27">
                  <c:v>3.9367380000000001</c:v>
                </c:pt>
                <c:pt idx="28">
                  <c:v>3.9936039999999999</c:v>
                </c:pt>
                <c:pt idx="29">
                  <c:v>4.0496509999999999</c:v>
                </c:pt>
                <c:pt idx="30">
                  <c:v>4.112158</c:v>
                </c:pt>
              </c:numCache>
            </c:numRef>
          </c:val>
          <c:smooth val="0"/>
          <c:extLst>
            <c:ext xmlns:c16="http://schemas.microsoft.com/office/drawing/2014/chart" uri="{C3380CC4-5D6E-409C-BE32-E72D297353CC}">
              <c16:uniqueId val="{00000000-7246-4B14-9405-F0A4BE8ABB08}"/>
            </c:ext>
          </c:extLst>
        </c:ser>
        <c:dLbls>
          <c:showLegendKey val="0"/>
          <c:showVal val="0"/>
          <c:showCatName val="0"/>
          <c:showSerName val="0"/>
          <c:showPercent val="0"/>
          <c:showBubbleSize val="0"/>
        </c:dLbls>
        <c:smooth val="0"/>
        <c:axId val="1153963519"/>
        <c:axId val="159187855"/>
      </c:lineChart>
      <c:catAx>
        <c:axId val="1153963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87855"/>
        <c:crosses val="autoZero"/>
        <c:auto val="1"/>
        <c:lblAlgn val="ctr"/>
        <c:lblOffset val="100"/>
        <c:noMultiLvlLbl val="0"/>
      </c:catAx>
      <c:valAx>
        <c:axId val="159187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96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419100</xdr:colOff>
      <xdr:row>18</xdr:row>
      <xdr:rowOff>90487</xdr:rowOff>
    </xdr:from>
    <xdr:to>
      <xdr:col>12</xdr:col>
      <xdr:colOff>114300</xdr:colOff>
      <xdr:row>32</xdr:row>
      <xdr:rowOff>166687</xdr:rowOff>
    </xdr:to>
    <xdr:graphicFrame macro="">
      <xdr:nvGraphicFramePr>
        <xdr:cNvPr id="2" name="Chart 1">
          <a:extLst>
            <a:ext uri="{FF2B5EF4-FFF2-40B4-BE49-F238E27FC236}">
              <a16:creationId xmlns:a16="http://schemas.microsoft.com/office/drawing/2014/main" id="{329BD5DC-231B-B1A0-F255-9E190E181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opLeftCell="A10" workbookViewId="0">
      <selection activeCell="E22" sqref="E22"/>
    </sheetView>
  </sheetViews>
  <sheetFormatPr defaultRowHeight="15"/>
  <cols>
    <col min="1" max="1" width="13.42578125" customWidth="1"/>
    <col min="2" max="2" width="107.42578125" customWidth="1"/>
  </cols>
  <sheetData>
    <row r="1" spans="1:2">
      <c r="A1" s="1" t="s">
        <v>137</v>
      </c>
    </row>
    <row r="3" spans="1:2">
      <c r="A3" s="1" t="s">
        <v>0</v>
      </c>
      <c r="B3" s="2" t="s">
        <v>125</v>
      </c>
    </row>
    <row r="4" spans="1:2">
      <c r="B4" t="s">
        <v>123</v>
      </c>
    </row>
    <row r="5" spans="1:2">
      <c r="B5" s="3" t="s">
        <v>1524</v>
      </c>
    </row>
    <row r="6" spans="1:2">
      <c r="B6" t="s">
        <v>1525</v>
      </c>
    </row>
    <row r="7" spans="1:2">
      <c r="B7" s="6" t="s">
        <v>777</v>
      </c>
    </row>
    <row r="8" spans="1:2">
      <c r="B8" t="s">
        <v>776</v>
      </c>
    </row>
    <row r="10" spans="1:2">
      <c r="B10" s="2" t="s">
        <v>2561</v>
      </c>
    </row>
    <row r="11" spans="1:2">
      <c r="B11" t="s">
        <v>2562</v>
      </c>
    </row>
    <row r="12" spans="1:2">
      <c r="B12" s="51">
        <v>2022</v>
      </c>
    </row>
    <row r="13" spans="1:2">
      <c r="B13" t="s">
        <v>2563</v>
      </c>
    </row>
    <row r="14" spans="1:2">
      <c r="B14" s="6" t="s">
        <v>2564</v>
      </c>
    </row>
    <row r="15" spans="1:2">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c r="B1" s="17" t="s">
        <v>815</v>
      </c>
    </row>
    <row r="2" spans="1:33" ht="15" customHeight="1">
      <c r="C2" s="41" t="s">
        <v>109</v>
      </c>
      <c r="D2" s="41" t="s">
        <v>816</v>
      </c>
      <c r="E2" s="7"/>
      <c r="F2" s="7"/>
      <c r="G2" s="7"/>
    </row>
    <row r="3" spans="1:33" ht="15" customHeight="1">
      <c r="C3" s="41" t="s">
        <v>108</v>
      </c>
      <c r="D3" s="41" t="s">
        <v>817</v>
      </c>
      <c r="E3" s="7"/>
      <c r="F3" s="7"/>
      <c r="G3" s="41" t="s">
        <v>818</v>
      </c>
    </row>
    <row r="4" spans="1:33" ht="15" customHeight="1">
      <c r="C4" s="41" t="s">
        <v>106</v>
      </c>
      <c r="D4" s="41" t="s">
        <v>819</v>
      </c>
      <c r="E4" s="7"/>
      <c r="F4" s="7"/>
      <c r="G4" s="7"/>
    </row>
    <row r="5" spans="1:33" ht="15" customHeight="1">
      <c r="C5" s="41" t="s">
        <v>105</v>
      </c>
      <c r="D5" s="7"/>
      <c r="E5" s="41" t="s">
        <v>820</v>
      </c>
      <c r="F5" s="7"/>
      <c r="G5" s="7"/>
    </row>
    <row r="7" spans="1:33" ht="12" customHeight="1"/>
    <row r="8" spans="1:33" ht="12" customHeight="1"/>
    <row r="9" spans="1:33" ht="12" customHeight="1"/>
    <row r="10" spans="1:33" ht="15" customHeight="1">
      <c r="A10" s="8" t="s">
        <v>827</v>
      </c>
      <c r="B10" s="20" t="s">
        <v>828</v>
      </c>
      <c r="AG10" s="38" t="s">
        <v>821</v>
      </c>
    </row>
    <row r="11" spans="1:33" ht="15" customHeight="1">
      <c r="B11" s="17" t="s">
        <v>829</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6">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6">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6">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6">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6">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6">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6">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6">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6">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6">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6">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6">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6">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6"/>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6"/>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6">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6">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6">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6">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6">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6">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6">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6">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6">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6">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6">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6">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6">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6">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6">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6">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6">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6">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6"/>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6">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6">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6">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6">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6"/>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6">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6"/>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6"/>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6">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6">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6">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6">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6">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6">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6">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6">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6">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6"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6">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6">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6">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6">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6"/>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6">
        <f>'AEO 2022 Table 35 Raw'!AJ60</f>
        <v>0</v>
      </c>
    </row>
    <row r="75" spans="1:33" ht="15" customHeight="1" thickBot="1"/>
    <row r="76" spans="1:33" ht="15" customHeight="1">
      <c r="B76" s="86" t="s">
        <v>930</v>
      </c>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85"/>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c r="AG500" s="84"/>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84"/>
      <c r="C1071" s="84"/>
      <c r="D1071" s="84"/>
      <c r="E1071" s="84"/>
      <c r="F1071" s="84"/>
      <c r="G1071" s="84"/>
      <c r="H1071" s="84"/>
      <c r="I1071" s="84"/>
      <c r="J1071" s="84"/>
      <c r="K1071" s="84"/>
      <c r="L1071" s="84"/>
      <c r="M1071" s="84"/>
      <c r="N1071" s="84"/>
      <c r="O1071" s="84"/>
      <c r="P1071" s="84"/>
      <c r="Q1071" s="84"/>
      <c r="R1071" s="84"/>
      <c r="S1071" s="84"/>
      <c r="T1071" s="84"/>
      <c r="U1071" s="84"/>
      <c r="V1071" s="84"/>
      <c r="W1071" s="84"/>
      <c r="X1071" s="84"/>
      <c r="Y1071" s="84"/>
      <c r="Z1071" s="84"/>
      <c r="AA1071" s="84"/>
      <c r="AB1071" s="84"/>
      <c r="AC1071" s="84"/>
      <c r="AD1071" s="84"/>
      <c r="AE1071" s="84"/>
      <c r="AF1071" s="84"/>
      <c r="AG1071" s="84"/>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84"/>
      <c r="C1169" s="84"/>
      <c r="D1169" s="84"/>
      <c r="E1169" s="84"/>
      <c r="F1169" s="84"/>
      <c r="G1169" s="84"/>
      <c r="H1169" s="84"/>
      <c r="I1169" s="84"/>
      <c r="J1169" s="84"/>
      <c r="K1169" s="84"/>
      <c r="L1169" s="84"/>
      <c r="M1169" s="84"/>
      <c r="N1169" s="84"/>
      <c r="O1169" s="84"/>
      <c r="P1169" s="84"/>
      <c r="Q1169" s="84"/>
      <c r="R1169" s="84"/>
      <c r="S1169" s="84"/>
      <c r="T1169" s="84"/>
      <c r="U1169" s="84"/>
      <c r="V1169" s="84"/>
      <c r="W1169" s="84"/>
      <c r="X1169" s="84"/>
      <c r="Y1169" s="84"/>
      <c r="Z1169" s="84"/>
      <c r="AA1169" s="84"/>
      <c r="AB1169" s="84"/>
      <c r="AC1169" s="84"/>
      <c r="AD1169" s="84"/>
      <c r="AE1169" s="84"/>
      <c r="AF1169" s="84"/>
      <c r="AG1169" s="84"/>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84"/>
      <c r="C1269" s="84"/>
      <c r="D1269" s="84"/>
      <c r="E1269" s="84"/>
      <c r="F1269" s="84"/>
      <c r="G1269" s="84"/>
      <c r="H1269" s="84"/>
      <c r="I1269" s="84"/>
      <c r="J1269" s="84"/>
      <c r="K1269" s="84"/>
      <c r="L1269" s="84"/>
      <c r="M1269" s="84"/>
      <c r="N1269" s="84"/>
      <c r="O1269" s="84"/>
      <c r="P1269" s="84"/>
      <c r="Q1269" s="84"/>
      <c r="R1269" s="84"/>
      <c r="S1269" s="84"/>
      <c r="T1269" s="84"/>
      <c r="U1269" s="84"/>
      <c r="V1269" s="84"/>
      <c r="W1269" s="84"/>
      <c r="X1269" s="84"/>
      <c r="Y1269" s="84"/>
      <c r="Z1269" s="84"/>
      <c r="AA1269" s="84"/>
      <c r="AB1269" s="84"/>
      <c r="AC1269" s="84"/>
      <c r="AD1269" s="84"/>
      <c r="AE1269" s="84"/>
      <c r="AF1269" s="84"/>
      <c r="AG1269" s="84"/>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84"/>
      <c r="C1484" s="84"/>
      <c r="D1484" s="84"/>
      <c r="E1484" s="84"/>
      <c r="F1484" s="84"/>
      <c r="G1484" s="84"/>
      <c r="H1484" s="84"/>
      <c r="I1484" s="84"/>
      <c r="J1484" s="84"/>
      <c r="K1484" s="84"/>
      <c r="L1484" s="84"/>
      <c r="M1484" s="84"/>
      <c r="N1484" s="84"/>
      <c r="O1484" s="84"/>
      <c r="P1484" s="84"/>
      <c r="Q1484" s="84"/>
      <c r="R1484" s="84"/>
      <c r="S1484" s="84"/>
      <c r="T1484" s="84"/>
      <c r="U1484" s="84"/>
      <c r="V1484" s="84"/>
      <c r="W1484" s="84"/>
      <c r="X1484" s="84"/>
      <c r="Y1484" s="84"/>
      <c r="Z1484" s="84"/>
      <c r="AA1484" s="84"/>
      <c r="AB1484" s="84"/>
      <c r="AC1484" s="84"/>
      <c r="AD1484" s="84"/>
      <c r="AE1484" s="84"/>
      <c r="AF1484" s="84"/>
      <c r="AG1484" s="84"/>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84"/>
      <c r="C1713" s="84"/>
      <c r="D1713" s="84"/>
      <c r="E1713" s="84"/>
      <c r="F1713" s="84"/>
      <c r="G1713" s="84"/>
      <c r="H1713" s="84"/>
      <c r="I1713" s="84"/>
      <c r="J1713" s="84"/>
      <c r="K1713" s="84"/>
      <c r="L1713" s="84"/>
      <c r="M1713" s="84"/>
      <c r="N1713" s="84"/>
      <c r="O1713" s="84"/>
      <c r="P1713" s="84"/>
      <c r="Q1713" s="84"/>
      <c r="R1713" s="84"/>
      <c r="S1713" s="84"/>
      <c r="T1713" s="84"/>
      <c r="U1713" s="84"/>
      <c r="V1713" s="84"/>
      <c r="W1713" s="84"/>
      <c r="X1713" s="84"/>
      <c r="Y1713" s="84"/>
      <c r="Z1713" s="84"/>
      <c r="AA1713" s="84"/>
      <c r="AB1713" s="84"/>
      <c r="AC1713" s="84"/>
      <c r="AD1713" s="84"/>
      <c r="AE1713" s="84"/>
      <c r="AF1713" s="84"/>
      <c r="AG1713" s="84"/>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84"/>
      <c r="C1990" s="84"/>
      <c r="D1990" s="84"/>
      <c r="E1990" s="84"/>
      <c r="F1990" s="84"/>
      <c r="G1990" s="84"/>
      <c r="H1990" s="84"/>
      <c r="I1990" s="84"/>
      <c r="J1990" s="84"/>
      <c r="K1990" s="84"/>
      <c r="L1990" s="84"/>
      <c r="M1990" s="84"/>
      <c r="N1990" s="84"/>
      <c r="O1990" s="84"/>
      <c r="P1990" s="84"/>
      <c r="Q1990" s="84"/>
      <c r="R1990" s="84"/>
      <c r="S1990" s="84"/>
      <c r="T1990" s="84"/>
      <c r="U1990" s="84"/>
      <c r="V1990" s="84"/>
      <c r="W1990" s="84"/>
      <c r="X1990" s="84"/>
      <c r="Y1990" s="84"/>
      <c r="Z1990" s="84"/>
      <c r="AA1990" s="84"/>
      <c r="AB1990" s="84"/>
      <c r="AC1990" s="84"/>
      <c r="AD1990" s="84"/>
      <c r="AE1990" s="84"/>
      <c r="AF1990" s="84"/>
      <c r="AG1990" s="84"/>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84"/>
      <c r="C2325" s="84"/>
      <c r="D2325" s="84"/>
      <c r="E2325" s="84"/>
      <c r="F2325" s="84"/>
      <c r="G2325" s="84"/>
      <c r="H2325" s="84"/>
      <c r="I2325" s="84"/>
      <c r="J2325" s="84"/>
      <c r="K2325" s="84"/>
      <c r="L2325" s="84"/>
      <c r="M2325" s="84"/>
      <c r="N2325" s="84"/>
      <c r="O2325" s="84"/>
      <c r="P2325" s="84"/>
      <c r="Q2325" s="84"/>
      <c r="R2325" s="84"/>
      <c r="S2325" s="84"/>
      <c r="T2325" s="84"/>
      <c r="U2325" s="84"/>
      <c r="V2325" s="84"/>
      <c r="W2325" s="84"/>
      <c r="X2325" s="84"/>
      <c r="Y2325" s="84"/>
      <c r="Z2325" s="84"/>
      <c r="AA2325" s="84"/>
      <c r="AB2325" s="84"/>
      <c r="AC2325" s="84"/>
      <c r="AD2325" s="84"/>
      <c r="AE2325" s="84"/>
      <c r="AF2325" s="84"/>
      <c r="AG2325" s="84"/>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84"/>
      <c r="C2645" s="84"/>
      <c r="D2645" s="84"/>
      <c r="E2645" s="84"/>
      <c r="F2645" s="84"/>
      <c r="G2645" s="84"/>
      <c r="H2645" s="84"/>
      <c r="I2645" s="84"/>
      <c r="J2645" s="84"/>
      <c r="K2645" s="84"/>
      <c r="L2645" s="84"/>
      <c r="M2645" s="84"/>
      <c r="N2645" s="84"/>
      <c r="O2645" s="84"/>
      <c r="P2645" s="84"/>
      <c r="Q2645" s="84"/>
      <c r="R2645" s="84"/>
      <c r="S2645" s="84"/>
      <c r="T2645" s="84"/>
      <c r="U2645" s="84"/>
      <c r="V2645" s="84"/>
      <c r="W2645" s="84"/>
      <c r="X2645" s="84"/>
      <c r="Y2645" s="84"/>
      <c r="Z2645" s="84"/>
      <c r="AA2645" s="84"/>
      <c r="AB2645" s="84"/>
      <c r="AC2645" s="84"/>
      <c r="AD2645" s="84"/>
      <c r="AE2645" s="84"/>
      <c r="AF2645" s="84"/>
      <c r="AG2645" s="84"/>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84"/>
      <c r="C2971" s="84"/>
      <c r="D2971" s="84"/>
      <c r="E2971" s="84"/>
      <c r="F2971" s="84"/>
      <c r="G2971" s="84"/>
      <c r="H2971" s="84"/>
      <c r="I2971" s="84"/>
      <c r="J2971" s="84"/>
      <c r="K2971" s="84"/>
      <c r="L2971" s="84"/>
      <c r="M2971" s="84"/>
      <c r="N2971" s="84"/>
      <c r="O2971" s="84"/>
      <c r="P2971" s="84"/>
      <c r="Q2971" s="84"/>
      <c r="R2971" s="84"/>
      <c r="S2971" s="84"/>
      <c r="T2971" s="84"/>
      <c r="U2971" s="84"/>
      <c r="V2971" s="84"/>
      <c r="W2971" s="84"/>
      <c r="X2971" s="84"/>
      <c r="Y2971" s="84"/>
      <c r="Z2971" s="84"/>
      <c r="AA2971" s="84"/>
      <c r="AB2971" s="84"/>
      <c r="AC2971" s="84"/>
      <c r="AD2971" s="84"/>
      <c r="AE2971" s="84"/>
      <c r="AF2971" s="84"/>
      <c r="AG2971" s="84"/>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84"/>
      <c r="C3293" s="84"/>
      <c r="D3293" s="84"/>
      <c r="E3293" s="84"/>
      <c r="F3293" s="84"/>
      <c r="G3293" s="84"/>
      <c r="H3293" s="84"/>
      <c r="I3293" s="84"/>
      <c r="J3293" s="84"/>
      <c r="K3293" s="84"/>
      <c r="L3293" s="84"/>
      <c r="M3293" s="84"/>
      <c r="N3293" s="84"/>
      <c r="O3293" s="84"/>
      <c r="P3293" s="84"/>
      <c r="Q3293" s="84"/>
      <c r="R3293" s="84"/>
      <c r="S3293" s="84"/>
      <c r="T3293" s="84"/>
      <c r="U3293" s="84"/>
      <c r="V3293" s="84"/>
      <c r="W3293" s="84"/>
      <c r="X3293" s="84"/>
      <c r="Y3293" s="84"/>
      <c r="Z3293" s="84"/>
      <c r="AA3293" s="84"/>
      <c r="AB3293" s="84"/>
      <c r="AC3293" s="84"/>
      <c r="AD3293" s="84"/>
      <c r="AE3293" s="84"/>
      <c r="AF3293" s="84"/>
      <c r="AG3293" s="84"/>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84"/>
      <c r="C3402" s="84"/>
      <c r="D3402" s="84"/>
      <c r="E3402" s="84"/>
      <c r="F3402" s="84"/>
      <c r="G3402" s="84"/>
      <c r="H3402" s="84"/>
      <c r="I3402" s="84"/>
      <c r="J3402" s="84"/>
      <c r="K3402" s="84"/>
      <c r="L3402" s="84"/>
      <c r="M3402" s="84"/>
      <c r="N3402" s="84"/>
      <c r="O3402" s="84"/>
      <c r="P3402" s="84"/>
      <c r="Q3402" s="84"/>
      <c r="R3402" s="84"/>
      <c r="S3402" s="84"/>
      <c r="T3402" s="84"/>
      <c r="U3402" s="84"/>
      <c r="V3402" s="84"/>
      <c r="W3402" s="84"/>
      <c r="X3402" s="84"/>
      <c r="Y3402" s="84"/>
      <c r="Z3402" s="84"/>
      <c r="AA3402" s="84"/>
      <c r="AB3402" s="84"/>
      <c r="AC3402" s="84"/>
      <c r="AD3402" s="84"/>
      <c r="AE3402" s="84"/>
      <c r="AF3402" s="84"/>
      <c r="AG3402" s="84"/>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84"/>
      <c r="C3527" s="84"/>
      <c r="D3527" s="84"/>
      <c r="E3527" s="84"/>
      <c r="F3527" s="84"/>
      <c r="G3527" s="84"/>
      <c r="H3527" s="84"/>
      <c r="I3527" s="84"/>
      <c r="J3527" s="84"/>
      <c r="K3527" s="84"/>
      <c r="L3527" s="84"/>
      <c r="M3527" s="84"/>
      <c r="N3527" s="84"/>
      <c r="O3527" s="84"/>
      <c r="P3527" s="84"/>
      <c r="Q3527" s="84"/>
      <c r="R3527" s="84"/>
      <c r="S3527" s="84"/>
      <c r="T3527" s="84"/>
      <c r="U3527" s="84"/>
      <c r="V3527" s="84"/>
      <c r="W3527" s="84"/>
      <c r="X3527" s="84"/>
      <c r="Y3527" s="84"/>
      <c r="Z3527" s="84"/>
      <c r="AA3527" s="84"/>
      <c r="AB3527" s="84"/>
      <c r="AC3527" s="84"/>
      <c r="AD3527" s="84"/>
      <c r="AE3527" s="84"/>
      <c r="AF3527" s="84"/>
      <c r="AG3527" s="84"/>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84"/>
      <c r="C3652" s="84"/>
      <c r="D3652" s="84"/>
      <c r="E3652" s="84"/>
      <c r="F3652" s="84"/>
      <c r="G3652" s="84"/>
      <c r="H3652" s="84"/>
      <c r="I3652" s="84"/>
      <c r="J3652" s="84"/>
      <c r="K3652" s="84"/>
      <c r="L3652" s="84"/>
      <c r="M3652" s="84"/>
      <c r="N3652" s="84"/>
      <c r="O3652" s="84"/>
      <c r="P3652" s="84"/>
      <c r="Q3652" s="84"/>
      <c r="R3652" s="84"/>
      <c r="S3652" s="84"/>
      <c r="T3652" s="84"/>
      <c r="U3652" s="84"/>
      <c r="V3652" s="84"/>
      <c r="W3652" s="84"/>
      <c r="X3652" s="84"/>
      <c r="Y3652" s="84"/>
      <c r="Z3652" s="84"/>
      <c r="AA3652" s="84"/>
      <c r="AB3652" s="84"/>
      <c r="AC3652" s="84"/>
      <c r="AD3652" s="84"/>
      <c r="AE3652" s="84"/>
      <c r="AF3652" s="84"/>
      <c r="AG3652" s="84"/>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84"/>
      <c r="C3777" s="84"/>
      <c r="D3777" s="84"/>
      <c r="E3777" s="84"/>
      <c r="F3777" s="84"/>
      <c r="G3777" s="84"/>
      <c r="H3777" s="84"/>
      <c r="I3777" s="84"/>
      <c r="J3777" s="84"/>
      <c r="K3777" s="84"/>
      <c r="L3777" s="84"/>
      <c r="M3777" s="84"/>
      <c r="N3777" s="84"/>
      <c r="O3777" s="84"/>
      <c r="P3777" s="84"/>
      <c r="Q3777" s="84"/>
      <c r="R3777" s="84"/>
      <c r="S3777" s="84"/>
      <c r="T3777" s="84"/>
      <c r="U3777" s="84"/>
      <c r="V3777" s="84"/>
      <c r="W3777" s="84"/>
      <c r="X3777" s="84"/>
      <c r="Y3777" s="84"/>
      <c r="Z3777" s="84"/>
      <c r="AA3777" s="84"/>
      <c r="AB3777" s="84"/>
      <c r="AC3777" s="84"/>
      <c r="AD3777" s="84"/>
      <c r="AE3777" s="84"/>
      <c r="AF3777" s="84"/>
      <c r="AG3777" s="84"/>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84"/>
      <c r="C3902" s="84"/>
      <c r="D3902" s="84"/>
      <c r="E3902" s="84"/>
      <c r="F3902" s="84"/>
      <c r="G3902" s="84"/>
      <c r="H3902" s="84"/>
      <c r="I3902" s="84"/>
      <c r="J3902" s="84"/>
      <c r="K3902" s="84"/>
      <c r="L3902" s="84"/>
      <c r="M3902" s="84"/>
      <c r="N3902" s="84"/>
      <c r="O3902" s="84"/>
      <c r="P3902" s="84"/>
      <c r="Q3902" s="84"/>
      <c r="R3902" s="84"/>
      <c r="S3902" s="84"/>
      <c r="T3902" s="84"/>
      <c r="U3902" s="84"/>
      <c r="V3902" s="84"/>
      <c r="W3902" s="84"/>
      <c r="X3902" s="84"/>
      <c r="Y3902" s="84"/>
      <c r="Z3902" s="84"/>
      <c r="AA3902" s="84"/>
      <c r="AB3902" s="84"/>
      <c r="AC3902" s="84"/>
      <c r="AD3902" s="84"/>
      <c r="AE3902" s="84"/>
      <c r="AF3902" s="84"/>
      <c r="AG3902" s="84"/>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84"/>
      <c r="C4027" s="84"/>
      <c r="D4027" s="84"/>
      <c r="E4027" s="84"/>
      <c r="F4027" s="84"/>
      <c r="G4027" s="84"/>
      <c r="H4027" s="84"/>
      <c r="I4027" s="84"/>
      <c r="J4027" s="84"/>
      <c r="K4027" s="84"/>
      <c r="L4027" s="84"/>
      <c r="M4027" s="84"/>
      <c r="N4027" s="84"/>
      <c r="O4027" s="84"/>
      <c r="P4027" s="84"/>
      <c r="Q4027" s="84"/>
      <c r="R4027" s="84"/>
      <c r="S4027" s="84"/>
      <c r="T4027" s="84"/>
      <c r="U4027" s="84"/>
      <c r="V4027" s="84"/>
      <c r="W4027" s="84"/>
      <c r="X4027" s="84"/>
      <c r="Y4027" s="84"/>
      <c r="Z4027" s="84"/>
      <c r="AA4027" s="84"/>
      <c r="AB4027" s="84"/>
      <c r="AC4027" s="84"/>
      <c r="AD4027" s="84"/>
      <c r="AE4027" s="84"/>
      <c r="AF4027" s="84"/>
      <c r="AG4027" s="84"/>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84"/>
      <c r="C4152" s="84"/>
      <c r="D4152" s="84"/>
      <c r="E4152" s="84"/>
      <c r="F4152" s="84"/>
      <c r="G4152" s="84"/>
      <c r="H4152" s="84"/>
      <c r="I4152" s="84"/>
      <c r="J4152" s="84"/>
      <c r="K4152" s="84"/>
      <c r="L4152" s="84"/>
      <c r="M4152" s="84"/>
      <c r="N4152" s="84"/>
      <c r="O4152" s="84"/>
      <c r="P4152" s="84"/>
      <c r="Q4152" s="84"/>
      <c r="R4152" s="84"/>
      <c r="S4152" s="84"/>
      <c r="T4152" s="84"/>
      <c r="U4152" s="84"/>
      <c r="V4152" s="84"/>
      <c r="W4152" s="84"/>
      <c r="X4152" s="84"/>
      <c r="Y4152" s="84"/>
      <c r="Z4152" s="84"/>
      <c r="AA4152" s="84"/>
      <c r="AB4152" s="84"/>
      <c r="AC4152" s="84"/>
      <c r="AD4152" s="84"/>
      <c r="AE4152" s="84"/>
      <c r="AF4152" s="84"/>
      <c r="AG4152" s="84"/>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84"/>
      <c r="C4277" s="84"/>
      <c r="D4277" s="84"/>
      <c r="E4277" s="84"/>
      <c r="F4277" s="84"/>
      <c r="G4277" s="84"/>
      <c r="H4277" s="84"/>
      <c r="I4277" s="84"/>
      <c r="J4277" s="84"/>
      <c r="K4277" s="84"/>
      <c r="L4277" s="84"/>
      <c r="M4277" s="84"/>
      <c r="N4277" s="84"/>
      <c r="O4277" s="84"/>
      <c r="P4277" s="84"/>
      <c r="Q4277" s="84"/>
      <c r="R4277" s="84"/>
      <c r="S4277" s="84"/>
      <c r="T4277" s="84"/>
      <c r="U4277" s="84"/>
      <c r="V4277" s="84"/>
      <c r="W4277" s="84"/>
      <c r="X4277" s="84"/>
      <c r="Y4277" s="84"/>
      <c r="Z4277" s="84"/>
      <c r="AA4277" s="84"/>
      <c r="AB4277" s="84"/>
      <c r="AC4277" s="84"/>
      <c r="AD4277" s="84"/>
      <c r="AE4277" s="84"/>
      <c r="AF4277" s="84"/>
      <c r="AG4277" s="84"/>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84"/>
      <c r="C4402" s="84"/>
      <c r="D4402" s="84"/>
      <c r="E4402" s="84"/>
      <c r="F4402" s="84"/>
      <c r="G4402" s="84"/>
      <c r="H4402" s="84"/>
      <c r="I4402" s="84"/>
      <c r="J4402" s="84"/>
      <c r="K4402" s="84"/>
      <c r="L4402" s="84"/>
      <c r="M4402" s="84"/>
      <c r="N4402" s="84"/>
      <c r="O4402" s="84"/>
      <c r="P4402" s="84"/>
      <c r="Q4402" s="84"/>
      <c r="R4402" s="84"/>
      <c r="S4402" s="84"/>
      <c r="T4402" s="84"/>
      <c r="U4402" s="84"/>
      <c r="V4402" s="84"/>
      <c r="W4402" s="84"/>
      <c r="X4402" s="84"/>
      <c r="Y4402" s="84"/>
      <c r="Z4402" s="84"/>
      <c r="AA4402" s="84"/>
      <c r="AB4402" s="84"/>
      <c r="AC4402" s="84"/>
      <c r="AD4402" s="84"/>
      <c r="AE4402" s="84"/>
      <c r="AF4402" s="84"/>
      <c r="AG4402" s="84"/>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3">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3">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3">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3">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3">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3">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3">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3">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3">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3">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3">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3">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3">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3">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3">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3">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3">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3">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3">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3">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3">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3">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3">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3">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3">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3">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3">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3">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3">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3">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3">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3">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3">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3">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3">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3">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3">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3">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3">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3">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3">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3">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3">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940</v>
      </c>
      <c r="B10" s="20" t="s">
        <v>941</v>
      </c>
      <c r="AG10" s="38" t="s">
        <v>821</v>
      </c>
    </row>
    <row r="11" spans="1:33" ht="15" customHeight="1">
      <c r="B11" s="17" t="s">
        <v>942</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6">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6">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6">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6"/>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6"/>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6">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6">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6">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6">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6">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6">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6"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6">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6">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6">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6">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6">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6"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6">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6">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6"/>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6">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6"/>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6"/>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6"/>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6">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6">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6">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6"/>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6"/>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6">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6">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6">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6">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6">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6">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6"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6">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6">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6">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6">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6">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6"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6"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6">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6"/>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6">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6"/>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6">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6"/>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6"/>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6">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6">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6">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6">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6">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6">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6">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6">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6"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6">
        <f>'AEO 2022 Table 46 Raw'!AJ61</f>
        <v>8.0000000000000002E-3</v>
      </c>
    </row>
    <row r="78" spans="1:34" ht="15" customHeight="1" thickBot="1"/>
    <row r="79" spans="1:34" ht="15" customHeight="1">
      <c r="B79" s="86" t="s">
        <v>1032</v>
      </c>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84"/>
      <c r="C1071" s="84"/>
      <c r="D1071" s="84"/>
      <c r="E1071" s="84"/>
      <c r="F1071" s="84"/>
      <c r="G1071" s="84"/>
      <c r="H1071" s="84"/>
      <c r="I1071" s="84"/>
      <c r="J1071" s="84"/>
      <c r="K1071" s="84"/>
      <c r="L1071" s="84"/>
      <c r="M1071" s="84"/>
      <c r="N1071" s="84"/>
      <c r="O1071" s="84"/>
      <c r="P1071" s="84"/>
      <c r="Q1071" s="84"/>
      <c r="R1071" s="84"/>
      <c r="S1071" s="84"/>
      <c r="T1071" s="84"/>
      <c r="U1071" s="84"/>
      <c r="V1071" s="84"/>
      <c r="W1071" s="84"/>
      <c r="X1071" s="84"/>
      <c r="Y1071" s="84"/>
      <c r="Z1071" s="84"/>
      <c r="AA1071" s="84"/>
      <c r="AB1071" s="84"/>
      <c r="AC1071" s="84"/>
      <c r="AD1071" s="84"/>
      <c r="AE1071" s="84"/>
      <c r="AF1071" s="84"/>
      <c r="AG1071" s="84"/>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84"/>
      <c r="C1169" s="84"/>
      <c r="D1169" s="84"/>
      <c r="E1169" s="84"/>
      <c r="F1169" s="84"/>
      <c r="G1169" s="84"/>
      <c r="H1169" s="84"/>
      <c r="I1169" s="84"/>
      <c r="J1169" s="84"/>
      <c r="K1169" s="84"/>
      <c r="L1169" s="84"/>
      <c r="M1169" s="84"/>
      <c r="N1169" s="84"/>
      <c r="O1169" s="84"/>
      <c r="P1169" s="84"/>
      <c r="Q1169" s="84"/>
      <c r="R1169" s="84"/>
      <c r="S1169" s="84"/>
      <c r="T1169" s="84"/>
      <c r="U1169" s="84"/>
      <c r="V1169" s="84"/>
      <c r="W1169" s="84"/>
      <c r="X1169" s="84"/>
      <c r="Y1169" s="84"/>
      <c r="Z1169" s="84"/>
      <c r="AA1169" s="84"/>
      <c r="AB1169" s="84"/>
      <c r="AC1169" s="84"/>
      <c r="AD1169" s="84"/>
      <c r="AE1169" s="84"/>
      <c r="AF1169" s="84"/>
      <c r="AG1169" s="84"/>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84"/>
      <c r="C1269" s="84"/>
      <c r="D1269" s="84"/>
      <c r="E1269" s="84"/>
      <c r="F1269" s="84"/>
      <c r="G1269" s="84"/>
      <c r="H1269" s="84"/>
      <c r="I1269" s="84"/>
      <c r="J1269" s="84"/>
      <c r="K1269" s="84"/>
      <c r="L1269" s="84"/>
      <c r="M1269" s="84"/>
      <c r="N1269" s="84"/>
      <c r="O1269" s="84"/>
      <c r="P1269" s="84"/>
      <c r="Q1269" s="84"/>
      <c r="R1269" s="84"/>
      <c r="S1269" s="84"/>
      <c r="T1269" s="84"/>
      <c r="U1269" s="84"/>
      <c r="V1269" s="84"/>
      <c r="W1269" s="84"/>
      <c r="X1269" s="84"/>
      <c r="Y1269" s="84"/>
      <c r="Z1269" s="84"/>
      <c r="AA1269" s="84"/>
      <c r="AB1269" s="84"/>
      <c r="AC1269" s="84"/>
      <c r="AD1269" s="84"/>
      <c r="AE1269" s="84"/>
      <c r="AF1269" s="84"/>
      <c r="AG1269" s="84"/>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84"/>
      <c r="C1484" s="84"/>
      <c r="D1484" s="84"/>
      <c r="E1484" s="84"/>
      <c r="F1484" s="84"/>
      <c r="G1484" s="84"/>
      <c r="H1484" s="84"/>
      <c r="I1484" s="84"/>
      <c r="J1484" s="84"/>
      <c r="K1484" s="84"/>
      <c r="L1484" s="84"/>
      <c r="M1484" s="84"/>
      <c r="N1484" s="84"/>
      <c r="O1484" s="84"/>
      <c r="P1484" s="84"/>
      <c r="Q1484" s="84"/>
      <c r="R1484" s="84"/>
      <c r="S1484" s="84"/>
      <c r="T1484" s="84"/>
      <c r="U1484" s="84"/>
      <c r="V1484" s="84"/>
      <c r="W1484" s="84"/>
      <c r="X1484" s="84"/>
      <c r="Y1484" s="84"/>
      <c r="Z1484" s="84"/>
      <c r="AA1484" s="84"/>
      <c r="AB1484" s="84"/>
      <c r="AC1484" s="84"/>
      <c r="AD1484" s="84"/>
      <c r="AE1484" s="84"/>
      <c r="AF1484" s="84"/>
      <c r="AG1484" s="84"/>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84"/>
      <c r="C1713" s="84"/>
      <c r="D1713" s="84"/>
      <c r="E1713" s="84"/>
      <c r="F1713" s="84"/>
      <c r="G1713" s="84"/>
      <c r="H1713" s="84"/>
      <c r="I1713" s="84"/>
      <c r="J1713" s="84"/>
      <c r="K1713" s="84"/>
      <c r="L1713" s="84"/>
      <c r="M1713" s="84"/>
      <c r="N1713" s="84"/>
      <c r="O1713" s="84"/>
      <c r="P1713" s="84"/>
      <c r="Q1713" s="84"/>
      <c r="R1713" s="84"/>
      <c r="S1713" s="84"/>
      <c r="T1713" s="84"/>
      <c r="U1713" s="84"/>
      <c r="V1713" s="84"/>
      <c r="W1713" s="84"/>
      <c r="X1713" s="84"/>
      <c r="Y1713" s="84"/>
      <c r="Z1713" s="84"/>
      <c r="AA1713" s="84"/>
      <c r="AB1713" s="84"/>
      <c r="AC1713" s="84"/>
      <c r="AD1713" s="84"/>
      <c r="AE1713" s="84"/>
      <c r="AF1713" s="84"/>
      <c r="AG1713" s="84"/>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84"/>
      <c r="C1990" s="84"/>
      <c r="D1990" s="84"/>
      <c r="E1990" s="84"/>
      <c r="F1990" s="84"/>
      <c r="G1990" s="84"/>
      <c r="H1990" s="84"/>
      <c r="I1990" s="84"/>
      <c r="J1990" s="84"/>
      <c r="K1990" s="84"/>
      <c r="L1990" s="84"/>
      <c r="M1990" s="84"/>
      <c r="N1990" s="84"/>
      <c r="O1990" s="84"/>
      <c r="P1990" s="84"/>
      <c r="Q1990" s="84"/>
      <c r="R1990" s="84"/>
      <c r="S1990" s="84"/>
      <c r="T1990" s="84"/>
      <c r="U1990" s="84"/>
      <c r="V1990" s="84"/>
      <c r="W1990" s="84"/>
      <c r="X1990" s="84"/>
      <c r="Y1990" s="84"/>
      <c r="Z1990" s="84"/>
      <c r="AA1990" s="84"/>
      <c r="AB1990" s="84"/>
      <c r="AC1990" s="84"/>
      <c r="AD1990" s="84"/>
      <c r="AE1990" s="84"/>
      <c r="AF1990" s="84"/>
      <c r="AG1990" s="84"/>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84"/>
      <c r="C2325" s="84"/>
      <c r="D2325" s="84"/>
      <c r="E2325" s="84"/>
      <c r="F2325" s="84"/>
      <c r="G2325" s="84"/>
      <c r="H2325" s="84"/>
      <c r="I2325" s="84"/>
      <c r="J2325" s="84"/>
      <c r="K2325" s="84"/>
      <c r="L2325" s="84"/>
      <c r="M2325" s="84"/>
      <c r="N2325" s="84"/>
      <c r="O2325" s="84"/>
      <c r="P2325" s="84"/>
      <c r="Q2325" s="84"/>
      <c r="R2325" s="84"/>
      <c r="S2325" s="84"/>
      <c r="T2325" s="84"/>
      <c r="U2325" s="84"/>
      <c r="V2325" s="84"/>
      <c r="W2325" s="84"/>
      <c r="X2325" s="84"/>
      <c r="Y2325" s="84"/>
      <c r="Z2325" s="84"/>
      <c r="AA2325" s="84"/>
      <c r="AB2325" s="84"/>
      <c r="AC2325" s="84"/>
      <c r="AD2325" s="84"/>
      <c r="AE2325" s="84"/>
      <c r="AF2325" s="84"/>
      <c r="AG2325" s="84"/>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84"/>
      <c r="C2645" s="84"/>
      <c r="D2645" s="84"/>
      <c r="E2645" s="84"/>
      <c r="F2645" s="84"/>
      <c r="G2645" s="84"/>
      <c r="H2645" s="84"/>
      <c r="I2645" s="84"/>
      <c r="J2645" s="84"/>
      <c r="K2645" s="84"/>
      <c r="L2645" s="84"/>
      <c r="M2645" s="84"/>
      <c r="N2645" s="84"/>
      <c r="O2645" s="84"/>
      <c r="P2645" s="84"/>
      <c r="Q2645" s="84"/>
      <c r="R2645" s="84"/>
      <c r="S2645" s="84"/>
      <c r="T2645" s="84"/>
      <c r="U2645" s="84"/>
      <c r="V2645" s="84"/>
      <c r="W2645" s="84"/>
      <c r="X2645" s="84"/>
      <c r="Y2645" s="84"/>
      <c r="Z2645" s="84"/>
      <c r="AA2645" s="84"/>
      <c r="AB2645" s="84"/>
      <c r="AC2645" s="84"/>
      <c r="AD2645" s="84"/>
      <c r="AE2645" s="84"/>
      <c r="AF2645" s="84"/>
      <c r="AG2645" s="84"/>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84"/>
      <c r="C2971" s="84"/>
      <c r="D2971" s="84"/>
      <c r="E2971" s="84"/>
      <c r="F2971" s="84"/>
      <c r="G2971" s="84"/>
      <c r="H2971" s="84"/>
      <c r="I2971" s="84"/>
      <c r="J2971" s="84"/>
      <c r="K2971" s="84"/>
      <c r="L2971" s="84"/>
      <c r="M2971" s="84"/>
      <c r="N2971" s="84"/>
      <c r="O2971" s="84"/>
      <c r="P2971" s="84"/>
      <c r="Q2971" s="84"/>
      <c r="R2971" s="84"/>
      <c r="S2971" s="84"/>
      <c r="T2971" s="84"/>
      <c r="U2971" s="84"/>
      <c r="V2971" s="84"/>
      <c r="W2971" s="84"/>
      <c r="X2971" s="84"/>
      <c r="Y2971" s="84"/>
      <c r="Z2971" s="84"/>
      <c r="AA2971" s="84"/>
      <c r="AB2971" s="84"/>
      <c r="AC2971" s="84"/>
      <c r="AD2971" s="84"/>
      <c r="AE2971" s="84"/>
      <c r="AF2971" s="84"/>
      <c r="AG2971" s="84"/>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84"/>
      <c r="C3293" s="84"/>
      <c r="D3293" s="84"/>
      <c r="E3293" s="84"/>
      <c r="F3293" s="84"/>
      <c r="G3293" s="84"/>
      <c r="H3293" s="84"/>
      <c r="I3293" s="84"/>
      <c r="J3293" s="84"/>
      <c r="K3293" s="84"/>
      <c r="L3293" s="84"/>
      <c r="M3293" s="84"/>
      <c r="N3293" s="84"/>
      <c r="O3293" s="84"/>
      <c r="P3293" s="84"/>
      <c r="Q3293" s="84"/>
      <c r="R3293" s="84"/>
      <c r="S3293" s="84"/>
      <c r="T3293" s="84"/>
      <c r="U3293" s="84"/>
      <c r="V3293" s="84"/>
      <c r="W3293" s="84"/>
      <c r="X3293" s="84"/>
      <c r="Y3293" s="84"/>
      <c r="Z3293" s="84"/>
      <c r="AA3293" s="84"/>
      <c r="AB3293" s="84"/>
      <c r="AC3293" s="84"/>
      <c r="AD3293" s="84"/>
      <c r="AE3293" s="84"/>
      <c r="AF3293" s="84"/>
      <c r="AG3293" s="84"/>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84"/>
      <c r="C3402" s="84"/>
      <c r="D3402" s="84"/>
      <c r="E3402" s="84"/>
      <c r="F3402" s="84"/>
      <c r="G3402" s="84"/>
      <c r="H3402" s="84"/>
      <c r="I3402" s="84"/>
      <c r="J3402" s="84"/>
      <c r="K3402" s="84"/>
      <c r="L3402" s="84"/>
      <c r="M3402" s="84"/>
      <c r="N3402" s="84"/>
      <c r="O3402" s="84"/>
      <c r="P3402" s="84"/>
      <c r="Q3402" s="84"/>
      <c r="R3402" s="84"/>
      <c r="S3402" s="84"/>
      <c r="T3402" s="84"/>
      <c r="U3402" s="84"/>
      <c r="V3402" s="84"/>
      <c r="W3402" s="84"/>
      <c r="X3402" s="84"/>
      <c r="Y3402" s="84"/>
      <c r="Z3402" s="84"/>
      <c r="AA3402" s="84"/>
      <c r="AB3402" s="84"/>
      <c r="AC3402" s="84"/>
      <c r="AD3402" s="84"/>
      <c r="AE3402" s="84"/>
      <c r="AF3402" s="84"/>
      <c r="AG3402" s="84"/>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84"/>
      <c r="C3527" s="84"/>
      <c r="D3527" s="84"/>
      <c r="E3527" s="84"/>
      <c r="F3527" s="84"/>
      <c r="G3527" s="84"/>
      <c r="H3527" s="84"/>
      <c r="I3527" s="84"/>
      <c r="J3527" s="84"/>
      <c r="K3527" s="84"/>
      <c r="L3527" s="84"/>
      <c r="M3527" s="84"/>
      <c r="N3527" s="84"/>
      <c r="O3527" s="84"/>
      <c r="P3527" s="84"/>
      <c r="Q3527" s="84"/>
      <c r="R3527" s="84"/>
      <c r="S3527" s="84"/>
      <c r="T3527" s="84"/>
      <c r="U3527" s="84"/>
      <c r="V3527" s="84"/>
      <c r="W3527" s="84"/>
      <c r="X3527" s="84"/>
      <c r="Y3527" s="84"/>
      <c r="Z3527" s="84"/>
      <c r="AA3527" s="84"/>
      <c r="AB3527" s="84"/>
      <c r="AC3527" s="84"/>
      <c r="AD3527" s="84"/>
      <c r="AE3527" s="84"/>
      <c r="AF3527" s="84"/>
      <c r="AG3527" s="84"/>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84"/>
      <c r="C3652" s="84"/>
      <c r="D3652" s="84"/>
      <c r="E3652" s="84"/>
      <c r="F3652" s="84"/>
      <c r="G3652" s="84"/>
      <c r="H3652" s="84"/>
      <c r="I3652" s="84"/>
      <c r="J3652" s="84"/>
      <c r="K3652" s="84"/>
      <c r="L3652" s="84"/>
      <c r="M3652" s="84"/>
      <c r="N3652" s="84"/>
      <c r="O3652" s="84"/>
      <c r="P3652" s="84"/>
      <c r="Q3652" s="84"/>
      <c r="R3652" s="84"/>
      <c r="S3652" s="84"/>
      <c r="T3652" s="84"/>
      <c r="U3652" s="84"/>
      <c r="V3652" s="84"/>
      <c r="W3652" s="84"/>
      <c r="X3652" s="84"/>
      <c r="Y3652" s="84"/>
      <c r="Z3652" s="84"/>
      <c r="AA3652" s="84"/>
      <c r="AB3652" s="84"/>
      <c r="AC3652" s="84"/>
      <c r="AD3652" s="84"/>
      <c r="AE3652" s="84"/>
      <c r="AF3652" s="84"/>
      <c r="AG3652" s="84"/>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84"/>
      <c r="C3777" s="84"/>
      <c r="D3777" s="84"/>
      <c r="E3777" s="84"/>
      <c r="F3777" s="84"/>
      <c r="G3777" s="84"/>
      <c r="H3777" s="84"/>
      <c r="I3777" s="84"/>
      <c r="J3777" s="84"/>
      <c r="K3777" s="84"/>
      <c r="L3777" s="84"/>
      <c r="M3777" s="84"/>
      <c r="N3777" s="84"/>
      <c r="O3777" s="84"/>
      <c r="P3777" s="84"/>
      <c r="Q3777" s="84"/>
      <c r="R3777" s="84"/>
      <c r="S3777" s="84"/>
      <c r="T3777" s="84"/>
      <c r="U3777" s="84"/>
      <c r="V3777" s="84"/>
      <c r="W3777" s="84"/>
      <c r="X3777" s="84"/>
      <c r="Y3777" s="84"/>
      <c r="Z3777" s="84"/>
      <c r="AA3777" s="84"/>
      <c r="AB3777" s="84"/>
      <c r="AC3777" s="84"/>
      <c r="AD3777" s="84"/>
      <c r="AE3777" s="84"/>
      <c r="AF3777" s="84"/>
      <c r="AG3777" s="84"/>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84"/>
      <c r="C3902" s="84"/>
      <c r="D3902" s="84"/>
      <c r="E3902" s="84"/>
      <c r="F3902" s="84"/>
      <c r="G3902" s="84"/>
      <c r="H3902" s="84"/>
      <c r="I3902" s="84"/>
      <c r="J3902" s="84"/>
      <c r="K3902" s="84"/>
      <c r="L3902" s="84"/>
      <c r="M3902" s="84"/>
      <c r="N3902" s="84"/>
      <c r="O3902" s="84"/>
      <c r="P3902" s="84"/>
      <c r="Q3902" s="84"/>
      <c r="R3902" s="84"/>
      <c r="S3902" s="84"/>
      <c r="T3902" s="84"/>
      <c r="U3902" s="84"/>
      <c r="V3902" s="84"/>
      <c r="W3902" s="84"/>
      <c r="X3902" s="84"/>
      <c r="Y3902" s="84"/>
      <c r="Z3902" s="84"/>
      <c r="AA3902" s="84"/>
      <c r="AB3902" s="84"/>
      <c r="AC3902" s="84"/>
      <c r="AD3902" s="84"/>
      <c r="AE3902" s="84"/>
      <c r="AF3902" s="84"/>
      <c r="AG3902" s="84"/>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84"/>
      <c r="C4027" s="84"/>
      <c r="D4027" s="84"/>
      <c r="E4027" s="84"/>
      <c r="F4027" s="84"/>
      <c r="G4027" s="84"/>
      <c r="H4027" s="84"/>
      <c r="I4027" s="84"/>
      <c r="J4027" s="84"/>
      <c r="K4027" s="84"/>
      <c r="L4027" s="84"/>
      <c r="M4027" s="84"/>
      <c r="N4027" s="84"/>
      <c r="O4027" s="84"/>
      <c r="P4027" s="84"/>
      <c r="Q4027" s="84"/>
      <c r="R4027" s="84"/>
      <c r="S4027" s="84"/>
      <c r="T4027" s="84"/>
      <c r="U4027" s="84"/>
      <c r="V4027" s="84"/>
      <c r="W4027" s="84"/>
      <c r="X4027" s="84"/>
      <c r="Y4027" s="84"/>
      <c r="Z4027" s="84"/>
      <c r="AA4027" s="84"/>
      <c r="AB4027" s="84"/>
      <c r="AC4027" s="84"/>
      <c r="AD4027" s="84"/>
      <c r="AE4027" s="84"/>
      <c r="AF4027" s="84"/>
      <c r="AG4027" s="84"/>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84"/>
      <c r="C4152" s="84"/>
      <c r="D4152" s="84"/>
      <c r="E4152" s="84"/>
      <c r="F4152" s="84"/>
      <c r="G4152" s="84"/>
      <c r="H4152" s="84"/>
      <c r="I4152" s="84"/>
      <c r="J4152" s="84"/>
      <c r="K4152" s="84"/>
      <c r="L4152" s="84"/>
      <c r="M4152" s="84"/>
      <c r="N4152" s="84"/>
      <c r="O4152" s="84"/>
      <c r="P4152" s="84"/>
      <c r="Q4152" s="84"/>
      <c r="R4152" s="84"/>
      <c r="S4152" s="84"/>
      <c r="T4152" s="84"/>
      <c r="U4152" s="84"/>
      <c r="V4152" s="84"/>
      <c r="W4152" s="84"/>
      <c r="X4152" s="84"/>
      <c r="Y4152" s="84"/>
      <c r="Z4152" s="84"/>
      <c r="AA4152" s="84"/>
      <c r="AB4152" s="84"/>
      <c r="AC4152" s="84"/>
      <c r="AD4152" s="84"/>
      <c r="AE4152" s="84"/>
      <c r="AF4152" s="84"/>
      <c r="AG4152" s="84"/>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84"/>
      <c r="C4277" s="84"/>
      <c r="D4277" s="84"/>
      <c r="E4277" s="84"/>
      <c r="F4277" s="84"/>
      <c r="G4277" s="84"/>
      <c r="H4277" s="84"/>
      <c r="I4277" s="84"/>
      <c r="J4277" s="84"/>
      <c r="K4277" s="84"/>
      <c r="L4277" s="84"/>
      <c r="M4277" s="84"/>
      <c r="N4277" s="84"/>
      <c r="O4277" s="84"/>
      <c r="P4277" s="84"/>
      <c r="Q4277" s="84"/>
      <c r="R4277" s="84"/>
      <c r="S4277" s="84"/>
      <c r="T4277" s="84"/>
      <c r="U4277" s="84"/>
      <c r="V4277" s="84"/>
      <c r="W4277" s="84"/>
      <c r="X4277" s="84"/>
      <c r="Y4277" s="84"/>
      <c r="Z4277" s="84"/>
      <c r="AA4277" s="84"/>
      <c r="AB4277" s="84"/>
      <c r="AC4277" s="84"/>
      <c r="AD4277" s="84"/>
      <c r="AE4277" s="84"/>
      <c r="AF4277" s="84"/>
      <c r="AG4277" s="84"/>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84"/>
      <c r="C4402" s="84"/>
      <c r="D4402" s="84"/>
      <c r="E4402" s="84"/>
      <c r="F4402" s="84"/>
      <c r="G4402" s="84"/>
      <c r="H4402" s="84"/>
      <c r="I4402" s="84"/>
      <c r="J4402" s="84"/>
      <c r="K4402" s="84"/>
      <c r="L4402" s="84"/>
      <c r="M4402" s="84"/>
      <c r="N4402" s="84"/>
      <c r="O4402" s="84"/>
      <c r="P4402" s="84"/>
      <c r="Q4402" s="84"/>
      <c r="R4402" s="84"/>
      <c r="S4402" s="84"/>
      <c r="T4402" s="84"/>
      <c r="U4402" s="84"/>
      <c r="V4402" s="84"/>
      <c r="W4402" s="84"/>
      <c r="X4402" s="84"/>
      <c r="Y4402" s="84"/>
      <c r="Z4402" s="84"/>
      <c r="AA4402" s="84"/>
      <c r="AB4402" s="84"/>
      <c r="AC4402" s="84"/>
      <c r="AD4402" s="84"/>
      <c r="AE4402" s="84"/>
      <c r="AF4402" s="84"/>
      <c r="AG4402" s="84"/>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3">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3">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3">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3">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3">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3">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3">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3">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3">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3">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3">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3">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3">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3">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3">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3">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3">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3">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3">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3">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3">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3">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3">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3">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3">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3">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3">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3">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3">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3">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3">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3">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3">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3">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3">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3">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3">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3">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3">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3">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3">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3">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3">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3">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3">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3">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3">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3">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3">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3">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3">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3">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3">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3">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3">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3">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3">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3">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3">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3">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3">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3">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3">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3">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3">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3">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3">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3">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3">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3">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3">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3">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3">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3">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3">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3">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3">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3">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3">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3">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3">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3">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3">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3">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3">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3">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3">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3">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3">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3">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3">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3">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3">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3">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3">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3">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3">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3">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3">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3">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3">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3">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3">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3">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3">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3">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3">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7" t="s">
        <v>105</v>
      </c>
      <c r="D6" s="7"/>
      <c r="E6" s="41" t="s">
        <v>820</v>
      </c>
      <c r="F6" s="7"/>
      <c r="G6" s="7"/>
    </row>
    <row r="7" spans="1:33" ht="12" customHeight="1"/>
    <row r="8" spans="1:33" ht="12" customHeight="1"/>
    <row r="9" spans="1:33" ht="12" customHeight="1"/>
    <row r="10" spans="1:33" ht="15" customHeight="1">
      <c r="A10" s="8" t="s">
        <v>1037</v>
      </c>
      <c r="B10" s="20" t="s">
        <v>1038</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A15" s="8" t="s">
        <v>1040</v>
      </c>
      <c r="B15" s="23" t="s">
        <v>121</v>
      </c>
      <c r="C15" s="44">
        <f>'AEO 2022 Table 47 Raw'!F6</f>
        <v>7.1011179999999996</v>
      </c>
      <c r="D15" s="44">
        <f>'AEO 2022 Table 47 Raw'!G6</f>
        <v>7.4230700000000001</v>
      </c>
      <c r="E15" s="44">
        <f>'AEO 2022 Table 47 Raw'!H6</f>
        <v>6.714747</v>
      </c>
      <c r="F15" s="44">
        <f>'AEO 2022 Table 47 Raw'!I6</f>
        <v>7.243608</v>
      </c>
      <c r="G15" s="44">
        <f>'AEO 2022 Table 47 Raw'!J6</f>
        <v>7.2858879999999999</v>
      </c>
      <c r="H15" s="44">
        <f>'AEO 2022 Table 47 Raw'!K6</f>
        <v>7.3696469999999996</v>
      </c>
      <c r="I15" s="44">
        <f>'AEO 2022 Table 47 Raw'!L6</f>
        <v>7.4949159999999999</v>
      </c>
      <c r="J15" s="44">
        <f>'AEO 2022 Table 47 Raw'!M6</f>
        <v>7.5918679999999998</v>
      </c>
      <c r="K15" s="44">
        <f>'AEO 2022 Table 47 Raw'!N6</f>
        <v>7.6585869999999998</v>
      </c>
      <c r="L15" s="44">
        <f>'AEO 2022 Table 47 Raw'!O6</f>
        <v>7.6484579999999998</v>
      </c>
      <c r="M15" s="44">
        <f>'AEO 2022 Table 47 Raw'!P6</f>
        <v>7.7865849999999996</v>
      </c>
      <c r="N15" s="44">
        <f>'AEO 2022 Table 47 Raw'!Q6</f>
        <v>7.9648079999999997</v>
      </c>
      <c r="O15" s="44">
        <f>'AEO 2022 Table 47 Raw'!R6</f>
        <v>7.9906990000000002</v>
      </c>
      <c r="P15" s="44">
        <f>'AEO 2022 Table 47 Raw'!S6</f>
        <v>8.0069169999999996</v>
      </c>
      <c r="Q15" s="44">
        <f>'AEO 2022 Table 47 Raw'!T6</f>
        <v>8.0249400000000009</v>
      </c>
      <c r="R15" s="44">
        <f>'AEO 2022 Table 47 Raw'!U6</f>
        <v>8.0655629999999991</v>
      </c>
      <c r="S15" s="44">
        <f>'AEO 2022 Table 47 Raw'!V6</f>
        <v>8.1569140000000004</v>
      </c>
      <c r="T15" s="44">
        <f>'AEO 2022 Table 47 Raw'!W6</f>
        <v>8.223554</v>
      </c>
      <c r="U15" s="44">
        <f>'AEO 2022 Table 47 Raw'!X6</f>
        <v>8.2438719999999996</v>
      </c>
      <c r="V15" s="44">
        <f>'AEO 2022 Table 47 Raw'!Y6</f>
        <v>8.367089</v>
      </c>
      <c r="W15" s="44">
        <f>'AEO 2022 Table 47 Raw'!Z6</f>
        <v>8.4583309999999994</v>
      </c>
      <c r="X15" s="44">
        <f>'AEO 2022 Table 47 Raw'!AA6</f>
        <v>8.5021839999999997</v>
      </c>
      <c r="Y15" s="44">
        <f>'AEO 2022 Table 47 Raw'!AB6</f>
        <v>8.6398980000000005</v>
      </c>
      <c r="Z15" s="44">
        <f>'AEO 2022 Table 47 Raw'!AC6</f>
        <v>8.7775870000000005</v>
      </c>
      <c r="AA15" s="44">
        <f>'AEO 2022 Table 47 Raw'!AD6</f>
        <v>8.7880540000000007</v>
      </c>
      <c r="AB15" s="44">
        <f>'AEO 2022 Table 47 Raw'!AE6</f>
        <v>8.873958</v>
      </c>
      <c r="AC15" s="44">
        <f>'AEO 2022 Table 47 Raw'!AF6</f>
        <v>8.8747260000000008</v>
      </c>
      <c r="AD15" s="44">
        <f>'AEO 2022 Table 47 Raw'!AG6</f>
        <v>8.8628479999999996</v>
      </c>
      <c r="AE15" s="44">
        <f>'AEO 2022 Table 47 Raw'!AH6</f>
        <v>8.911759</v>
      </c>
      <c r="AF15" s="44">
        <f>'AEO 2022 Table 47 Raw'!AI6</f>
        <v>8.8729899999999997</v>
      </c>
      <c r="AG15" s="48">
        <f>'AEO 2022 Table 47 Raw'!AJ6</f>
        <v>8.0000000000000002E-3</v>
      </c>
    </row>
    <row r="16" spans="1:33" ht="15" customHeight="1">
      <c r="AG16" s="49"/>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9">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6">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6">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6">
        <f>'AEO 2022 Table 47 Raw'!AJ11</f>
        <v>0</v>
      </c>
    </row>
    <row r="21" spans="1:33" ht="15" customHeight="1">
      <c r="AG21" s="49"/>
    </row>
    <row r="22" spans="1:33" ht="15" customHeight="1">
      <c r="B22" s="23" t="s">
        <v>119</v>
      </c>
      <c r="AG22" s="49"/>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6">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6">
        <f>'AEO 2022 Table 47 Raw'!AJ13</f>
        <v>1.4999999999999999E-2</v>
      </c>
    </row>
    <row r="25" spans="1:33" ht="15" customHeight="1">
      <c r="AG25" s="49"/>
    </row>
    <row r="26" spans="1:33" ht="15" customHeight="1">
      <c r="B26" s="23" t="s">
        <v>118</v>
      </c>
      <c r="AG26" s="49"/>
    </row>
    <row r="27" spans="1:33" ht="15" customHeight="1">
      <c r="B27" s="23" t="s">
        <v>1051</v>
      </c>
      <c r="AG27" s="49"/>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6">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6">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6">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6">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6">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6">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6">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6">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6">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6">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6">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6">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6">
        <f>'AEO 2022 Table 47 Raw'!AJ28</f>
        <v>1.2E-2</v>
      </c>
    </row>
    <row r="41" spans="1:33" ht="12" customHeight="1">
      <c r="AG41" s="49"/>
    </row>
    <row r="42" spans="1:33" ht="12" customHeight="1">
      <c r="B42" s="23" t="s">
        <v>117</v>
      </c>
      <c r="AG42" s="49"/>
    </row>
    <row r="43" spans="1:33" ht="12" customHeight="1">
      <c r="B43" s="23" t="s">
        <v>1078</v>
      </c>
      <c r="AG43" s="49"/>
    </row>
    <row r="44" spans="1:33" ht="12" customHeight="1">
      <c r="B44" s="23" t="s">
        <v>1079</v>
      </c>
      <c r="AG44" s="49"/>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6">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6">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6">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6">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6">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6">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6">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6">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6">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6">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6">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6">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6">
        <f>'AEO 2022 Table 47 Raw'!AJ44</f>
        <v>5.6000000000000001E-2</v>
      </c>
    </row>
    <row r="58" spans="1:33" ht="15" customHeight="1">
      <c r="B58" s="23" t="s">
        <v>1106</v>
      </c>
      <c r="AG58" s="49"/>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6">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6">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6">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6">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6">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6">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6">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6">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6">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6">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6">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6">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6">
        <f>'AEO 2022 Table 47 Raw'!AJ58</f>
        <v>0.14699999999999999</v>
      </c>
    </row>
    <row r="72" spans="1:33" ht="15" customHeight="1">
      <c r="AG72" s="49"/>
    </row>
    <row r="73" spans="1:33" ht="15" customHeight="1">
      <c r="B73" s="23" t="s">
        <v>1120</v>
      </c>
      <c r="AG73" s="49"/>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6">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6">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6">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6">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6">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6">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6">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6">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6">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6">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6">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6">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6">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6">
        <f>'AEO 2022 Table 47 Raw'!AJ73</f>
        <v>2.1999999999999999E-2</v>
      </c>
    </row>
    <row r="88" spans="1:33" ht="15" customHeight="1">
      <c r="AG88" s="49"/>
    </row>
    <row r="89" spans="1:33" ht="15" customHeight="1">
      <c r="B89" s="23" t="s">
        <v>116</v>
      </c>
      <c r="AG89" s="49"/>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6">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6">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6">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6">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6">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6">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6">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6">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6">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6">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6">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6">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6">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6">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6">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6">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6">
        <f>'AEO 2022 Table 47 Raw'!AJ91</f>
        <v>5.3999999999999999E-2</v>
      </c>
    </row>
    <row r="107" spans="1:33" ht="15" customHeight="1">
      <c r="AG107" s="49"/>
    </row>
    <row r="108" spans="1:33" ht="15" customHeight="1">
      <c r="B108" s="23" t="s">
        <v>1170</v>
      </c>
      <c r="AG108" s="49"/>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6"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6"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6"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6"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6"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6"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6" t="str">
        <f>'AEO 2022 Table 47 Raw'!AJ99</f>
        <v>- -</v>
      </c>
    </row>
    <row r="116" spans="1:33" ht="15" customHeight="1">
      <c r="A116" s="8" t="s">
        <v>1178</v>
      </c>
      <c r="B116" s="24" t="s">
        <v>1143</v>
      </c>
      <c r="C116" s="47">
        <f>'AEO 2022 Table 47 Raw'!F100</f>
        <v>0</v>
      </c>
      <c r="D116" s="47">
        <f>'AEO 2022 Table 47 Raw'!G100</f>
        <v>0</v>
      </c>
      <c r="E116" s="47">
        <f>'AEO 2022 Table 47 Raw'!H100</f>
        <v>0</v>
      </c>
      <c r="F116" s="47">
        <f>'AEO 2022 Table 47 Raw'!I100</f>
        <v>13.573143</v>
      </c>
      <c r="G116" s="47">
        <f>'AEO 2022 Table 47 Raw'!J100</f>
        <v>0</v>
      </c>
      <c r="H116" s="47">
        <f>'AEO 2022 Table 47 Raw'!K100</f>
        <v>15.314667</v>
      </c>
      <c r="I116" s="47">
        <f>'AEO 2022 Table 47 Raw'!L100</f>
        <v>16.942931999999999</v>
      </c>
      <c r="J116" s="47">
        <f>'AEO 2022 Table 47 Raw'!M100</f>
        <v>17.348572000000001</v>
      </c>
      <c r="K116" s="47">
        <f>'AEO 2022 Table 47 Raw'!N100</f>
        <v>17.697510000000001</v>
      </c>
      <c r="L116" s="47">
        <f>'AEO 2022 Table 47 Raw'!O100</f>
        <v>17.999908000000001</v>
      </c>
      <c r="M116" s="47">
        <f>'AEO 2022 Table 47 Raw'!P100</f>
        <v>18.186646</v>
      </c>
      <c r="N116" s="47">
        <f>'AEO 2022 Table 47 Raw'!Q100</f>
        <v>18.340606999999999</v>
      </c>
      <c r="O116" s="47">
        <f>'AEO 2022 Table 47 Raw'!R100</f>
        <v>18.476012999999998</v>
      </c>
      <c r="P116" s="47">
        <f>'AEO 2022 Table 47 Raw'!S100</f>
        <v>18.591034000000001</v>
      </c>
      <c r="Q116" s="47">
        <f>'AEO 2022 Table 47 Raw'!T100</f>
        <v>18.690491000000002</v>
      </c>
      <c r="R116" s="47">
        <f>'AEO 2022 Table 47 Raw'!U100</f>
        <v>18.777007999999999</v>
      </c>
      <c r="S116" s="47">
        <f>'AEO 2022 Table 47 Raw'!V100</f>
        <v>18.856231999999999</v>
      </c>
      <c r="T116" s="47">
        <f>'AEO 2022 Table 47 Raw'!W100</f>
        <v>18.929625999999999</v>
      </c>
      <c r="U116" s="47">
        <f>'AEO 2022 Table 47 Raw'!X100</f>
        <v>18.999358999999998</v>
      </c>
      <c r="V116" s="47">
        <f>'AEO 2022 Table 47 Raw'!Y100</f>
        <v>19.055481</v>
      </c>
      <c r="W116" s="47">
        <f>'AEO 2022 Table 47 Raw'!Z100</f>
        <v>19.126830999999999</v>
      </c>
      <c r="X116" s="47">
        <f>'AEO 2022 Table 47 Raw'!AA100</f>
        <v>19.213042999999999</v>
      </c>
      <c r="Y116" s="47">
        <f>'AEO 2022 Table 47 Raw'!AB100</f>
        <v>19.315124999999998</v>
      </c>
      <c r="Z116" s="47">
        <f>'AEO 2022 Table 47 Raw'!AC100</f>
        <v>19.445740000000001</v>
      </c>
      <c r="AA116" s="47">
        <f>'AEO 2022 Table 47 Raw'!AD100</f>
        <v>19.605011000000001</v>
      </c>
      <c r="AB116" s="47">
        <f>'AEO 2022 Table 47 Raw'!AE100</f>
        <v>19.794006</v>
      </c>
      <c r="AC116" s="47">
        <f>'AEO 2022 Table 47 Raw'!AF100</f>
        <v>20.015868999999999</v>
      </c>
      <c r="AD116" s="47">
        <f>'AEO 2022 Table 47 Raw'!AG100</f>
        <v>20.273925999999999</v>
      </c>
      <c r="AE116" s="47">
        <f>'AEO 2022 Table 47 Raw'!AH100</f>
        <v>20.572020999999999</v>
      </c>
      <c r="AF116" s="47">
        <f>'AEO 2022 Table 47 Raw'!AI100</f>
        <v>20.911621</v>
      </c>
      <c r="AG116" s="50"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6"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6"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6"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6"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6"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6"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6"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6"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6"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6"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6"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6"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6"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6"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6"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6"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6"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6"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6"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6"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6">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6">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6"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6"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6">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6">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6"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6"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6">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6"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6"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6">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6"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6"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6"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6"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6"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6"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6"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6"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6"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6"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6"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6"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8">
        <f>'AEO 2022 Table 47 Raw'!AJ145</f>
        <v>7.9000000000000001E-2</v>
      </c>
    </row>
    <row r="162" spans="1:33" ht="15" customHeight="1">
      <c r="AG162" s="49"/>
    </row>
    <row r="163" spans="1:33" ht="12" customHeight="1">
      <c r="B163" s="23" t="s">
        <v>1224</v>
      </c>
      <c r="AG163" s="49"/>
    </row>
    <row r="164" spans="1:33" ht="15" customHeight="1">
      <c r="B164" s="23" t="s">
        <v>1225</v>
      </c>
      <c r="AG164" s="49"/>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6">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6">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6">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6">
        <f>'AEO 2022 Table 47 Raw'!AJ151</f>
        <v>8.0000000000000002E-3</v>
      </c>
    </row>
    <row r="169" spans="1:33" ht="15" customHeight="1">
      <c r="B169" s="23" t="s">
        <v>1231</v>
      </c>
      <c r="AG169" s="49"/>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6">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6">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6">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6">
        <f>'AEO 2022 Table 47 Raw'!AJ156</f>
        <v>8.0000000000000002E-3</v>
      </c>
    </row>
    <row r="174" spans="1:33" ht="15" customHeight="1">
      <c r="AG174" s="49"/>
    </row>
    <row r="175" spans="1:33" ht="15" customHeight="1">
      <c r="B175" s="23" t="s">
        <v>111</v>
      </c>
      <c r="AG175" s="49"/>
    </row>
    <row r="176" spans="1:33" ht="15" customHeight="1">
      <c r="B176" s="23" t="s">
        <v>1236</v>
      </c>
      <c r="AG176" s="49"/>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6">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6">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6">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6">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6">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6">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6">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6">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6">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6">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6">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6">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6">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6">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6">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6">
        <f>'AEO 2022 Table 47 Raw'!AJ174</f>
        <v>-1E-3</v>
      </c>
    </row>
    <row r="193" spans="2:34" ht="15" customHeight="1" thickBot="1"/>
    <row r="194" spans="2:34"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3">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3">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3">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3">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3">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3">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3">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3">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3">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3">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3">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3">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3">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3">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3">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3">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3">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3">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3">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3">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3">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3">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3">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3">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3">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3">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3">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3">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3">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3">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3">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3">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3">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3">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3">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3">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3">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3">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3">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3">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3">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3">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3">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3">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3">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3">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3">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3">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3">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3">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3">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3">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3">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3">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3">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3">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3">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3">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3">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3">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3">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3">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3">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3">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3">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3">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3">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3">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3">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3">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3">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3">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3">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3">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3">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3">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3">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3">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3">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3">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3">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3">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3">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3">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3">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3">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3">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3">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3">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3">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3">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3">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3">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3">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3">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3">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3">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3">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3">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3">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3">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3">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3">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3">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3">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3">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3">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3">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3">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3">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3">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3">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3">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3">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3">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3">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3">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3">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3">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3">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3">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3">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3">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3">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3">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3">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3">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3">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3">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3">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3">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3">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3">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3">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3">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3">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3">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3">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3">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3">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3">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3">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3">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3">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3">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3">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3">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3">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3">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3">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3">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3">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3">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3">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3">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3">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3">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3">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3">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3">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3">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3">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3">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3">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3">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3">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3">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3">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3">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3">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3">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3">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3">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3">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3">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3">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3">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3">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3">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3">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3">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3">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3">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3">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3">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3">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3">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3">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3">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3">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3">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3">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3">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3">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3">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3">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3">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3">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3">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3">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3">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3">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3">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3">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1262</v>
      </c>
      <c r="B10" s="20" t="s">
        <v>1263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6">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6">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6">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6">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6">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6">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6">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6">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6">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6">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6"/>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6">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6">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6">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6">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6">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6">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6">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6">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6">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6">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6"/>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6">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6">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6">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6">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6"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6">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6">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6">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6">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6">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6">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6"/>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6"/>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6"/>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6">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6">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6">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6">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6">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6">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6">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6">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6">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6">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6"/>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6">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6">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6">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6">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6">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6">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6">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6">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6">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6">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6"/>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6">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6">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6">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6">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6"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6">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6">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6">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6">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6">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6"/>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6">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6">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6">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6">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6">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6">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6">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6">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6">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6">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6"/>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6"/>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6"/>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6">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6">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6">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6">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6">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6">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6">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6">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6">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6">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6"/>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6">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6">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6">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6">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6">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6">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6">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6">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6">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6">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6"/>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6">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6">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6">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6">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6"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6">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6">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6">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6">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6">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6">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6"/>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6"/>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6"/>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6">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6">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6">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6">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6">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6">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6">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6">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6">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6">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6"/>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6">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6">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6">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6">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6">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6">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6">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6">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6">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6">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6"/>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6">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6">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6">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6">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6"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6">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6">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6">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6">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6">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6">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6"/>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6"/>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6"/>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6"/>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6"/>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6">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6">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6">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6">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6">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6">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6">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6">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6">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6">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6"/>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6">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6">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6">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6">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6">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6">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6">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6">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6">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6">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6"/>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6">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6">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6">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6">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6"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6">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6">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6">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6">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6">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6">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6"/>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6"/>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6"/>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6">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6">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6">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6">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6">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6">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6">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6">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6">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6">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6">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6">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6">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6">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6">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6">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6">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6">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6">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6">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6">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6">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6">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6">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6">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6">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6"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6">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6">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6">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6">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6">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6">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6"/>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6"/>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6"/>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6"/>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6">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6">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6">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6">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6"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6"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6">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6"/>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6">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6">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6">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6">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6">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6"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6">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6">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6"/>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6"/>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6">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6">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6">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6">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6">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6">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6"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6">
        <f>'AEO 2022 Table 49 Raw'!AJ252</f>
        <v>3.1E-2</v>
      </c>
    </row>
    <row r="274" spans="1:34" ht="12" customHeight="1" thickBot="1"/>
    <row r="275" spans="1:34"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5" width="46.7109375" customWidth="1"/>
  </cols>
  <sheetData>
    <row r="1" spans="1:36" ht="15" customHeight="1" thickBot="1">
      <c r="A1" s="13"/>
      <c r="B1" s="53" t="s">
        <v>2566</v>
      </c>
      <c r="C1" s="53"/>
      <c r="D1" s="53"/>
      <c r="E1" s="53"/>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1" t="s">
        <v>109</v>
      </c>
      <c r="G3" s="71" t="s">
        <v>2567</v>
      </c>
      <c r="H3" s="56"/>
      <c r="I3" s="56"/>
      <c r="J3" s="56"/>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1" t="s">
        <v>108</v>
      </c>
      <c r="G4" s="71" t="s">
        <v>2568</v>
      </c>
      <c r="H4" s="56"/>
      <c r="I4" s="56"/>
      <c r="J4" s="71"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1" t="s">
        <v>106</v>
      </c>
      <c r="G5" s="71" t="s">
        <v>2569</v>
      </c>
      <c r="H5" s="56"/>
      <c r="I5" s="56"/>
      <c r="J5" s="56"/>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1" t="s">
        <v>105</v>
      </c>
      <c r="G6" s="56"/>
      <c r="H6" s="71" t="s">
        <v>2570</v>
      </c>
      <c r="I6" s="56"/>
      <c r="J6" s="56"/>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row>
    <row r="10" spans="1:36" ht="15" customHeight="1">
      <c r="A10" s="55" t="s">
        <v>104</v>
      </c>
      <c r="B10" s="57" t="s">
        <v>103</v>
      </c>
      <c r="C10" s="57"/>
      <c r="D10" s="57"/>
      <c r="E10" s="57"/>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58" t="s">
        <v>821</v>
      </c>
      <c r="AJ10" s="32"/>
    </row>
    <row r="11" spans="1:36" ht="15" customHeight="1">
      <c r="A11" s="13"/>
      <c r="B11" s="59"/>
      <c r="C11" s="59"/>
      <c r="D11" s="59"/>
      <c r="E11" s="59"/>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58" t="s">
        <v>822</v>
      </c>
      <c r="AJ11" s="32"/>
    </row>
    <row r="12" spans="1:36" ht="15" customHeight="1">
      <c r="A12" s="13"/>
      <c r="B12" s="59"/>
      <c r="C12" s="59"/>
      <c r="D12" s="59"/>
      <c r="E12" s="59"/>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8" t="s">
        <v>823</v>
      </c>
      <c r="AJ12" s="32"/>
    </row>
    <row r="13" spans="1:36" ht="15" customHeight="1" thickBot="1">
      <c r="A13" s="13"/>
      <c r="B13" s="61" t="s">
        <v>102</v>
      </c>
      <c r="C13" s="61">
        <v>2019</v>
      </c>
      <c r="D13" s="61">
        <v>2020</v>
      </c>
      <c r="E13" s="61">
        <v>2021</v>
      </c>
      <c r="F13" s="61">
        <v>2022</v>
      </c>
      <c r="G13" s="61">
        <v>2023</v>
      </c>
      <c r="H13" s="61">
        <v>2024</v>
      </c>
      <c r="I13" s="61">
        <v>2025</v>
      </c>
      <c r="J13" s="61">
        <v>2026</v>
      </c>
      <c r="K13" s="61">
        <v>2027</v>
      </c>
      <c r="L13" s="61">
        <v>2028</v>
      </c>
      <c r="M13" s="61">
        <v>2029</v>
      </c>
      <c r="N13" s="61">
        <v>2030</v>
      </c>
      <c r="O13" s="61">
        <v>2031</v>
      </c>
      <c r="P13" s="61">
        <v>2032</v>
      </c>
      <c r="Q13" s="61">
        <v>2033</v>
      </c>
      <c r="R13" s="61">
        <v>2034</v>
      </c>
      <c r="S13" s="61">
        <v>2035</v>
      </c>
      <c r="T13" s="61">
        <v>2036</v>
      </c>
      <c r="U13" s="61">
        <v>2037</v>
      </c>
      <c r="V13" s="61">
        <v>2038</v>
      </c>
      <c r="W13" s="61">
        <v>2039</v>
      </c>
      <c r="X13" s="61">
        <v>2040</v>
      </c>
      <c r="Y13" s="61">
        <v>2041</v>
      </c>
      <c r="Z13" s="61">
        <v>2042</v>
      </c>
      <c r="AA13" s="61">
        <v>2043</v>
      </c>
      <c r="AB13" s="61">
        <v>2044</v>
      </c>
      <c r="AC13" s="61">
        <v>2045</v>
      </c>
      <c r="AD13" s="61">
        <v>2046</v>
      </c>
      <c r="AE13" s="61">
        <v>2047</v>
      </c>
      <c r="AF13" s="61">
        <v>2048</v>
      </c>
      <c r="AG13" s="61">
        <v>2049</v>
      </c>
      <c r="AH13" s="61">
        <v>2050</v>
      </c>
      <c r="AI13" s="62" t="s">
        <v>2571</v>
      </c>
      <c r="AJ13" s="32"/>
    </row>
    <row r="14" spans="1:36"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row>
    <row r="15" spans="1:36" ht="15" customHeight="1">
      <c r="A15" s="13"/>
      <c r="B15" s="63" t="s">
        <v>101</v>
      </c>
      <c r="C15" s="63"/>
      <c r="D15" s="63"/>
      <c r="E15" s="63"/>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row>
    <row r="16" spans="1:36" ht="15" customHeight="1">
      <c r="A16" s="13"/>
      <c r="B16" s="63" t="s">
        <v>100</v>
      </c>
      <c r="C16" s="63"/>
      <c r="D16" s="63"/>
      <c r="E16" s="63"/>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row>
    <row r="17" spans="1:36" ht="15" customHeight="1">
      <c r="A17" s="13"/>
      <c r="B17" s="63" t="s">
        <v>99</v>
      </c>
      <c r="C17" s="63"/>
      <c r="D17" s="63"/>
      <c r="E17" s="63"/>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row>
    <row r="18" spans="1:36" ht="15" customHeight="1">
      <c r="A18" s="55" t="s">
        <v>98</v>
      </c>
      <c r="B18" s="64" t="s">
        <v>97</v>
      </c>
      <c r="C18" s="64"/>
      <c r="D18" s="64"/>
      <c r="E18" s="64"/>
      <c r="F18" s="69">
        <v>2843.298096</v>
      </c>
      <c r="G18" s="69">
        <v>2901.3588869999999</v>
      </c>
      <c r="H18" s="69">
        <v>2922.5065920000002</v>
      </c>
      <c r="I18" s="69">
        <v>2933.360107</v>
      </c>
      <c r="J18" s="69">
        <v>2954.2380370000001</v>
      </c>
      <c r="K18" s="69">
        <v>2981.9343260000001</v>
      </c>
      <c r="L18" s="69">
        <v>3007.5581050000001</v>
      </c>
      <c r="M18" s="69">
        <v>3027.5729980000001</v>
      </c>
      <c r="N18" s="69">
        <v>3042.8432619999999</v>
      </c>
      <c r="O18" s="69">
        <v>3055.7746579999998</v>
      </c>
      <c r="P18" s="69">
        <v>3066.6516109999998</v>
      </c>
      <c r="Q18" s="69">
        <v>3082.359375</v>
      </c>
      <c r="R18" s="69">
        <v>3102.4182129999999</v>
      </c>
      <c r="S18" s="69">
        <v>3120.7375489999999</v>
      </c>
      <c r="T18" s="69">
        <v>3135.6208499999998</v>
      </c>
      <c r="U18" s="69">
        <v>3152.9177249999998</v>
      </c>
      <c r="V18" s="69">
        <v>3172.435547</v>
      </c>
      <c r="W18" s="69">
        <v>3192.100586</v>
      </c>
      <c r="X18" s="69">
        <v>3214.5629880000001</v>
      </c>
      <c r="Y18" s="69">
        <v>3237.5805660000001</v>
      </c>
      <c r="Z18" s="69">
        <v>3261.5847170000002</v>
      </c>
      <c r="AA18" s="69">
        <v>3284.897461</v>
      </c>
      <c r="AB18" s="69">
        <v>3309.0390619999998</v>
      </c>
      <c r="AC18" s="69">
        <v>3334.7033689999998</v>
      </c>
      <c r="AD18" s="69">
        <v>3364.522461</v>
      </c>
      <c r="AE18" s="69">
        <v>3396.5351559999999</v>
      </c>
      <c r="AF18" s="69">
        <v>3429.5627439999998</v>
      </c>
      <c r="AG18" s="69">
        <v>3463.0249020000001</v>
      </c>
      <c r="AH18" s="69">
        <v>3499.5429690000001</v>
      </c>
      <c r="AI18" s="66">
        <v>7.4440000000000001E-3</v>
      </c>
      <c r="AJ18" s="32"/>
    </row>
    <row r="19" spans="1:36" ht="15" customHeight="1">
      <c r="A19" s="55" t="s">
        <v>96</v>
      </c>
      <c r="B19" s="64" t="s">
        <v>95</v>
      </c>
      <c r="C19" s="64"/>
      <c r="D19" s="64"/>
      <c r="E19" s="64"/>
      <c r="F19" s="69">
        <v>102.214951</v>
      </c>
      <c r="G19" s="69">
        <v>103.34345999999999</v>
      </c>
      <c r="H19" s="69">
        <v>103.55378</v>
      </c>
      <c r="I19" s="69">
        <v>104.36998699999999</v>
      </c>
      <c r="J19" s="69">
        <v>105.656265</v>
      </c>
      <c r="K19" s="69">
        <v>107.002548</v>
      </c>
      <c r="L19" s="69">
        <v>108.204063</v>
      </c>
      <c r="M19" s="69">
        <v>109.329842</v>
      </c>
      <c r="N19" s="69">
        <v>110.214569</v>
      </c>
      <c r="O19" s="69">
        <v>111.063705</v>
      </c>
      <c r="P19" s="69">
        <v>112.175911</v>
      </c>
      <c r="Q19" s="69">
        <v>113.26731100000001</v>
      </c>
      <c r="R19" s="69">
        <v>114.361328</v>
      </c>
      <c r="S19" s="69">
        <v>115.539856</v>
      </c>
      <c r="T19" s="69">
        <v>116.693398</v>
      </c>
      <c r="U19" s="69">
        <v>117.934776</v>
      </c>
      <c r="V19" s="69">
        <v>119.26325199999999</v>
      </c>
      <c r="W19" s="69">
        <v>120.517143</v>
      </c>
      <c r="X19" s="69">
        <v>121.965698</v>
      </c>
      <c r="Y19" s="69">
        <v>123.543205</v>
      </c>
      <c r="Z19" s="69">
        <v>125.055435</v>
      </c>
      <c r="AA19" s="69">
        <v>126.490196</v>
      </c>
      <c r="AB19" s="69">
        <v>127.831902</v>
      </c>
      <c r="AC19" s="69">
        <v>129.14802599999999</v>
      </c>
      <c r="AD19" s="69">
        <v>130.647919</v>
      </c>
      <c r="AE19" s="69">
        <v>132.25534099999999</v>
      </c>
      <c r="AF19" s="69">
        <v>133.71923799999999</v>
      </c>
      <c r="AG19" s="69">
        <v>135.16911300000001</v>
      </c>
      <c r="AH19" s="69">
        <v>137.065033</v>
      </c>
      <c r="AI19" s="66">
        <v>1.0533000000000001E-2</v>
      </c>
      <c r="AJ19" s="32"/>
    </row>
    <row r="20" spans="1:36" ht="15" customHeight="1">
      <c r="A20" s="55" t="s">
        <v>94</v>
      </c>
      <c r="B20" s="64" t="s">
        <v>93</v>
      </c>
      <c r="C20" s="64"/>
      <c r="D20" s="64"/>
      <c r="E20" s="64"/>
      <c r="F20" s="69">
        <v>321.95498700000002</v>
      </c>
      <c r="G20" s="69">
        <v>320.72061200000002</v>
      </c>
      <c r="H20" s="69">
        <v>321.15664700000002</v>
      </c>
      <c r="I20" s="69">
        <v>324.03918499999997</v>
      </c>
      <c r="J20" s="69">
        <v>328.45147700000001</v>
      </c>
      <c r="K20" s="69">
        <v>332.319275</v>
      </c>
      <c r="L20" s="69">
        <v>335.87875400000001</v>
      </c>
      <c r="M20" s="69">
        <v>338.62100199999998</v>
      </c>
      <c r="N20" s="69">
        <v>341.15325899999999</v>
      </c>
      <c r="O20" s="69">
        <v>344.16229199999998</v>
      </c>
      <c r="P20" s="69">
        <v>348.16583300000002</v>
      </c>
      <c r="Q20" s="69">
        <v>351.54122899999999</v>
      </c>
      <c r="R20" s="69">
        <v>354.83010899999999</v>
      </c>
      <c r="S20" s="69">
        <v>358.344696</v>
      </c>
      <c r="T20" s="69">
        <v>361.39355499999999</v>
      </c>
      <c r="U20" s="69">
        <v>364.92678799999999</v>
      </c>
      <c r="V20" s="69">
        <v>368.38064600000001</v>
      </c>
      <c r="W20" s="69">
        <v>371.81143200000002</v>
      </c>
      <c r="X20" s="69">
        <v>375.58807400000001</v>
      </c>
      <c r="Y20" s="69">
        <v>379.58752399999997</v>
      </c>
      <c r="Z20" s="69">
        <v>383.51464800000002</v>
      </c>
      <c r="AA20" s="69">
        <v>387.20883199999997</v>
      </c>
      <c r="AB20" s="69">
        <v>390.63339200000001</v>
      </c>
      <c r="AC20" s="69">
        <v>393.83795199999997</v>
      </c>
      <c r="AD20" s="69">
        <v>397.54263300000002</v>
      </c>
      <c r="AE20" s="69">
        <v>401.35467499999999</v>
      </c>
      <c r="AF20" s="69">
        <v>404.65982100000002</v>
      </c>
      <c r="AG20" s="69">
        <v>408.22445699999997</v>
      </c>
      <c r="AH20" s="69">
        <v>413.08251999999999</v>
      </c>
      <c r="AI20" s="66">
        <v>8.9409999999999993E-3</v>
      </c>
      <c r="AJ20" s="32"/>
    </row>
    <row r="21" spans="1:36" ht="15" customHeight="1">
      <c r="A21" s="13"/>
      <c r="B21" s="63" t="s">
        <v>142</v>
      </c>
      <c r="C21" s="63"/>
      <c r="D21" s="63"/>
      <c r="E21" s="63"/>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row>
    <row r="22" spans="1:36" ht="15" customHeight="1">
      <c r="A22" s="55" t="s">
        <v>138</v>
      </c>
      <c r="B22" s="64" t="s">
        <v>139</v>
      </c>
      <c r="C22" s="77">
        <v>210</v>
      </c>
      <c r="D22" s="75">
        <f>'AEO 2021 Table 7'!C22</f>
        <v>108.32250999999999</v>
      </c>
      <c r="E22" s="75">
        <f>'AEO 2022 Table 7'!C22</f>
        <v>151.12510700000001</v>
      </c>
      <c r="F22" s="76">
        <v>175.473648</v>
      </c>
      <c r="G22" s="69">
        <v>186.883286</v>
      </c>
      <c r="H22" s="69">
        <v>193.369202</v>
      </c>
      <c r="I22" s="69">
        <v>197.39228800000001</v>
      </c>
      <c r="J22" s="69">
        <v>200.32751500000001</v>
      </c>
      <c r="K22" s="69">
        <v>202.52967799999999</v>
      </c>
      <c r="L22" s="69">
        <v>204.211411</v>
      </c>
      <c r="M22" s="69">
        <v>205.46838399999999</v>
      </c>
      <c r="N22" s="69">
        <v>206.39357000000001</v>
      </c>
      <c r="O22" s="69">
        <v>207.029404</v>
      </c>
      <c r="P22" s="69">
        <v>207.54084800000001</v>
      </c>
      <c r="Q22" s="69">
        <v>207.99565100000001</v>
      </c>
      <c r="R22" s="69">
        <v>208.43975800000001</v>
      </c>
      <c r="S22" s="69">
        <v>208.79684399999999</v>
      </c>
      <c r="T22" s="69">
        <v>209.10339400000001</v>
      </c>
      <c r="U22" s="69">
        <v>209.37013200000001</v>
      </c>
      <c r="V22" s="69">
        <v>209.49378999999999</v>
      </c>
      <c r="W22" s="69">
        <v>209.54415900000001</v>
      </c>
      <c r="X22" s="69">
        <v>209.54357899999999</v>
      </c>
      <c r="Y22" s="69">
        <v>209.49118000000001</v>
      </c>
      <c r="Z22" s="69">
        <v>209.41184999999999</v>
      </c>
      <c r="AA22" s="69">
        <v>209.25843800000001</v>
      </c>
      <c r="AB22" s="69">
        <v>209.10913099999999</v>
      </c>
      <c r="AC22" s="69">
        <v>208.931015</v>
      </c>
      <c r="AD22" s="69">
        <v>208.81189000000001</v>
      </c>
      <c r="AE22" s="69">
        <v>208.60612499999999</v>
      </c>
      <c r="AF22" s="69">
        <v>208.41769400000001</v>
      </c>
      <c r="AG22" s="69">
        <v>208.192352</v>
      </c>
      <c r="AH22" s="69">
        <v>207.995926</v>
      </c>
      <c r="AI22" s="66">
        <v>6.0910000000000001E-3</v>
      </c>
      <c r="AJ22" s="32"/>
    </row>
    <row r="23" spans="1:36" ht="15" customHeight="1">
      <c r="A23" s="55" t="s">
        <v>140</v>
      </c>
      <c r="B23" s="64" t="s">
        <v>141</v>
      </c>
      <c r="C23" s="64"/>
      <c r="D23" s="78">
        <f>D22/$C$22</f>
        <v>0.51582147619047614</v>
      </c>
      <c r="E23" s="78">
        <f>E22/$C$22</f>
        <v>0.71964336666666673</v>
      </c>
      <c r="F23" s="69">
        <v>30.144946999999998</v>
      </c>
      <c r="G23" s="69">
        <v>32.030231000000001</v>
      </c>
      <c r="H23" s="69">
        <v>33.064109999999999</v>
      </c>
      <c r="I23" s="69">
        <v>33.706195999999998</v>
      </c>
      <c r="J23" s="69">
        <v>34.620327000000003</v>
      </c>
      <c r="K23" s="69">
        <v>35.443916000000002</v>
      </c>
      <c r="L23" s="69">
        <v>36.137473999999997</v>
      </c>
      <c r="M23" s="69">
        <v>36.650322000000003</v>
      </c>
      <c r="N23" s="69">
        <v>37.00806</v>
      </c>
      <c r="O23" s="69">
        <v>37.264552999999999</v>
      </c>
      <c r="P23" s="69">
        <v>37.633518000000002</v>
      </c>
      <c r="Q23" s="69">
        <v>38.067889999999998</v>
      </c>
      <c r="R23" s="69">
        <v>38.564194000000001</v>
      </c>
      <c r="S23" s="69">
        <v>38.985652999999999</v>
      </c>
      <c r="T23" s="69">
        <v>39.398944999999998</v>
      </c>
      <c r="U23" s="69">
        <v>39.809189000000003</v>
      </c>
      <c r="V23" s="69">
        <v>40.237045000000002</v>
      </c>
      <c r="W23" s="69">
        <v>40.652228999999998</v>
      </c>
      <c r="X23" s="69">
        <v>41.127974999999999</v>
      </c>
      <c r="Y23" s="69">
        <v>41.567630999999999</v>
      </c>
      <c r="Z23" s="69">
        <v>42.019573000000001</v>
      </c>
      <c r="AA23" s="69">
        <v>42.407310000000003</v>
      </c>
      <c r="AB23" s="69">
        <v>42.842342000000002</v>
      </c>
      <c r="AC23" s="69">
        <v>43.266334999999998</v>
      </c>
      <c r="AD23" s="69">
        <v>43.867863</v>
      </c>
      <c r="AE23" s="69">
        <v>44.361511</v>
      </c>
      <c r="AF23" s="69">
        <v>44.905074999999997</v>
      </c>
      <c r="AG23" s="69">
        <v>45.395485000000001</v>
      </c>
      <c r="AH23" s="69">
        <v>46.002594000000002</v>
      </c>
      <c r="AI23" s="66">
        <v>1.521E-2</v>
      </c>
      <c r="AJ23" s="32"/>
    </row>
    <row r="24" spans="1:36" ht="15" customHeight="1">
      <c r="A24" s="13"/>
      <c r="B24" s="63" t="s">
        <v>92</v>
      </c>
      <c r="C24" s="63"/>
      <c r="D24" s="63"/>
      <c r="E24" s="63"/>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row>
    <row r="25" spans="1:36" ht="15" customHeight="1">
      <c r="A25" s="55" t="s">
        <v>91</v>
      </c>
      <c r="B25" s="64" t="s">
        <v>90</v>
      </c>
      <c r="C25" s="77">
        <v>1223</v>
      </c>
      <c r="D25" s="75">
        <f>'AEO 2021 Table 7'!C25</f>
        <v>738.85894800000005</v>
      </c>
      <c r="E25" s="75">
        <f>'AEO 2022 Table 7'!C25</f>
        <v>884.81805399999996</v>
      </c>
      <c r="F25" s="76">
        <v>1173.034668</v>
      </c>
      <c r="G25" s="69">
        <v>1318.6945800000001</v>
      </c>
      <c r="H25" s="69">
        <v>1361.6110839999999</v>
      </c>
      <c r="I25" s="69">
        <v>1371.6551509999999</v>
      </c>
      <c r="J25" s="69">
        <v>1402.9279790000001</v>
      </c>
      <c r="K25" s="69">
        <v>1433.8398440000001</v>
      </c>
      <c r="L25" s="69">
        <v>1461.472168</v>
      </c>
      <c r="M25" s="69">
        <v>1484.8291019999999</v>
      </c>
      <c r="N25" s="69">
        <v>1504.2687989999999</v>
      </c>
      <c r="O25" s="69">
        <v>1524.7269289999999</v>
      </c>
      <c r="P25" s="69">
        <v>1552.256836</v>
      </c>
      <c r="Q25" s="69">
        <v>1583.9248050000001</v>
      </c>
      <c r="R25" s="69">
        <v>1615.380249</v>
      </c>
      <c r="S25" s="69">
        <v>1647.3461910000001</v>
      </c>
      <c r="T25" s="69">
        <v>1682.5896</v>
      </c>
      <c r="U25" s="69">
        <v>1721.046875</v>
      </c>
      <c r="V25" s="69">
        <v>1761.139038</v>
      </c>
      <c r="W25" s="69">
        <v>1801.9410399999999</v>
      </c>
      <c r="X25" s="69">
        <v>1848.0720209999999</v>
      </c>
      <c r="Y25" s="69">
        <v>1894.2041019999999</v>
      </c>
      <c r="Z25" s="69">
        <v>1941.463013</v>
      </c>
      <c r="AA25" s="69">
        <v>1990.3642580000001</v>
      </c>
      <c r="AB25" s="69">
        <v>2038.4373780000001</v>
      </c>
      <c r="AC25" s="69">
        <v>2085.6875</v>
      </c>
      <c r="AD25" s="69">
        <v>2134.0048830000001</v>
      </c>
      <c r="AE25" s="69">
        <v>2185.8969729999999</v>
      </c>
      <c r="AF25" s="69">
        <v>2238.836182</v>
      </c>
      <c r="AG25" s="69">
        <v>2292.3554690000001</v>
      </c>
      <c r="AH25" s="69">
        <v>2350.2690429999998</v>
      </c>
      <c r="AI25" s="66">
        <v>2.513E-2</v>
      </c>
      <c r="AJ25" s="32"/>
    </row>
    <row r="26" spans="1:36" ht="15" customHeight="1">
      <c r="A26" s="13"/>
      <c r="B26" s="63" t="s">
        <v>89</v>
      </c>
      <c r="C26" s="63"/>
      <c r="D26" s="79">
        <f>D25/$C$25</f>
        <v>0.60413650695012266</v>
      </c>
      <c r="E26" s="79">
        <f>E25/$C$25</f>
        <v>0.72348164677023707</v>
      </c>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row>
    <row r="27" spans="1:36" ht="15" customHeight="1">
      <c r="A27" s="55" t="s">
        <v>88</v>
      </c>
      <c r="B27" s="64" t="s">
        <v>47</v>
      </c>
      <c r="C27" s="64"/>
      <c r="D27" s="64"/>
      <c r="E27" s="64"/>
      <c r="F27" s="69">
        <v>1620.4948730000001</v>
      </c>
      <c r="G27" s="69">
        <v>1600.1008300000001</v>
      </c>
      <c r="H27" s="69">
        <v>1666.9197999999999</v>
      </c>
      <c r="I27" s="69">
        <v>1628.408447</v>
      </c>
      <c r="J27" s="69">
        <v>1561.420654</v>
      </c>
      <c r="K27" s="69">
        <v>1509.649414</v>
      </c>
      <c r="L27" s="69">
        <v>1489.7312010000001</v>
      </c>
      <c r="M27" s="69">
        <v>1507.5151370000001</v>
      </c>
      <c r="N27" s="69">
        <v>1500.1649170000001</v>
      </c>
      <c r="O27" s="69">
        <v>1506.952393</v>
      </c>
      <c r="P27" s="69">
        <v>1522.1982419999999</v>
      </c>
      <c r="Q27" s="69">
        <v>1534.73938</v>
      </c>
      <c r="R27" s="69">
        <v>1543.237427</v>
      </c>
      <c r="S27" s="69">
        <v>1554.590698</v>
      </c>
      <c r="T27" s="69">
        <v>1557.5253909999999</v>
      </c>
      <c r="U27" s="69">
        <v>1562.481567</v>
      </c>
      <c r="V27" s="69">
        <v>1568.966064</v>
      </c>
      <c r="W27" s="69">
        <v>1568.3394780000001</v>
      </c>
      <c r="X27" s="69">
        <v>1571.777466</v>
      </c>
      <c r="Y27" s="69">
        <v>1585.611206</v>
      </c>
      <c r="Z27" s="69">
        <v>1597.3070070000001</v>
      </c>
      <c r="AA27" s="69">
        <v>1600.190918</v>
      </c>
      <c r="AB27" s="69">
        <v>1601.832764</v>
      </c>
      <c r="AC27" s="69">
        <v>1602.998779</v>
      </c>
      <c r="AD27" s="69">
        <v>1608.1293949999999</v>
      </c>
      <c r="AE27" s="69">
        <v>1618.0823969999999</v>
      </c>
      <c r="AF27" s="69">
        <v>1630.8079829999999</v>
      </c>
      <c r="AG27" s="69">
        <v>1636.8905030000001</v>
      </c>
      <c r="AH27" s="69">
        <v>1649.469482</v>
      </c>
      <c r="AI27" s="66">
        <v>6.3299999999999999E-4</v>
      </c>
      <c r="AJ27" s="32"/>
    </row>
    <row r="28" spans="1:36" ht="15" customHeight="1">
      <c r="A28" s="55" t="s">
        <v>87</v>
      </c>
      <c r="B28" s="64" t="s">
        <v>45</v>
      </c>
      <c r="C28" s="64"/>
      <c r="D28" s="64"/>
      <c r="E28" s="64"/>
      <c r="F28" s="69">
        <v>444.898865</v>
      </c>
      <c r="G28" s="69">
        <v>450.42761200000001</v>
      </c>
      <c r="H28" s="69">
        <v>448.61004600000001</v>
      </c>
      <c r="I28" s="69">
        <v>446.74627700000002</v>
      </c>
      <c r="J28" s="69">
        <v>445.22772200000003</v>
      </c>
      <c r="K28" s="69">
        <v>442.84777800000001</v>
      </c>
      <c r="L28" s="69">
        <v>440.43005399999998</v>
      </c>
      <c r="M28" s="69">
        <v>437.02459700000003</v>
      </c>
      <c r="N28" s="69">
        <v>434.036407</v>
      </c>
      <c r="O28" s="69">
        <v>431.39211999999998</v>
      </c>
      <c r="P28" s="69">
        <v>429.99737499999998</v>
      </c>
      <c r="Q28" s="69">
        <v>428.16067500000003</v>
      </c>
      <c r="R28" s="69">
        <v>426.27862499999998</v>
      </c>
      <c r="S28" s="69">
        <v>424.17816199999999</v>
      </c>
      <c r="T28" s="69">
        <v>421.71697999999998</v>
      </c>
      <c r="U28" s="69">
        <v>419.81463600000001</v>
      </c>
      <c r="V28" s="69">
        <v>417.567047</v>
      </c>
      <c r="W28" s="69">
        <v>415.80767800000001</v>
      </c>
      <c r="X28" s="69">
        <v>414.04513500000002</v>
      </c>
      <c r="Y28" s="69">
        <v>412.52209499999998</v>
      </c>
      <c r="Z28" s="69">
        <v>411.24774200000002</v>
      </c>
      <c r="AA28" s="69">
        <v>409.97735599999999</v>
      </c>
      <c r="AB28" s="69">
        <v>408.52224699999999</v>
      </c>
      <c r="AC28" s="69">
        <v>406.63034099999999</v>
      </c>
      <c r="AD28" s="69">
        <v>405.358521</v>
      </c>
      <c r="AE28" s="69">
        <v>403.865906</v>
      </c>
      <c r="AF28" s="69">
        <v>401.97906499999999</v>
      </c>
      <c r="AG28" s="69">
        <v>400.55664100000001</v>
      </c>
      <c r="AH28" s="69">
        <v>400.09832799999998</v>
      </c>
      <c r="AI28" s="66">
        <v>-3.7829999999999999E-3</v>
      </c>
      <c r="AJ28" s="32"/>
    </row>
    <row r="29" spans="1:36" ht="15" customHeight="1">
      <c r="A29" s="13"/>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row>
    <row r="30" spans="1:36" ht="15" customHeight="1">
      <c r="A30" s="13"/>
      <c r="B30" s="63" t="s">
        <v>86</v>
      </c>
      <c r="C30" s="63"/>
      <c r="D30" s="63"/>
      <c r="E30" s="63"/>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row>
    <row r="31" spans="1:36">
      <c r="A31" s="13"/>
      <c r="B31" s="63" t="s">
        <v>85</v>
      </c>
      <c r="C31" s="63"/>
      <c r="D31" s="63"/>
      <c r="E31" s="63"/>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row>
    <row r="32" spans="1:36">
      <c r="A32" s="55" t="s">
        <v>84</v>
      </c>
      <c r="B32" s="64" t="s">
        <v>83</v>
      </c>
      <c r="C32" s="64"/>
      <c r="D32" s="64"/>
      <c r="E32" s="64"/>
      <c r="F32" s="70">
        <v>35.855949000000003</v>
      </c>
      <c r="G32" s="70">
        <v>36.277985000000001</v>
      </c>
      <c r="H32" s="70">
        <v>39.337012999999999</v>
      </c>
      <c r="I32" s="70">
        <v>42.578201</v>
      </c>
      <c r="J32" s="70">
        <v>47.262627000000002</v>
      </c>
      <c r="K32" s="70">
        <v>47.227249</v>
      </c>
      <c r="L32" s="70">
        <v>47.18121</v>
      </c>
      <c r="M32" s="70">
        <v>47.168773999999999</v>
      </c>
      <c r="N32" s="70">
        <v>47.163848999999999</v>
      </c>
      <c r="O32" s="70">
        <v>47.152081000000003</v>
      </c>
      <c r="P32" s="70">
        <v>47.159278999999998</v>
      </c>
      <c r="Q32" s="70">
        <v>47.152672000000003</v>
      </c>
      <c r="R32" s="70">
        <v>47.146118000000001</v>
      </c>
      <c r="S32" s="70">
        <v>47.131686999999999</v>
      </c>
      <c r="T32" s="70">
        <v>47.138325000000002</v>
      </c>
      <c r="U32" s="70">
        <v>47.119869000000001</v>
      </c>
      <c r="V32" s="70">
        <v>47.100937000000002</v>
      </c>
      <c r="W32" s="70">
        <v>47.084251000000002</v>
      </c>
      <c r="X32" s="70">
        <v>47.059879000000002</v>
      </c>
      <c r="Y32" s="70">
        <v>47.032314</v>
      </c>
      <c r="Z32" s="70">
        <v>47.004074000000003</v>
      </c>
      <c r="AA32" s="70">
        <v>46.960155</v>
      </c>
      <c r="AB32" s="70">
        <v>46.939563999999997</v>
      </c>
      <c r="AC32" s="70">
        <v>46.910690000000002</v>
      </c>
      <c r="AD32" s="70">
        <v>46.948238000000003</v>
      </c>
      <c r="AE32" s="70">
        <v>46.913113000000003</v>
      </c>
      <c r="AF32" s="70">
        <v>46.906829999999999</v>
      </c>
      <c r="AG32" s="70">
        <v>46.880138000000002</v>
      </c>
      <c r="AH32" s="70">
        <v>46.870857000000001</v>
      </c>
      <c r="AI32" s="66">
        <v>9.613E-3</v>
      </c>
      <c r="AJ32" s="32"/>
    </row>
    <row r="33" spans="1:36">
      <c r="A33" s="55" t="s">
        <v>82</v>
      </c>
      <c r="B33" s="64" t="s">
        <v>81</v>
      </c>
      <c r="C33" s="64"/>
      <c r="D33" s="64"/>
      <c r="E33" s="64"/>
      <c r="F33" s="70">
        <v>45.004654000000002</v>
      </c>
      <c r="G33" s="70">
        <v>45.471119000000002</v>
      </c>
      <c r="H33" s="70">
        <v>49.460312000000002</v>
      </c>
      <c r="I33" s="70">
        <v>53.789036000000003</v>
      </c>
      <c r="J33" s="70">
        <v>59.791530999999999</v>
      </c>
      <c r="K33" s="70">
        <v>59.803519999999999</v>
      </c>
      <c r="L33" s="70">
        <v>59.817413000000002</v>
      </c>
      <c r="M33" s="70">
        <v>59.819332000000003</v>
      </c>
      <c r="N33" s="70">
        <v>59.821598000000002</v>
      </c>
      <c r="O33" s="70">
        <v>59.822445000000002</v>
      </c>
      <c r="P33" s="70">
        <v>59.827472999999998</v>
      </c>
      <c r="Q33" s="70">
        <v>59.828792999999997</v>
      </c>
      <c r="R33" s="70">
        <v>59.830779999999997</v>
      </c>
      <c r="S33" s="70">
        <v>59.831119999999999</v>
      </c>
      <c r="T33" s="70">
        <v>59.842136000000004</v>
      </c>
      <c r="U33" s="70">
        <v>59.842136000000004</v>
      </c>
      <c r="V33" s="70">
        <v>59.842136000000004</v>
      </c>
      <c r="W33" s="70">
        <v>59.843197000000004</v>
      </c>
      <c r="X33" s="70">
        <v>59.843197000000004</v>
      </c>
      <c r="Y33" s="70">
        <v>59.843231000000003</v>
      </c>
      <c r="Z33" s="70">
        <v>59.845177</v>
      </c>
      <c r="AA33" s="70">
        <v>59.845177</v>
      </c>
      <c r="AB33" s="70">
        <v>59.848227999999999</v>
      </c>
      <c r="AC33" s="70">
        <v>59.848227999999999</v>
      </c>
      <c r="AD33" s="70">
        <v>59.867775000000002</v>
      </c>
      <c r="AE33" s="70">
        <v>59.867775000000002</v>
      </c>
      <c r="AF33" s="70">
        <v>59.867775000000002</v>
      </c>
      <c r="AG33" s="70">
        <v>59.867775000000002</v>
      </c>
      <c r="AH33" s="70">
        <v>59.867775000000002</v>
      </c>
      <c r="AI33" s="66">
        <v>1.0244E-2</v>
      </c>
      <c r="AJ33" s="32"/>
    </row>
    <row r="34" spans="1:36">
      <c r="A34" s="55" t="s">
        <v>80</v>
      </c>
      <c r="B34" s="64" t="s">
        <v>79</v>
      </c>
      <c r="C34" s="64"/>
      <c r="D34" s="64"/>
      <c r="E34" s="64"/>
      <c r="F34" s="70">
        <v>32.047302000000002</v>
      </c>
      <c r="G34" s="70">
        <v>32.608868000000001</v>
      </c>
      <c r="H34" s="70">
        <v>35.403008</v>
      </c>
      <c r="I34" s="70">
        <v>38.46349</v>
      </c>
      <c r="J34" s="70">
        <v>42.755749000000002</v>
      </c>
      <c r="K34" s="70">
        <v>42.75658</v>
      </c>
      <c r="L34" s="70">
        <v>42.76173</v>
      </c>
      <c r="M34" s="70">
        <v>42.76173</v>
      </c>
      <c r="N34" s="70">
        <v>42.761840999999997</v>
      </c>
      <c r="O34" s="70">
        <v>42.762084999999999</v>
      </c>
      <c r="P34" s="70">
        <v>42.762169</v>
      </c>
      <c r="Q34" s="70">
        <v>42.762360000000001</v>
      </c>
      <c r="R34" s="70">
        <v>42.762390000000003</v>
      </c>
      <c r="S34" s="70">
        <v>42.762520000000002</v>
      </c>
      <c r="T34" s="70">
        <v>42.762554000000002</v>
      </c>
      <c r="U34" s="70">
        <v>42.762698999999998</v>
      </c>
      <c r="V34" s="70">
        <v>42.762756000000003</v>
      </c>
      <c r="W34" s="70">
        <v>42.762824999999999</v>
      </c>
      <c r="X34" s="70">
        <v>42.762897000000002</v>
      </c>
      <c r="Y34" s="70">
        <v>42.762962000000002</v>
      </c>
      <c r="Z34" s="70">
        <v>42.763016</v>
      </c>
      <c r="AA34" s="70">
        <v>42.763103000000001</v>
      </c>
      <c r="AB34" s="70">
        <v>42.763103000000001</v>
      </c>
      <c r="AC34" s="70">
        <v>42.763184000000003</v>
      </c>
      <c r="AD34" s="70">
        <v>42.763184000000003</v>
      </c>
      <c r="AE34" s="70">
        <v>42.763294000000002</v>
      </c>
      <c r="AF34" s="70">
        <v>42.763294000000002</v>
      </c>
      <c r="AG34" s="70">
        <v>42.763393000000001</v>
      </c>
      <c r="AH34" s="70">
        <v>42.763393000000001</v>
      </c>
      <c r="AI34" s="66">
        <v>1.0356000000000001E-2</v>
      </c>
      <c r="AJ34" s="32"/>
    </row>
    <row r="35" spans="1:36">
      <c r="A35" s="55" t="s">
        <v>78</v>
      </c>
      <c r="B35" s="64" t="s">
        <v>77</v>
      </c>
      <c r="C35" s="64"/>
      <c r="D35" s="64"/>
      <c r="E35" s="64"/>
      <c r="F35" s="70">
        <v>41.802036000000001</v>
      </c>
      <c r="G35" s="70">
        <v>43.267200000000003</v>
      </c>
      <c r="H35" s="70">
        <v>44.448151000000003</v>
      </c>
      <c r="I35" s="70">
        <v>47.052714999999999</v>
      </c>
      <c r="J35" s="70">
        <v>48.571758000000003</v>
      </c>
      <c r="K35" s="70">
        <v>49.792529999999999</v>
      </c>
      <c r="L35" s="70">
        <v>52.281478999999997</v>
      </c>
      <c r="M35" s="70">
        <v>53.248958999999999</v>
      </c>
      <c r="N35" s="70">
        <v>53.962006000000002</v>
      </c>
      <c r="O35" s="70">
        <v>54.332034999999998</v>
      </c>
      <c r="P35" s="70">
        <v>54.872646000000003</v>
      </c>
      <c r="Q35" s="70">
        <v>55.329352999999998</v>
      </c>
      <c r="R35" s="70">
        <v>55.771633000000001</v>
      </c>
      <c r="S35" s="70">
        <v>56.242725</v>
      </c>
      <c r="T35" s="70">
        <v>56.632603000000003</v>
      </c>
      <c r="U35" s="70">
        <v>56.856194000000002</v>
      </c>
      <c r="V35" s="70">
        <v>57.030456999999998</v>
      </c>
      <c r="W35" s="70">
        <v>57.310715000000002</v>
      </c>
      <c r="X35" s="70">
        <v>57.240420999999998</v>
      </c>
      <c r="Y35" s="70">
        <v>57.306023000000003</v>
      </c>
      <c r="Z35" s="70">
        <v>57.371867999999999</v>
      </c>
      <c r="AA35" s="70">
        <v>57.326743999999998</v>
      </c>
      <c r="AB35" s="70">
        <v>57.237999000000002</v>
      </c>
      <c r="AC35" s="70">
        <v>57.125121999999998</v>
      </c>
      <c r="AD35" s="70">
        <v>57.475963999999998</v>
      </c>
      <c r="AE35" s="70">
        <v>57.327747000000002</v>
      </c>
      <c r="AF35" s="70">
        <v>57.273457000000001</v>
      </c>
      <c r="AG35" s="70">
        <v>57.524818000000003</v>
      </c>
      <c r="AH35" s="70">
        <v>57.479156000000003</v>
      </c>
      <c r="AI35" s="66">
        <v>1.1439E-2</v>
      </c>
      <c r="AJ35" s="32"/>
    </row>
    <row r="36" spans="1:36">
      <c r="A36" s="55" t="s">
        <v>76</v>
      </c>
      <c r="B36" s="64" t="s">
        <v>75</v>
      </c>
      <c r="C36" s="64"/>
      <c r="D36" s="64"/>
      <c r="E36" s="64"/>
      <c r="F36" s="70">
        <v>56.582644999999999</v>
      </c>
      <c r="G36" s="70">
        <v>58.322226999999998</v>
      </c>
      <c r="H36" s="70">
        <v>59.783313999999997</v>
      </c>
      <c r="I36" s="70">
        <v>64.222374000000002</v>
      </c>
      <c r="J36" s="70">
        <v>65.997482000000005</v>
      </c>
      <c r="K36" s="70">
        <v>68.148635999999996</v>
      </c>
      <c r="L36" s="70">
        <v>72.759444999999999</v>
      </c>
      <c r="M36" s="70">
        <v>74.876166999999995</v>
      </c>
      <c r="N36" s="70">
        <v>76.446303999999998</v>
      </c>
      <c r="O36" s="70">
        <v>77.157302999999999</v>
      </c>
      <c r="P36" s="70">
        <v>78.145363000000003</v>
      </c>
      <c r="Q36" s="70">
        <v>78.735664</v>
      </c>
      <c r="R36" s="70">
        <v>79.269256999999996</v>
      </c>
      <c r="S36" s="70">
        <v>79.864814999999993</v>
      </c>
      <c r="T36" s="70">
        <v>80.311751999999998</v>
      </c>
      <c r="U36" s="70">
        <v>80.510566999999995</v>
      </c>
      <c r="V36" s="70">
        <v>80.643073999999999</v>
      </c>
      <c r="W36" s="70">
        <v>81.042243999999997</v>
      </c>
      <c r="X36" s="70">
        <v>80.790893999999994</v>
      </c>
      <c r="Y36" s="70">
        <v>80.999863000000005</v>
      </c>
      <c r="Z36" s="70">
        <v>81.213393999999994</v>
      </c>
      <c r="AA36" s="70">
        <v>81.251564000000002</v>
      </c>
      <c r="AB36" s="70">
        <v>81.126784999999998</v>
      </c>
      <c r="AC36" s="70">
        <v>80.963654000000005</v>
      </c>
      <c r="AD36" s="70">
        <v>81.962256999999994</v>
      </c>
      <c r="AE36" s="70">
        <v>81.685669000000004</v>
      </c>
      <c r="AF36" s="70">
        <v>81.574020000000004</v>
      </c>
      <c r="AG36" s="70">
        <v>82.338425000000001</v>
      </c>
      <c r="AH36" s="70">
        <v>82.243483999999995</v>
      </c>
      <c r="AI36" s="66">
        <v>1.3446E-2</v>
      </c>
      <c r="AJ36" s="32"/>
    </row>
    <row r="37" spans="1:36">
      <c r="A37" s="55" t="s">
        <v>74</v>
      </c>
      <c r="B37" s="64" t="s">
        <v>73</v>
      </c>
      <c r="C37" s="64"/>
      <c r="D37" s="64"/>
      <c r="E37" s="64"/>
      <c r="F37" s="70">
        <v>36.263930999999999</v>
      </c>
      <c r="G37" s="70">
        <v>37.832123000000003</v>
      </c>
      <c r="H37" s="70">
        <v>39.014805000000003</v>
      </c>
      <c r="I37" s="70">
        <v>41.375152999999997</v>
      </c>
      <c r="J37" s="70">
        <v>42.876761999999999</v>
      </c>
      <c r="K37" s="70">
        <v>43.911583</v>
      </c>
      <c r="L37" s="70">
        <v>45.953789</v>
      </c>
      <c r="M37" s="70">
        <v>46.678477999999998</v>
      </c>
      <c r="N37" s="70">
        <v>47.207011999999999</v>
      </c>
      <c r="O37" s="70">
        <v>47.518374999999999</v>
      </c>
      <c r="P37" s="70">
        <v>47.939487</v>
      </c>
      <c r="Q37" s="70">
        <v>48.362620999999997</v>
      </c>
      <c r="R37" s="70">
        <v>48.779860999999997</v>
      </c>
      <c r="S37" s="70">
        <v>49.233046999999999</v>
      </c>
      <c r="T37" s="70">
        <v>49.585566999999998</v>
      </c>
      <c r="U37" s="70">
        <v>49.838344999999997</v>
      </c>
      <c r="V37" s="70">
        <v>50.048076999999999</v>
      </c>
      <c r="W37" s="70">
        <v>50.325744999999998</v>
      </c>
      <c r="X37" s="70">
        <v>50.338009</v>
      </c>
      <c r="Y37" s="70">
        <v>50.426777000000001</v>
      </c>
      <c r="Z37" s="70">
        <v>50.517310999999999</v>
      </c>
      <c r="AA37" s="70">
        <v>50.542614</v>
      </c>
      <c r="AB37" s="70">
        <v>50.50412</v>
      </c>
      <c r="AC37" s="70">
        <v>50.459384999999997</v>
      </c>
      <c r="AD37" s="70">
        <v>50.618049999999997</v>
      </c>
      <c r="AE37" s="70">
        <v>50.565734999999997</v>
      </c>
      <c r="AF37" s="70">
        <v>50.535651999999999</v>
      </c>
      <c r="AG37" s="70">
        <v>50.739390999999998</v>
      </c>
      <c r="AH37" s="70">
        <v>50.721836000000003</v>
      </c>
      <c r="AI37" s="66">
        <v>1.2055E-2</v>
      </c>
      <c r="AJ37" s="32"/>
    </row>
    <row r="38" spans="1:36">
      <c r="A38" s="55" t="s">
        <v>72</v>
      </c>
      <c r="B38" s="64" t="s">
        <v>71</v>
      </c>
      <c r="C38" s="64"/>
      <c r="D38" s="64"/>
      <c r="E38" s="64"/>
      <c r="F38" s="70">
        <v>37.621077999999997</v>
      </c>
      <c r="G38" s="70">
        <v>38.382415999999999</v>
      </c>
      <c r="H38" s="70">
        <v>39.075671999999997</v>
      </c>
      <c r="I38" s="70">
        <v>40.794502000000001</v>
      </c>
      <c r="J38" s="70">
        <v>41.684994000000003</v>
      </c>
      <c r="K38" s="70">
        <v>42.387779000000002</v>
      </c>
      <c r="L38" s="70">
        <v>43.992404999999998</v>
      </c>
      <c r="M38" s="70">
        <v>44.482399000000001</v>
      </c>
      <c r="N38" s="70">
        <v>44.828845999999999</v>
      </c>
      <c r="O38" s="70">
        <v>45.012852000000002</v>
      </c>
      <c r="P38" s="70">
        <v>45.295108999999997</v>
      </c>
      <c r="Q38" s="70">
        <v>45.549660000000003</v>
      </c>
      <c r="R38" s="70">
        <v>45.800465000000003</v>
      </c>
      <c r="S38" s="70">
        <v>46.072913999999997</v>
      </c>
      <c r="T38" s="70">
        <v>46.308185999999999</v>
      </c>
      <c r="U38" s="70">
        <v>46.454895</v>
      </c>
      <c r="V38" s="70">
        <v>46.573441000000003</v>
      </c>
      <c r="W38" s="70">
        <v>46.763412000000002</v>
      </c>
      <c r="X38" s="70">
        <v>46.743324000000001</v>
      </c>
      <c r="Y38" s="70">
        <v>46.781216000000001</v>
      </c>
      <c r="Z38" s="70">
        <v>46.812752000000003</v>
      </c>
      <c r="AA38" s="70">
        <v>46.781078000000001</v>
      </c>
      <c r="AB38" s="70">
        <v>46.720787000000001</v>
      </c>
      <c r="AC38" s="70">
        <v>46.649310999999997</v>
      </c>
      <c r="AD38" s="70">
        <v>46.812587999999998</v>
      </c>
      <c r="AE38" s="70">
        <v>46.721981</v>
      </c>
      <c r="AF38" s="70">
        <v>46.686661000000001</v>
      </c>
      <c r="AG38" s="70">
        <v>46.844208000000002</v>
      </c>
      <c r="AH38" s="70">
        <v>46.809134999999998</v>
      </c>
      <c r="AI38" s="66">
        <v>7.835E-3</v>
      </c>
      <c r="AJ38" s="32"/>
    </row>
    <row r="39" spans="1:36">
      <c r="A39" s="55" t="s">
        <v>70</v>
      </c>
      <c r="B39" s="64" t="s">
        <v>69</v>
      </c>
      <c r="C39" s="64"/>
      <c r="D39" s="64"/>
      <c r="E39" s="64"/>
      <c r="F39" s="70">
        <v>49.658656999999998</v>
      </c>
      <c r="G39" s="70">
        <v>50.63982</v>
      </c>
      <c r="H39" s="70">
        <v>51.418788999999997</v>
      </c>
      <c r="I39" s="70">
        <v>54.041266999999998</v>
      </c>
      <c r="J39" s="70">
        <v>54.808311000000003</v>
      </c>
      <c r="K39" s="70">
        <v>55.812793999999997</v>
      </c>
      <c r="L39" s="70">
        <v>58.414130999999998</v>
      </c>
      <c r="M39" s="70">
        <v>59.295653999999999</v>
      </c>
      <c r="N39" s="70">
        <v>59.885936999999998</v>
      </c>
      <c r="O39" s="70">
        <v>60.128425999999997</v>
      </c>
      <c r="P39" s="70">
        <v>60.482559000000002</v>
      </c>
      <c r="Q39" s="70">
        <v>60.696911</v>
      </c>
      <c r="R39" s="70">
        <v>60.896141</v>
      </c>
      <c r="S39" s="70">
        <v>61.139969000000001</v>
      </c>
      <c r="T39" s="70">
        <v>61.342109999999998</v>
      </c>
      <c r="U39" s="70">
        <v>61.456459000000002</v>
      </c>
      <c r="V39" s="70">
        <v>61.545490000000001</v>
      </c>
      <c r="W39" s="70">
        <v>61.791069</v>
      </c>
      <c r="X39" s="70">
        <v>61.720492999999998</v>
      </c>
      <c r="Y39" s="70">
        <v>61.820892000000001</v>
      </c>
      <c r="Z39" s="70">
        <v>61.909644999999998</v>
      </c>
      <c r="AA39" s="70">
        <v>61.923454</v>
      </c>
      <c r="AB39" s="70">
        <v>61.848678999999997</v>
      </c>
      <c r="AC39" s="70">
        <v>61.762374999999999</v>
      </c>
      <c r="AD39" s="70">
        <v>62.120818999999997</v>
      </c>
      <c r="AE39" s="70">
        <v>61.989952000000002</v>
      </c>
      <c r="AF39" s="70">
        <v>61.932670999999999</v>
      </c>
      <c r="AG39" s="70">
        <v>62.331699</v>
      </c>
      <c r="AH39" s="70">
        <v>62.272804000000001</v>
      </c>
      <c r="AI39" s="66">
        <v>8.1169999999999992E-3</v>
      </c>
      <c r="AJ39" s="32"/>
    </row>
    <row r="40" spans="1:36">
      <c r="A40" s="55" t="s">
        <v>68</v>
      </c>
      <c r="B40" s="64" t="s">
        <v>67</v>
      </c>
      <c r="C40" s="64"/>
      <c r="D40" s="64"/>
      <c r="E40" s="64"/>
      <c r="F40" s="70">
        <v>32.951321</v>
      </c>
      <c r="G40" s="70">
        <v>33.825710000000001</v>
      </c>
      <c r="H40" s="70">
        <v>34.570250999999999</v>
      </c>
      <c r="I40" s="70">
        <v>36.235542000000002</v>
      </c>
      <c r="J40" s="70">
        <v>37.203814999999999</v>
      </c>
      <c r="K40" s="70">
        <v>37.859802000000002</v>
      </c>
      <c r="L40" s="70">
        <v>39.251300999999998</v>
      </c>
      <c r="M40" s="70">
        <v>39.654640000000001</v>
      </c>
      <c r="N40" s="70">
        <v>39.942870999999997</v>
      </c>
      <c r="O40" s="70">
        <v>40.123778999999999</v>
      </c>
      <c r="P40" s="70">
        <v>40.372107999999997</v>
      </c>
      <c r="Q40" s="70">
        <v>40.635685000000002</v>
      </c>
      <c r="R40" s="70">
        <v>40.898228000000003</v>
      </c>
      <c r="S40" s="70">
        <v>41.187041999999998</v>
      </c>
      <c r="T40" s="70">
        <v>41.415565000000001</v>
      </c>
      <c r="U40" s="70">
        <v>41.589336000000003</v>
      </c>
      <c r="V40" s="70">
        <v>41.735809000000003</v>
      </c>
      <c r="W40" s="70">
        <v>41.930031</v>
      </c>
      <c r="X40" s="70">
        <v>41.954326999999999</v>
      </c>
      <c r="Y40" s="70">
        <v>42.014381</v>
      </c>
      <c r="Z40" s="70">
        <v>42.070942000000002</v>
      </c>
      <c r="AA40" s="70">
        <v>42.089371</v>
      </c>
      <c r="AB40" s="70">
        <v>42.062252000000001</v>
      </c>
      <c r="AC40" s="70">
        <v>42.034523</v>
      </c>
      <c r="AD40" s="70">
        <v>42.106945000000003</v>
      </c>
      <c r="AE40" s="70">
        <v>42.074627</v>
      </c>
      <c r="AF40" s="70">
        <v>42.053328999999998</v>
      </c>
      <c r="AG40" s="70">
        <v>42.192115999999999</v>
      </c>
      <c r="AH40" s="70">
        <v>42.175429999999999</v>
      </c>
      <c r="AI40" s="66">
        <v>8.8529999999999998E-3</v>
      </c>
      <c r="AJ40" s="32"/>
    </row>
    <row r="41" spans="1:36">
      <c r="A41" s="55" t="s">
        <v>66</v>
      </c>
      <c r="B41" s="64" t="s">
        <v>65</v>
      </c>
      <c r="C41" s="64"/>
      <c r="D41" s="64"/>
      <c r="E41" s="64"/>
      <c r="F41" s="70">
        <v>30.687853</v>
      </c>
      <c r="G41" s="70">
        <v>31.308468000000001</v>
      </c>
      <c r="H41" s="70">
        <v>31.873774999999998</v>
      </c>
      <c r="I41" s="70">
        <v>33.275241999999999</v>
      </c>
      <c r="J41" s="70">
        <v>34.001517999999997</v>
      </c>
      <c r="K41" s="70">
        <v>34.574638</v>
      </c>
      <c r="L41" s="70">
        <v>35.883228000000003</v>
      </c>
      <c r="M41" s="70">
        <v>36.282809999999998</v>
      </c>
      <c r="N41" s="70">
        <v>36.565350000000002</v>
      </c>
      <c r="O41" s="70">
        <v>36.715401</v>
      </c>
      <c r="P41" s="70">
        <v>36.945652000000003</v>
      </c>
      <c r="Q41" s="70">
        <v>37.153278</v>
      </c>
      <c r="R41" s="70">
        <v>37.357868000000003</v>
      </c>
      <c r="S41" s="70">
        <v>37.580081999999997</v>
      </c>
      <c r="T41" s="70">
        <v>37.772025999999997</v>
      </c>
      <c r="U41" s="70">
        <v>37.891651000000003</v>
      </c>
      <c r="V41" s="70">
        <v>37.988308000000004</v>
      </c>
      <c r="W41" s="70">
        <v>38.143211000000001</v>
      </c>
      <c r="X41" s="70">
        <v>38.126759</v>
      </c>
      <c r="Y41" s="70">
        <v>38.157573999999997</v>
      </c>
      <c r="Z41" s="70">
        <v>38.183200999999997</v>
      </c>
      <c r="AA41" s="70">
        <v>38.157218999999998</v>
      </c>
      <c r="AB41" s="70">
        <v>38.107975000000003</v>
      </c>
      <c r="AC41" s="70">
        <v>38.049587000000002</v>
      </c>
      <c r="AD41" s="70">
        <v>38.182837999999997</v>
      </c>
      <c r="AE41" s="70">
        <v>38.108822000000004</v>
      </c>
      <c r="AF41" s="70">
        <v>38.080002</v>
      </c>
      <c r="AG41" s="70">
        <v>38.208388999999997</v>
      </c>
      <c r="AH41" s="70">
        <v>38.179749000000001</v>
      </c>
      <c r="AI41" s="66">
        <v>7.8320000000000004E-3</v>
      </c>
      <c r="AJ41" s="32"/>
    </row>
    <row r="42" spans="1:36">
      <c r="A42" s="55" t="s">
        <v>64</v>
      </c>
      <c r="B42" s="64" t="s">
        <v>63</v>
      </c>
      <c r="C42" s="64"/>
      <c r="D42" s="64"/>
      <c r="E42" s="64"/>
      <c r="F42" s="70">
        <v>40.552002000000002</v>
      </c>
      <c r="G42" s="70">
        <v>41.353237</v>
      </c>
      <c r="H42" s="70">
        <v>41.989353000000001</v>
      </c>
      <c r="I42" s="70">
        <v>44.130909000000003</v>
      </c>
      <c r="J42" s="70">
        <v>44.757289999999998</v>
      </c>
      <c r="K42" s="70">
        <v>45.577564000000002</v>
      </c>
      <c r="L42" s="70">
        <v>47.701855000000002</v>
      </c>
      <c r="M42" s="70">
        <v>48.421719000000003</v>
      </c>
      <c r="N42" s="70">
        <v>48.903754999999997</v>
      </c>
      <c r="O42" s="70">
        <v>49.101771999999997</v>
      </c>
      <c r="P42" s="70">
        <v>49.390965000000001</v>
      </c>
      <c r="Q42" s="70">
        <v>49.566006000000002</v>
      </c>
      <c r="R42" s="70">
        <v>49.728703000000003</v>
      </c>
      <c r="S42" s="70">
        <v>49.927813999999998</v>
      </c>
      <c r="T42" s="70">
        <v>50.092888000000002</v>
      </c>
      <c r="U42" s="70">
        <v>50.186264000000001</v>
      </c>
      <c r="V42" s="70">
        <v>50.258968000000003</v>
      </c>
      <c r="W42" s="70">
        <v>50.459515000000003</v>
      </c>
      <c r="X42" s="70">
        <v>50.401878000000004</v>
      </c>
      <c r="Y42" s="70">
        <v>50.483868000000001</v>
      </c>
      <c r="Z42" s="70">
        <v>50.556342999999998</v>
      </c>
      <c r="AA42" s="70">
        <v>50.567619000000001</v>
      </c>
      <c r="AB42" s="70">
        <v>50.506557000000001</v>
      </c>
      <c r="AC42" s="70">
        <v>50.436081000000001</v>
      </c>
      <c r="AD42" s="70">
        <v>50.728789999999996</v>
      </c>
      <c r="AE42" s="70">
        <v>50.621924999999997</v>
      </c>
      <c r="AF42" s="70">
        <v>50.575145999999997</v>
      </c>
      <c r="AG42" s="70">
        <v>50.901001000000001</v>
      </c>
      <c r="AH42" s="70">
        <v>50.852905</v>
      </c>
      <c r="AI42" s="66">
        <v>8.1169999999999992E-3</v>
      </c>
      <c r="AJ42" s="32"/>
    </row>
    <row r="43" spans="1:36">
      <c r="A43" s="55" t="s">
        <v>62</v>
      </c>
      <c r="B43" s="64" t="s">
        <v>61</v>
      </c>
      <c r="C43" s="64"/>
      <c r="D43" s="64"/>
      <c r="E43" s="64"/>
      <c r="F43" s="70">
        <v>26.867122999999999</v>
      </c>
      <c r="G43" s="70">
        <v>27.580062999999999</v>
      </c>
      <c r="H43" s="70">
        <v>28.18713</v>
      </c>
      <c r="I43" s="70">
        <v>29.544938999999999</v>
      </c>
      <c r="J43" s="70">
        <v>30.334429</v>
      </c>
      <c r="K43" s="70">
        <v>30.869291</v>
      </c>
      <c r="L43" s="70">
        <v>32.003860000000003</v>
      </c>
      <c r="M43" s="70">
        <v>32.332729</v>
      </c>
      <c r="N43" s="70">
        <v>32.567737999999999</v>
      </c>
      <c r="O43" s="70">
        <v>32.715243999999998</v>
      </c>
      <c r="P43" s="70">
        <v>32.917721</v>
      </c>
      <c r="Q43" s="70">
        <v>33.132629000000001</v>
      </c>
      <c r="R43" s="70">
        <v>33.346694999999997</v>
      </c>
      <c r="S43" s="70">
        <v>33.582183999999998</v>
      </c>
      <c r="T43" s="70">
        <v>33.768512999999999</v>
      </c>
      <c r="U43" s="70">
        <v>33.910198000000001</v>
      </c>
      <c r="V43" s="70">
        <v>34.029625000000003</v>
      </c>
      <c r="W43" s="70">
        <v>34.187984</v>
      </c>
      <c r="X43" s="70">
        <v>34.207794</v>
      </c>
      <c r="Y43" s="70">
        <v>34.25676</v>
      </c>
      <c r="Z43" s="70">
        <v>34.302878999999997</v>
      </c>
      <c r="AA43" s="70">
        <v>34.317905000000003</v>
      </c>
      <c r="AB43" s="70">
        <v>34.295791999999999</v>
      </c>
      <c r="AC43" s="70">
        <v>34.273186000000003</v>
      </c>
      <c r="AD43" s="70">
        <v>34.332233000000002</v>
      </c>
      <c r="AE43" s="70">
        <v>34.305881999999997</v>
      </c>
      <c r="AF43" s="70">
        <v>34.288516999999999</v>
      </c>
      <c r="AG43" s="70">
        <v>34.401679999999999</v>
      </c>
      <c r="AH43" s="70">
        <v>34.388072999999999</v>
      </c>
      <c r="AI43" s="66">
        <v>8.8529999999999998E-3</v>
      </c>
      <c r="AJ43" s="32"/>
    </row>
    <row r="44" spans="1:36">
      <c r="A44" s="55" t="s">
        <v>60</v>
      </c>
      <c r="B44" s="64" t="s">
        <v>59</v>
      </c>
      <c r="C44" s="64"/>
      <c r="D44" s="64"/>
      <c r="E44" s="64"/>
      <c r="F44" s="70">
        <v>24.416388999999999</v>
      </c>
      <c r="G44" s="70">
        <v>24.836956000000001</v>
      </c>
      <c r="H44" s="70">
        <v>25.286928</v>
      </c>
      <c r="I44" s="70">
        <v>25.785551000000002</v>
      </c>
      <c r="J44" s="70">
        <v>26.309719000000001</v>
      </c>
      <c r="K44" s="70">
        <v>26.853071</v>
      </c>
      <c r="L44" s="70">
        <v>27.439551999999999</v>
      </c>
      <c r="M44" s="70">
        <v>28.039261</v>
      </c>
      <c r="N44" s="70">
        <v>28.645572999999999</v>
      </c>
      <c r="O44" s="70">
        <v>29.223606</v>
      </c>
      <c r="P44" s="70">
        <v>29.795773000000001</v>
      </c>
      <c r="Q44" s="70">
        <v>30.329742</v>
      </c>
      <c r="R44" s="70">
        <v>30.858115999999999</v>
      </c>
      <c r="S44" s="70">
        <v>31.383734</v>
      </c>
      <c r="T44" s="70">
        <v>31.896933000000001</v>
      </c>
      <c r="U44" s="70">
        <v>32.386234000000002</v>
      </c>
      <c r="V44" s="70">
        <v>32.857269000000002</v>
      </c>
      <c r="W44" s="70">
        <v>33.317824999999999</v>
      </c>
      <c r="X44" s="70">
        <v>33.744926</v>
      </c>
      <c r="Y44" s="70">
        <v>34.150565999999998</v>
      </c>
      <c r="Z44" s="70">
        <v>34.526347999999999</v>
      </c>
      <c r="AA44" s="70">
        <v>34.855293000000003</v>
      </c>
      <c r="AB44" s="70">
        <v>35.133709000000003</v>
      </c>
      <c r="AC44" s="70">
        <v>35.376598000000001</v>
      </c>
      <c r="AD44" s="70">
        <v>35.587673000000002</v>
      </c>
      <c r="AE44" s="70">
        <v>35.763168</v>
      </c>
      <c r="AF44" s="70">
        <v>35.911662999999997</v>
      </c>
      <c r="AG44" s="70">
        <v>36.041504000000003</v>
      </c>
      <c r="AH44" s="70">
        <v>36.145099999999999</v>
      </c>
      <c r="AI44" s="66">
        <v>1.4109E-2</v>
      </c>
      <c r="AJ44" s="32"/>
    </row>
    <row r="45" spans="1:36">
      <c r="A45" s="55" t="s">
        <v>58</v>
      </c>
      <c r="B45" s="64" t="s">
        <v>57</v>
      </c>
      <c r="C45" s="64"/>
      <c r="D45" s="64"/>
      <c r="E45" s="64"/>
      <c r="F45" s="70">
        <v>15.821263</v>
      </c>
      <c r="G45" s="70">
        <v>16.131247999999999</v>
      </c>
      <c r="H45" s="70">
        <v>16.678804</v>
      </c>
      <c r="I45" s="70">
        <v>17.193453000000002</v>
      </c>
      <c r="J45" s="70">
        <v>17.382670999999998</v>
      </c>
      <c r="K45" s="70">
        <v>17.655719999999999</v>
      </c>
      <c r="L45" s="70">
        <v>17.641428000000001</v>
      </c>
      <c r="M45" s="70">
        <v>17.714843999999999</v>
      </c>
      <c r="N45" s="70">
        <v>17.746100999999999</v>
      </c>
      <c r="O45" s="70">
        <v>17.752108</v>
      </c>
      <c r="P45" s="70">
        <v>17.726762999999998</v>
      </c>
      <c r="Q45" s="70">
        <v>17.703925999999999</v>
      </c>
      <c r="R45" s="70">
        <v>17.685976</v>
      </c>
      <c r="S45" s="70">
        <v>17.669809000000001</v>
      </c>
      <c r="T45" s="70">
        <v>17.656127999999999</v>
      </c>
      <c r="U45" s="70">
        <v>17.644224000000001</v>
      </c>
      <c r="V45" s="70">
        <v>17.635103000000001</v>
      </c>
      <c r="W45" s="70">
        <v>17.627134000000002</v>
      </c>
      <c r="X45" s="70">
        <v>17.621216</v>
      </c>
      <c r="Y45" s="70">
        <v>17.615825999999998</v>
      </c>
      <c r="Z45" s="70">
        <v>17.612106000000001</v>
      </c>
      <c r="AA45" s="70">
        <v>17.608646</v>
      </c>
      <c r="AB45" s="70">
        <v>17.607035</v>
      </c>
      <c r="AC45" s="70">
        <v>17.606117000000001</v>
      </c>
      <c r="AD45" s="70">
        <v>17.607099999999999</v>
      </c>
      <c r="AE45" s="70">
        <v>17.455801000000001</v>
      </c>
      <c r="AF45" s="70">
        <v>17.469227</v>
      </c>
      <c r="AG45" s="70">
        <v>17.484673999999998</v>
      </c>
      <c r="AH45" s="70">
        <v>17.514999</v>
      </c>
      <c r="AI45" s="66">
        <v>3.6389999999999999E-3</v>
      </c>
      <c r="AJ45" s="32"/>
    </row>
    <row r="46" spans="1:36">
      <c r="A46" s="55" t="s">
        <v>56</v>
      </c>
      <c r="B46" s="64" t="s">
        <v>55</v>
      </c>
      <c r="C46" s="64"/>
      <c r="D46" s="64"/>
      <c r="E46" s="64"/>
      <c r="F46" s="70">
        <v>13.428094</v>
      </c>
      <c r="G46" s="70">
        <v>13.70518</v>
      </c>
      <c r="H46" s="70">
        <v>13.988607999999999</v>
      </c>
      <c r="I46" s="70">
        <v>14.298017</v>
      </c>
      <c r="J46" s="70">
        <v>14.623931000000001</v>
      </c>
      <c r="K46" s="70">
        <v>14.947717000000001</v>
      </c>
      <c r="L46" s="70">
        <v>15.224836</v>
      </c>
      <c r="M46" s="70">
        <v>15.477124999999999</v>
      </c>
      <c r="N46" s="70">
        <v>15.708449999999999</v>
      </c>
      <c r="O46" s="70">
        <v>15.906402999999999</v>
      </c>
      <c r="P46" s="70">
        <v>16.084123999999999</v>
      </c>
      <c r="Q46" s="70">
        <v>16.239180000000001</v>
      </c>
      <c r="R46" s="70">
        <v>16.374127999999999</v>
      </c>
      <c r="S46" s="70">
        <v>16.504307000000001</v>
      </c>
      <c r="T46" s="70">
        <v>16.623000999999999</v>
      </c>
      <c r="U46" s="70">
        <v>16.732641000000001</v>
      </c>
      <c r="V46" s="70">
        <v>16.834803000000001</v>
      </c>
      <c r="W46" s="70">
        <v>16.930444999999999</v>
      </c>
      <c r="X46" s="70">
        <v>17.012526000000001</v>
      </c>
      <c r="Y46" s="70">
        <v>17.084282000000002</v>
      </c>
      <c r="Z46" s="70">
        <v>17.141766000000001</v>
      </c>
      <c r="AA46" s="70">
        <v>17.21096</v>
      </c>
      <c r="AB46" s="70">
        <v>17.279800000000002</v>
      </c>
      <c r="AC46" s="70">
        <v>17.324511999999999</v>
      </c>
      <c r="AD46" s="70">
        <v>17.374506</v>
      </c>
      <c r="AE46" s="70">
        <v>17.402925</v>
      </c>
      <c r="AF46" s="70">
        <v>17.441884999999999</v>
      </c>
      <c r="AG46" s="70">
        <v>17.468942999999999</v>
      </c>
      <c r="AH46" s="70">
        <v>17.502464</v>
      </c>
      <c r="AI46" s="66">
        <v>9.5090000000000001E-3</v>
      </c>
      <c r="AJ46" s="32"/>
    </row>
    <row r="47" spans="1:36">
      <c r="A47" s="55" t="s">
        <v>54</v>
      </c>
      <c r="B47" s="64" t="s">
        <v>53</v>
      </c>
      <c r="C47" s="64"/>
      <c r="D47" s="64"/>
      <c r="E47" s="64"/>
      <c r="F47" s="70">
        <v>7.4724060000000003</v>
      </c>
      <c r="G47" s="70">
        <v>7.5785289999999996</v>
      </c>
      <c r="H47" s="70">
        <v>7.7053229999999999</v>
      </c>
      <c r="I47" s="70">
        <v>7.8485899999999997</v>
      </c>
      <c r="J47" s="70">
        <v>8.002383</v>
      </c>
      <c r="K47" s="70">
        <v>8.1636769999999999</v>
      </c>
      <c r="L47" s="70">
        <v>8.3212849999999996</v>
      </c>
      <c r="M47" s="70">
        <v>8.4797550000000008</v>
      </c>
      <c r="N47" s="70">
        <v>8.6382940000000001</v>
      </c>
      <c r="O47" s="70">
        <v>8.7959300000000002</v>
      </c>
      <c r="P47" s="70">
        <v>8.9485489999999999</v>
      </c>
      <c r="Q47" s="70">
        <v>9.0909969999999998</v>
      </c>
      <c r="R47" s="70">
        <v>9.2225160000000006</v>
      </c>
      <c r="S47" s="70">
        <v>9.3430680000000006</v>
      </c>
      <c r="T47" s="70">
        <v>9.4533149999999999</v>
      </c>
      <c r="U47" s="70">
        <v>9.5530629999999999</v>
      </c>
      <c r="V47" s="70">
        <v>9.6434440000000006</v>
      </c>
      <c r="W47" s="70">
        <v>9.7267100000000006</v>
      </c>
      <c r="X47" s="70">
        <v>9.8045930000000006</v>
      </c>
      <c r="Y47" s="70">
        <v>9.8772749999999991</v>
      </c>
      <c r="Z47" s="70">
        <v>9.9424309999999991</v>
      </c>
      <c r="AA47" s="70">
        <v>10.001567</v>
      </c>
      <c r="AB47" s="70">
        <v>10.055840999999999</v>
      </c>
      <c r="AC47" s="70">
        <v>10.108454</v>
      </c>
      <c r="AD47" s="70">
        <v>10.161227999999999</v>
      </c>
      <c r="AE47" s="70">
        <v>10.213310999999999</v>
      </c>
      <c r="AF47" s="70">
        <v>10.263764</v>
      </c>
      <c r="AG47" s="70">
        <v>10.314513</v>
      </c>
      <c r="AH47" s="70">
        <v>10.365861000000001</v>
      </c>
      <c r="AI47" s="66">
        <v>1.1757999999999999E-2</v>
      </c>
      <c r="AJ47" s="32"/>
    </row>
    <row r="48" spans="1:36">
      <c r="A48" s="13"/>
      <c r="B48" s="63" t="s">
        <v>52</v>
      </c>
      <c r="C48" s="63"/>
      <c r="D48" s="63"/>
      <c r="E48" s="63"/>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row>
    <row r="49" spans="1:36">
      <c r="A49" s="55" t="s">
        <v>51</v>
      </c>
      <c r="B49" s="64" t="s">
        <v>50</v>
      </c>
      <c r="C49" s="64"/>
      <c r="D49" s="64"/>
      <c r="E49" s="64"/>
      <c r="F49" s="70">
        <v>72.717087000000006</v>
      </c>
      <c r="G49" s="70">
        <v>73.091971999999998</v>
      </c>
      <c r="H49" s="70">
        <v>73.492531</v>
      </c>
      <c r="I49" s="70">
        <v>74.018456</v>
      </c>
      <c r="J49" s="70">
        <v>74.683121</v>
      </c>
      <c r="K49" s="70">
        <v>75.131766999999996</v>
      </c>
      <c r="L49" s="70">
        <v>75.592140000000001</v>
      </c>
      <c r="M49" s="70">
        <v>76.024017000000001</v>
      </c>
      <c r="N49" s="70">
        <v>76.492362999999997</v>
      </c>
      <c r="O49" s="70">
        <v>77.014213999999996</v>
      </c>
      <c r="P49" s="70">
        <v>77.600960000000001</v>
      </c>
      <c r="Q49" s="70">
        <v>78.266677999999999</v>
      </c>
      <c r="R49" s="70">
        <v>78.981505999999996</v>
      </c>
      <c r="S49" s="70">
        <v>79.730591000000004</v>
      </c>
      <c r="T49" s="70">
        <v>80.489220000000003</v>
      </c>
      <c r="U49" s="70">
        <v>81.260979000000006</v>
      </c>
      <c r="V49" s="70">
        <v>82.048454000000007</v>
      </c>
      <c r="W49" s="70">
        <v>82.814575000000005</v>
      </c>
      <c r="X49" s="70">
        <v>83.594772000000006</v>
      </c>
      <c r="Y49" s="70">
        <v>84.382309000000006</v>
      </c>
      <c r="Z49" s="70">
        <v>85.171204000000003</v>
      </c>
      <c r="AA49" s="70">
        <v>85.974022000000005</v>
      </c>
      <c r="AB49" s="70">
        <v>86.764037999999999</v>
      </c>
      <c r="AC49" s="70">
        <v>87.549926999999997</v>
      </c>
      <c r="AD49" s="70">
        <v>88.321090999999996</v>
      </c>
      <c r="AE49" s="70">
        <v>89.091155999999998</v>
      </c>
      <c r="AF49" s="70">
        <v>89.849761999999998</v>
      </c>
      <c r="AG49" s="70">
        <v>90.593376000000006</v>
      </c>
      <c r="AH49" s="70">
        <v>91.328147999999999</v>
      </c>
      <c r="AI49" s="66">
        <v>8.1720000000000004E-3</v>
      </c>
      <c r="AJ49" s="32"/>
    </row>
    <row r="50" spans="1:36" ht="15" customHeight="1">
      <c r="A50" s="13"/>
      <c r="B50" s="63" t="s">
        <v>49</v>
      </c>
      <c r="C50" s="63"/>
      <c r="D50" s="63"/>
      <c r="E50" s="63"/>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row>
    <row r="51" spans="1:36" ht="15" customHeight="1">
      <c r="A51" s="55" t="s">
        <v>48</v>
      </c>
      <c r="B51" s="64" t="s">
        <v>47</v>
      </c>
      <c r="C51" s="64"/>
      <c r="D51" s="64"/>
      <c r="E51" s="64"/>
      <c r="F51" s="70">
        <v>3.3663400000000001</v>
      </c>
      <c r="G51" s="70">
        <v>3.3698929999999998</v>
      </c>
      <c r="H51" s="70">
        <v>3.3734500000000001</v>
      </c>
      <c r="I51" s="70">
        <v>3.3770099999999998</v>
      </c>
      <c r="J51" s="70">
        <v>3.3805740000000002</v>
      </c>
      <c r="K51" s="70">
        <v>3.3841420000000002</v>
      </c>
      <c r="L51" s="70">
        <v>3.3877130000000002</v>
      </c>
      <c r="M51" s="70">
        <v>3.391289</v>
      </c>
      <c r="N51" s="70">
        <v>3.3948680000000002</v>
      </c>
      <c r="O51" s="70">
        <v>3.3984510000000001</v>
      </c>
      <c r="P51" s="70">
        <v>3.402037</v>
      </c>
      <c r="Q51" s="70">
        <v>3.4056280000000001</v>
      </c>
      <c r="R51" s="70">
        <v>3.4092220000000002</v>
      </c>
      <c r="S51" s="70">
        <v>3.41282</v>
      </c>
      <c r="T51" s="70">
        <v>3.4164219999999998</v>
      </c>
      <c r="U51" s="70">
        <v>3.4200270000000002</v>
      </c>
      <c r="V51" s="70">
        <v>3.4236369999999998</v>
      </c>
      <c r="W51" s="70">
        <v>3.4272499999999999</v>
      </c>
      <c r="X51" s="70">
        <v>3.4308670000000001</v>
      </c>
      <c r="Y51" s="70">
        <v>3.434488</v>
      </c>
      <c r="Z51" s="70">
        <v>3.438113</v>
      </c>
      <c r="AA51" s="70">
        <v>3.4417409999999999</v>
      </c>
      <c r="AB51" s="70">
        <v>3.445373</v>
      </c>
      <c r="AC51" s="70">
        <v>3.4490099999999999</v>
      </c>
      <c r="AD51" s="70">
        <v>3.4526490000000001</v>
      </c>
      <c r="AE51" s="70">
        <v>3.4562930000000001</v>
      </c>
      <c r="AF51" s="70">
        <v>3.4599410000000002</v>
      </c>
      <c r="AG51" s="70">
        <v>3.4635929999999999</v>
      </c>
      <c r="AH51" s="70">
        <v>3.4672480000000001</v>
      </c>
      <c r="AI51" s="66">
        <v>1.0549999999999999E-3</v>
      </c>
      <c r="AJ51" s="32"/>
    </row>
    <row r="52" spans="1:36" ht="15" customHeight="1">
      <c r="A52" s="55" t="s">
        <v>46</v>
      </c>
      <c r="B52" s="64" t="s">
        <v>45</v>
      </c>
      <c r="C52" s="64"/>
      <c r="D52" s="64"/>
      <c r="E52" s="64"/>
      <c r="F52" s="70">
        <v>4.8202259999999999</v>
      </c>
      <c r="G52" s="70">
        <v>4.8389660000000001</v>
      </c>
      <c r="H52" s="70">
        <v>4.8577789999999998</v>
      </c>
      <c r="I52" s="70">
        <v>4.876665</v>
      </c>
      <c r="J52" s="70">
        <v>4.8956239999999998</v>
      </c>
      <c r="K52" s="70">
        <v>4.9146570000000001</v>
      </c>
      <c r="L52" s="70">
        <v>4.933764</v>
      </c>
      <c r="M52" s="70">
        <v>4.9529449999999997</v>
      </c>
      <c r="N52" s="70">
        <v>4.9722</v>
      </c>
      <c r="O52" s="70">
        <v>4.9915310000000002</v>
      </c>
      <c r="P52" s="70">
        <v>5.0109370000000002</v>
      </c>
      <c r="Q52" s="70">
        <v>5.0304180000000001</v>
      </c>
      <c r="R52" s="70">
        <v>5.0499749999999999</v>
      </c>
      <c r="S52" s="70">
        <v>5.0696079999999997</v>
      </c>
      <c r="T52" s="70">
        <v>5.0893170000000003</v>
      </c>
      <c r="U52" s="70">
        <v>5.1091030000000002</v>
      </c>
      <c r="V52" s="70">
        <v>5.1289660000000001</v>
      </c>
      <c r="W52" s="70">
        <v>5.1489060000000002</v>
      </c>
      <c r="X52" s="70">
        <v>5.1689230000000004</v>
      </c>
      <c r="Y52" s="70">
        <v>5.189019</v>
      </c>
      <c r="Z52" s="70">
        <v>5.2091919999999998</v>
      </c>
      <c r="AA52" s="70">
        <v>5.2294450000000001</v>
      </c>
      <c r="AB52" s="70">
        <v>5.2497749999999996</v>
      </c>
      <c r="AC52" s="70">
        <v>5.2701849999999997</v>
      </c>
      <c r="AD52" s="70">
        <v>5.2906740000000001</v>
      </c>
      <c r="AE52" s="70">
        <v>5.3112430000000002</v>
      </c>
      <c r="AF52" s="70">
        <v>5.3318919999999999</v>
      </c>
      <c r="AG52" s="70">
        <v>5.3526210000000001</v>
      </c>
      <c r="AH52" s="70">
        <v>5.3734299999999999</v>
      </c>
      <c r="AI52" s="66">
        <v>3.888E-3</v>
      </c>
      <c r="AJ52" s="32"/>
    </row>
    <row r="53" spans="1:36" ht="15" customHeight="1">
      <c r="A53" s="13"/>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6" ht="15" customHeight="1">
      <c r="A54" s="13"/>
      <c r="B54" s="63" t="s">
        <v>44</v>
      </c>
      <c r="C54" s="63"/>
      <c r="D54" s="63"/>
      <c r="E54" s="63"/>
      <c r="F54" s="32"/>
      <c r="G54" s="32">
        <f>G65/$F$65</f>
        <v>1.0732693784233525</v>
      </c>
      <c r="H54" s="32">
        <f t="shared" ref="H54:AJ54" si="0">H65/$F$65</f>
        <v>1.0886236231664816</v>
      </c>
      <c r="I54" s="32">
        <f t="shared" si="0"/>
        <v>1.0907315092578584</v>
      </c>
      <c r="J54" s="32">
        <f t="shared" si="0"/>
        <v>1.1045701310970997</v>
      </c>
      <c r="K54" s="32">
        <f t="shared" si="0"/>
        <v>1.1182453453822023</v>
      </c>
      <c r="L54" s="32">
        <f t="shared" si="0"/>
        <v>1.1290648521054598</v>
      </c>
      <c r="M54" s="32">
        <f t="shared" si="0"/>
        <v>1.1371124957542578</v>
      </c>
      <c r="N54" s="32">
        <f t="shared" si="0"/>
        <v>1.1427604031385667</v>
      </c>
      <c r="O54" s="32">
        <f t="shared" si="0"/>
        <v>1.1484136622986663</v>
      </c>
      <c r="P54" s="32">
        <f t="shared" si="0"/>
        <v>1.1573882335143897</v>
      </c>
      <c r="Q54" s="32">
        <f t="shared" si="0"/>
        <v>1.1668469620466331</v>
      </c>
      <c r="R54" s="32">
        <f t="shared" si="0"/>
        <v>1.1753937479841643</v>
      </c>
      <c r="S54" s="32">
        <f t="shared" si="0"/>
        <v>1.1855696144723433</v>
      </c>
      <c r="T54" s="32">
        <f t="shared" si="0"/>
        <v>1.1987353397021843</v>
      </c>
      <c r="U54" s="32">
        <f t="shared" si="0"/>
        <v>1.2144588569748622</v>
      </c>
      <c r="V54" s="32">
        <f t="shared" si="0"/>
        <v>1.2309697988588586</v>
      </c>
      <c r="W54" s="32">
        <f t="shared" si="0"/>
        <v>1.2482082254653191</v>
      </c>
      <c r="X54" s="32">
        <f t="shared" si="0"/>
        <v>1.268243846884981</v>
      </c>
      <c r="Y54" s="32">
        <f t="shared" si="0"/>
        <v>1.2874242545333108</v>
      </c>
      <c r="Z54" s="32">
        <f t="shared" si="0"/>
        <v>1.3069386129909719</v>
      </c>
      <c r="AA54" s="32">
        <f t="shared" si="0"/>
        <v>1.3267498166124827</v>
      </c>
      <c r="AB54" s="32">
        <f t="shared" si="0"/>
        <v>1.3465103567565098</v>
      </c>
      <c r="AC54" s="32">
        <f t="shared" si="0"/>
        <v>1.3657442821627452</v>
      </c>
      <c r="AD54" s="32">
        <f t="shared" si="0"/>
        <v>1.384480849205511</v>
      </c>
      <c r="AE54" s="32">
        <f t="shared" si="0"/>
        <v>1.4045692748129732</v>
      </c>
      <c r="AF54" s="32">
        <f t="shared" si="0"/>
        <v>1.4248582136200552</v>
      </c>
      <c r="AG54" s="32">
        <f t="shared" si="0"/>
        <v>1.4448549454689723</v>
      </c>
      <c r="AH54" s="32">
        <f t="shared" si="0"/>
        <v>1.4671565087583593</v>
      </c>
      <c r="AI54" s="32"/>
      <c r="AJ54" s="32"/>
    </row>
    <row r="55" spans="1:36" ht="15" customHeight="1">
      <c r="A55" s="13"/>
      <c r="B55" s="63" t="s">
        <v>43</v>
      </c>
      <c r="C55" s="63"/>
      <c r="D55" s="63"/>
      <c r="E55" s="63"/>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row>
    <row r="56" spans="1:36" ht="15" customHeight="1">
      <c r="A56" s="55" t="s">
        <v>42</v>
      </c>
      <c r="B56" s="64" t="s">
        <v>26</v>
      </c>
      <c r="C56" s="64"/>
      <c r="D56" s="64"/>
      <c r="E56" s="64"/>
      <c r="F56" s="65">
        <v>14.541973</v>
      </c>
      <c r="G56" s="65">
        <v>14.586114</v>
      </c>
      <c r="H56" s="65">
        <v>14.429691999999999</v>
      </c>
      <c r="I56" s="65">
        <v>14.201924999999999</v>
      </c>
      <c r="J56" s="65">
        <v>14.016909</v>
      </c>
      <c r="K56" s="65">
        <v>13.860763</v>
      </c>
      <c r="L56" s="65">
        <v>13.679087000000001</v>
      </c>
      <c r="M56" s="65">
        <v>13.473832</v>
      </c>
      <c r="N56" s="65">
        <v>13.253083</v>
      </c>
      <c r="O56" s="65">
        <v>13.044086</v>
      </c>
      <c r="P56" s="65">
        <v>12.836978</v>
      </c>
      <c r="Q56" s="65">
        <v>12.674039</v>
      </c>
      <c r="R56" s="65">
        <v>12.534656</v>
      </c>
      <c r="S56" s="65">
        <v>12.394664000000001</v>
      </c>
      <c r="T56" s="65">
        <v>12.251548</v>
      </c>
      <c r="U56" s="65">
        <v>12.130822</v>
      </c>
      <c r="V56" s="65">
        <v>12.028416</v>
      </c>
      <c r="W56" s="65">
        <v>11.933923</v>
      </c>
      <c r="X56" s="65">
        <v>11.864001</v>
      </c>
      <c r="Y56" s="65">
        <v>11.805396</v>
      </c>
      <c r="Z56" s="65">
        <v>11.762741999999999</v>
      </c>
      <c r="AA56" s="65">
        <v>11.733644</v>
      </c>
      <c r="AB56" s="65">
        <v>11.725387</v>
      </c>
      <c r="AC56" s="65">
        <v>11.735775</v>
      </c>
      <c r="AD56" s="65">
        <v>11.770763000000001</v>
      </c>
      <c r="AE56" s="65">
        <v>11.824349</v>
      </c>
      <c r="AF56" s="65">
        <v>11.889715000000001</v>
      </c>
      <c r="AG56" s="65">
        <v>11.962910000000001</v>
      </c>
      <c r="AH56" s="65">
        <v>12.054455000000001</v>
      </c>
      <c r="AI56" s="66">
        <v>-6.6779999999999999E-3</v>
      </c>
      <c r="AJ56" s="32"/>
    </row>
    <row r="57" spans="1:36" ht="15" customHeight="1">
      <c r="A57" s="55" t="s">
        <v>41</v>
      </c>
      <c r="B57" s="64" t="s">
        <v>24</v>
      </c>
      <c r="C57" s="64"/>
      <c r="D57" s="64"/>
      <c r="E57" s="64"/>
      <c r="F57" s="65">
        <v>0.95150299999999999</v>
      </c>
      <c r="G57" s="65">
        <v>0.94255800000000001</v>
      </c>
      <c r="H57" s="65">
        <v>0.92534000000000005</v>
      </c>
      <c r="I57" s="65">
        <v>0.91245200000000004</v>
      </c>
      <c r="J57" s="65">
        <v>0.903111</v>
      </c>
      <c r="K57" s="65">
        <v>0.89480700000000002</v>
      </c>
      <c r="L57" s="65">
        <v>0.88838499999999998</v>
      </c>
      <c r="M57" s="65">
        <v>0.88299499999999997</v>
      </c>
      <c r="N57" s="65">
        <v>0.87703299999999995</v>
      </c>
      <c r="O57" s="65">
        <v>0.87279099999999998</v>
      </c>
      <c r="P57" s="65">
        <v>0.87179099999999998</v>
      </c>
      <c r="Q57" s="65">
        <v>0.87186799999999998</v>
      </c>
      <c r="R57" s="65">
        <v>0.87303399999999998</v>
      </c>
      <c r="S57" s="65">
        <v>0.87507400000000002</v>
      </c>
      <c r="T57" s="65">
        <v>0.87749999999999995</v>
      </c>
      <c r="U57" s="65">
        <v>0.881023</v>
      </c>
      <c r="V57" s="65">
        <v>0.88554100000000002</v>
      </c>
      <c r="W57" s="65">
        <v>0.88979600000000003</v>
      </c>
      <c r="X57" s="65">
        <v>0.896146</v>
      </c>
      <c r="Y57" s="65">
        <v>0.90392399999999995</v>
      </c>
      <c r="Z57" s="65">
        <v>0.91192099999999998</v>
      </c>
      <c r="AA57" s="65">
        <v>0.91867500000000002</v>
      </c>
      <c r="AB57" s="65">
        <v>0.92472100000000002</v>
      </c>
      <c r="AC57" s="65">
        <v>0.93183000000000005</v>
      </c>
      <c r="AD57" s="65">
        <v>0.93994</v>
      </c>
      <c r="AE57" s="65">
        <v>0.94994999999999996</v>
      </c>
      <c r="AF57" s="65">
        <v>0.95831999999999995</v>
      </c>
      <c r="AG57" s="65">
        <v>0.96721000000000001</v>
      </c>
      <c r="AH57" s="65">
        <v>0.97889800000000005</v>
      </c>
      <c r="AI57" s="66">
        <v>1.0139999999999999E-3</v>
      </c>
      <c r="AJ57" s="32"/>
    </row>
    <row r="58" spans="1:36" ht="15" customHeight="1">
      <c r="A58" s="55" t="s">
        <v>40</v>
      </c>
      <c r="B58" s="64" t="s">
        <v>22</v>
      </c>
      <c r="C58" s="64"/>
      <c r="D58" s="64"/>
      <c r="E58" s="64"/>
      <c r="F58" s="65">
        <v>0.21216299999999999</v>
      </c>
      <c r="G58" s="65">
        <v>0.22231200000000001</v>
      </c>
      <c r="H58" s="65">
        <v>0.22695699999999999</v>
      </c>
      <c r="I58" s="65">
        <v>0.22801299999999999</v>
      </c>
      <c r="J58" s="65">
        <v>0.228798</v>
      </c>
      <c r="K58" s="65">
        <v>0.229238</v>
      </c>
      <c r="L58" s="65">
        <v>0.229403</v>
      </c>
      <c r="M58" s="65">
        <v>0.229156</v>
      </c>
      <c r="N58" s="65">
        <v>0.228548</v>
      </c>
      <c r="O58" s="65">
        <v>0.22755600000000001</v>
      </c>
      <c r="P58" s="65">
        <v>0.22653000000000001</v>
      </c>
      <c r="Q58" s="65">
        <v>0.22600500000000001</v>
      </c>
      <c r="R58" s="65">
        <v>0.22533600000000001</v>
      </c>
      <c r="S58" s="65">
        <v>0.22447300000000001</v>
      </c>
      <c r="T58" s="65">
        <v>0.223496</v>
      </c>
      <c r="U58" s="65">
        <v>0.22194</v>
      </c>
      <c r="V58" s="65">
        <v>0.22057599999999999</v>
      </c>
      <c r="W58" s="65">
        <v>0.21909899999999999</v>
      </c>
      <c r="X58" s="65">
        <v>0.2175</v>
      </c>
      <c r="Y58" s="65">
        <v>0.215784</v>
      </c>
      <c r="Z58" s="65">
        <v>0.214032</v>
      </c>
      <c r="AA58" s="65">
        <v>0.21201700000000001</v>
      </c>
      <c r="AB58" s="65">
        <v>0.21015400000000001</v>
      </c>
      <c r="AC58" s="65">
        <v>0.20821500000000001</v>
      </c>
      <c r="AD58" s="65">
        <v>0.206535</v>
      </c>
      <c r="AE58" s="65">
        <v>0.20446300000000001</v>
      </c>
      <c r="AF58" s="65">
        <v>0.20246</v>
      </c>
      <c r="AG58" s="65">
        <v>0.20028199999999999</v>
      </c>
      <c r="AH58" s="65">
        <v>0.198183</v>
      </c>
      <c r="AI58" s="66">
        <v>-2.4320000000000001E-3</v>
      </c>
      <c r="AJ58" s="32"/>
    </row>
    <row r="59" spans="1:36" ht="15" customHeight="1">
      <c r="A59" s="55" t="s">
        <v>39</v>
      </c>
      <c r="B59" s="64" t="s">
        <v>20</v>
      </c>
      <c r="C59" s="64"/>
      <c r="D59" s="64"/>
      <c r="E59" s="64"/>
      <c r="F59" s="65">
        <v>5.9211260000000001</v>
      </c>
      <c r="G59" s="65">
        <v>5.8150050000000002</v>
      </c>
      <c r="H59" s="65">
        <v>5.7261790000000001</v>
      </c>
      <c r="I59" s="65">
        <v>5.6708869999999996</v>
      </c>
      <c r="J59" s="65">
        <v>5.6364150000000004</v>
      </c>
      <c r="K59" s="65">
        <v>5.5889559999999996</v>
      </c>
      <c r="L59" s="65">
        <v>5.5406930000000001</v>
      </c>
      <c r="M59" s="65">
        <v>5.4803899999999999</v>
      </c>
      <c r="N59" s="65">
        <v>5.4188489999999998</v>
      </c>
      <c r="O59" s="65">
        <v>5.3674910000000002</v>
      </c>
      <c r="P59" s="65">
        <v>5.3360620000000001</v>
      </c>
      <c r="Q59" s="65">
        <v>5.3021260000000003</v>
      </c>
      <c r="R59" s="65">
        <v>5.2741230000000003</v>
      </c>
      <c r="S59" s="65">
        <v>5.25631</v>
      </c>
      <c r="T59" s="65">
        <v>5.2378020000000003</v>
      </c>
      <c r="U59" s="65">
        <v>5.2322259999999998</v>
      </c>
      <c r="V59" s="65">
        <v>5.2306210000000002</v>
      </c>
      <c r="W59" s="65">
        <v>5.2322899999999999</v>
      </c>
      <c r="X59" s="65">
        <v>5.2416010000000002</v>
      </c>
      <c r="Y59" s="65">
        <v>5.2565660000000003</v>
      </c>
      <c r="Z59" s="65">
        <v>5.2744609999999996</v>
      </c>
      <c r="AA59" s="65">
        <v>5.2923179999999999</v>
      </c>
      <c r="AB59" s="65">
        <v>5.3090260000000002</v>
      </c>
      <c r="AC59" s="65">
        <v>5.323563</v>
      </c>
      <c r="AD59" s="65">
        <v>5.3446429999999996</v>
      </c>
      <c r="AE59" s="65">
        <v>5.367305</v>
      </c>
      <c r="AF59" s="65">
        <v>5.3838540000000004</v>
      </c>
      <c r="AG59" s="65">
        <v>5.4034690000000003</v>
      </c>
      <c r="AH59" s="65">
        <v>5.43954</v>
      </c>
      <c r="AI59" s="66">
        <v>-3.0249999999999999E-3</v>
      </c>
      <c r="AJ59" s="32"/>
    </row>
    <row r="60" spans="1:36" ht="15" customHeight="1">
      <c r="A60" s="55" t="s">
        <v>38</v>
      </c>
      <c r="B60" s="64" t="s">
        <v>18</v>
      </c>
      <c r="C60" s="64"/>
      <c r="D60" s="64"/>
      <c r="E60" s="64"/>
      <c r="F60" s="65">
        <v>4.3913000000000001E-2</v>
      </c>
      <c r="G60" s="65">
        <v>4.5564E-2</v>
      </c>
      <c r="H60" s="65">
        <v>4.6540999999999999E-2</v>
      </c>
      <c r="I60" s="65">
        <v>4.7204999999999997E-2</v>
      </c>
      <c r="J60" s="65">
        <v>4.7899999999999998E-2</v>
      </c>
      <c r="K60" s="65">
        <v>4.8571000000000003E-2</v>
      </c>
      <c r="L60" s="65">
        <v>4.9133000000000003E-2</v>
      </c>
      <c r="M60" s="65">
        <v>4.9707000000000001E-2</v>
      </c>
      <c r="N60" s="65">
        <v>5.015E-2</v>
      </c>
      <c r="O60" s="65">
        <v>5.0598999999999998E-2</v>
      </c>
      <c r="P60" s="65">
        <v>5.1139999999999998E-2</v>
      </c>
      <c r="Q60" s="65">
        <v>5.1727000000000002E-2</v>
      </c>
      <c r="R60" s="65">
        <v>5.2368999999999999E-2</v>
      </c>
      <c r="S60" s="65">
        <v>5.2923999999999999E-2</v>
      </c>
      <c r="T60" s="65">
        <v>5.3456999999999998E-2</v>
      </c>
      <c r="U60" s="65">
        <v>5.3973E-2</v>
      </c>
      <c r="V60" s="65">
        <v>5.4510000000000003E-2</v>
      </c>
      <c r="W60" s="65">
        <v>5.5034E-2</v>
      </c>
      <c r="X60" s="65">
        <v>5.5627000000000003E-2</v>
      </c>
      <c r="Y60" s="65">
        <v>5.6181000000000002E-2</v>
      </c>
      <c r="Z60" s="65">
        <v>5.6753999999999999E-2</v>
      </c>
      <c r="AA60" s="65">
        <v>5.7258000000000003E-2</v>
      </c>
      <c r="AB60" s="65">
        <v>5.7815999999999999E-2</v>
      </c>
      <c r="AC60" s="65">
        <v>5.8367000000000002E-2</v>
      </c>
      <c r="AD60" s="65">
        <v>5.9116000000000002E-2</v>
      </c>
      <c r="AE60" s="65">
        <v>5.9750999999999999E-2</v>
      </c>
      <c r="AF60" s="65">
        <v>6.0444999999999999E-2</v>
      </c>
      <c r="AG60" s="65">
        <v>6.1081000000000003E-2</v>
      </c>
      <c r="AH60" s="65">
        <v>6.1848E-2</v>
      </c>
      <c r="AI60" s="66">
        <v>1.2305999999999999E-2</v>
      </c>
      <c r="AJ60" s="32"/>
    </row>
    <row r="61" spans="1:36" ht="15" customHeight="1">
      <c r="A61" s="55" t="s">
        <v>37</v>
      </c>
      <c r="B61" s="64" t="s">
        <v>16</v>
      </c>
      <c r="C61" s="64"/>
      <c r="D61" s="64"/>
      <c r="E61" s="64"/>
      <c r="F61" s="65">
        <v>0.48138199999999998</v>
      </c>
      <c r="G61" s="65">
        <v>0.47482200000000002</v>
      </c>
      <c r="H61" s="65">
        <v>0.49412899999999998</v>
      </c>
      <c r="I61" s="65">
        <v>0.48220400000000002</v>
      </c>
      <c r="J61" s="65">
        <v>0.46188000000000001</v>
      </c>
      <c r="K61" s="65">
        <v>0.44609500000000002</v>
      </c>
      <c r="L61" s="65">
        <v>0.439745</v>
      </c>
      <c r="M61" s="65">
        <v>0.44452599999999998</v>
      </c>
      <c r="N61" s="65">
        <v>0.44189200000000001</v>
      </c>
      <c r="O61" s="65">
        <v>0.44342300000000001</v>
      </c>
      <c r="P61" s="65">
        <v>0.44743699999999997</v>
      </c>
      <c r="Q61" s="65">
        <v>0.45064799999999999</v>
      </c>
      <c r="R61" s="65">
        <v>0.45266600000000001</v>
      </c>
      <c r="S61" s="65">
        <v>0.455515</v>
      </c>
      <c r="T61" s="65">
        <v>0.45589400000000002</v>
      </c>
      <c r="U61" s="65">
        <v>0.45686199999999999</v>
      </c>
      <c r="V61" s="65">
        <v>0.45827499999999999</v>
      </c>
      <c r="W61" s="65">
        <v>0.45760899999999999</v>
      </c>
      <c r="X61" s="65">
        <v>0.45812799999999998</v>
      </c>
      <c r="Y61" s="65">
        <v>0.461673</v>
      </c>
      <c r="Z61" s="65">
        <v>0.464588</v>
      </c>
      <c r="AA61" s="65">
        <v>0.46493699999999999</v>
      </c>
      <c r="AB61" s="65">
        <v>0.46492299999999998</v>
      </c>
      <c r="AC61" s="65">
        <v>0.46477099999999999</v>
      </c>
      <c r="AD61" s="65">
        <v>0.46576699999999999</v>
      </c>
      <c r="AE61" s="65">
        <v>0.46815499999999999</v>
      </c>
      <c r="AF61" s="65">
        <v>0.47133999999999998</v>
      </c>
      <c r="AG61" s="65">
        <v>0.47259899999999999</v>
      </c>
      <c r="AH61" s="65">
        <v>0.47572900000000001</v>
      </c>
      <c r="AI61" s="66">
        <v>-4.2200000000000001E-4</v>
      </c>
      <c r="AJ61" s="32"/>
    </row>
    <row r="62" spans="1:36" ht="15" customHeight="1">
      <c r="A62" s="55" t="s">
        <v>36</v>
      </c>
      <c r="B62" s="64" t="s">
        <v>14</v>
      </c>
      <c r="C62" s="64"/>
      <c r="D62" s="64"/>
      <c r="E62" s="64"/>
      <c r="F62" s="65">
        <v>9.8239000000000007E-2</v>
      </c>
      <c r="G62" s="65">
        <v>9.8920999999999995E-2</v>
      </c>
      <c r="H62" s="65">
        <v>9.8114999999999994E-2</v>
      </c>
      <c r="I62" s="65">
        <v>9.7346000000000002E-2</v>
      </c>
      <c r="J62" s="65">
        <v>9.6685999999999994E-2</v>
      </c>
      <c r="K62" s="65">
        <v>9.5823000000000005E-2</v>
      </c>
      <c r="L62" s="65">
        <v>9.4964999999999994E-2</v>
      </c>
      <c r="M62" s="65">
        <v>9.3891000000000002E-2</v>
      </c>
      <c r="N62" s="65">
        <v>9.2919000000000002E-2</v>
      </c>
      <c r="O62" s="65">
        <v>9.2030000000000001E-2</v>
      </c>
      <c r="P62" s="65">
        <v>9.1400999999999996E-2</v>
      </c>
      <c r="Q62" s="65">
        <v>9.0674000000000005E-2</v>
      </c>
      <c r="R62" s="65">
        <v>8.9934E-2</v>
      </c>
      <c r="S62" s="65">
        <v>8.9168999999999998E-2</v>
      </c>
      <c r="T62" s="65">
        <v>8.8332999999999995E-2</v>
      </c>
      <c r="U62" s="65">
        <v>8.7614999999999998E-2</v>
      </c>
      <c r="V62" s="65">
        <v>8.6832999999999994E-2</v>
      </c>
      <c r="W62" s="65">
        <v>8.6156999999999997E-2</v>
      </c>
      <c r="X62" s="65">
        <v>8.5473999999999994E-2</v>
      </c>
      <c r="Y62" s="65">
        <v>8.4846000000000005E-2</v>
      </c>
      <c r="Z62" s="65">
        <v>8.4274000000000002E-2</v>
      </c>
      <c r="AA62" s="65">
        <v>8.3705000000000002E-2</v>
      </c>
      <c r="AB62" s="65">
        <v>8.3102999999999996E-2</v>
      </c>
      <c r="AC62" s="65">
        <v>8.2418000000000005E-2</v>
      </c>
      <c r="AD62" s="65">
        <v>8.1855999999999998E-2</v>
      </c>
      <c r="AE62" s="65">
        <v>8.1249000000000002E-2</v>
      </c>
      <c r="AF62" s="65">
        <v>8.0573000000000006E-2</v>
      </c>
      <c r="AG62" s="65">
        <v>7.9990000000000006E-2</v>
      </c>
      <c r="AH62" s="65">
        <v>7.9592999999999997E-2</v>
      </c>
      <c r="AI62" s="66">
        <v>-7.489E-3</v>
      </c>
      <c r="AJ62" s="32"/>
    </row>
    <row r="63" spans="1:36" ht="15" customHeight="1">
      <c r="A63" s="55" t="s">
        <v>35</v>
      </c>
      <c r="B63" s="64" t="s">
        <v>12</v>
      </c>
      <c r="C63" s="64"/>
      <c r="D63" s="64"/>
      <c r="E63" s="64"/>
      <c r="F63" s="65">
        <v>0.93502799999999997</v>
      </c>
      <c r="G63" s="65">
        <v>0.88183</v>
      </c>
      <c r="H63" s="65">
        <v>0.87772700000000003</v>
      </c>
      <c r="I63" s="65">
        <v>0.87860400000000005</v>
      </c>
      <c r="J63" s="65">
        <v>0.87124999999999997</v>
      </c>
      <c r="K63" s="65">
        <v>0.86844900000000003</v>
      </c>
      <c r="L63" s="65">
        <v>0.86268900000000004</v>
      </c>
      <c r="M63" s="65">
        <v>0.85914199999999996</v>
      </c>
      <c r="N63" s="65">
        <v>0.85663400000000001</v>
      </c>
      <c r="O63" s="65">
        <v>0.85713600000000001</v>
      </c>
      <c r="P63" s="65">
        <v>0.857437</v>
      </c>
      <c r="Q63" s="65">
        <v>0.85799999999999998</v>
      </c>
      <c r="R63" s="65">
        <v>0.85775999999999997</v>
      </c>
      <c r="S63" s="65">
        <v>0.85821800000000004</v>
      </c>
      <c r="T63" s="65">
        <v>0.85754699999999995</v>
      </c>
      <c r="U63" s="65">
        <v>0.85761399999999999</v>
      </c>
      <c r="V63" s="65">
        <v>0.85763500000000004</v>
      </c>
      <c r="W63" s="65">
        <v>0.85734999999999995</v>
      </c>
      <c r="X63" s="65">
        <v>0.85724500000000003</v>
      </c>
      <c r="Y63" s="65">
        <v>0.85730099999999998</v>
      </c>
      <c r="Z63" s="65">
        <v>0.85782999999999998</v>
      </c>
      <c r="AA63" s="65">
        <v>0.85782000000000003</v>
      </c>
      <c r="AB63" s="65">
        <v>0.85804800000000003</v>
      </c>
      <c r="AC63" s="65">
        <v>0.85806800000000005</v>
      </c>
      <c r="AD63" s="65">
        <v>0.86063299999999998</v>
      </c>
      <c r="AE63" s="65">
        <v>0.86092400000000002</v>
      </c>
      <c r="AF63" s="65">
        <v>0.85983399999999999</v>
      </c>
      <c r="AG63" s="65">
        <v>0.85912200000000005</v>
      </c>
      <c r="AH63" s="65">
        <v>0.85809500000000005</v>
      </c>
      <c r="AI63" s="66">
        <v>-3.0620000000000001E-3</v>
      </c>
      <c r="AJ63" s="32"/>
    </row>
    <row r="64" spans="1:36" ht="15" customHeight="1">
      <c r="A64" s="55" t="s">
        <v>34</v>
      </c>
      <c r="B64" s="64" t="s">
        <v>10</v>
      </c>
      <c r="C64" s="64"/>
      <c r="D64" s="64"/>
      <c r="E64" s="64"/>
      <c r="F64" s="65">
        <v>0.20283699999999999</v>
      </c>
      <c r="G64" s="65">
        <v>0.19916300000000001</v>
      </c>
      <c r="H64" s="65">
        <v>0.19580500000000001</v>
      </c>
      <c r="I64" s="65">
        <v>0.19373699999999999</v>
      </c>
      <c r="J64" s="65">
        <v>0.19281300000000001</v>
      </c>
      <c r="K64" s="65">
        <v>0.19189700000000001</v>
      </c>
      <c r="L64" s="65">
        <v>0.19073399999999999</v>
      </c>
      <c r="M64" s="65">
        <v>0.18920999999999999</v>
      </c>
      <c r="N64" s="65">
        <v>0.18740399999999999</v>
      </c>
      <c r="O64" s="65">
        <v>0.18567700000000001</v>
      </c>
      <c r="P64" s="65">
        <v>0.18446699999999999</v>
      </c>
      <c r="Q64" s="65">
        <v>0.18361</v>
      </c>
      <c r="R64" s="65">
        <v>0.182778</v>
      </c>
      <c r="S64" s="65">
        <v>0.18199799999999999</v>
      </c>
      <c r="T64" s="65">
        <v>0.18145</v>
      </c>
      <c r="U64" s="65">
        <v>0.18110599999999999</v>
      </c>
      <c r="V64" s="65">
        <v>0.18074599999999999</v>
      </c>
      <c r="W64" s="65">
        <v>0.18038299999999999</v>
      </c>
      <c r="X64" s="65">
        <v>0.18029500000000001</v>
      </c>
      <c r="Y64" s="65">
        <v>0.18016099999999999</v>
      </c>
      <c r="Z64" s="65">
        <v>0.17998800000000001</v>
      </c>
      <c r="AA64" s="65">
        <v>0.179814</v>
      </c>
      <c r="AB64" s="65">
        <v>0.17955699999999999</v>
      </c>
      <c r="AC64" s="65">
        <v>0.17924399999999999</v>
      </c>
      <c r="AD64" s="65">
        <v>0.17895</v>
      </c>
      <c r="AE64" s="65">
        <v>0.178728</v>
      </c>
      <c r="AF64" s="65">
        <v>0.17849100000000001</v>
      </c>
      <c r="AG64" s="65">
        <v>0.178228</v>
      </c>
      <c r="AH64" s="65">
        <v>0.17815600000000001</v>
      </c>
      <c r="AI64" s="66">
        <v>-4.6230000000000004E-3</v>
      </c>
      <c r="AJ64" s="32"/>
    </row>
    <row r="65" spans="1:36" ht="15" customHeight="1">
      <c r="A65" s="55" t="s">
        <v>33</v>
      </c>
      <c r="B65" s="64" t="s">
        <v>8</v>
      </c>
      <c r="C65" s="77">
        <v>2.64</v>
      </c>
      <c r="D65" s="80">
        <f>'AEO 2021 Table 7'!C65</f>
        <v>1.8604849999999999</v>
      </c>
      <c r="E65" s="80">
        <f>'AEO 2022 Table 7'!C65</f>
        <v>2.2901210000000001</v>
      </c>
      <c r="F65" s="65">
        <v>2.8028080000000002</v>
      </c>
      <c r="G65" s="65">
        <v>3.008168</v>
      </c>
      <c r="H65" s="65">
        <v>3.0512030000000001</v>
      </c>
      <c r="I65" s="65">
        <v>3.0571109999999999</v>
      </c>
      <c r="J65" s="65">
        <v>3.095898</v>
      </c>
      <c r="K65" s="65">
        <v>3.1342270000000001</v>
      </c>
      <c r="L65" s="65">
        <v>3.164552</v>
      </c>
      <c r="M65" s="65">
        <v>3.1871079999999998</v>
      </c>
      <c r="N65" s="65">
        <v>3.2029380000000001</v>
      </c>
      <c r="O65" s="65">
        <v>3.2187830000000002</v>
      </c>
      <c r="P65" s="65">
        <v>3.2439369999999998</v>
      </c>
      <c r="Q65" s="65">
        <v>3.270448</v>
      </c>
      <c r="R65" s="65">
        <v>3.294403</v>
      </c>
      <c r="S65" s="65">
        <v>3.322924</v>
      </c>
      <c r="T65" s="65">
        <v>3.3598249999999998</v>
      </c>
      <c r="U65" s="65">
        <v>3.4038949999999999</v>
      </c>
      <c r="V65" s="65">
        <v>3.4501719999999998</v>
      </c>
      <c r="W65" s="65">
        <v>3.498488</v>
      </c>
      <c r="X65" s="65">
        <v>3.5546440000000001</v>
      </c>
      <c r="Y65" s="65">
        <v>3.608403</v>
      </c>
      <c r="Z65" s="65">
        <v>3.6630980000000002</v>
      </c>
      <c r="AA65" s="65">
        <v>3.7186249999999998</v>
      </c>
      <c r="AB65" s="65">
        <v>3.7740100000000001</v>
      </c>
      <c r="AC65" s="65">
        <v>3.8279190000000001</v>
      </c>
      <c r="AD65" s="65">
        <v>3.8804340000000002</v>
      </c>
      <c r="AE65" s="65">
        <v>3.9367380000000001</v>
      </c>
      <c r="AF65" s="65">
        <v>3.9936039999999999</v>
      </c>
      <c r="AG65" s="65">
        <v>4.0496509999999999</v>
      </c>
      <c r="AH65" s="65">
        <v>4.112158</v>
      </c>
      <c r="AI65" s="66">
        <v>1.3783999999999999E-2</v>
      </c>
      <c r="AJ65" s="32"/>
    </row>
    <row r="66" spans="1:36" ht="15" customHeight="1">
      <c r="A66" s="55"/>
      <c r="B66" s="64"/>
      <c r="C66" s="77"/>
      <c r="D66" s="81">
        <f>D65/$C$65</f>
        <v>0.70472916666666663</v>
      </c>
      <c r="E66" s="81">
        <f>E65/$C$65</f>
        <v>0.86747007575757573</v>
      </c>
      <c r="F66" s="65">
        <f>F65/$E$65</f>
        <v>1.2238689571424393</v>
      </c>
      <c r="G66" s="65">
        <f t="shared" ref="G66:AH66" si="1">G65/$E$65</f>
        <v>1.3135410749039025</v>
      </c>
      <c r="H66" s="65">
        <f t="shared" si="1"/>
        <v>1.3323326584053856</v>
      </c>
      <c r="I66" s="65">
        <f t="shared" si="1"/>
        <v>1.3349124347578141</v>
      </c>
      <c r="J66" s="65">
        <f t="shared" si="1"/>
        <v>1.3518490944364949</v>
      </c>
      <c r="K66" s="65">
        <f t="shared" si="1"/>
        <v>1.3685857646823028</v>
      </c>
      <c r="L66" s="65">
        <f t="shared" si="1"/>
        <v>1.3818274230924916</v>
      </c>
      <c r="M66" s="65">
        <f t="shared" si="1"/>
        <v>1.3916766843323998</v>
      </c>
      <c r="N66" s="65">
        <f t="shared" si="1"/>
        <v>1.398588982852871</v>
      </c>
      <c r="O66" s="65">
        <f t="shared" si="1"/>
        <v>1.405507831245598</v>
      </c>
      <c r="P66" s="65">
        <f t="shared" si="1"/>
        <v>1.4164915303601862</v>
      </c>
      <c r="Q66" s="65">
        <f t="shared" si="1"/>
        <v>1.4280677745848362</v>
      </c>
      <c r="R66" s="65">
        <f t="shared" si="1"/>
        <v>1.4385279205771222</v>
      </c>
      <c r="S66" s="65">
        <f t="shared" si="1"/>
        <v>1.4509818476840306</v>
      </c>
      <c r="T66" s="65">
        <f t="shared" si="1"/>
        <v>1.4670949700910998</v>
      </c>
      <c r="U66" s="65">
        <f t="shared" si="1"/>
        <v>1.4863384947782234</v>
      </c>
      <c r="V66" s="65">
        <f t="shared" si="1"/>
        <v>1.5065457240032294</v>
      </c>
      <c r="W66" s="65">
        <f t="shared" si="1"/>
        <v>1.5276432991968547</v>
      </c>
      <c r="X66" s="65">
        <f t="shared" si="1"/>
        <v>1.552164274289437</v>
      </c>
      <c r="Y66" s="65">
        <f t="shared" si="1"/>
        <v>1.5756385797955654</v>
      </c>
      <c r="Z66" s="65">
        <f t="shared" si="1"/>
        <v>1.5995215973304469</v>
      </c>
      <c r="AA66" s="65">
        <f t="shared" si="1"/>
        <v>1.6237679144464419</v>
      </c>
      <c r="AB66" s="65">
        <f t="shared" si="1"/>
        <v>1.6479522261050834</v>
      </c>
      <c r="AC66" s="65">
        <f t="shared" si="1"/>
        <v>1.6714920303337684</v>
      </c>
      <c r="AD66" s="65">
        <f t="shared" si="1"/>
        <v>1.6944231331008275</v>
      </c>
      <c r="AE66" s="65">
        <f t="shared" si="1"/>
        <v>1.7190087335996658</v>
      </c>
      <c r="AF66" s="65">
        <f t="shared" si="1"/>
        <v>1.7438397359790159</v>
      </c>
      <c r="AG66" s="65">
        <f t="shared" si="1"/>
        <v>1.7683131153332072</v>
      </c>
      <c r="AH66" s="65">
        <f t="shared" si="1"/>
        <v>1.7956073063388354</v>
      </c>
      <c r="AI66" s="65"/>
      <c r="AJ66" s="32"/>
    </row>
    <row r="67" spans="1:36">
      <c r="A67" s="55" t="s">
        <v>32</v>
      </c>
      <c r="B67" s="64" t="s">
        <v>6</v>
      </c>
      <c r="F67" s="65">
        <v>0.43083199999999999</v>
      </c>
      <c r="G67" s="65">
        <v>0.43313099999999999</v>
      </c>
      <c r="H67" s="65">
        <v>0.43396800000000002</v>
      </c>
      <c r="I67" s="65">
        <v>0.43462800000000001</v>
      </c>
      <c r="J67" s="65">
        <v>0.43516199999999999</v>
      </c>
      <c r="K67" s="65">
        <v>0.43594699999999997</v>
      </c>
      <c r="L67" s="65">
        <v>0.43650600000000001</v>
      </c>
      <c r="M67" s="65">
        <v>0.43695099999999998</v>
      </c>
      <c r="N67" s="65">
        <v>0.437332</v>
      </c>
      <c r="O67" s="65">
        <v>0.43757600000000002</v>
      </c>
      <c r="P67" s="65">
        <v>0.43774400000000002</v>
      </c>
      <c r="Q67" s="65">
        <v>0.43782700000000002</v>
      </c>
      <c r="R67" s="65">
        <v>0.43785800000000002</v>
      </c>
      <c r="S67" s="65">
        <v>0.43787900000000002</v>
      </c>
      <c r="T67" s="65">
        <v>0.438004</v>
      </c>
      <c r="U67" s="65">
        <v>0.43820300000000001</v>
      </c>
      <c r="V67" s="65">
        <v>0.43841200000000002</v>
      </c>
      <c r="W67" s="65">
        <v>0.43863099999999999</v>
      </c>
      <c r="X67" s="65">
        <v>0.43885800000000003</v>
      </c>
      <c r="Y67" s="65">
        <v>0.43909300000000001</v>
      </c>
      <c r="Z67" s="65">
        <v>0.43933499999999998</v>
      </c>
      <c r="AA67" s="65">
        <v>0.43958399999999997</v>
      </c>
      <c r="AB67" s="65">
        <v>0.43983899999999998</v>
      </c>
      <c r="AC67" s="65">
        <v>0.44009900000000002</v>
      </c>
      <c r="AD67" s="65">
        <v>0.44036399999999998</v>
      </c>
      <c r="AE67" s="65">
        <v>0.440633</v>
      </c>
      <c r="AF67" s="65">
        <v>0.44090699999999999</v>
      </c>
      <c r="AG67" s="65">
        <v>0.44118400000000002</v>
      </c>
      <c r="AH67" s="65">
        <v>0.441465</v>
      </c>
      <c r="AI67" s="66">
        <v>8.7100000000000003E-4</v>
      </c>
      <c r="AJ67" s="32"/>
    </row>
    <row r="68" spans="1:36" ht="15" customHeight="1">
      <c r="A68" s="55" t="s">
        <v>31</v>
      </c>
      <c r="B68" s="64" t="s">
        <v>4</v>
      </c>
      <c r="C68" s="64"/>
      <c r="D68" s="64"/>
      <c r="E68" s="64"/>
      <c r="F68" s="65">
        <v>0.125945</v>
      </c>
      <c r="G68" s="65">
        <v>0.12592500000000001</v>
      </c>
      <c r="H68" s="65">
        <v>0.12601200000000001</v>
      </c>
      <c r="I68" s="65">
        <v>0.12605</v>
      </c>
      <c r="J68" s="65">
        <v>0.126114</v>
      </c>
      <c r="K68" s="65">
        <v>0.12598400000000001</v>
      </c>
      <c r="L68" s="65">
        <v>0.12585299999999999</v>
      </c>
      <c r="M68" s="65">
        <v>0.12575500000000001</v>
      </c>
      <c r="N68" s="65">
        <v>0.12565200000000001</v>
      </c>
      <c r="O68" s="65">
        <v>0.12554599999999999</v>
      </c>
      <c r="P68" s="65">
        <v>0.12543899999999999</v>
      </c>
      <c r="Q68" s="65">
        <v>0.12533</v>
      </c>
      <c r="R68" s="65">
        <v>0.12525</v>
      </c>
      <c r="S68" s="65">
        <v>0.125225</v>
      </c>
      <c r="T68" s="65">
        <v>0.12525500000000001</v>
      </c>
      <c r="U68" s="65">
        <v>0.12531800000000001</v>
      </c>
      <c r="V68" s="65">
        <v>0.125412</v>
      </c>
      <c r="W68" s="65">
        <v>0.125527</v>
      </c>
      <c r="X68" s="65">
        <v>0.125667</v>
      </c>
      <c r="Y68" s="65">
        <v>0.12579699999999999</v>
      </c>
      <c r="Z68" s="65">
        <v>0.12592500000000001</v>
      </c>
      <c r="AA68" s="65">
        <v>0.12604599999999999</v>
      </c>
      <c r="AB68" s="65">
        <v>0.126166</v>
      </c>
      <c r="AC68" s="65">
        <v>0.12631999999999999</v>
      </c>
      <c r="AD68" s="65">
        <v>0.12649199999999999</v>
      </c>
      <c r="AE68" s="65">
        <v>0.126661</v>
      </c>
      <c r="AF68" s="65">
        <v>0.12681100000000001</v>
      </c>
      <c r="AG68" s="65">
        <v>0.126974</v>
      </c>
      <c r="AH68" s="65">
        <v>0.12715899999999999</v>
      </c>
      <c r="AI68" s="66">
        <v>3.4200000000000002E-4</v>
      </c>
      <c r="AJ68" s="32"/>
    </row>
    <row r="69" spans="1:36" ht="15" customHeight="1">
      <c r="A69" s="55" t="s">
        <v>30</v>
      </c>
      <c r="B69" s="64" t="s">
        <v>143</v>
      </c>
      <c r="C69" s="64"/>
      <c r="D69" s="64"/>
      <c r="E69" s="64"/>
      <c r="F69" s="65">
        <v>0.90573199999999998</v>
      </c>
      <c r="G69" s="65">
        <v>0.82054300000000002</v>
      </c>
      <c r="H69" s="65">
        <v>0.76098200000000005</v>
      </c>
      <c r="I69" s="65">
        <v>0.72675199999999995</v>
      </c>
      <c r="J69" s="65">
        <v>0.69584999999999997</v>
      </c>
      <c r="K69" s="65">
        <v>0.65398500000000004</v>
      </c>
      <c r="L69" s="65">
        <v>0.61392800000000003</v>
      </c>
      <c r="M69" s="65">
        <v>0.61203300000000005</v>
      </c>
      <c r="N69" s="65">
        <v>0.61031599999999997</v>
      </c>
      <c r="O69" s="65">
        <v>0.61189700000000002</v>
      </c>
      <c r="P69" s="65">
        <v>0.61776399999999998</v>
      </c>
      <c r="Q69" s="65">
        <v>0.62628499999999998</v>
      </c>
      <c r="R69" s="65">
        <v>0.63076699999999997</v>
      </c>
      <c r="S69" s="65">
        <v>0.63347699999999996</v>
      </c>
      <c r="T69" s="65">
        <v>0.63400299999999998</v>
      </c>
      <c r="U69" s="65">
        <v>0.63296799999999998</v>
      </c>
      <c r="V69" s="65">
        <v>0.63783100000000004</v>
      </c>
      <c r="W69" s="65">
        <v>0.63666800000000001</v>
      </c>
      <c r="X69" s="65">
        <v>0.64580700000000002</v>
      </c>
      <c r="Y69" s="65">
        <v>0.65242699999999998</v>
      </c>
      <c r="Z69" s="65">
        <v>0.65816600000000003</v>
      </c>
      <c r="AA69" s="65">
        <v>0.66099399999999997</v>
      </c>
      <c r="AB69" s="65">
        <v>0.66509499999999999</v>
      </c>
      <c r="AC69" s="65">
        <v>0.66920299999999999</v>
      </c>
      <c r="AD69" s="65">
        <v>0.67453399999999997</v>
      </c>
      <c r="AE69" s="65">
        <v>0.68213500000000005</v>
      </c>
      <c r="AF69" s="65">
        <v>0.68949099999999997</v>
      </c>
      <c r="AG69" s="65">
        <v>0.691882</v>
      </c>
      <c r="AH69" s="65">
        <v>0.69677699999999998</v>
      </c>
      <c r="AI69" s="66">
        <v>-9.3229999999999997E-3</v>
      </c>
      <c r="AJ69" s="32"/>
    </row>
    <row r="70" spans="1:36" ht="15" customHeight="1">
      <c r="A70" s="55" t="s">
        <v>2572</v>
      </c>
      <c r="B70" s="64" t="s">
        <v>2573</v>
      </c>
      <c r="C70" s="64"/>
      <c r="D70" s="64"/>
      <c r="E70" s="64"/>
      <c r="F70" s="65">
        <v>0.33252300000000001</v>
      </c>
      <c r="G70" s="65">
        <v>0.377971</v>
      </c>
      <c r="H70" s="65">
        <v>0.38400499999999999</v>
      </c>
      <c r="I70" s="65">
        <v>0.40878300000000001</v>
      </c>
      <c r="J70" s="65">
        <v>0.44626100000000002</v>
      </c>
      <c r="K70" s="65">
        <v>0.47717300000000001</v>
      </c>
      <c r="L70" s="65">
        <v>0.50361</v>
      </c>
      <c r="M70" s="65">
        <v>0.52757100000000001</v>
      </c>
      <c r="N70" s="65">
        <v>0.57796899999999996</v>
      </c>
      <c r="O70" s="65">
        <v>0.62836700000000001</v>
      </c>
      <c r="P70" s="65">
        <v>0.68000400000000005</v>
      </c>
      <c r="Q70" s="65">
        <v>0.72916400000000003</v>
      </c>
      <c r="R70" s="65">
        <v>0.77116200000000001</v>
      </c>
      <c r="S70" s="65">
        <v>0.79636099999999999</v>
      </c>
      <c r="T70" s="65">
        <v>0.81439899999999998</v>
      </c>
      <c r="U70" s="65">
        <v>0.82996000000000003</v>
      </c>
      <c r="V70" s="65">
        <v>0.83835999999999999</v>
      </c>
      <c r="W70" s="65">
        <v>0.83835999999999999</v>
      </c>
      <c r="X70" s="65">
        <v>0.83959799999999996</v>
      </c>
      <c r="Y70" s="65">
        <v>0.83835999999999999</v>
      </c>
      <c r="Z70" s="65">
        <v>0.83835999999999999</v>
      </c>
      <c r="AA70" s="65">
        <v>0.83835999999999999</v>
      </c>
      <c r="AB70" s="65">
        <v>0.83959799999999996</v>
      </c>
      <c r="AC70" s="65">
        <v>0.83835999999999999</v>
      </c>
      <c r="AD70" s="65">
        <v>0.83835999999999999</v>
      </c>
      <c r="AE70" s="65">
        <v>0.83835999999999999</v>
      </c>
      <c r="AF70" s="65">
        <v>0.83959799999999996</v>
      </c>
      <c r="AG70" s="65">
        <v>0.83835999999999999</v>
      </c>
      <c r="AH70" s="65">
        <v>0.83835999999999999</v>
      </c>
      <c r="AI70" s="66">
        <v>3.3577999999999997E-2</v>
      </c>
      <c r="AJ70" s="32"/>
    </row>
    <row r="71" spans="1:36" ht="15" customHeight="1">
      <c r="A71" s="55" t="s">
        <v>29</v>
      </c>
      <c r="B71" s="63" t="s">
        <v>1</v>
      </c>
      <c r="C71" s="63"/>
      <c r="D71" s="63"/>
      <c r="E71" s="63"/>
      <c r="F71" s="67">
        <v>27.986006</v>
      </c>
      <c r="G71" s="67">
        <v>28.032028</v>
      </c>
      <c r="H71" s="67">
        <v>27.776655000000002</v>
      </c>
      <c r="I71" s="67">
        <v>27.465699999999998</v>
      </c>
      <c r="J71" s="67">
        <v>27.255044999999999</v>
      </c>
      <c r="K71" s="67">
        <v>27.051918000000001</v>
      </c>
      <c r="L71" s="67">
        <v>26.819282999999999</v>
      </c>
      <c r="M71" s="67">
        <v>26.592269999999999</v>
      </c>
      <c r="N71" s="67">
        <v>26.360721999999999</v>
      </c>
      <c r="O71" s="67">
        <v>26.162958</v>
      </c>
      <c r="P71" s="67">
        <v>26.008129</v>
      </c>
      <c r="Q71" s="67">
        <v>25.897749000000001</v>
      </c>
      <c r="R71" s="67">
        <v>25.802094</v>
      </c>
      <c r="S71" s="67">
        <v>25.704211999999998</v>
      </c>
      <c r="T71" s="67">
        <v>25.598514999999999</v>
      </c>
      <c r="U71" s="67">
        <v>25.533525000000001</v>
      </c>
      <c r="V71" s="67">
        <v>25.493338000000001</v>
      </c>
      <c r="W71" s="67">
        <v>25.449311999999999</v>
      </c>
      <c r="X71" s="67">
        <v>25.46059</v>
      </c>
      <c r="Y71" s="67">
        <v>25.485914000000001</v>
      </c>
      <c r="Z71" s="67">
        <v>25.531475</v>
      </c>
      <c r="AA71" s="67">
        <v>25.583796</v>
      </c>
      <c r="AB71" s="67">
        <v>25.657437999999999</v>
      </c>
      <c r="AC71" s="67">
        <v>25.744152</v>
      </c>
      <c r="AD71" s="67">
        <v>25.868386999999998</v>
      </c>
      <c r="AE71" s="67">
        <v>26.019403000000001</v>
      </c>
      <c r="AF71" s="67">
        <v>26.175443999999999</v>
      </c>
      <c r="AG71" s="67">
        <v>26.332941000000002</v>
      </c>
      <c r="AH71" s="67">
        <v>26.540414999999999</v>
      </c>
      <c r="AI71" s="68">
        <v>-1.892E-3</v>
      </c>
      <c r="AJ71" s="32"/>
    </row>
    <row r="72" spans="1:36" ht="15" customHeight="1">
      <c r="A72" s="13"/>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row>
    <row r="73" spans="1:36" ht="15" customHeight="1">
      <c r="A73" s="13"/>
      <c r="B73" s="63" t="s">
        <v>28</v>
      </c>
      <c r="C73" s="63"/>
      <c r="D73" s="63"/>
      <c r="E73" s="63"/>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row>
    <row r="74" spans="1:36">
      <c r="A74" s="55" t="s">
        <v>27</v>
      </c>
      <c r="B74" s="64" t="s">
        <v>26</v>
      </c>
      <c r="C74" s="64"/>
      <c r="D74" s="64"/>
      <c r="E74" s="64"/>
      <c r="F74" s="65">
        <v>7.8874019999999998</v>
      </c>
      <c r="G74" s="65">
        <v>7.9122269999999997</v>
      </c>
      <c r="H74" s="65">
        <v>7.8274340000000002</v>
      </c>
      <c r="I74" s="65">
        <v>7.7041750000000002</v>
      </c>
      <c r="J74" s="65">
        <v>7.6036460000000003</v>
      </c>
      <c r="K74" s="65">
        <v>7.5184980000000001</v>
      </c>
      <c r="L74" s="65">
        <v>7.419035</v>
      </c>
      <c r="M74" s="65">
        <v>7.3065249999999997</v>
      </c>
      <c r="N74" s="65">
        <v>7.1853569999999998</v>
      </c>
      <c r="O74" s="65">
        <v>7.0706910000000001</v>
      </c>
      <c r="P74" s="65">
        <v>6.9570160000000003</v>
      </c>
      <c r="Q74" s="65">
        <v>6.8672800000000001</v>
      </c>
      <c r="R74" s="65">
        <v>6.7902670000000001</v>
      </c>
      <c r="S74" s="65">
        <v>6.712955</v>
      </c>
      <c r="T74" s="65">
        <v>6.6337719999999996</v>
      </c>
      <c r="U74" s="65">
        <v>6.566808</v>
      </c>
      <c r="V74" s="65">
        <v>6.509881</v>
      </c>
      <c r="W74" s="65">
        <v>6.457382</v>
      </c>
      <c r="X74" s="65">
        <v>6.4183839999999996</v>
      </c>
      <c r="Y74" s="65">
        <v>6.3855760000000004</v>
      </c>
      <c r="Z74" s="65">
        <v>6.3615849999999998</v>
      </c>
      <c r="AA74" s="65">
        <v>6.3450730000000002</v>
      </c>
      <c r="AB74" s="65">
        <v>6.3401059999999996</v>
      </c>
      <c r="AC74" s="65">
        <v>6.3454620000000004</v>
      </c>
      <c r="AD74" s="65">
        <v>6.3641899999999998</v>
      </c>
      <c r="AE74" s="65">
        <v>6.3931519999999997</v>
      </c>
      <c r="AF74" s="65">
        <v>6.428598</v>
      </c>
      <c r="AG74" s="65">
        <v>6.4683789999999997</v>
      </c>
      <c r="AH74" s="65">
        <v>6.5181990000000001</v>
      </c>
      <c r="AI74" s="66">
        <v>-6.7860000000000004E-3</v>
      </c>
      <c r="AJ74" s="32"/>
    </row>
    <row r="75" spans="1:36" ht="15" customHeight="1">
      <c r="A75" s="55" t="s">
        <v>25</v>
      </c>
      <c r="B75" s="64" t="s">
        <v>24</v>
      </c>
      <c r="C75" s="64"/>
      <c r="D75" s="64"/>
      <c r="E75" s="64"/>
      <c r="F75" s="65">
        <v>0.496809</v>
      </c>
      <c r="G75" s="65">
        <v>0.49219299999999999</v>
      </c>
      <c r="H75" s="65">
        <v>0.48331400000000002</v>
      </c>
      <c r="I75" s="65">
        <v>0.47684199999999999</v>
      </c>
      <c r="J75" s="65">
        <v>0.472221</v>
      </c>
      <c r="K75" s="65">
        <v>0.46793200000000001</v>
      </c>
      <c r="L75" s="65">
        <v>0.46471200000000001</v>
      </c>
      <c r="M75" s="65">
        <v>0.46205299999999999</v>
      </c>
      <c r="N75" s="65">
        <v>0.45911099999999999</v>
      </c>
      <c r="O75" s="65">
        <v>0.45708399999999999</v>
      </c>
      <c r="P75" s="65">
        <v>0.45675399999999999</v>
      </c>
      <c r="Q75" s="65">
        <v>0.45698899999999998</v>
      </c>
      <c r="R75" s="65">
        <v>0.457814</v>
      </c>
      <c r="S75" s="65">
        <v>0.45909100000000003</v>
      </c>
      <c r="T75" s="65">
        <v>0.46056399999999997</v>
      </c>
      <c r="U75" s="65">
        <v>0.462619</v>
      </c>
      <c r="V75" s="65">
        <v>0.46518900000000002</v>
      </c>
      <c r="W75" s="65">
        <v>0.46762300000000001</v>
      </c>
      <c r="X75" s="65">
        <v>0.47117599999999998</v>
      </c>
      <c r="Y75" s="65">
        <v>0.47543600000000003</v>
      </c>
      <c r="Z75" s="65">
        <v>0.47985299999999997</v>
      </c>
      <c r="AA75" s="65">
        <v>0.48379299999999997</v>
      </c>
      <c r="AB75" s="65">
        <v>0.48735400000000001</v>
      </c>
      <c r="AC75" s="65">
        <v>0.49135299999999998</v>
      </c>
      <c r="AD75" s="65">
        <v>0.49600300000000003</v>
      </c>
      <c r="AE75" s="65">
        <v>0.50156500000000004</v>
      </c>
      <c r="AF75" s="65">
        <v>0.50649100000000002</v>
      </c>
      <c r="AG75" s="65">
        <v>0.51146199999999997</v>
      </c>
      <c r="AH75" s="65">
        <v>0.51798100000000002</v>
      </c>
      <c r="AI75" s="66">
        <v>1.4920000000000001E-3</v>
      </c>
      <c r="AJ75" s="32"/>
    </row>
    <row r="76" spans="1:36" ht="15" customHeight="1">
      <c r="A76" s="55" t="s">
        <v>23</v>
      </c>
      <c r="B76" s="64" t="s">
        <v>22</v>
      </c>
      <c r="C76" s="64"/>
      <c r="D76" s="64"/>
      <c r="E76" s="64"/>
      <c r="F76" s="65">
        <v>0.105213</v>
      </c>
      <c r="G76" s="65">
        <v>0.11029600000000001</v>
      </c>
      <c r="H76" s="65">
        <v>0.11259</v>
      </c>
      <c r="I76" s="65">
        <v>0.113083</v>
      </c>
      <c r="J76" s="65">
        <v>0.113492</v>
      </c>
      <c r="K76" s="65">
        <v>0.113737</v>
      </c>
      <c r="L76" s="65">
        <v>0.113843</v>
      </c>
      <c r="M76" s="65">
        <v>0.113729</v>
      </c>
      <c r="N76" s="65">
        <v>0.11343399999999999</v>
      </c>
      <c r="O76" s="65">
        <v>0.112917</v>
      </c>
      <c r="P76" s="65">
        <v>0.112403</v>
      </c>
      <c r="Q76" s="65">
        <v>0.11212900000000001</v>
      </c>
      <c r="R76" s="65">
        <v>0.111806</v>
      </c>
      <c r="S76" s="65">
        <v>0.11138099999999999</v>
      </c>
      <c r="T76" s="65">
        <v>0.110915</v>
      </c>
      <c r="U76" s="65">
        <v>0.110151</v>
      </c>
      <c r="V76" s="65">
        <v>0.109477</v>
      </c>
      <c r="W76" s="65">
        <v>0.108762</v>
      </c>
      <c r="X76" s="65">
        <v>0.107969</v>
      </c>
      <c r="Y76" s="65">
        <v>0.107129</v>
      </c>
      <c r="Z76" s="65">
        <v>0.10628799999999999</v>
      </c>
      <c r="AA76" s="65">
        <v>0.105307</v>
      </c>
      <c r="AB76" s="65">
        <v>0.104391</v>
      </c>
      <c r="AC76" s="65">
        <v>0.103434</v>
      </c>
      <c r="AD76" s="65">
        <v>0.102605</v>
      </c>
      <c r="AE76" s="65">
        <v>0.101578</v>
      </c>
      <c r="AF76" s="65">
        <v>0.10058599999999999</v>
      </c>
      <c r="AG76" s="65">
        <v>9.9506999999999998E-2</v>
      </c>
      <c r="AH76" s="65">
        <v>9.8460000000000006E-2</v>
      </c>
      <c r="AI76" s="66">
        <v>-2.366E-3</v>
      </c>
      <c r="AJ76" s="32"/>
    </row>
    <row r="77" spans="1:36" ht="15" customHeight="1">
      <c r="A77" s="55" t="s">
        <v>21</v>
      </c>
      <c r="B77" s="64" t="s">
        <v>20</v>
      </c>
      <c r="C77" s="64"/>
      <c r="D77" s="64"/>
      <c r="E77" s="64"/>
      <c r="F77" s="65">
        <v>2.850965</v>
      </c>
      <c r="G77" s="65">
        <v>2.8004340000000001</v>
      </c>
      <c r="H77" s="65">
        <v>2.7581639999999998</v>
      </c>
      <c r="I77" s="65">
        <v>2.7321939999999998</v>
      </c>
      <c r="J77" s="65">
        <v>2.7161360000000001</v>
      </c>
      <c r="K77" s="65">
        <v>2.6936719999999998</v>
      </c>
      <c r="L77" s="65">
        <v>2.6712570000000002</v>
      </c>
      <c r="M77" s="65">
        <v>2.6429619999999998</v>
      </c>
      <c r="N77" s="65">
        <v>2.6141770000000002</v>
      </c>
      <c r="O77" s="65">
        <v>2.5901740000000002</v>
      </c>
      <c r="P77" s="65">
        <v>2.5759319999999999</v>
      </c>
      <c r="Q77" s="65">
        <v>2.560368</v>
      </c>
      <c r="R77" s="65">
        <v>2.5477449999999999</v>
      </c>
      <c r="S77" s="65">
        <v>2.5398450000000001</v>
      </c>
      <c r="T77" s="65">
        <v>2.5316429999999999</v>
      </c>
      <c r="U77" s="65">
        <v>2.5296340000000002</v>
      </c>
      <c r="V77" s="65">
        <v>2.5295000000000001</v>
      </c>
      <c r="W77" s="65">
        <v>2.5309710000000001</v>
      </c>
      <c r="X77" s="65">
        <v>2.536117</v>
      </c>
      <c r="Y77" s="65">
        <v>2.5440339999999999</v>
      </c>
      <c r="Z77" s="65">
        <v>2.553331</v>
      </c>
      <c r="AA77" s="65">
        <v>2.5625979999999999</v>
      </c>
      <c r="AB77" s="65">
        <v>2.571348</v>
      </c>
      <c r="AC77" s="65">
        <v>2.5790220000000001</v>
      </c>
      <c r="AD77" s="65">
        <v>2.5899839999999998</v>
      </c>
      <c r="AE77" s="65">
        <v>2.6017070000000002</v>
      </c>
      <c r="AF77" s="65">
        <v>2.6103890000000001</v>
      </c>
      <c r="AG77" s="65">
        <v>2.6206119999999999</v>
      </c>
      <c r="AH77" s="65">
        <v>2.6388850000000001</v>
      </c>
      <c r="AI77" s="66">
        <v>-2.7569999999999999E-3</v>
      </c>
      <c r="AJ77" s="32"/>
    </row>
    <row r="78" spans="1:36" ht="15" customHeight="1">
      <c r="A78" s="55" t="s">
        <v>19</v>
      </c>
      <c r="B78" s="64" t="s">
        <v>18</v>
      </c>
      <c r="C78" s="64"/>
      <c r="D78" s="64"/>
      <c r="E78" s="64"/>
      <c r="F78" s="65">
        <v>2.0781000000000001E-2</v>
      </c>
      <c r="G78" s="65">
        <v>2.1562999999999999E-2</v>
      </c>
      <c r="H78" s="65">
        <v>2.2024999999999999E-2</v>
      </c>
      <c r="I78" s="65">
        <v>2.2339999999999999E-2</v>
      </c>
      <c r="J78" s="65">
        <v>2.2668000000000001E-2</v>
      </c>
      <c r="K78" s="65">
        <v>2.2984000000000001E-2</v>
      </c>
      <c r="L78" s="65">
        <v>2.3251000000000001E-2</v>
      </c>
      <c r="M78" s="65">
        <v>2.3522999999999999E-2</v>
      </c>
      <c r="N78" s="65">
        <v>2.3733000000000001E-2</v>
      </c>
      <c r="O78" s="65">
        <v>2.3945000000000001E-2</v>
      </c>
      <c r="P78" s="65">
        <v>2.4201E-2</v>
      </c>
      <c r="Q78" s="65">
        <v>2.4479000000000001E-2</v>
      </c>
      <c r="R78" s="65">
        <v>2.4782999999999999E-2</v>
      </c>
      <c r="S78" s="65">
        <v>2.5045000000000001E-2</v>
      </c>
      <c r="T78" s="65">
        <v>2.5298000000000001E-2</v>
      </c>
      <c r="U78" s="65">
        <v>2.5541999999999999E-2</v>
      </c>
      <c r="V78" s="65">
        <v>2.5795999999999999E-2</v>
      </c>
      <c r="W78" s="65">
        <v>2.6044000000000001E-2</v>
      </c>
      <c r="X78" s="65">
        <v>2.6325000000000001E-2</v>
      </c>
      <c r="Y78" s="65">
        <v>2.6587E-2</v>
      </c>
      <c r="Z78" s="65">
        <v>2.6858E-2</v>
      </c>
      <c r="AA78" s="65">
        <v>2.7097E-2</v>
      </c>
      <c r="AB78" s="65">
        <v>2.7361E-2</v>
      </c>
      <c r="AC78" s="65">
        <v>2.7622000000000001E-2</v>
      </c>
      <c r="AD78" s="65">
        <v>2.7976999999999998E-2</v>
      </c>
      <c r="AE78" s="65">
        <v>2.8278000000000001E-2</v>
      </c>
      <c r="AF78" s="65">
        <v>2.8604999999999998E-2</v>
      </c>
      <c r="AG78" s="65">
        <v>2.8906000000000001E-2</v>
      </c>
      <c r="AH78" s="65">
        <v>2.9270000000000001E-2</v>
      </c>
      <c r="AI78" s="66">
        <v>1.2307999999999999E-2</v>
      </c>
      <c r="AJ78" s="32"/>
    </row>
    <row r="79" spans="1:36" ht="15" customHeight="1">
      <c r="A79" s="55" t="s">
        <v>17</v>
      </c>
      <c r="B79" s="64" t="s">
        <v>16</v>
      </c>
      <c r="C79" s="64"/>
      <c r="D79" s="64"/>
      <c r="E79" s="64"/>
      <c r="F79" s="65">
        <v>0.22834699999999999</v>
      </c>
      <c r="G79" s="65">
        <v>0.22523399999999999</v>
      </c>
      <c r="H79" s="65">
        <v>0.234373</v>
      </c>
      <c r="I79" s="65">
        <v>0.228717</v>
      </c>
      <c r="J79" s="65">
        <v>0.21906</v>
      </c>
      <c r="K79" s="65">
        <v>0.21154500000000001</v>
      </c>
      <c r="L79" s="65">
        <v>0.208541</v>
      </c>
      <c r="M79" s="65">
        <v>0.21080599999999999</v>
      </c>
      <c r="N79" s="65">
        <v>0.209559</v>
      </c>
      <c r="O79" s="65">
        <v>0.21027599999999999</v>
      </c>
      <c r="P79" s="65">
        <v>0.21217800000000001</v>
      </c>
      <c r="Q79" s="65">
        <v>0.21369199999999999</v>
      </c>
      <c r="R79" s="65">
        <v>0.21465000000000001</v>
      </c>
      <c r="S79" s="65">
        <v>0.21598899999999999</v>
      </c>
      <c r="T79" s="65">
        <v>0.216165</v>
      </c>
      <c r="U79" s="65">
        <v>0.216616</v>
      </c>
      <c r="V79" s="65">
        <v>0.21728</v>
      </c>
      <c r="W79" s="65">
        <v>0.21695600000000001</v>
      </c>
      <c r="X79" s="65">
        <v>0.217194</v>
      </c>
      <c r="Y79" s="65">
        <v>0.218865</v>
      </c>
      <c r="Z79" s="65">
        <v>0.22023400000000001</v>
      </c>
      <c r="AA79" s="65">
        <v>0.220387</v>
      </c>
      <c r="AB79" s="65">
        <v>0.22037000000000001</v>
      </c>
      <c r="AC79" s="65">
        <v>0.22028300000000001</v>
      </c>
      <c r="AD79" s="65">
        <v>0.220747</v>
      </c>
      <c r="AE79" s="65">
        <v>0.22186600000000001</v>
      </c>
      <c r="AF79" s="65">
        <v>0.223355</v>
      </c>
      <c r="AG79" s="65">
        <v>0.223935</v>
      </c>
      <c r="AH79" s="65">
        <v>0.225407</v>
      </c>
      <c r="AI79" s="66">
        <v>-4.6299999999999998E-4</v>
      </c>
      <c r="AJ79" s="32"/>
    </row>
    <row r="80" spans="1:36">
      <c r="A80" s="55" t="s">
        <v>15</v>
      </c>
      <c r="B80" s="64" t="s">
        <v>14</v>
      </c>
      <c r="C80" s="64"/>
      <c r="D80" s="64"/>
      <c r="E80" s="64"/>
      <c r="F80" s="65">
        <v>4.6526999999999999E-2</v>
      </c>
      <c r="G80" s="65">
        <v>4.6852999999999999E-2</v>
      </c>
      <c r="H80" s="65">
        <v>4.6469999999999997E-2</v>
      </c>
      <c r="I80" s="65">
        <v>4.6109999999999998E-2</v>
      </c>
      <c r="J80" s="65">
        <v>4.5796000000000003E-2</v>
      </c>
      <c r="K80" s="65">
        <v>4.5385000000000002E-2</v>
      </c>
      <c r="L80" s="65">
        <v>4.4983000000000002E-2</v>
      </c>
      <c r="M80" s="65">
        <v>4.4476000000000002E-2</v>
      </c>
      <c r="N80" s="65">
        <v>4.4019999999999997E-2</v>
      </c>
      <c r="O80" s="65">
        <v>4.36E-2</v>
      </c>
      <c r="P80" s="65">
        <v>4.3305999999999997E-2</v>
      </c>
      <c r="Q80" s="65">
        <v>4.2963000000000001E-2</v>
      </c>
      <c r="R80" s="65">
        <v>4.2617000000000002E-2</v>
      </c>
      <c r="S80" s="65">
        <v>4.2256000000000002E-2</v>
      </c>
      <c r="T80" s="65">
        <v>4.1862999999999997E-2</v>
      </c>
      <c r="U80" s="65">
        <v>4.1524999999999999E-2</v>
      </c>
      <c r="V80" s="65">
        <v>4.1158E-2</v>
      </c>
      <c r="W80" s="65">
        <v>4.0840000000000001E-2</v>
      </c>
      <c r="X80" s="65">
        <v>4.0518999999999999E-2</v>
      </c>
      <c r="Y80" s="65">
        <v>4.0222000000000001E-2</v>
      </c>
      <c r="Z80" s="65">
        <v>3.9949999999999999E-2</v>
      </c>
      <c r="AA80" s="65">
        <v>3.9681000000000001E-2</v>
      </c>
      <c r="AB80" s="65">
        <v>3.9394999999999999E-2</v>
      </c>
      <c r="AC80" s="65">
        <v>3.9070000000000001E-2</v>
      </c>
      <c r="AD80" s="65">
        <v>3.8804999999999999E-2</v>
      </c>
      <c r="AE80" s="65">
        <v>3.8517000000000003E-2</v>
      </c>
      <c r="AF80" s="65">
        <v>3.8196000000000001E-2</v>
      </c>
      <c r="AG80" s="65">
        <v>3.7919000000000001E-2</v>
      </c>
      <c r="AH80" s="65">
        <v>3.7732000000000002E-2</v>
      </c>
      <c r="AI80" s="66">
        <v>-7.4549999999999998E-3</v>
      </c>
      <c r="AJ80" s="32"/>
    </row>
    <row r="81" spans="1:37" ht="15" customHeight="1">
      <c r="A81" s="55" t="s">
        <v>13</v>
      </c>
      <c r="B81" s="64" t="s">
        <v>12</v>
      </c>
      <c r="C81" s="64"/>
      <c r="D81" s="64"/>
      <c r="E81" s="64"/>
      <c r="F81" s="65">
        <v>0.41703200000000001</v>
      </c>
      <c r="G81" s="65">
        <v>0.39771000000000001</v>
      </c>
      <c r="H81" s="65">
        <v>0.396229</v>
      </c>
      <c r="I81" s="65">
        <v>0.39661299999999999</v>
      </c>
      <c r="J81" s="65">
        <v>0.39397500000000002</v>
      </c>
      <c r="K81" s="65">
        <v>0.39299699999999999</v>
      </c>
      <c r="L81" s="65">
        <v>0.39095600000000003</v>
      </c>
      <c r="M81" s="65">
        <v>0.38970900000000003</v>
      </c>
      <c r="N81" s="65">
        <v>0.388847</v>
      </c>
      <c r="O81" s="65">
        <v>0.389075</v>
      </c>
      <c r="P81" s="65">
        <v>0.38924700000000001</v>
      </c>
      <c r="Q81" s="65">
        <v>0.38950699999999999</v>
      </c>
      <c r="R81" s="65">
        <v>0.38948100000000002</v>
      </c>
      <c r="S81" s="65">
        <v>0.38969799999999999</v>
      </c>
      <c r="T81" s="65">
        <v>0.38950499999999999</v>
      </c>
      <c r="U81" s="65">
        <v>0.389575</v>
      </c>
      <c r="V81" s="65">
        <v>0.38963399999999998</v>
      </c>
      <c r="W81" s="65">
        <v>0.38958100000000001</v>
      </c>
      <c r="X81" s="65">
        <v>0.38959700000000003</v>
      </c>
      <c r="Y81" s="65">
        <v>0.38967000000000002</v>
      </c>
      <c r="Z81" s="65">
        <v>0.38991700000000001</v>
      </c>
      <c r="AA81" s="65">
        <v>0.38996900000000001</v>
      </c>
      <c r="AB81" s="65">
        <v>0.39011299999999999</v>
      </c>
      <c r="AC81" s="65">
        <v>0.39017800000000002</v>
      </c>
      <c r="AD81" s="65">
        <v>0.391183</v>
      </c>
      <c r="AE81" s="65">
        <v>0.391349</v>
      </c>
      <c r="AF81" s="65">
        <v>0.39100600000000002</v>
      </c>
      <c r="AG81" s="65">
        <v>0.39079999999999998</v>
      </c>
      <c r="AH81" s="65">
        <v>0.39048899999999998</v>
      </c>
      <c r="AI81" s="66">
        <v>-2.346E-3</v>
      </c>
      <c r="AJ81" s="32"/>
    </row>
    <row r="82" spans="1:37">
      <c r="A82" s="55" t="s">
        <v>11</v>
      </c>
      <c r="B82" s="64" t="s">
        <v>10</v>
      </c>
      <c r="C82" s="64"/>
      <c r="D82" s="64"/>
      <c r="E82" s="64"/>
      <c r="F82" s="65">
        <v>0.11000600000000001</v>
      </c>
      <c r="G82" s="65">
        <v>0.108038</v>
      </c>
      <c r="H82" s="65">
        <v>0.106242</v>
      </c>
      <c r="I82" s="65">
        <v>0.105144</v>
      </c>
      <c r="J82" s="65">
        <v>0.104667</v>
      </c>
      <c r="K82" s="65">
        <v>0.104195</v>
      </c>
      <c r="L82" s="65">
        <v>0.103587</v>
      </c>
      <c r="M82" s="65">
        <v>0.102784</v>
      </c>
      <c r="N82" s="65">
        <v>0.101827</v>
      </c>
      <c r="O82" s="65">
        <v>0.100913</v>
      </c>
      <c r="P82" s="65">
        <v>0.10027899999999999</v>
      </c>
      <c r="Q82" s="65">
        <v>9.9837999999999996E-2</v>
      </c>
      <c r="R82" s="65">
        <v>9.9408999999999997E-2</v>
      </c>
      <c r="S82" s="65">
        <v>9.9009E-2</v>
      </c>
      <c r="T82" s="65">
        <v>9.8730999999999999E-2</v>
      </c>
      <c r="U82" s="65">
        <v>9.8563999999999999E-2</v>
      </c>
      <c r="V82" s="65">
        <v>9.8387000000000002E-2</v>
      </c>
      <c r="W82" s="65">
        <v>9.8209000000000005E-2</v>
      </c>
      <c r="X82" s="65">
        <v>9.8181000000000004E-2</v>
      </c>
      <c r="Y82" s="65">
        <v>9.8125000000000004E-2</v>
      </c>
      <c r="Z82" s="65">
        <v>9.8048999999999997E-2</v>
      </c>
      <c r="AA82" s="65">
        <v>9.7971000000000003E-2</v>
      </c>
      <c r="AB82" s="65">
        <v>9.7849000000000005E-2</v>
      </c>
      <c r="AC82" s="65">
        <v>9.7695000000000004E-2</v>
      </c>
      <c r="AD82" s="65">
        <v>9.7552E-2</v>
      </c>
      <c r="AE82" s="65">
        <v>9.7448000000000007E-2</v>
      </c>
      <c r="AF82" s="65">
        <v>9.7337000000000007E-2</v>
      </c>
      <c r="AG82" s="65">
        <v>9.7211000000000006E-2</v>
      </c>
      <c r="AH82" s="65">
        <v>9.7187999999999997E-2</v>
      </c>
      <c r="AI82" s="66">
        <v>-4.4149999999999997E-3</v>
      </c>
      <c r="AJ82" s="32"/>
      <c r="AK82" s="13"/>
    </row>
    <row r="83" spans="1:37" ht="15" customHeight="1">
      <c r="A83" s="55" t="s">
        <v>9</v>
      </c>
      <c r="B83" s="64" t="s">
        <v>8</v>
      </c>
      <c r="C83" s="64"/>
      <c r="D83" s="64"/>
      <c r="E83" s="64"/>
      <c r="F83" s="65">
        <v>1.355634</v>
      </c>
      <c r="G83" s="65">
        <v>1.4548650000000001</v>
      </c>
      <c r="H83" s="65">
        <v>1.475662</v>
      </c>
      <c r="I83" s="65">
        <v>1.4785189999999999</v>
      </c>
      <c r="J83" s="65">
        <v>1.497263</v>
      </c>
      <c r="K83" s="65">
        <v>1.5157860000000001</v>
      </c>
      <c r="L83" s="65">
        <v>1.5304420000000001</v>
      </c>
      <c r="M83" s="65">
        <v>1.541344</v>
      </c>
      <c r="N83" s="65">
        <v>1.5489949999999999</v>
      </c>
      <c r="O83" s="65">
        <v>1.556654</v>
      </c>
      <c r="P83" s="65">
        <v>1.568811</v>
      </c>
      <c r="Q83" s="65">
        <v>1.5816239999999999</v>
      </c>
      <c r="R83" s="65">
        <v>1.593202</v>
      </c>
      <c r="S83" s="65">
        <v>1.606986</v>
      </c>
      <c r="T83" s="65">
        <v>1.624819</v>
      </c>
      <c r="U83" s="65">
        <v>1.6461159999999999</v>
      </c>
      <c r="V83" s="65">
        <v>1.668479</v>
      </c>
      <c r="W83" s="65">
        <v>1.6918280000000001</v>
      </c>
      <c r="X83" s="65">
        <v>1.7189650000000001</v>
      </c>
      <c r="Y83" s="65">
        <v>1.7449429999999999</v>
      </c>
      <c r="Z83" s="65">
        <v>1.7713730000000001</v>
      </c>
      <c r="AA83" s="65">
        <v>1.798206</v>
      </c>
      <c r="AB83" s="65">
        <v>1.82497</v>
      </c>
      <c r="AC83" s="65">
        <v>1.851021</v>
      </c>
      <c r="AD83" s="65">
        <v>1.876398</v>
      </c>
      <c r="AE83" s="65">
        <v>1.9036059999999999</v>
      </c>
      <c r="AF83" s="65">
        <v>1.9310860000000001</v>
      </c>
      <c r="AG83" s="65">
        <v>1.95817</v>
      </c>
      <c r="AH83" s="65">
        <v>1.988375</v>
      </c>
      <c r="AI83" s="66">
        <v>1.3774E-2</v>
      </c>
      <c r="AJ83" s="32"/>
      <c r="AK83" s="13"/>
    </row>
    <row r="84" spans="1:37" ht="15" customHeight="1">
      <c r="A84" s="55" t="s">
        <v>7</v>
      </c>
      <c r="B84" s="64" t="s">
        <v>6</v>
      </c>
      <c r="C84" s="64"/>
      <c r="D84" s="64"/>
      <c r="E84" s="64"/>
      <c r="F84" s="65">
        <v>0.20732500000000001</v>
      </c>
      <c r="G84" s="65">
        <v>0.20843100000000001</v>
      </c>
      <c r="H84" s="65">
        <v>0.20882999999999999</v>
      </c>
      <c r="I84" s="65">
        <v>0.209148</v>
      </c>
      <c r="J84" s="65">
        <v>0.209402</v>
      </c>
      <c r="K84" s="65">
        <v>0.20977399999999999</v>
      </c>
      <c r="L84" s="65">
        <v>0.21004500000000001</v>
      </c>
      <c r="M84" s="65">
        <v>0.210259</v>
      </c>
      <c r="N84" s="65">
        <v>0.21044299999999999</v>
      </c>
      <c r="O84" s="65">
        <v>0.21056</v>
      </c>
      <c r="P84" s="65">
        <v>0.21064099999999999</v>
      </c>
      <c r="Q84" s="65">
        <v>0.21068000000000001</v>
      </c>
      <c r="R84" s="65">
        <v>0.210697</v>
      </c>
      <c r="S84" s="65">
        <v>0.210706</v>
      </c>
      <c r="T84" s="65">
        <v>0.21076600000000001</v>
      </c>
      <c r="U84" s="65">
        <v>0.21086199999999999</v>
      </c>
      <c r="V84" s="65">
        <v>0.21096400000000001</v>
      </c>
      <c r="W84" s="65">
        <v>0.21106900000000001</v>
      </c>
      <c r="X84" s="65">
        <v>0.21117900000000001</v>
      </c>
      <c r="Y84" s="65">
        <v>0.21129200000000001</v>
      </c>
      <c r="Z84" s="65">
        <v>0.21140900000000001</v>
      </c>
      <c r="AA84" s="65">
        <v>0.21152899999999999</v>
      </c>
      <c r="AB84" s="65">
        <v>0.21165200000000001</v>
      </c>
      <c r="AC84" s="65">
        <v>0.21177699999999999</v>
      </c>
      <c r="AD84" s="65">
        <v>0.21190600000000001</v>
      </c>
      <c r="AE84" s="65">
        <v>0.212036</v>
      </c>
      <c r="AF84" s="65">
        <v>0.21216699999999999</v>
      </c>
      <c r="AG84" s="65">
        <v>0.21229999999999999</v>
      </c>
      <c r="AH84" s="65">
        <v>0.21243699999999999</v>
      </c>
      <c r="AI84" s="66">
        <v>8.7000000000000001E-4</v>
      </c>
      <c r="AJ84" s="32"/>
      <c r="AK84" s="13"/>
    </row>
    <row r="85" spans="1:37" ht="15" customHeight="1">
      <c r="A85" s="55" t="s">
        <v>5</v>
      </c>
      <c r="B85" s="64" t="s">
        <v>4</v>
      </c>
      <c r="C85" s="64"/>
      <c r="D85" s="64"/>
      <c r="E85" s="64"/>
      <c r="F85" s="65">
        <v>5.9492000000000003E-2</v>
      </c>
      <c r="G85" s="65">
        <v>5.9483000000000001E-2</v>
      </c>
      <c r="H85" s="65">
        <v>5.9524000000000001E-2</v>
      </c>
      <c r="I85" s="65">
        <v>5.9541999999999998E-2</v>
      </c>
      <c r="J85" s="65">
        <v>5.9572E-2</v>
      </c>
      <c r="K85" s="65">
        <v>5.9511000000000001E-2</v>
      </c>
      <c r="L85" s="65">
        <v>5.9449000000000002E-2</v>
      </c>
      <c r="M85" s="65">
        <v>5.9402999999999997E-2</v>
      </c>
      <c r="N85" s="65">
        <v>5.9353999999999997E-2</v>
      </c>
      <c r="O85" s="65">
        <v>5.9304000000000003E-2</v>
      </c>
      <c r="P85" s="65">
        <v>5.9253E-2</v>
      </c>
      <c r="Q85" s="65">
        <v>5.9201999999999998E-2</v>
      </c>
      <c r="R85" s="65">
        <v>5.9164000000000001E-2</v>
      </c>
      <c r="S85" s="65">
        <v>5.9152000000000003E-2</v>
      </c>
      <c r="T85" s="65">
        <v>5.9166000000000003E-2</v>
      </c>
      <c r="U85" s="65">
        <v>5.9195999999999999E-2</v>
      </c>
      <c r="V85" s="65">
        <v>5.9240000000000001E-2</v>
      </c>
      <c r="W85" s="65">
        <v>5.9295E-2</v>
      </c>
      <c r="X85" s="65">
        <v>5.9360999999999997E-2</v>
      </c>
      <c r="Y85" s="65">
        <v>5.9422000000000003E-2</v>
      </c>
      <c r="Z85" s="65">
        <v>5.9483000000000001E-2</v>
      </c>
      <c r="AA85" s="65">
        <v>5.9540000000000003E-2</v>
      </c>
      <c r="AB85" s="65">
        <v>5.9596999999999997E-2</v>
      </c>
      <c r="AC85" s="65">
        <v>5.9669E-2</v>
      </c>
      <c r="AD85" s="65">
        <v>5.9750999999999999E-2</v>
      </c>
      <c r="AE85" s="65">
        <v>5.9830000000000001E-2</v>
      </c>
      <c r="AF85" s="65">
        <v>5.9901000000000003E-2</v>
      </c>
      <c r="AG85" s="65">
        <v>5.9977999999999997E-2</v>
      </c>
      <c r="AH85" s="65">
        <v>6.0066000000000001E-2</v>
      </c>
      <c r="AI85" s="66">
        <v>3.4200000000000002E-4</v>
      </c>
      <c r="AJ85" s="32"/>
      <c r="AK85" s="13"/>
    </row>
    <row r="86" spans="1:37" ht="15" customHeight="1">
      <c r="A86" s="55" t="s">
        <v>3</v>
      </c>
      <c r="B86" s="64" t="s">
        <v>143</v>
      </c>
      <c r="C86" s="64"/>
      <c r="D86" s="64"/>
      <c r="E86" s="64"/>
      <c r="F86" s="65">
        <v>0.427838</v>
      </c>
      <c r="G86" s="65">
        <v>0.38759700000000002</v>
      </c>
      <c r="H86" s="65">
        <v>0.35946299999999998</v>
      </c>
      <c r="I86" s="65">
        <v>0.34329399999999999</v>
      </c>
      <c r="J86" s="65">
        <v>0.32869599999999999</v>
      </c>
      <c r="K86" s="65">
        <v>0.308921</v>
      </c>
      <c r="L86" s="65">
        <v>0.28999900000000001</v>
      </c>
      <c r="M86" s="65">
        <v>0.28910400000000003</v>
      </c>
      <c r="N86" s="65">
        <v>0.28829300000000002</v>
      </c>
      <c r="O86" s="65">
        <v>0.28903899999999999</v>
      </c>
      <c r="P86" s="65">
        <v>0.29181099999999999</v>
      </c>
      <c r="Q86" s="65">
        <v>0.29583599999999999</v>
      </c>
      <c r="R86" s="65">
        <v>0.29795300000000002</v>
      </c>
      <c r="S86" s="65">
        <v>0.29923300000000003</v>
      </c>
      <c r="T86" s="65">
        <v>0.29948200000000003</v>
      </c>
      <c r="U86" s="65">
        <v>0.29899300000000001</v>
      </c>
      <c r="V86" s="65">
        <v>0.30129</v>
      </c>
      <c r="W86" s="65">
        <v>0.30074099999999998</v>
      </c>
      <c r="X86" s="65">
        <v>0.305058</v>
      </c>
      <c r="Y86" s="65">
        <v>0.30818499999999999</v>
      </c>
      <c r="Z86" s="65">
        <v>0.31089600000000001</v>
      </c>
      <c r="AA86" s="65">
        <v>0.31223099999999998</v>
      </c>
      <c r="AB86" s="65">
        <v>0.314168</v>
      </c>
      <c r="AC86" s="65">
        <v>0.31610899999999997</v>
      </c>
      <c r="AD86" s="65">
        <v>0.31862699999999999</v>
      </c>
      <c r="AE86" s="65">
        <v>0.322218</v>
      </c>
      <c r="AF86" s="65">
        <v>0.32569199999999998</v>
      </c>
      <c r="AG86" s="65">
        <v>0.326822</v>
      </c>
      <c r="AH86" s="65">
        <v>0.32913399999999998</v>
      </c>
      <c r="AI86" s="66">
        <v>-9.3229999999999997E-3</v>
      </c>
      <c r="AJ86" s="32"/>
      <c r="AK86" s="13"/>
    </row>
    <row r="87" spans="1:37" ht="15" customHeight="1">
      <c r="A87" s="55" t="s">
        <v>2574</v>
      </c>
      <c r="B87" s="64" t="s">
        <v>2573</v>
      </c>
      <c r="C87" s="64"/>
      <c r="D87" s="64"/>
      <c r="E87" s="64"/>
      <c r="F87" s="65">
        <v>0.15707299999999999</v>
      </c>
      <c r="G87" s="65">
        <v>0.17854100000000001</v>
      </c>
      <c r="H87" s="65">
        <v>0.181391</v>
      </c>
      <c r="I87" s="65">
        <v>0.19309499999999999</v>
      </c>
      <c r="J87" s="65">
        <v>0.21079899999999999</v>
      </c>
      <c r="K87" s="65">
        <v>0.22539999999999999</v>
      </c>
      <c r="L87" s="65">
        <v>0.23788899999999999</v>
      </c>
      <c r="M87" s="65">
        <v>0.24920700000000001</v>
      </c>
      <c r="N87" s="65">
        <v>0.27301300000000001</v>
      </c>
      <c r="O87" s="65">
        <v>0.29681999999999997</v>
      </c>
      <c r="P87" s="65">
        <v>0.32121100000000002</v>
      </c>
      <c r="Q87" s="65">
        <v>0.34443299999999999</v>
      </c>
      <c r="R87" s="65">
        <v>0.36427100000000001</v>
      </c>
      <c r="S87" s="65">
        <v>0.37617400000000001</v>
      </c>
      <c r="T87" s="65">
        <v>0.38469500000000001</v>
      </c>
      <c r="U87" s="65">
        <v>0.39204499999999998</v>
      </c>
      <c r="V87" s="65">
        <v>0.396013</v>
      </c>
      <c r="W87" s="65">
        <v>0.396013</v>
      </c>
      <c r="X87" s="65">
        <v>0.39659800000000001</v>
      </c>
      <c r="Y87" s="65">
        <v>0.396013</v>
      </c>
      <c r="Z87" s="65">
        <v>0.396013</v>
      </c>
      <c r="AA87" s="65">
        <v>0.396013</v>
      </c>
      <c r="AB87" s="65">
        <v>0.39659800000000001</v>
      </c>
      <c r="AC87" s="65">
        <v>0.396013</v>
      </c>
      <c r="AD87" s="65">
        <v>0.396013</v>
      </c>
      <c r="AE87" s="65">
        <v>0.396013</v>
      </c>
      <c r="AF87" s="65">
        <v>0.39659800000000001</v>
      </c>
      <c r="AG87" s="65">
        <v>0.396013</v>
      </c>
      <c r="AH87" s="65">
        <v>0.396013</v>
      </c>
      <c r="AI87" s="66">
        <v>3.3577999999999997E-2</v>
      </c>
      <c r="AJ87" s="32"/>
      <c r="AK87" s="13"/>
    </row>
    <row r="88" spans="1:37" ht="15" customHeight="1">
      <c r="A88" s="55" t="s">
        <v>2</v>
      </c>
      <c r="B88" s="63" t="s">
        <v>1</v>
      </c>
      <c r="C88" s="63"/>
      <c r="D88" s="63"/>
      <c r="E88" s="63"/>
      <c r="F88" s="67">
        <v>14.370443</v>
      </c>
      <c r="G88" s="67">
        <v>14.403465000000001</v>
      </c>
      <c r="H88" s="67">
        <v>14.271711</v>
      </c>
      <c r="I88" s="67">
        <v>14.108815</v>
      </c>
      <c r="J88" s="67">
        <v>13.997396</v>
      </c>
      <c r="K88" s="67">
        <v>13.890337000000001</v>
      </c>
      <c r="L88" s="67">
        <v>13.767988000000001</v>
      </c>
      <c r="M88" s="67">
        <v>13.645885</v>
      </c>
      <c r="N88" s="67">
        <v>13.520163999999999</v>
      </c>
      <c r="O88" s="67">
        <v>13.411051</v>
      </c>
      <c r="P88" s="67">
        <v>13.323045</v>
      </c>
      <c r="Q88" s="67">
        <v>13.25902</v>
      </c>
      <c r="R88" s="67">
        <v>13.203858</v>
      </c>
      <c r="S88" s="67">
        <v>13.147519000000001</v>
      </c>
      <c r="T88" s="67">
        <v>13.087383000000001</v>
      </c>
      <c r="U88" s="67">
        <v>13.048246000000001</v>
      </c>
      <c r="V88" s="67">
        <v>13.022289000000001</v>
      </c>
      <c r="W88" s="67">
        <v>12.995312</v>
      </c>
      <c r="X88" s="67">
        <v>12.996620999999999</v>
      </c>
      <c r="Y88" s="67">
        <v>13.0055</v>
      </c>
      <c r="Z88" s="67">
        <v>13.025238999999999</v>
      </c>
      <c r="AA88" s="67">
        <v>13.049395000000001</v>
      </c>
      <c r="AB88" s="67">
        <v>13.085273000000001</v>
      </c>
      <c r="AC88" s="67">
        <v>13.128707</v>
      </c>
      <c r="AD88" s="67">
        <v>13.191739999999999</v>
      </c>
      <c r="AE88" s="67">
        <v>13.269163000000001</v>
      </c>
      <c r="AF88" s="67">
        <v>13.350009</v>
      </c>
      <c r="AG88" s="67">
        <v>13.432016000000001</v>
      </c>
      <c r="AH88" s="67">
        <v>13.539635000000001</v>
      </c>
      <c r="AI88" s="68">
        <v>-2.1250000000000002E-3</v>
      </c>
      <c r="AJ88" s="32"/>
      <c r="AK88" s="13"/>
    </row>
    <row r="89" spans="1:37" ht="15" customHeight="1" thickBot="1">
      <c r="A89" s="13"/>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13"/>
    </row>
    <row r="90" spans="1:37" ht="15" customHeight="1">
      <c r="A90" s="13"/>
      <c r="B90" s="88" t="s">
        <v>2575</v>
      </c>
      <c r="C90" s="88"/>
      <c r="D90" s="88"/>
      <c r="E90" s="88"/>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52"/>
    </row>
    <row r="91" spans="1:37" ht="15" customHeight="1">
      <c r="A91" s="13"/>
      <c r="B91" s="32" t="s">
        <v>169</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13"/>
    </row>
    <row r="92" spans="1:37" ht="15" customHeight="1">
      <c r="A92" s="13"/>
      <c r="B92" s="32" t="s">
        <v>170</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13"/>
    </row>
    <row r="93" spans="1:37">
      <c r="A93" s="13"/>
      <c r="B93" s="32" t="s">
        <v>2576</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13"/>
    </row>
    <row r="94" spans="1:37" ht="15" customHeight="1">
      <c r="A94" s="13"/>
      <c r="B94" s="32" t="s">
        <v>172</v>
      </c>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13"/>
    </row>
    <row r="95" spans="1:37" ht="15" customHeight="1">
      <c r="A95" s="13"/>
      <c r="B95" s="32" t="s">
        <v>173</v>
      </c>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13"/>
    </row>
    <row r="96" spans="1:37" ht="15" customHeight="1">
      <c r="A96" s="13"/>
      <c r="B96" s="32" t="s">
        <v>2577</v>
      </c>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13"/>
    </row>
    <row r="97" spans="1:37" ht="15" customHeight="1">
      <c r="A97" s="13"/>
      <c r="B97" s="32" t="s">
        <v>174</v>
      </c>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13"/>
    </row>
    <row r="98" spans="1:37" ht="15" customHeight="1">
      <c r="B98" s="32" t="s">
        <v>175</v>
      </c>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row>
    <row r="99" spans="1:37" ht="15" customHeight="1">
      <c r="B99" s="32" t="s">
        <v>176</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row>
    <row r="100" spans="1:37" ht="15" customHeight="1">
      <c r="B100" s="32" t="s">
        <v>2578</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row>
    <row r="101" spans="1:37" ht="15" customHeight="1">
      <c r="B101" s="32" t="s">
        <v>2579</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row>
    <row r="102" spans="1:37">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row>
    <row r="103" spans="1:37">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row>
    <row r="104" spans="1:37" ht="1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row>
    <row r="105" spans="1:37" ht="1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row>
    <row r="106" spans="1:37" ht="1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row>
    <row r="107" spans="1:37" ht="1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row>
    <row r="108" spans="1:37" ht="1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row>
    <row r="109" spans="1:37" ht="1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row>
    <row r="110" spans="1:37" ht="15" customHeight="1">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row>
    <row r="111" spans="1:37" ht="15" customHeight="1">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row>
    <row r="112" spans="1:37" ht="15" customHeight="1">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row>
    <row r="113" spans="2:36" ht="15" customHeight="1">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32"/>
    </row>
    <row r="114" spans="2:36" ht="15" customHeight="1">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row>
    <row r="115" spans="2:36" ht="15" customHeight="1">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row>
    <row r="116" spans="2:36" ht="15" customHeight="1">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row>
    <row r="117" spans="2:36" ht="15" customHeight="1">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row>
    <row r="118" spans="2:36" ht="15" customHeight="1">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row>
    <row r="119" spans="2:36" ht="15" customHeight="1">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row>
    <row r="120" spans="2:36" ht="15" customHeight="1">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row>
    <row r="121" spans="2:36" ht="15" customHeight="1">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row>
    <row r="122" spans="2:36" ht="15" customHeight="1">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row>
    <row r="123" spans="2:36" ht="15" customHeight="1">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row>
    <row r="124" spans="2:36" ht="15" customHeight="1">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row>
    <row r="125" spans="2:36" ht="15" customHeight="1">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row>
    <row r="126" spans="2:36" ht="15" customHeight="1">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row>
    <row r="127" spans="2:36" ht="15" customHeight="1">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row>
    <row r="128" spans="2:36" ht="15" customHeight="1">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row>
    <row r="129" spans="2:36" ht="15" customHeight="1">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row>
    <row r="130" spans="2:36" ht="15" customHeight="1">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row>
    <row r="131" spans="2:36" ht="15" customHeight="1">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row>
    <row r="132" spans="2:36" ht="15" customHeight="1">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row>
    <row r="133" spans="2:36" ht="15" customHeight="1">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row>
    <row r="134" spans="2:36" ht="15" customHeight="1">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row>
    <row r="135" spans="2:36" ht="15" customHeight="1">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row>
    <row r="136" spans="2:36" ht="15" customHeight="1">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row>
    <row r="137" spans="2:36" ht="15" customHeight="1">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row>
    <row r="138" spans="2:36" ht="15" customHeight="1">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row>
    <row r="139" spans="2:36" ht="15" customHeight="1">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row>
    <row r="140" spans="2:36" ht="15" customHeight="1">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row>
    <row r="141" spans="2:36" ht="15" customHeight="1">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row>
    <row r="142" spans="2:36">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row>
    <row r="143" spans="2:36">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row>
    <row r="144" spans="2:36">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row>
    <row r="145" spans="2:36">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row>
    <row r="146" spans="2:36">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row>
    <row r="147" spans="2:36">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row>
    <row r="148" spans="2:36">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row>
    <row r="149" spans="2:36">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row>
    <row r="150" spans="2:36">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row>
    <row r="151" spans="2:36" ht="15" customHeight="1">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row>
    <row r="152" spans="2:36" ht="15" customHeight="1">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row>
    <row r="153" spans="2:36" ht="15" customHeight="1">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row>
    <row r="154" spans="2:36" ht="15" customHeight="1">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row>
    <row r="155" spans="2:36" ht="15" customHeight="1">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row>
    <row r="156" spans="2:36" ht="15" customHeight="1">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row>
    <row r="157" spans="2:36" ht="15" customHeight="1">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row>
    <row r="158" spans="2:36" ht="15" customHeight="1">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row>
    <row r="159" spans="2:36" ht="15" customHeight="1">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row>
    <row r="160" spans="2:36" ht="15" customHeight="1">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c r="AG309" s="87"/>
      <c r="AH309" s="87"/>
      <c r="AI309" s="87"/>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c r="AF512" s="87"/>
      <c r="AG512" s="87"/>
      <c r="AH512" s="87"/>
      <c r="AI512" s="87"/>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c r="AF713" s="87"/>
      <c r="AG713" s="87"/>
      <c r="AH713" s="87"/>
      <c r="AI713" s="87"/>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c r="AG888" s="87"/>
      <c r="AH888" s="87"/>
      <c r="AI888" s="87"/>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87"/>
      <c r="C1102" s="87"/>
      <c r="D1102" s="87"/>
      <c r="E1102" s="87"/>
      <c r="F1102" s="87"/>
      <c r="G1102" s="87"/>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c r="AG1102" s="87"/>
      <c r="AH1102" s="87"/>
      <c r="AI1102" s="87"/>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87"/>
      <c r="C1230" s="87"/>
      <c r="D1230" s="87"/>
      <c r="E1230" s="87"/>
      <c r="F1230" s="87"/>
      <c r="G1230" s="87"/>
      <c r="H1230" s="87"/>
      <c r="I1230" s="87"/>
      <c r="J1230" s="87"/>
      <c r="K1230" s="87"/>
      <c r="L1230" s="87"/>
      <c r="M1230" s="87"/>
      <c r="N1230" s="87"/>
      <c r="O1230" s="87"/>
      <c r="P1230" s="87"/>
      <c r="Q1230" s="87"/>
      <c r="R1230" s="87"/>
      <c r="S1230" s="87"/>
      <c r="T1230" s="87"/>
      <c r="U1230" s="87"/>
      <c r="V1230" s="87"/>
      <c r="W1230" s="87"/>
      <c r="X1230" s="87"/>
      <c r="Y1230" s="87"/>
      <c r="Z1230" s="87"/>
      <c r="AA1230" s="87"/>
      <c r="AB1230" s="87"/>
      <c r="AC1230" s="87"/>
      <c r="AD1230" s="87"/>
      <c r="AE1230" s="87"/>
      <c r="AF1230" s="87"/>
      <c r="AG1230" s="87"/>
      <c r="AH1230" s="87"/>
      <c r="AI1230" s="87"/>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87"/>
      <c r="C1391" s="87"/>
      <c r="D1391" s="87"/>
      <c r="E1391" s="87"/>
      <c r="F1391" s="87"/>
      <c r="G1391" s="87"/>
      <c r="H1391" s="87"/>
      <c r="I1391" s="87"/>
      <c r="J1391" s="87"/>
      <c r="K1391" s="87"/>
      <c r="L1391" s="87"/>
      <c r="M1391" s="87"/>
      <c r="N1391" s="87"/>
      <c r="O1391" s="87"/>
      <c r="P1391" s="87"/>
      <c r="Q1391" s="87"/>
      <c r="R1391" s="87"/>
      <c r="S1391" s="87"/>
      <c r="T1391" s="87"/>
      <c r="U1391" s="87"/>
      <c r="V1391" s="87"/>
      <c r="W1391" s="87"/>
      <c r="X1391" s="87"/>
      <c r="Y1391" s="87"/>
      <c r="Z1391" s="87"/>
      <c r="AA1391" s="87"/>
      <c r="AB1391" s="87"/>
      <c r="AC1391" s="87"/>
      <c r="AD1391" s="87"/>
      <c r="AE1391" s="87"/>
      <c r="AF1391" s="87"/>
      <c r="AG1391" s="87"/>
      <c r="AH1391" s="87"/>
      <c r="AI1391" s="87"/>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87"/>
      <c r="C1503" s="87"/>
      <c r="D1503" s="87"/>
      <c r="E1503" s="87"/>
      <c r="F1503" s="87"/>
      <c r="G1503" s="87"/>
      <c r="H1503" s="87"/>
      <c r="I1503" s="87"/>
      <c r="J1503" s="87"/>
      <c r="K1503" s="87"/>
      <c r="L1503" s="87"/>
      <c r="M1503" s="87"/>
      <c r="N1503" s="87"/>
      <c r="O1503" s="87"/>
      <c r="P1503" s="87"/>
      <c r="Q1503" s="87"/>
      <c r="R1503" s="87"/>
      <c r="S1503" s="87"/>
      <c r="T1503" s="87"/>
      <c r="U1503" s="87"/>
      <c r="V1503" s="87"/>
      <c r="W1503" s="87"/>
      <c r="X1503" s="87"/>
      <c r="Y1503" s="87"/>
      <c r="Z1503" s="87"/>
      <c r="AA1503" s="87"/>
      <c r="AB1503" s="87"/>
      <c r="AC1503" s="87"/>
      <c r="AD1503" s="87"/>
      <c r="AE1503" s="87"/>
      <c r="AF1503" s="87"/>
      <c r="AG1503" s="87"/>
      <c r="AH1503" s="87"/>
      <c r="AI1503" s="87"/>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87"/>
      <c r="C1605" s="87"/>
      <c r="D1605" s="87"/>
      <c r="E1605" s="87"/>
      <c r="F1605" s="87"/>
      <c r="G1605" s="87"/>
      <c r="H1605" s="87"/>
      <c r="I1605" s="87"/>
      <c r="J1605" s="87"/>
      <c r="K1605" s="87"/>
      <c r="L1605" s="87"/>
      <c r="M1605" s="87"/>
      <c r="N1605" s="87"/>
      <c r="O1605" s="87"/>
      <c r="P1605" s="87"/>
      <c r="Q1605" s="87"/>
      <c r="R1605" s="87"/>
      <c r="S1605" s="87"/>
      <c r="T1605" s="87"/>
      <c r="U1605" s="87"/>
      <c r="V1605" s="87"/>
      <c r="W1605" s="87"/>
      <c r="X1605" s="87"/>
      <c r="Y1605" s="87"/>
      <c r="Z1605" s="87"/>
      <c r="AA1605" s="87"/>
      <c r="AB1605" s="87"/>
      <c r="AC1605" s="87"/>
      <c r="AD1605" s="87"/>
      <c r="AE1605" s="87"/>
      <c r="AF1605" s="87"/>
      <c r="AG1605" s="87"/>
      <c r="AH1605" s="87"/>
      <c r="AI1605" s="87"/>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87"/>
      <c r="C1700" s="87"/>
      <c r="D1700" s="87"/>
      <c r="E1700" s="87"/>
      <c r="F1700" s="87"/>
      <c r="G1700" s="87"/>
      <c r="H1700" s="87"/>
      <c r="I1700" s="87"/>
      <c r="J1700" s="87"/>
      <c r="K1700" s="87"/>
      <c r="L1700" s="87"/>
      <c r="M1700" s="87"/>
      <c r="N1700" s="87"/>
      <c r="O1700" s="87"/>
      <c r="P1700" s="87"/>
      <c r="Q1700" s="87"/>
      <c r="R1700" s="87"/>
      <c r="S1700" s="87"/>
      <c r="T1700" s="87"/>
      <c r="U1700" s="87"/>
      <c r="V1700" s="87"/>
      <c r="W1700" s="87"/>
      <c r="X1700" s="87"/>
      <c r="Y1700" s="87"/>
      <c r="Z1700" s="87"/>
      <c r="AA1700" s="87"/>
      <c r="AB1700" s="87"/>
      <c r="AC1700" s="87"/>
      <c r="AD1700" s="87"/>
      <c r="AE1700" s="87"/>
      <c r="AF1700" s="87"/>
      <c r="AG1700" s="87"/>
      <c r="AH1700" s="87"/>
      <c r="AI1700" s="87"/>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87"/>
      <c r="C1946" s="87"/>
      <c r="D1946" s="87"/>
      <c r="E1946" s="87"/>
      <c r="F1946" s="87"/>
      <c r="G1946" s="87"/>
      <c r="H1946" s="87"/>
      <c r="I1946" s="87"/>
      <c r="J1946" s="87"/>
      <c r="K1946" s="87"/>
      <c r="L1946" s="87"/>
      <c r="M1946" s="87"/>
      <c r="N1946" s="87"/>
      <c r="O1946" s="87"/>
      <c r="P1946" s="87"/>
      <c r="Q1946" s="87"/>
      <c r="R1946" s="87"/>
      <c r="S1946" s="87"/>
      <c r="T1946" s="87"/>
      <c r="U1946" s="87"/>
      <c r="V1946" s="87"/>
      <c r="W1946" s="87"/>
      <c r="X1946" s="87"/>
      <c r="Y1946" s="87"/>
      <c r="Z1946" s="87"/>
      <c r="AA1946" s="87"/>
      <c r="AB1946" s="87"/>
      <c r="AC1946" s="87"/>
      <c r="AD1946" s="87"/>
      <c r="AE1946" s="87"/>
      <c r="AF1946" s="87"/>
      <c r="AG1946" s="87"/>
      <c r="AH1946" s="87"/>
      <c r="AI1946" s="87"/>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87"/>
      <c r="C2032" s="87"/>
      <c r="D2032" s="87"/>
      <c r="E2032" s="87"/>
      <c r="F2032" s="87"/>
      <c r="G2032" s="87"/>
      <c r="H2032" s="87"/>
      <c r="I2032" s="87"/>
      <c r="J2032" s="87"/>
      <c r="K2032" s="87"/>
      <c r="L2032" s="87"/>
      <c r="M2032" s="87"/>
      <c r="N2032" s="87"/>
      <c r="O2032" s="87"/>
      <c r="P2032" s="87"/>
      <c r="Q2032" s="87"/>
      <c r="R2032" s="87"/>
      <c r="S2032" s="87"/>
      <c r="T2032" s="87"/>
      <c r="U2032" s="87"/>
      <c r="V2032" s="87"/>
      <c r="W2032" s="87"/>
      <c r="X2032" s="87"/>
      <c r="Y2032" s="87"/>
      <c r="Z2032" s="87"/>
      <c r="AA2032" s="87"/>
      <c r="AB2032" s="87"/>
      <c r="AC2032" s="87"/>
      <c r="AD2032" s="87"/>
      <c r="AE2032" s="87"/>
      <c r="AF2032" s="87"/>
      <c r="AG2032" s="87"/>
      <c r="AH2032" s="87"/>
      <c r="AI2032" s="87"/>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87"/>
      <c r="C2154" s="87"/>
      <c r="D2154" s="87"/>
      <c r="E2154" s="87"/>
      <c r="F2154" s="87"/>
      <c r="G2154" s="87"/>
      <c r="H2154" s="87"/>
      <c r="I2154" s="87"/>
      <c r="J2154" s="87"/>
      <c r="K2154" s="87"/>
      <c r="L2154" s="87"/>
      <c r="M2154" s="87"/>
      <c r="N2154" s="87"/>
      <c r="O2154" s="87"/>
      <c r="P2154" s="87"/>
      <c r="Q2154" s="87"/>
      <c r="R2154" s="87"/>
      <c r="S2154" s="87"/>
      <c r="T2154" s="87"/>
      <c r="U2154" s="87"/>
      <c r="V2154" s="87"/>
      <c r="W2154" s="87"/>
      <c r="X2154" s="87"/>
      <c r="Y2154" s="87"/>
      <c r="Z2154" s="87"/>
      <c r="AA2154" s="87"/>
      <c r="AB2154" s="87"/>
      <c r="AC2154" s="87"/>
      <c r="AD2154" s="87"/>
      <c r="AE2154" s="87"/>
      <c r="AF2154" s="87"/>
      <c r="AG2154" s="87"/>
      <c r="AH2154" s="87"/>
      <c r="AI2154" s="87"/>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87"/>
      <c r="C2318" s="87"/>
      <c r="D2318" s="87"/>
      <c r="E2318" s="87"/>
      <c r="F2318" s="87"/>
      <c r="G2318" s="87"/>
      <c r="H2318" s="87"/>
      <c r="I2318" s="87"/>
      <c r="J2318" s="87"/>
      <c r="K2318" s="87"/>
      <c r="L2318" s="87"/>
      <c r="M2318" s="87"/>
      <c r="N2318" s="87"/>
      <c r="O2318" s="87"/>
      <c r="P2318" s="87"/>
      <c r="Q2318" s="87"/>
      <c r="R2318" s="87"/>
      <c r="S2318" s="87"/>
      <c r="T2318" s="87"/>
      <c r="U2318" s="87"/>
      <c r="V2318" s="87"/>
      <c r="W2318" s="87"/>
      <c r="X2318" s="87"/>
      <c r="Y2318" s="87"/>
      <c r="Z2318" s="87"/>
      <c r="AA2318" s="87"/>
      <c r="AB2318" s="87"/>
      <c r="AC2318" s="87"/>
      <c r="AD2318" s="87"/>
      <c r="AE2318" s="87"/>
      <c r="AF2318" s="87"/>
      <c r="AG2318" s="87"/>
      <c r="AH2318" s="87"/>
      <c r="AI2318" s="87"/>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87"/>
      <c r="C2420" s="87"/>
      <c r="D2420" s="87"/>
      <c r="E2420" s="87"/>
      <c r="F2420" s="87"/>
      <c r="G2420" s="87"/>
      <c r="H2420" s="87"/>
      <c r="I2420" s="87"/>
      <c r="J2420" s="87"/>
      <c r="K2420" s="87"/>
      <c r="L2420" s="87"/>
      <c r="M2420" s="87"/>
      <c r="N2420" s="87"/>
      <c r="O2420" s="87"/>
      <c r="P2420" s="87"/>
      <c r="Q2420" s="87"/>
      <c r="R2420" s="87"/>
      <c r="S2420" s="87"/>
      <c r="T2420" s="87"/>
      <c r="U2420" s="87"/>
      <c r="V2420" s="87"/>
      <c r="W2420" s="87"/>
      <c r="X2420" s="87"/>
      <c r="Y2420" s="87"/>
      <c r="Z2420" s="87"/>
      <c r="AA2420" s="87"/>
      <c r="AB2420" s="87"/>
      <c r="AC2420" s="87"/>
      <c r="AD2420" s="87"/>
      <c r="AE2420" s="87"/>
      <c r="AF2420" s="87"/>
      <c r="AG2420" s="87"/>
      <c r="AH2420" s="87"/>
      <c r="AI2420" s="87"/>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87"/>
      <c r="C2510" s="87"/>
      <c r="D2510" s="87"/>
      <c r="E2510" s="87"/>
      <c r="F2510" s="87"/>
      <c r="G2510" s="87"/>
      <c r="H2510" s="87"/>
      <c r="I2510" s="87"/>
      <c r="J2510" s="87"/>
      <c r="K2510" s="87"/>
      <c r="L2510" s="87"/>
      <c r="M2510" s="87"/>
      <c r="N2510" s="87"/>
      <c r="O2510" s="87"/>
      <c r="P2510" s="87"/>
      <c r="Q2510" s="87"/>
      <c r="R2510" s="87"/>
      <c r="S2510" s="87"/>
      <c r="T2510" s="87"/>
      <c r="U2510" s="87"/>
      <c r="V2510" s="87"/>
      <c r="W2510" s="87"/>
      <c r="X2510" s="87"/>
      <c r="Y2510" s="87"/>
      <c r="Z2510" s="87"/>
      <c r="AA2510" s="87"/>
      <c r="AB2510" s="87"/>
      <c r="AC2510" s="87"/>
      <c r="AD2510" s="87"/>
      <c r="AE2510" s="87"/>
      <c r="AF2510" s="87"/>
      <c r="AG2510" s="87"/>
      <c r="AH2510" s="87"/>
      <c r="AI2510" s="87"/>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87"/>
      <c r="C2599" s="87"/>
      <c r="D2599" s="87"/>
      <c r="E2599" s="87"/>
      <c r="F2599" s="87"/>
      <c r="G2599" s="87"/>
      <c r="H2599" s="87"/>
      <c r="I2599" s="87"/>
      <c r="J2599" s="87"/>
      <c r="K2599" s="87"/>
      <c r="L2599" s="87"/>
      <c r="M2599" s="87"/>
      <c r="N2599" s="87"/>
      <c r="O2599" s="87"/>
      <c r="P2599" s="87"/>
      <c r="Q2599" s="87"/>
      <c r="R2599" s="87"/>
      <c r="S2599" s="87"/>
      <c r="T2599" s="87"/>
      <c r="U2599" s="87"/>
      <c r="V2599" s="87"/>
      <c r="W2599" s="87"/>
      <c r="X2599" s="87"/>
      <c r="Y2599" s="87"/>
      <c r="Z2599" s="87"/>
      <c r="AA2599" s="87"/>
      <c r="AB2599" s="87"/>
      <c r="AC2599" s="87"/>
      <c r="AD2599" s="87"/>
      <c r="AE2599" s="87"/>
      <c r="AF2599" s="87"/>
      <c r="AG2599" s="87"/>
      <c r="AH2599" s="87"/>
      <c r="AI2599" s="87"/>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87"/>
      <c r="C2720" s="87"/>
      <c r="D2720" s="87"/>
      <c r="E2720" s="87"/>
      <c r="F2720" s="87"/>
      <c r="G2720" s="87"/>
      <c r="H2720" s="87"/>
      <c r="I2720" s="87"/>
      <c r="J2720" s="87"/>
      <c r="K2720" s="87"/>
      <c r="L2720" s="87"/>
      <c r="M2720" s="87"/>
      <c r="N2720" s="87"/>
      <c r="O2720" s="87"/>
      <c r="P2720" s="87"/>
      <c r="Q2720" s="87"/>
      <c r="R2720" s="87"/>
      <c r="S2720" s="87"/>
      <c r="T2720" s="87"/>
      <c r="U2720" s="87"/>
      <c r="V2720" s="87"/>
      <c r="W2720" s="87"/>
      <c r="X2720" s="87"/>
      <c r="Y2720" s="87"/>
      <c r="Z2720" s="87"/>
      <c r="AA2720" s="87"/>
      <c r="AB2720" s="87"/>
      <c r="AC2720" s="87"/>
      <c r="AD2720" s="87"/>
      <c r="AE2720" s="87"/>
      <c r="AF2720" s="87"/>
      <c r="AG2720" s="87"/>
      <c r="AH2720" s="87"/>
      <c r="AI2720" s="87"/>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87"/>
      <c r="C2838" s="87"/>
      <c r="D2838" s="87"/>
      <c r="E2838" s="87"/>
      <c r="F2838" s="87"/>
      <c r="G2838" s="87"/>
      <c r="H2838" s="87"/>
      <c r="I2838" s="87"/>
      <c r="J2838" s="87"/>
      <c r="K2838" s="87"/>
      <c r="L2838" s="87"/>
      <c r="M2838" s="87"/>
      <c r="N2838" s="87"/>
      <c r="O2838" s="87"/>
      <c r="P2838" s="87"/>
      <c r="Q2838" s="87"/>
      <c r="R2838" s="87"/>
      <c r="S2838" s="87"/>
      <c r="T2838" s="87"/>
      <c r="U2838" s="87"/>
      <c r="V2838" s="87"/>
      <c r="W2838" s="87"/>
      <c r="X2838" s="87"/>
      <c r="Y2838" s="87"/>
      <c r="Z2838" s="87"/>
      <c r="AA2838" s="87"/>
      <c r="AB2838" s="87"/>
      <c r="AC2838" s="87"/>
      <c r="AD2838" s="87"/>
      <c r="AE2838" s="87"/>
      <c r="AF2838" s="87"/>
      <c r="AG2838" s="87"/>
      <c r="AH2838" s="87"/>
      <c r="AI2838" s="87"/>
    </row>
    <row r="2839" spans="2:35" ht="15" customHeight="1"/>
    <row r="2840" spans="2:35" ht="15" customHeight="1"/>
    <row r="2841" spans="2:35" ht="15" customHeight="1"/>
    <row r="2842" spans="2:35" ht="15" customHeight="1"/>
  </sheetData>
  <mergeCells count="21">
    <mergeCell ref="B1700:AI1700"/>
    <mergeCell ref="B90:AJ90"/>
    <mergeCell ref="B2720:AI2720"/>
    <mergeCell ref="B2838:AI2838"/>
    <mergeCell ref="B2032:AI2032"/>
    <mergeCell ref="B2154:AI2154"/>
    <mergeCell ref="B2318:AI2318"/>
    <mergeCell ref="B2420:AI2420"/>
    <mergeCell ref="B2510:AI2510"/>
    <mergeCell ref="B2599:AI2599"/>
    <mergeCell ref="B1946:AI1946"/>
    <mergeCell ref="B113:AI113"/>
    <mergeCell ref="B309:AI309"/>
    <mergeCell ref="B512:AI512"/>
    <mergeCell ref="B713:AI713"/>
    <mergeCell ref="B888:AI888"/>
    <mergeCell ref="B1102:AI1102"/>
    <mergeCell ref="B1230:AI1230"/>
    <mergeCell ref="B1391:AI1391"/>
    <mergeCell ref="B1503:AI1503"/>
    <mergeCell ref="B1605:AI160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3">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3">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3">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3">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3">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3">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3">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3">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3">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3">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3">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3">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3">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3">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3">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3">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3">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3">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3">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3">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3">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3">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3">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3">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3">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3">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3">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3">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3">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3">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3">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3">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3">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3">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3">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3">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3">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3">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3">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3">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3">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3">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3">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3">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3">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3">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3">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3">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3">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3">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3">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1"/>
      <c r="D2" s="18"/>
      <c r="E2" s="7"/>
      <c r="F2" s="7"/>
      <c r="G2" s="7"/>
    </row>
    <row r="3" spans="1:32" ht="15" customHeight="1">
      <c r="C3" s="41"/>
      <c r="D3" s="41"/>
      <c r="E3" s="7"/>
      <c r="F3" s="7"/>
      <c r="G3" s="41"/>
    </row>
    <row r="4" spans="1:32" ht="15" customHeight="1">
      <c r="C4" s="41"/>
      <c r="D4" s="41"/>
      <c r="E4" s="7"/>
      <c r="F4" s="7"/>
      <c r="G4" s="7"/>
    </row>
    <row r="5" spans="1:32" ht="15" customHeight="1">
      <c r="C5" s="41"/>
      <c r="D5" s="7"/>
      <c r="E5" s="41"/>
      <c r="F5" s="7"/>
      <c r="G5" s="7"/>
    </row>
    <row r="7" spans="1:32" ht="12" customHeight="1"/>
    <row r="8" spans="1:32" ht="12" customHeight="1"/>
    <row r="9" spans="1:32" ht="12" customHeight="1"/>
    <row r="10" spans="1:32" ht="15" customHeight="1">
      <c r="A10" s="8" t="s">
        <v>827</v>
      </c>
      <c r="B10" s="20" t="s">
        <v>828</v>
      </c>
      <c r="AF10" s="38" t="s">
        <v>821</v>
      </c>
    </row>
    <row r="11" spans="1:32" ht="15" customHeight="1">
      <c r="B11" s="17" t="s">
        <v>829</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6">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6">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6">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6">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6">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6">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6">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6">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6">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6">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6">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6">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6">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6"/>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6"/>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6">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6">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6">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6">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6">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6">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6">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6">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6">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6">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6">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6">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6">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6">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6">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6">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6">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6">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6"/>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6">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6">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6">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6"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6"/>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6">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6"/>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6"/>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6">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6">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6">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6">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6">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6">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6">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6">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6">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6">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6">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6">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6">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6">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6"/>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6">
        <f>'AEO 2023 Table 35 Raw'!AI60</f>
        <v>3.5000000000000003E-2</v>
      </c>
    </row>
    <row r="75" spans="1:32" ht="15" customHeight="1" thickBot="1"/>
    <row r="76" spans="1:32" ht="15" customHeight="1">
      <c r="B76" s="86" t="s">
        <v>930</v>
      </c>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85"/>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84"/>
      <c r="C1071" s="84"/>
      <c r="D1071" s="84"/>
      <c r="E1071" s="84"/>
      <c r="F1071" s="84"/>
      <c r="G1071" s="84"/>
      <c r="H1071" s="84"/>
      <c r="I1071" s="84"/>
      <c r="J1071" s="84"/>
      <c r="K1071" s="84"/>
      <c r="L1071" s="84"/>
      <c r="M1071" s="84"/>
      <c r="N1071" s="84"/>
      <c r="O1071" s="84"/>
      <c r="P1071" s="84"/>
      <c r="Q1071" s="84"/>
      <c r="R1071" s="84"/>
      <c r="S1071" s="84"/>
      <c r="T1071" s="84"/>
      <c r="U1071" s="84"/>
      <c r="V1071" s="84"/>
      <c r="W1071" s="84"/>
      <c r="X1071" s="84"/>
      <c r="Y1071" s="84"/>
      <c r="Z1071" s="84"/>
      <c r="AA1071" s="84"/>
      <c r="AB1071" s="84"/>
      <c r="AC1071" s="84"/>
      <c r="AD1071" s="84"/>
      <c r="AE1071" s="84"/>
      <c r="AF1071" s="84"/>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84"/>
      <c r="C1169" s="84"/>
      <c r="D1169" s="84"/>
      <c r="E1169" s="84"/>
      <c r="F1169" s="84"/>
      <c r="G1169" s="84"/>
      <c r="H1169" s="84"/>
      <c r="I1169" s="84"/>
      <c r="J1169" s="84"/>
      <c r="K1169" s="84"/>
      <c r="L1169" s="84"/>
      <c r="M1169" s="84"/>
      <c r="N1169" s="84"/>
      <c r="O1169" s="84"/>
      <c r="P1169" s="84"/>
      <c r="Q1169" s="84"/>
      <c r="R1169" s="84"/>
      <c r="S1169" s="84"/>
      <c r="T1169" s="84"/>
      <c r="U1169" s="84"/>
      <c r="V1169" s="84"/>
      <c r="W1169" s="84"/>
      <c r="X1169" s="84"/>
      <c r="Y1169" s="84"/>
      <c r="Z1169" s="84"/>
      <c r="AA1169" s="84"/>
      <c r="AB1169" s="84"/>
      <c r="AC1169" s="84"/>
      <c r="AD1169" s="84"/>
      <c r="AE1169" s="84"/>
      <c r="AF1169" s="84"/>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84"/>
      <c r="C1269" s="84"/>
      <c r="D1269" s="84"/>
      <c r="E1269" s="84"/>
      <c r="F1269" s="84"/>
      <c r="G1269" s="84"/>
      <c r="H1269" s="84"/>
      <c r="I1269" s="84"/>
      <c r="J1269" s="84"/>
      <c r="K1269" s="84"/>
      <c r="L1269" s="84"/>
      <c r="M1269" s="84"/>
      <c r="N1269" s="84"/>
      <c r="O1269" s="84"/>
      <c r="P1269" s="84"/>
      <c r="Q1269" s="84"/>
      <c r="R1269" s="84"/>
      <c r="S1269" s="84"/>
      <c r="T1269" s="84"/>
      <c r="U1269" s="84"/>
      <c r="V1269" s="84"/>
      <c r="W1269" s="84"/>
      <c r="X1269" s="84"/>
      <c r="Y1269" s="84"/>
      <c r="Z1269" s="84"/>
      <c r="AA1269" s="84"/>
      <c r="AB1269" s="84"/>
      <c r="AC1269" s="84"/>
      <c r="AD1269" s="84"/>
      <c r="AE1269" s="84"/>
      <c r="AF1269" s="84"/>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84"/>
      <c r="C1484" s="84"/>
      <c r="D1484" s="84"/>
      <c r="E1484" s="84"/>
      <c r="F1484" s="84"/>
      <c r="G1484" s="84"/>
      <c r="H1484" s="84"/>
      <c r="I1484" s="84"/>
      <c r="J1484" s="84"/>
      <c r="K1484" s="84"/>
      <c r="L1484" s="84"/>
      <c r="M1484" s="84"/>
      <c r="N1484" s="84"/>
      <c r="O1484" s="84"/>
      <c r="P1484" s="84"/>
      <c r="Q1484" s="84"/>
      <c r="R1484" s="84"/>
      <c r="S1484" s="84"/>
      <c r="T1484" s="84"/>
      <c r="U1484" s="84"/>
      <c r="V1484" s="84"/>
      <c r="W1484" s="84"/>
      <c r="X1484" s="84"/>
      <c r="Y1484" s="84"/>
      <c r="Z1484" s="84"/>
      <c r="AA1484" s="84"/>
      <c r="AB1484" s="84"/>
      <c r="AC1484" s="84"/>
      <c r="AD1484" s="84"/>
      <c r="AE1484" s="84"/>
      <c r="AF1484" s="84"/>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84"/>
      <c r="C1713" s="84"/>
      <c r="D1713" s="84"/>
      <c r="E1713" s="84"/>
      <c r="F1713" s="84"/>
      <c r="G1713" s="84"/>
      <c r="H1713" s="84"/>
      <c r="I1713" s="84"/>
      <c r="J1713" s="84"/>
      <c r="K1713" s="84"/>
      <c r="L1713" s="84"/>
      <c r="M1713" s="84"/>
      <c r="N1713" s="84"/>
      <c r="O1713" s="84"/>
      <c r="P1713" s="84"/>
      <c r="Q1713" s="84"/>
      <c r="R1713" s="84"/>
      <c r="S1713" s="84"/>
      <c r="T1713" s="84"/>
      <c r="U1713" s="84"/>
      <c r="V1713" s="84"/>
      <c r="W1713" s="84"/>
      <c r="X1713" s="84"/>
      <c r="Y1713" s="84"/>
      <c r="Z1713" s="84"/>
      <c r="AA1713" s="84"/>
      <c r="AB1713" s="84"/>
      <c r="AC1713" s="84"/>
      <c r="AD1713" s="84"/>
      <c r="AE1713" s="84"/>
      <c r="AF1713" s="84"/>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84"/>
      <c r="C1990" s="84"/>
      <c r="D1990" s="84"/>
      <c r="E1990" s="84"/>
      <c r="F1990" s="84"/>
      <c r="G1990" s="84"/>
      <c r="H1990" s="84"/>
      <c r="I1990" s="84"/>
      <c r="J1990" s="84"/>
      <c r="K1990" s="84"/>
      <c r="L1990" s="84"/>
      <c r="M1990" s="84"/>
      <c r="N1990" s="84"/>
      <c r="O1990" s="84"/>
      <c r="P1990" s="84"/>
      <c r="Q1990" s="84"/>
      <c r="R1990" s="84"/>
      <c r="S1990" s="84"/>
      <c r="T1990" s="84"/>
      <c r="U1990" s="84"/>
      <c r="V1990" s="84"/>
      <c r="W1990" s="84"/>
      <c r="X1990" s="84"/>
      <c r="Y1990" s="84"/>
      <c r="Z1990" s="84"/>
      <c r="AA1990" s="84"/>
      <c r="AB1990" s="84"/>
      <c r="AC1990" s="84"/>
      <c r="AD1990" s="84"/>
      <c r="AE1990" s="84"/>
      <c r="AF1990" s="84"/>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84"/>
      <c r="C2325" s="84"/>
      <c r="D2325" s="84"/>
      <c r="E2325" s="84"/>
      <c r="F2325" s="84"/>
      <c r="G2325" s="84"/>
      <c r="H2325" s="84"/>
      <c r="I2325" s="84"/>
      <c r="J2325" s="84"/>
      <c r="K2325" s="84"/>
      <c r="L2325" s="84"/>
      <c r="M2325" s="84"/>
      <c r="N2325" s="84"/>
      <c r="O2325" s="84"/>
      <c r="P2325" s="84"/>
      <c r="Q2325" s="84"/>
      <c r="R2325" s="84"/>
      <c r="S2325" s="84"/>
      <c r="T2325" s="84"/>
      <c r="U2325" s="84"/>
      <c r="V2325" s="84"/>
      <c r="W2325" s="84"/>
      <c r="X2325" s="84"/>
      <c r="Y2325" s="84"/>
      <c r="Z2325" s="84"/>
      <c r="AA2325" s="84"/>
      <c r="AB2325" s="84"/>
      <c r="AC2325" s="84"/>
      <c r="AD2325" s="84"/>
      <c r="AE2325" s="84"/>
      <c r="AF2325" s="84"/>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84"/>
      <c r="C2645" s="84"/>
      <c r="D2645" s="84"/>
      <c r="E2645" s="84"/>
      <c r="F2645" s="84"/>
      <c r="G2645" s="84"/>
      <c r="H2645" s="84"/>
      <c r="I2645" s="84"/>
      <c r="J2645" s="84"/>
      <c r="K2645" s="84"/>
      <c r="L2645" s="84"/>
      <c r="M2645" s="84"/>
      <c r="N2645" s="84"/>
      <c r="O2645" s="84"/>
      <c r="P2645" s="84"/>
      <c r="Q2645" s="84"/>
      <c r="R2645" s="84"/>
      <c r="S2645" s="84"/>
      <c r="T2645" s="84"/>
      <c r="U2645" s="84"/>
      <c r="V2645" s="84"/>
      <c r="W2645" s="84"/>
      <c r="X2645" s="84"/>
      <c r="Y2645" s="84"/>
      <c r="Z2645" s="84"/>
      <c r="AA2645" s="84"/>
      <c r="AB2645" s="84"/>
      <c r="AC2645" s="84"/>
      <c r="AD2645" s="84"/>
      <c r="AE2645" s="84"/>
      <c r="AF2645" s="84"/>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84"/>
      <c r="C2971" s="84"/>
      <c r="D2971" s="84"/>
      <c r="E2971" s="84"/>
      <c r="F2971" s="84"/>
      <c r="G2971" s="84"/>
      <c r="H2971" s="84"/>
      <c r="I2971" s="84"/>
      <c r="J2971" s="84"/>
      <c r="K2971" s="84"/>
      <c r="L2971" s="84"/>
      <c r="M2971" s="84"/>
      <c r="N2971" s="84"/>
      <c r="O2971" s="84"/>
      <c r="P2971" s="84"/>
      <c r="Q2971" s="84"/>
      <c r="R2971" s="84"/>
      <c r="S2971" s="84"/>
      <c r="T2971" s="84"/>
      <c r="U2971" s="84"/>
      <c r="V2971" s="84"/>
      <c r="W2971" s="84"/>
      <c r="X2971" s="84"/>
      <c r="Y2971" s="84"/>
      <c r="Z2971" s="84"/>
      <c r="AA2971" s="84"/>
      <c r="AB2971" s="84"/>
      <c r="AC2971" s="84"/>
      <c r="AD2971" s="84"/>
      <c r="AE2971" s="84"/>
      <c r="AF2971" s="84"/>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84"/>
      <c r="C3293" s="84"/>
      <c r="D3293" s="84"/>
      <c r="E3293" s="84"/>
      <c r="F3293" s="84"/>
      <c r="G3293" s="84"/>
      <c r="H3293" s="84"/>
      <c r="I3293" s="84"/>
      <c r="J3293" s="84"/>
      <c r="K3293" s="84"/>
      <c r="L3293" s="84"/>
      <c r="M3293" s="84"/>
      <c r="N3293" s="84"/>
      <c r="O3293" s="84"/>
      <c r="P3293" s="84"/>
      <c r="Q3293" s="84"/>
      <c r="R3293" s="84"/>
      <c r="S3293" s="84"/>
      <c r="T3293" s="84"/>
      <c r="U3293" s="84"/>
      <c r="V3293" s="84"/>
      <c r="W3293" s="84"/>
      <c r="X3293" s="84"/>
      <c r="Y3293" s="84"/>
      <c r="Z3293" s="84"/>
      <c r="AA3293" s="84"/>
      <c r="AB3293" s="84"/>
      <c r="AC3293" s="84"/>
      <c r="AD3293" s="84"/>
      <c r="AE3293" s="84"/>
      <c r="AF3293" s="84"/>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84"/>
      <c r="C3402" s="84"/>
      <c r="D3402" s="84"/>
      <c r="E3402" s="84"/>
      <c r="F3402" s="84"/>
      <c r="G3402" s="84"/>
      <c r="H3402" s="84"/>
      <c r="I3402" s="84"/>
      <c r="J3402" s="84"/>
      <c r="K3402" s="84"/>
      <c r="L3402" s="84"/>
      <c r="M3402" s="84"/>
      <c r="N3402" s="84"/>
      <c r="O3402" s="84"/>
      <c r="P3402" s="84"/>
      <c r="Q3402" s="84"/>
      <c r="R3402" s="84"/>
      <c r="S3402" s="84"/>
      <c r="T3402" s="84"/>
      <c r="U3402" s="84"/>
      <c r="V3402" s="84"/>
      <c r="W3402" s="84"/>
      <c r="X3402" s="84"/>
      <c r="Y3402" s="84"/>
      <c r="Z3402" s="84"/>
      <c r="AA3402" s="84"/>
      <c r="AB3402" s="84"/>
      <c r="AC3402" s="84"/>
      <c r="AD3402" s="84"/>
      <c r="AE3402" s="84"/>
      <c r="AF3402" s="84"/>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84"/>
      <c r="C3527" s="84"/>
      <c r="D3527" s="84"/>
      <c r="E3527" s="84"/>
      <c r="F3527" s="84"/>
      <c r="G3527" s="84"/>
      <c r="H3527" s="84"/>
      <c r="I3527" s="84"/>
      <c r="J3527" s="84"/>
      <c r="K3527" s="84"/>
      <c r="L3527" s="84"/>
      <c r="M3527" s="84"/>
      <c r="N3527" s="84"/>
      <c r="O3527" s="84"/>
      <c r="P3527" s="84"/>
      <c r="Q3527" s="84"/>
      <c r="R3527" s="84"/>
      <c r="S3527" s="84"/>
      <c r="T3527" s="84"/>
      <c r="U3527" s="84"/>
      <c r="V3527" s="84"/>
      <c r="W3527" s="84"/>
      <c r="X3527" s="84"/>
      <c r="Y3527" s="84"/>
      <c r="Z3527" s="84"/>
      <c r="AA3527" s="84"/>
      <c r="AB3527" s="84"/>
      <c r="AC3527" s="84"/>
      <c r="AD3527" s="84"/>
      <c r="AE3527" s="84"/>
      <c r="AF3527" s="84"/>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84"/>
      <c r="C3652" s="84"/>
      <c r="D3652" s="84"/>
      <c r="E3652" s="84"/>
      <c r="F3652" s="84"/>
      <c r="G3652" s="84"/>
      <c r="H3652" s="84"/>
      <c r="I3652" s="84"/>
      <c r="J3652" s="84"/>
      <c r="K3652" s="84"/>
      <c r="L3652" s="84"/>
      <c r="M3652" s="84"/>
      <c r="N3652" s="84"/>
      <c r="O3652" s="84"/>
      <c r="P3652" s="84"/>
      <c r="Q3652" s="84"/>
      <c r="R3652" s="84"/>
      <c r="S3652" s="84"/>
      <c r="T3652" s="84"/>
      <c r="U3652" s="84"/>
      <c r="V3652" s="84"/>
      <c r="W3652" s="84"/>
      <c r="X3652" s="84"/>
      <c r="Y3652" s="84"/>
      <c r="Z3652" s="84"/>
      <c r="AA3652" s="84"/>
      <c r="AB3652" s="84"/>
      <c r="AC3652" s="84"/>
      <c r="AD3652" s="84"/>
      <c r="AE3652" s="84"/>
      <c r="AF3652" s="84"/>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84"/>
      <c r="C3777" s="84"/>
      <c r="D3777" s="84"/>
      <c r="E3777" s="84"/>
      <c r="F3777" s="84"/>
      <c r="G3777" s="84"/>
      <c r="H3777" s="84"/>
      <c r="I3777" s="84"/>
      <c r="J3777" s="84"/>
      <c r="K3777" s="84"/>
      <c r="L3777" s="84"/>
      <c r="M3777" s="84"/>
      <c r="N3777" s="84"/>
      <c r="O3777" s="84"/>
      <c r="P3777" s="84"/>
      <c r="Q3777" s="84"/>
      <c r="R3777" s="84"/>
      <c r="S3777" s="84"/>
      <c r="T3777" s="84"/>
      <c r="U3777" s="84"/>
      <c r="V3777" s="84"/>
      <c r="W3777" s="84"/>
      <c r="X3777" s="84"/>
      <c r="Y3777" s="84"/>
      <c r="Z3777" s="84"/>
      <c r="AA3777" s="84"/>
      <c r="AB3777" s="84"/>
      <c r="AC3777" s="84"/>
      <c r="AD3777" s="84"/>
      <c r="AE3777" s="84"/>
      <c r="AF3777" s="84"/>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84"/>
      <c r="C3902" s="84"/>
      <c r="D3902" s="84"/>
      <c r="E3902" s="84"/>
      <c r="F3902" s="84"/>
      <c r="G3902" s="84"/>
      <c r="H3902" s="84"/>
      <c r="I3902" s="84"/>
      <c r="J3902" s="84"/>
      <c r="K3902" s="84"/>
      <c r="L3902" s="84"/>
      <c r="M3902" s="84"/>
      <c r="N3902" s="84"/>
      <c r="O3902" s="84"/>
      <c r="P3902" s="84"/>
      <c r="Q3902" s="84"/>
      <c r="R3902" s="84"/>
      <c r="S3902" s="84"/>
      <c r="T3902" s="84"/>
      <c r="U3902" s="84"/>
      <c r="V3902" s="84"/>
      <c r="W3902" s="84"/>
      <c r="X3902" s="84"/>
      <c r="Y3902" s="84"/>
      <c r="Z3902" s="84"/>
      <c r="AA3902" s="84"/>
      <c r="AB3902" s="84"/>
      <c r="AC3902" s="84"/>
      <c r="AD3902" s="84"/>
      <c r="AE3902" s="84"/>
      <c r="AF3902" s="84"/>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84"/>
      <c r="C4027" s="84"/>
      <c r="D4027" s="84"/>
      <c r="E4027" s="84"/>
      <c r="F4027" s="84"/>
      <c r="G4027" s="84"/>
      <c r="H4027" s="84"/>
      <c r="I4027" s="84"/>
      <c r="J4027" s="84"/>
      <c r="K4027" s="84"/>
      <c r="L4027" s="84"/>
      <c r="M4027" s="84"/>
      <c r="N4027" s="84"/>
      <c r="O4027" s="84"/>
      <c r="P4027" s="84"/>
      <c r="Q4027" s="84"/>
      <c r="R4027" s="84"/>
      <c r="S4027" s="84"/>
      <c r="T4027" s="84"/>
      <c r="U4027" s="84"/>
      <c r="V4027" s="84"/>
      <c r="W4027" s="84"/>
      <c r="X4027" s="84"/>
      <c r="Y4027" s="84"/>
      <c r="Z4027" s="84"/>
      <c r="AA4027" s="84"/>
      <c r="AB4027" s="84"/>
      <c r="AC4027" s="84"/>
      <c r="AD4027" s="84"/>
      <c r="AE4027" s="84"/>
      <c r="AF4027" s="84"/>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84"/>
      <c r="C4152" s="84"/>
      <c r="D4152" s="84"/>
      <c r="E4152" s="84"/>
      <c r="F4152" s="84"/>
      <c r="G4152" s="84"/>
      <c r="H4152" s="84"/>
      <c r="I4152" s="84"/>
      <c r="J4152" s="84"/>
      <c r="K4152" s="84"/>
      <c r="L4152" s="84"/>
      <c r="M4152" s="84"/>
      <c r="N4152" s="84"/>
      <c r="O4152" s="84"/>
      <c r="P4152" s="84"/>
      <c r="Q4152" s="84"/>
      <c r="R4152" s="84"/>
      <c r="S4152" s="84"/>
      <c r="T4152" s="84"/>
      <c r="U4152" s="84"/>
      <c r="V4152" s="84"/>
      <c r="W4152" s="84"/>
      <c r="X4152" s="84"/>
      <c r="Y4152" s="84"/>
      <c r="Z4152" s="84"/>
      <c r="AA4152" s="84"/>
      <c r="AB4152" s="84"/>
      <c r="AC4152" s="84"/>
      <c r="AD4152" s="84"/>
      <c r="AE4152" s="84"/>
      <c r="AF4152" s="84"/>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84"/>
      <c r="C4277" s="84"/>
      <c r="D4277" s="84"/>
      <c r="E4277" s="84"/>
      <c r="F4277" s="84"/>
      <c r="G4277" s="84"/>
      <c r="H4277" s="84"/>
      <c r="I4277" s="84"/>
      <c r="J4277" s="84"/>
      <c r="K4277" s="84"/>
      <c r="L4277" s="84"/>
      <c r="M4277" s="84"/>
      <c r="N4277" s="84"/>
      <c r="O4277" s="84"/>
      <c r="P4277" s="84"/>
      <c r="Q4277" s="84"/>
      <c r="R4277" s="84"/>
      <c r="S4277" s="84"/>
      <c r="T4277" s="84"/>
      <c r="U4277" s="84"/>
      <c r="V4277" s="84"/>
      <c r="W4277" s="84"/>
      <c r="X4277" s="84"/>
      <c r="Y4277" s="84"/>
      <c r="Z4277" s="84"/>
      <c r="AA4277" s="84"/>
      <c r="AB4277" s="84"/>
      <c r="AC4277" s="84"/>
      <c r="AD4277" s="84"/>
      <c r="AE4277" s="84"/>
      <c r="AF4277" s="84"/>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84"/>
      <c r="C4402" s="84"/>
      <c r="D4402" s="84"/>
      <c r="E4402" s="84"/>
      <c r="F4402" s="84"/>
      <c r="G4402" s="84"/>
      <c r="H4402" s="84"/>
      <c r="I4402" s="84"/>
      <c r="J4402" s="84"/>
      <c r="K4402" s="84"/>
      <c r="L4402" s="84"/>
      <c r="M4402" s="84"/>
      <c r="N4402" s="84"/>
      <c r="O4402" s="84"/>
      <c r="P4402" s="84"/>
      <c r="Q4402" s="84"/>
      <c r="R4402" s="84"/>
      <c r="S4402" s="84"/>
      <c r="T4402" s="84"/>
      <c r="U4402" s="84"/>
      <c r="V4402" s="84"/>
      <c r="W4402" s="84"/>
      <c r="X4402" s="84"/>
      <c r="Y4402" s="84"/>
      <c r="Z4402" s="84"/>
      <c r="AA4402" s="84"/>
      <c r="AB4402" s="84"/>
      <c r="AC4402" s="84"/>
      <c r="AD4402" s="84"/>
      <c r="AE4402" s="84"/>
      <c r="AF4402" s="84"/>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4">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3">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3">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3">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3">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3">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3">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3">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3">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3">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3">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3">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3">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3">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3">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3">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3">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3">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3">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3">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3">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3">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3">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3">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3">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3">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3">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3">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3">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3">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3">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3">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3">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3">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3">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3">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3">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3">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3">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3">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3">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3">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940</v>
      </c>
      <c r="B10" s="20" t="s">
        <v>941</v>
      </c>
      <c r="AF10" s="38" t="s">
        <v>821</v>
      </c>
    </row>
    <row r="11" spans="1:32" ht="15" customHeight="1">
      <c r="B11" s="17" t="s">
        <v>942</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6">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6">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6">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6"/>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6"/>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6">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6">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6">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6">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6">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6">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6"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6">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6">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6">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6">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6">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6"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6">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6">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6"/>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6">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6"/>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6"/>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6"/>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6">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6">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6">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6"/>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6"/>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6">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6">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6">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6">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6">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6">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6"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6">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6">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6">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6">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6">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6"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6">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6">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6"/>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6">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6"/>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6">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6"/>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6"/>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6">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6">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6">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6">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6">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6"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6"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6"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6"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6">
        <f>'AEO 2023 Table 46 Raw'!AI61</f>
        <v>6.0000000000000001E-3</v>
      </c>
    </row>
    <row r="78" spans="1:33" ht="15" customHeight="1" thickBot="1"/>
    <row r="79" spans="1:33" ht="15" customHeight="1">
      <c r="B79" s="86" t="s">
        <v>1032</v>
      </c>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84"/>
      <c r="C1071" s="84"/>
      <c r="D1071" s="84"/>
      <c r="E1071" s="84"/>
      <c r="F1071" s="84"/>
      <c r="G1071" s="84"/>
      <c r="H1071" s="84"/>
      <c r="I1071" s="84"/>
      <c r="J1071" s="84"/>
      <c r="K1071" s="84"/>
      <c r="L1071" s="84"/>
      <c r="M1071" s="84"/>
      <c r="N1071" s="84"/>
      <c r="O1071" s="84"/>
      <c r="P1071" s="84"/>
      <c r="Q1071" s="84"/>
      <c r="R1071" s="84"/>
      <c r="S1071" s="84"/>
      <c r="T1071" s="84"/>
      <c r="U1071" s="84"/>
      <c r="V1071" s="84"/>
      <c r="W1071" s="84"/>
      <c r="X1071" s="84"/>
      <c r="Y1071" s="84"/>
      <c r="Z1071" s="84"/>
      <c r="AA1071" s="84"/>
      <c r="AB1071" s="84"/>
      <c r="AC1071" s="84"/>
      <c r="AD1071" s="84"/>
      <c r="AE1071" s="84"/>
      <c r="AF1071" s="84"/>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84"/>
      <c r="C1169" s="84"/>
      <c r="D1169" s="84"/>
      <c r="E1169" s="84"/>
      <c r="F1169" s="84"/>
      <c r="G1169" s="84"/>
      <c r="H1169" s="84"/>
      <c r="I1169" s="84"/>
      <c r="J1169" s="84"/>
      <c r="K1169" s="84"/>
      <c r="L1169" s="84"/>
      <c r="M1169" s="84"/>
      <c r="N1169" s="84"/>
      <c r="O1169" s="84"/>
      <c r="P1169" s="84"/>
      <c r="Q1169" s="84"/>
      <c r="R1169" s="84"/>
      <c r="S1169" s="84"/>
      <c r="T1169" s="84"/>
      <c r="U1169" s="84"/>
      <c r="V1169" s="84"/>
      <c r="W1169" s="84"/>
      <c r="X1169" s="84"/>
      <c r="Y1169" s="84"/>
      <c r="Z1169" s="84"/>
      <c r="AA1169" s="84"/>
      <c r="AB1169" s="84"/>
      <c r="AC1169" s="84"/>
      <c r="AD1169" s="84"/>
      <c r="AE1169" s="84"/>
      <c r="AF1169" s="84"/>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84"/>
      <c r="C1269" s="84"/>
      <c r="D1269" s="84"/>
      <c r="E1269" s="84"/>
      <c r="F1269" s="84"/>
      <c r="G1269" s="84"/>
      <c r="H1269" s="84"/>
      <c r="I1269" s="84"/>
      <c r="J1269" s="84"/>
      <c r="K1269" s="84"/>
      <c r="L1269" s="84"/>
      <c r="M1269" s="84"/>
      <c r="N1269" s="84"/>
      <c r="O1269" s="84"/>
      <c r="P1269" s="84"/>
      <c r="Q1269" s="84"/>
      <c r="R1269" s="84"/>
      <c r="S1269" s="84"/>
      <c r="T1269" s="84"/>
      <c r="U1269" s="84"/>
      <c r="V1269" s="84"/>
      <c r="W1269" s="84"/>
      <c r="X1269" s="84"/>
      <c r="Y1269" s="84"/>
      <c r="Z1269" s="84"/>
      <c r="AA1269" s="84"/>
      <c r="AB1269" s="84"/>
      <c r="AC1269" s="84"/>
      <c r="AD1269" s="84"/>
      <c r="AE1269" s="84"/>
      <c r="AF1269" s="84"/>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84"/>
      <c r="C1484" s="84"/>
      <c r="D1484" s="84"/>
      <c r="E1484" s="84"/>
      <c r="F1484" s="84"/>
      <c r="G1484" s="84"/>
      <c r="H1484" s="84"/>
      <c r="I1484" s="84"/>
      <c r="J1484" s="84"/>
      <c r="K1484" s="84"/>
      <c r="L1484" s="84"/>
      <c r="M1484" s="84"/>
      <c r="N1484" s="84"/>
      <c r="O1484" s="84"/>
      <c r="P1484" s="84"/>
      <c r="Q1484" s="84"/>
      <c r="R1484" s="84"/>
      <c r="S1484" s="84"/>
      <c r="T1484" s="84"/>
      <c r="U1484" s="84"/>
      <c r="V1484" s="84"/>
      <c r="W1484" s="84"/>
      <c r="X1484" s="84"/>
      <c r="Y1484" s="84"/>
      <c r="Z1484" s="84"/>
      <c r="AA1484" s="84"/>
      <c r="AB1484" s="84"/>
      <c r="AC1484" s="84"/>
      <c r="AD1484" s="84"/>
      <c r="AE1484" s="84"/>
      <c r="AF1484" s="84"/>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84"/>
      <c r="C1713" s="84"/>
      <c r="D1713" s="84"/>
      <c r="E1713" s="84"/>
      <c r="F1713" s="84"/>
      <c r="G1713" s="84"/>
      <c r="H1713" s="84"/>
      <c r="I1713" s="84"/>
      <c r="J1713" s="84"/>
      <c r="K1713" s="84"/>
      <c r="L1713" s="84"/>
      <c r="M1713" s="84"/>
      <c r="N1713" s="84"/>
      <c r="O1713" s="84"/>
      <c r="P1713" s="84"/>
      <c r="Q1713" s="84"/>
      <c r="R1713" s="84"/>
      <c r="S1713" s="84"/>
      <c r="T1713" s="84"/>
      <c r="U1713" s="84"/>
      <c r="V1713" s="84"/>
      <c r="W1713" s="84"/>
      <c r="X1713" s="84"/>
      <c r="Y1713" s="84"/>
      <c r="Z1713" s="84"/>
      <c r="AA1713" s="84"/>
      <c r="AB1713" s="84"/>
      <c r="AC1713" s="84"/>
      <c r="AD1713" s="84"/>
      <c r="AE1713" s="84"/>
      <c r="AF1713" s="84"/>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84"/>
      <c r="C1990" s="84"/>
      <c r="D1990" s="84"/>
      <c r="E1990" s="84"/>
      <c r="F1990" s="84"/>
      <c r="G1990" s="84"/>
      <c r="H1990" s="84"/>
      <c r="I1990" s="84"/>
      <c r="J1990" s="84"/>
      <c r="K1990" s="84"/>
      <c r="L1990" s="84"/>
      <c r="M1990" s="84"/>
      <c r="N1990" s="84"/>
      <c r="O1990" s="84"/>
      <c r="P1990" s="84"/>
      <c r="Q1990" s="84"/>
      <c r="R1990" s="84"/>
      <c r="S1990" s="84"/>
      <c r="T1990" s="84"/>
      <c r="U1990" s="84"/>
      <c r="V1990" s="84"/>
      <c r="W1990" s="84"/>
      <c r="X1990" s="84"/>
      <c r="Y1990" s="84"/>
      <c r="Z1990" s="84"/>
      <c r="AA1990" s="84"/>
      <c r="AB1990" s="84"/>
      <c r="AC1990" s="84"/>
      <c r="AD1990" s="84"/>
      <c r="AE1990" s="84"/>
      <c r="AF1990" s="84"/>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84"/>
      <c r="C2325" s="84"/>
      <c r="D2325" s="84"/>
      <c r="E2325" s="84"/>
      <c r="F2325" s="84"/>
      <c r="G2325" s="84"/>
      <c r="H2325" s="84"/>
      <c r="I2325" s="84"/>
      <c r="J2325" s="84"/>
      <c r="K2325" s="84"/>
      <c r="L2325" s="84"/>
      <c r="M2325" s="84"/>
      <c r="N2325" s="84"/>
      <c r="O2325" s="84"/>
      <c r="P2325" s="84"/>
      <c r="Q2325" s="84"/>
      <c r="R2325" s="84"/>
      <c r="S2325" s="84"/>
      <c r="T2325" s="84"/>
      <c r="U2325" s="84"/>
      <c r="V2325" s="84"/>
      <c r="W2325" s="84"/>
      <c r="X2325" s="84"/>
      <c r="Y2325" s="84"/>
      <c r="Z2325" s="84"/>
      <c r="AA2325" s="84"/>
      <c r="AB2325" s="84"/>
      <c r="AC2325" s="84"/>
      <c r="AD2325" s="84"/>
      <c r="AE2325" s="84"/>
      <c r="AF2325" s="84"/>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84"/>
      <c r="C2645" s="84"/>
      <c r="D2645" s="84"/>
      <c r="E2645" s="84"/>
      <c r="F2645" s="84"/>
      <c r="G2645" s="84"/>
      <c r="H2645" s="84"/>
      <c r="I2645" s="84"/>
      <c r="J2645" s="84"/>
      <c r="K2645" s="84"/>
      <c r="L2645" s="84"/>
      <c r="M2645" s="84"/>
      <c r="N2645" s="84"/>
      <c r="O2645" s="84"/>
      <c r="P2645" s="84"/>
      <c r="Q2645" s="84"/>
      <c r="R2645" s="84"/>
      <c r="S2645" s="84"/>
      <c r="T2645" s="84"/>
      <c r="U2645" s="84"/>
      <c r="V2645" s="84"/>
      <c r="W2645" s="84"/>
      <c r="X2645" s="84"/>
      <c r="Y2645" s="84"/>
      <c r="Z2645" s="84"/>
      <c r="AA2645" s="84"/>
      <c r="AB2645" s="84"/>
      <c r="AC2645" s="84"/>
      <c r="AD2645" s="84"/>
      <c r="AE2645" s="84"/>
      <c r="AF2645" s="84"/>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84"/>
      <c r="C2971" s="84"/>
      <c r="D2971" s="84"/>
      <c r="E2971" s="84"/>
      <c r="F2971" s="84"/>
      <c r="G2971" s="84"/>
      <c r="H2971" s="84"/>
      <c r="I2971" s="84"/>
      <c r="J2971" s="84"/>
      <c r="K2971" s="84"/>
      <c r="L2971" s="84"/>
      <c r="M2971" s="84"/>
      <c r="N2971" s="84"/>
      <c r="O2971" s="84"/>
      <c r="P2971" s="84"/>
      <c r="Q2971" s="84"/>
      <c r="R2971" s="84"/>
      <c r="S2971" s="84"/>
      <c r="T2971" s="84"/>
      <c r="U2971" s="84"/>
      <c r="V2971" s="84"/>
      <c r="W2971" s="84"/>
      <c r="X2971" s="84"/>
      <c r="Y2971" s="84"/>
      <c r="Z2971" s="84"/>
      <c r="AA2971" s="84"/>
      <c r="AB2971" s="84"/>
      <c r="AC2971" s="84"/>
      <c r="AD2971" s="84"/>
      <c r="AE2971" s="84"/>
      <c r="AF2971" s="84"/>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84"/>
      <c r="C3293" s="84"/>
      <c r="D3293" s="84"/>
      <c r="E3293" s="84"/>
      <c r="F3293" s="84"/>
      <c r="G3293" s="84"/>
      <c r="H3293" s="84"/>
      <c r="I3293" s="84"/>
      <c r="J3293" s="84"/>
      <c r="K3293" s="84"/>
      <c r="L3293" s="84"/>
      <c r="M3293" s="84"/>
      <c r="N3293" s="84"/>
      <c r="O3293" s="84"/>
      <c r="P3293" s="84"/>
      <c r="Q3293" s="84"/>
      <c r="R3293" s="84"/>
      <c r="S3293" s="84"/>
      <c r="T3293" s="84"/>
      <c r="U3293" s="84"/>
      <c r="V3293" s="84"/>
      <c r="W3293" s="84"/>
      <c r="X3293" s="84"/>
      <c r="Y3293" s="84"/>
      <c r="Z3293" s="84"/>
      <c r="AA3293" s="84"/>
      <c r="AB3293" s="84"/>
      <c r="AC3293" s="84"/>
      <c r="AD3293" s="84"/>
      <c r="AE3293" s="84"/>
      <c r="AF3293" s="84"/>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84"/>
      <c r="C3402" s="84"/>
      <c r="D3402" s="84"/>
      <c r="E3402" s="84"/>
      <c r="F3402" s="84"/>
      <c r="G3402" s="84"/>
      <c r="H3402" s="84"/>
      <c r="I3402" s="84"/>
      <c r="J3402" s="84"/>
      <c r="K3402" s="84"/>
      <c r="L3402" s="84"/>
      <c r="M3402" s="84"/>
      <c r="N3402" s="84"/>
      <c r="O3402" s="84"/>
      <c r="P3402" s="84"/>
      <c r="Q3402" s="84"/>
      <c r="R3402" s="84"/>
      <c r="S3402" s="84"/>
      <c r="T3402" s="84"/>
      <c r="U3402" s="84"/>
      <c r="V3402" s="84"/>
      <c r="W3402" s="84"/>
      <c r="X3402" s="84"/>
      <c r="Y3402" s="84"/>
      <c r="Z3402" s="84"/>
      <c r="AA3402" s="84"/>
      <c r="AB3402" s="84"/>
      <c r="AC3402" s="84"/>
      <c r="AD3402" s="84"/>
      <c r="AE3402" s="84"/>
      <c r="AF3402" s="84"/>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84"/>
      <c r="C3527" s="84"/>
      <c r="D3527" s="84"/>
      <c r="E3527" s="84"/>
      <c r="F3527" s="84"/>
      <c r="G3527" s="84"/>
      <c r="H3527" s="84"/>
      <c r="I3527" s="84"/>
      <c r="J3527" s="84"/>
      <c r="K3527" s="84"/>
      <c r="L3527" s="84"/>
      <c r="M3527" s="84"/>
      <c r="N3527" s="84"/>
      <c r="O3527" s="84"/>
      <c r="P3527" s="84"/>
      <c r="Q3527" s="84"/>
      <c r="R3527" s="84"/>
      <c r="S3527" s="84"/>
      <c r="T3527" s="84"/>
      <c r="U3527" s="84"/>
      <c r="V3527" s="84"/>
      <c r="W3527" s="84"/>
      <c r="X3527" s="84"/>
      <c r="Y3527" s="84"/>
      <c r="Z3527" s="84"/>
      <c r="AA3527" s="84"/>
      <c r="AB3527" s="84"/>
      <c r="AC3527" s="84"/>
      <c r="AD3527" s="84"/>
      <c r="AE3527" s="84"/>
      <c r="AF3527" s="84"/>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84"/>
      <c r="C3652" s="84"/>
      <c r="D3652" s="84"/>
      <c r="E3652" s="84"/>
      <c r="F3652" s="84"/>
      <c r="G3652" s="84"/>
      <c r="H3652" s="84"/>
      <c r="I3652" s="84"/>
      <c r="J3652" s="84"/>
      <c r="K3652" s="84"/>
      <c r="L3652" s="84"/>
      <c r="M3652" s="84"/>
      <c r="N3652" s="84"/>
      <c r="O3652" s="84"/>
      <c r="P3652" s="84"/>
      <c r="Q3652" s="84"/>
      <c r="R3652" s="84"/>
      <c r="S3652" s="84"/>
      <c r="T3652" s="84"/>
      <c r="U3652" s="84"/>
      <c r="V3652" s="84"/>
      <c r="W3652" s="84"/>
      <c r="X3652" s="84"/>
      <c r="Y3652" s="84"/>
      <c r="Z3652" s="84"/>
      <c r="AA3652" s="84"/>
      <c r="AB3652" s="84"/>
      <c r="AC3652" s="84"/>
      <c r="AD3652" s="84"/>
      <c r="AE3652" s="84"/>
      <c r="AF3652" s="84"/>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84"/>
      <c r="C3777" s="84"/>
      <c r="D3777" s="84"/>
      <c r="E3777" s="84"/>
      <c r="F3777" s="84"/>
      <c r="G3777" s="84"/>
      <c r="H3777" s="84"/>
      <c r="I3777" s="84"/>
      <c r="J3777" s="84"/>
      <c r="K3777" s="84"/>
      <c r="L3777" s="84"/>
      <c r="M3777" s="84"/>
      <c r="N3777" s="84"/>
      <c r="O3777" s="84"/>
      <c r="P3777" s="84"/>
      <c r="Q3777" s="84"/>
      <c r="R3777" s="84"/>
      <c r="S3777" s="84"/>
      <c r="T3777" s="84"/>
      <c r="U3777" s="84"/>
      <c r="V3777" s="84"/>
      <c r="W3777" s="84"/>
      <c r="X3777" s="84"/>
      <c r="Y3777" s="84"/>
      <c r="Z3777" s="84"/>
      <c r="AA3777" s="84"/>
      <c r="AB3777" s="84"/>
      <c r="AC3777" s="84"/>
      <c r="AD3777" s="84"/>
      <c r="AE3777" s="84"/>
      <c r="AF3777" s="84"/>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84"/>
      <c r="C3902" s="84"/>
      <c r="D3902" s="84"/>
      <c r="E3902" s="84"/>
      <c r="F3902" s="84"/>
      <c r="G3902" s="84"/>
      <c r="H3902" s="84"/>
      <c r="I3902" s="84"/>
      <c r="J3902" s="84"/>
      <c r="K3902" s="84"/>
      <c r="L3902" s="84"/>
      <c r="M3902" s="84"/>
      <c r="N3902" s="84"/>
      <c r="O3902" s="84"/>
      <c r="P3902" s="84"/>
      <c r="Q3902" s="84"/>
      <c r="R3902" s="84"/>
      <c r="S3902" s="84"/>
      <c r="T3902" s="84"/>
      <c r="U3902" s="84"/>
      <c r="V3902" s="84"/>
      <c r="W3902" s="84"/>
      <c r="X3902" s="84"/>
      <c r="Y3902" s="84"/>
      <c r="Z3902" s="84"/>
      <c r="AA3902" s="84"/>
      <c r="AB3902" s="84"/>
      <c r="AC3902" s="84"/>
      <c r="AD3902" s="84"/>
      <c r="AE3902" s="84"/>
      <c r="AF3902" s="84"/>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84"/>
      <c r="C4027" s="84"/>
      <c r="D4027" s="84"/>
      <c r="E4027" s="84"/>
      <c r="F4027" s="84"/>
      <c r="G4027" s="84"/>
      <c r="H4027" s="84"/>
      <c r="I4027" s="84"/>
      <c r="J4027" s="84"/>
      <c r="K4027" s="84"/>
      <c r="L4027" s="84"/>
      <c r="M4027" s="84"/>
      <c r="N4027" s="84"/>
      <c r="O4027" s="84"/>
      <c r="P4027" s="84"/>
      <c r="Q4027" s="84"/>
      <c r="R4027" s="84"/>
      <c r="S4027" s="84"/>
      <c r="T4027" s="84"/>
      <c r="U4027" s="84"/>
      <c r="V4027" s="84"/>
      <c r="W4027" s="84"/>
      <c r="X4027" s="84"/>
      <c r="Y4027" s="84"/>
      <c r="Z4027" s="84"/>
      <c r="AA4027" s="84"/>
      <c r="AB4027" s="84"/>
      <c r="AC4027" s="84"/>
      <c r="AD4027" s="84"/>
      <c r="AE4027" s="84"/>
      <c r="AF4027" s="84"/>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84"/>
      <c r="C4152" s="84"/>
      <c r="D4152" s="84"/>
      <c r="E4152" s="84"/>
      <c r="F4152" s="84"/>
      <c r="G4152" s="84"/>
      <c r="H4152" s="84"/>
      <c r="I4152" s="84"/>
      <c r="J4152" s="84"/>
      <c r="K4152" s="84"/>
      <c r="L4152" s="84"/>
      <c r="M4152" s="84"/>
      <c r="N4152" s="84"/>
      <c r="O4152" s="84"/>
      <c r="P4152" s="84"/>
      <c r="Q4152" s="84"/>
      <c r="R4152" s="84"/>
      <c r="S4152" s="84"/>
      <c r="T4152" s="84"/>
      <c r="U4152" s="84"/>
      <c r="V4152" s="84"/>
      <c r="W4152" s="84"/>
      <c r="X4152" s="84"/>
      <c r="Y4152" s="84"/>
      <c r="Z4152" s="84"/>
      <c r="AA4152" s="84"/>
      <c r="AB4152" s="84"/>
      <c r="AC4152" s="84"/>
      <c r="AD4152" s="84"/>
      <c r="AE4152" s="84"/>
      <c r="AF4152" s="84"/>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84"/>
      <c r="C4277" s="84"/>
      <c r="D4277" s="84"/>
      <c r="E4277" s="84"/>
      <c r="F4277" s="84"/>
      <c r="G4277" s="84"/>
      <c r="H4277" s="84"/>
      <c r="I4277" s="84"/>
      <c r="J4277" s="84"/>
      <c r="K4277" s="84"/>
      <c r="L4277" s="84"/>
      <c r="M4277" s="84"/>
      <c r="N4277" s="84"/>
      <c r="O4277" s="84"/>
      <c r="P4277" s="84"/>
      <c r="Q4277" s="84"/>
      <c r="R4277" s="84"/>
      <c r="S4277" s="84"/>
      <c r="T4277" s="84"/>
      <c r="U4277" s="84"/>
      <c r="V4277" s="84"/>
      <c r="W4277" s="84"/>
      <c r="X4277" s="84"/>
      <c r="Y4277" s="84"/>
      <c r="Z4277" s="84"/>
      <c r="AA4277" s="84"/>
      <c r="AB4277" s="84"/>
      <c r="AC4277" s="84"/>
      <c r="AD4277" s="84"/>
      <c r="AE4277" s="84"/>
      <c r="AF4277" s="84"/>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84"/>
      <c r="C4402" s="84"/>
      <c r="D4402" s="84"/>
      <c r="E4402" s="84"/>
      <c r="F4402" s="84"/>
      <c r="G4402" s="84"/>
      <c r="H4402" s="84"/>
      <c r="I4402" s="84"/>
      <c r="J4402" s="84"/>
      <c r="K4402" s="84"/>
      <c r="L4402" s="84"/>
      <c r="M4402" s="84"/>
      <c r="N4402" s="84"/>
      <c r="O4402" s="84"/>
      <c r="P4402" s="84"/>
      <c r="Q4402" s="84"/>
      <c r="R4402" s="84"/>
      <c r="S4402" s="84"/>
      <c r="T4402" s="84"/>
      <c r="U4402" s="84"/>
      <c r="V4402" s="84"/>
      <c r="W4402" s="84"/>
      <c r="X4402" s="84"/>
      <c r="Y4402" s="84"/>
      <c r="Z4402" s="84"/>
      <c r="AA4402" s="84"/>
      <c r="AB4402" s="84"/>
      <c r="AC4402" s="84"/>
      <c r="AD4402" s="84"/>
      <c r="AE4402" s="84"/>
      <c r="AF4402" s="84"/>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3">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3">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3">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3">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3">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3">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3">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3">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3">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3">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3">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3">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3">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3">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3">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3">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3">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3">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3">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3">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3">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3">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3">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3">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3">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3">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3">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3">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3">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3">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3">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3">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3">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3">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3">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3">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3">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3">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3">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3">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3">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3">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3">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3">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3">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3">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3">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3">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3">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3">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3">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3">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3">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3">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3">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3">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3">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3">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3">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3">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3">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3">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3">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3">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3">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3">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3">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3">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3">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3">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3">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3">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3">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3">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3">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3">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3">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3">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3">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3">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3">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3">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3">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3">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3">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3">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3">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3">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3">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3">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3">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3">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3">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3">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3">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3">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3">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3">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3">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3">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3">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3">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3">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3">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3">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3">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3">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3">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3">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3">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3">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3">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3">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3">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3">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3">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3">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3">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3">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3">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3">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3">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3">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3">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3">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3">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3">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3">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3">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3">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3">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3">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3">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3">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3">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3">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3">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3">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3">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3">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3">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3">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3">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3">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3">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3">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3">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3">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3">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3">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3">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3">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3">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3">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3">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3">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3">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3">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3">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3">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3">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3">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3">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3">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3">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3">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3">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3">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3">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3">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3">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3">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3">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3">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3">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3">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3">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3">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3">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3">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3">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3">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3">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3">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3">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3">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1037</v>
      </c>
      <c r="B10" s="20" t="s">
        <v>1038</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A15" s="8" t="s">
        <v>1040</v>
      </c>
      <c r="B15" s="23" t="s">
        <v>121</v>
      </c>
      <c r="C15" s="44">
        <f>'AEO 2023 Table 47 Raw'!F6</f>
        <v>12.017455999999999</v>
      </c>
      <c r="D15" s="44">
        <f>'AEO 2023 Table 47 Raw'!G6</f>
        <v>10.142488999999999</v>
      </c>
      <c r="E15" s="44">
        <f>'AEO 2023 Table 47 Raw'!H6</f>
        <v>9.6291329999999995</v>
      </c>
      <c r="F15" s="44">
        <f>'AEO 2023 Table 47 Raw'!I6</f>
        <v>8.8153430000000004</v>
      </c>
      <c r="G15" s="44">
        <f>'AEO 2023 Table 47 Raw'!J6</f>
        <v>8.6369710000000008</v>
      </c>
      <c r="H15" s="44">
        <f>'AEO 2023 Table 47 Raw'!K6</f>
        <v>8.5386919999999993</v>
      </c>
      <c r="I15" s="44">
        <f>'AEO 2023 Table 47 Raw'!L6</f>
        <v>8.4677810000000004</v>
      </c>
      <c r="J15" s="44">
        <f>'AEO 2023 Table 47 Raw'!M6</f>
        <v>8.5231809999999992</v>
      </c>
      <c r="K15" s="44">
        <f>'AEO 2023 Table 47 Raw'!N6</f>
        <v>8.5248640000000009</v>
      </c>
      <c r="L15" s="44">
        <f>'AEO 2023 Table 47 Raw'!O6</f>
        <v>8.6209439999999997</v>
      </c>
      <c r="M15" s="44">
        <f>'AEO 2023 Table 47 Raw'!P6</f>
        <v>8.6936859999999996</v>
      </c>
      <c r="N15" s="44">
        <f>'AEO 2023 Table 47 Raw'!Q6</f>
        <v>8.7233520000000002</v>
      </c>
      <c r="O15" s="44">
        <f>'AEO 2023 Table 47 Raw'!R6</f>
        <v>8.768338</v>
      </c>
      <c r="P15" s="44">
        <f>'AEO 2023 Table 47 Raw'!S6</f>
        <v>8.8004990000000003</v>
      </c>
      <c r="Q15" s="44">
        <f>'AEO 2023 Table 47 Raw'!T6</f>
        <v>8.8639519999999994</v>
      </c>
      <c r="R15" s="44">
        <f>'AEO 2023 Table 47 Raw'!U6</f>
        <v>8.9274159999999991</v>
      </c>
      <c r="S15" s="44">
        <f>'AEO 2023 Table 47 Raw'!V6</f>
        <v>8.9745659999999994</v>
      </c>
      <c r="T15" s="44">
        <f>'AEO 2023 Table 47 Raw'!W6</f>
        <v>9.0225600000000004</v>
      </c>
      <c r="U15" s="44">
        <f>'AEO 2023 Table 47 Raw'!X6</f>
        <v>9.0468820000000001</v>
      </c>
      <c r="V15" s="44">
        <f>'AEO 2023 Table 47 Raw'!Y6</f>
        <v>9.1106800000000003</v>
      </c>
      <c r="W15" s="44">
        <f>'AEO 2023 Table 47 Raw'!Z6</f>
        <v>9.1524070000000002</v>
      </c>
      <c r="X15" s="44">
        <f>'AEO 2023 Table 47 Raw'!AA6</f>
        <v>9.2163819999999994</v>
      </c>
      <c r="Y15" s="44">
        <f>'AEO 2023 Table 47 Raw'!AB6</f>
        <v>9.2366349999999997</v>
      </c>
      <c r="Z15" s="44">
        <f>'AEO 2023 Table 47 Raw'!AC6</f>
        <v>9.2684709999999999</v>
      </c>
      <c r="AA15" s="44">
        <f>'AEO 2023 Table 47 Raw'!AD6</f>
        <v>9.2813680000000005</v>
      </c>
      <c r="AB15" s="44">
        <f>'AEO 2023 Table 47 Raw'!AE6</f>
        <v>9.3098810000000007</v>
      </c>
      <c r="AC15" s="44">
        <f>'AEO 2023 Table 47 Raw'!AF6</f>
        <v>9.3955520000000003</v>
      </c>
      <c r="AD15" s="44">
        <f>'AEO 2023 Table 47 Raw'!AG6</f>
        <v>9.359451</v>
      </c>
      <c r="AE15" s="44">
        <f>'AEO 2023 Table 47 Raw'!AH6</f>
        <v>9.3784320000000001</v>
      </c>
      <c r="AF15" s="48">
        <f>'AEO 2023 Table 47 Raw'!AI6</f>
        <v>-8.9999999999999993E-3</v>
      </c>
    </row>
    <row r="16" spans="1:32" ht="15" customHeight="1">
      <c r="AF16" s="49"/>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9">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6">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6">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6">
        <f>'AEO 2023 Table 47 Raw'!AI11</f>
        <v>0</v>
      </c>
    </row>
    <row r="21" spans="1:32" ht="15" customHeight="1">
      <c r="AF21" s="49"/>
    </row>
    <row r="22" spans="1:32" ht="15" customHeight="1">
      <c r="B22" s="23" t="s">
        <v>119</v>
      </c>
      <c r="AF22" s="49"/>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6">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6">
        <f>'AEO 2023 Table 47 Raw'!AI13</f>
        <v>8.0000000000000002E-3</v>
      </c>
    </row>
    <row r="25" spans="1:32" ht="15" customHeight="1">
      <c r="AF25" s="49"/>
    </row>
    <row r="26" spans="1:32" ht="15" customHeight="1">
      <c r="B26" s="23" t="s">
        <v>118</v>
      </c>
      <c r="AF26" s="49"/>
    </row>
    <row r="27" spans="1:32" ht="15" customHeight="1">
      <c r="B27" s="23" t="s">
        <v>1051</v>
      </c>
      <c r="AF27" s="49"/>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6">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6">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6">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6">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6">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6">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6">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6">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6">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6">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6">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6">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6">
        <f>'AEO 2023 Table 47 Raw'!AI28</f>
        <v>0</v>
      </c>
    </row>
    <row r="41" spans="1:32" ht="12" customHeight="1">
      <c r="AF41" s="49"/>
    </row>
    <row r="42" spans="1:32" ht="12" customHeight="1">
      <c r="B42" s="23" t="s">
        <v>117</v>
      </c>
      <c r="AF42" s="49"/>
    </row>
    <row r="43" spans="1:32" ht="12" customHeight="1">
      <c r="B43" s="23" t="s">
        <v>1078</v>
      </c>
      <c r="AF43" s="49"/>
    </row>
    <row r="44" spans="1:32" ht="12" customHeight="1">
      <c r="B44" s="23" t="s">
        <v>1079</v>
      </c>
      <c r="AF44" s="49"/>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6">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6">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6">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6">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6">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6">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6">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6">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6">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6">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6">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6">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6">
        <f>'AEO 2023 Table 47 Raw'!AI44</f>
        <v>6.4000000000000001E-2</v>
      </c>
    </row>
    <row r="58" spans="1:32" ht="15" customHeight="1">
      <c r="B58" s="23" t="s">
        <v>1106</v>
      </c>
      <c r="AF58" s="49"/>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6">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6">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6">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6">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6">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6">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6">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6">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6">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6">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6">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6">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6">
        <f>'AEO 2023 Table 47 Raw'!AI58</f>
        <v>8.8999999999999996E-2</v>
      </c>
    </row>
    <row r="72" spans="1:32" ht="15" customHeight="1">
      <c r="AF72" s="49"/>
    </row>
    <row r="73" spans="1:32" ht="15" customHeight="1">
      <c r="B73" s="23" t="s">
        <v>1120</v>
      </c>
      <c r="AF73" s="49"/>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6">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6">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6">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6">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6">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6">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6">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6">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6">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6">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6">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6">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6">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6">
        <f>'AEO 2023 Table 47 Raw'!AI73</f>
        <v>0.02</v>
      </c>
    </row>
    <row r="88" spans="1:32" ht="15" customHeight="1">
      <c r="AF88" s="49"/>
    </row>
    <row r="89" spans="1:32" ht="15" customHeight="1">
      <c r="B89" s="23" t="s">
        <v>116</v>
      </c>
      <c r="AF89" s="49"/>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6">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6">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6">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6">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6">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6">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6">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6">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6">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6">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6">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6">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6">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6">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6">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6">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6">
        <f>'AEO 2023 Table 47 Raw'!AI91</f>
        <v>1.4999999999999999E-2</v>
      </c>
    </row>
    <row r="107" spans="1:32" ht="15" customHeight="1">
      <c r="AF107" s="49"/>
    </row>
    <row r="108" spans="1:32" ht="15" customHeight="1">
      <c r="B108" s="23" t="s">
        <v>1170</v>
      </c>
      <c r="AF108" s="49"/>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6">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6">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6">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6">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6">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6">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6">
        <f>'AEO 2023 Table 47 Raw'!AI99</f>
        <v>4.3999999999999997E-2</v>
      </c>
    </row>
    <row r="116" spans="1:32" ht="15" customHeight="1">
      <c r="A116" s="8" t="s">
        <v>1178</v>
      </c>
      <c r="B116" s="24" t="s">
        <v>1143</v>
      </c>
      <c r="C116" s="47">
        <f>'AEO 2023 Table 47 Raw'!F100</f>
        <v>877.59985400000005</v>
      </c>
      <c r="D116" s="47">
        <f>'AEO 2023 Table 47 Raw'!G100</f>
        <v>1119.4864500000001</v>
      </c>
      <c r="E116" s="47">
        <f>'AEO 2023 Table 47 Raw'!H100</f>
        <v>1274.9530030000001</v>
      </c>
      <c r="F116" s="47">
        <f>'AEO 2023 Table 47 Raw'!I100</f>
        <v>1333.865112</v>
      </c>
      <c r="G116" s="47">
        <f>'AEO 2023 Table 47 Raw'!J100</f>
        <v>1422.423706</v>
      </c>
      <c r="H116" s="47">
        <f>'AEO 2023 Table 47 Raw'!K100</f>
        <v>1452.9285890000001</v>
      </c>
      <c r="I116" s="47">
        <f>'AEO 2023 Table 47 Raw'!L100</f>
        <v>1483.7619629999999</v>
      </c>
      <c r="J116" s="47">
        <f>'AEO 2023 Table 47 Raw'!M100</f>
        <v>1515.0489500000001</v>
      </c>
      <c r="K116" s="47">
        <f>'AEO 2023 Table 47 Raw'!N100</f>
        <v>1546.865112</v>
      </c>
      <c r="L116" s="47">
        <f>'AEO 2023 Table 47 Raw'!O100</f>
        <v>1579.2467039999999</v>
      </c>
      <c r="M116" s="47">
        <f>'AEO 2023 Table 47 Raw'!P100</f>
        <v>1612.2222899999999</v>
      </c>
      <c r="N116" s="47">
        <f>'AEO 2023 Table 47 Raw'!Q100</f>
        <v>1645.8079829999999</v>
      </c>
      <c r="O116" s="47">
        <f>'AEO 2023 Table 47 Raw'!R100</f>
        <v>1679.958496</v>
      </c>
      <c r="P116" s="47">
        <f>'AEO 2023 Table 47 Raw'!S100</f>
        <v>1714.6062010000001</v>
      </c>
      <c r="Q116" s="47">
        <f>'AEO 2023 Table 47 Raw'!T100</f>
        <v>1749.828857</v>
      </c>
      <c r="R116" s="47">
        <f>'AEO 2023 Table 47 Raw'!U100</f>
        <v>1785.697144</v>
      </c>
      <c r="S116" s="47">
        <f>'AEO 2023 Table 47 Raw'!V100</f>
        <v>1822.179932</v>
      </c>
      <c r="T116" s="47">
        <f>'AEO 2023 Table 47 Raw'!W100</f>
        <v>1859.2739260000001</v>
      </c>
      <c r="U116" s="47">
        <f>'AEO 2023 Table 47 Raw'!X100</f>
        <v>1897.0032960000001</v>
      </c>
      <c r="V116" s="47">
        <f>'AEO 2023 Table 47 Raw'!Y100</f>
        <v>1935.334351</v>
      </c>
      <c r="W116" s="47">
        <f>'AEO 2023 Table 47 Raw'!Z100</f>
        <v>1974.259033</v>
      </c>
      <c r="X116" s="47">
        <f>'AEO 2023 Table 47 Raw'!AA100</f>
        <v>2013.7669679999999</v>
      </c>
      <c r="Y116" s="47">
        <f>'AEO 2023 Table 47 Raw'!AB100</f>
        <v>2053.8469239999999</v>
      </c>
      <c r="Z116" s="47">
        <f>'AEO 2023 Table 47 Raw'!AC100</f>
        <v>2094.4934079999998</v>
      </c>
      <c r="AA116" s="47">
        <f>'AEO 2023 Table 47 Raw'!AD100</f>
        <v>2135.6967770000001</v>
      </c>
      <c r="AB116" s="47">
        <f>'AEO 2023 Table 47 Raw'!AE100</f>
        <v>2177.4594729999999</v>
      </c>
      <c r="AC116" s="47">
        <f>'AEO 2023 Table 47 Raw'!AF100</f>
        <v>2219.830078</v>
      </c>
      <c r="AD116" s="47">
        <f>'AEO 2023 Table 47 Raw'!AG100</f>
        <v>2262.873047</v>
      </c>
      <c r="AE116" s="47">
        <f>'AEO 2023 Table 47 Raw'!AH100</f>
        <v>2306.6342770000001</v>
      </c>
      <c r="AF116" s="50">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6">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6">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6">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6">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6">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6">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6">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6">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6">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6">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6">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6">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6">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6">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6">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6">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6">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6">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6">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6">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6">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6">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6">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6">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6">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6">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6">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6">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6">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6">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6">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6">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6">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6">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6">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6">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6">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6">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6">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6">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6">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6">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6">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6">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8">
        <f>'AEO 2023 Table 47 Raw'!AI145</f>
        <v>1.7000000000000001E-2</v>
      </c>
    </row>
    <row r="162" spans="1:32" ht="15" customHeight="1">
      <c r="AF162" s="49"/>
    </row>
    <row r="163" spans="1:32" ht="12" customHeight="1">
      <c r="B163" s="23" t="s">
        <v>1224</v>
      </c>
      <c r="AF163" s="49"/>
    </row>
    <row r="164" spans="1:32" ht="15" customHeight="1">
      <c r="B164" s="23" t="s">
        <v>1225</v>
      </c>
      <c r="AF164" s="49"/>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6">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6">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6">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6">
        <f>'AEO 2023 Table 47 Raw'!AI151</f>
        <v>0.04</v>
      </c>
    </row>
    <row r="169" spans="1:32" ht="15" customHeight="1">
      <c r="B169" s="23" t="s">
        <v>1231</v>
      </c>
      <c r="AF169" s="49"/>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6">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6">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6">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6">
        <f>'AEO 2023 Table 47 Raw'!AI156</f>
        <v>0</v>
      </c>
    </row>
    <row r="174" spans="1:32" ht="15" customHeight="1">
      <c r="AF174" s="49"/>
    </row>
    <row r="175" spans="1:32" ht="15" customHeight="1">
      <c r="B175" s="23" t="s">
        <v>111</v>
      </c>
      <c r="AF175" s="49"/>
    </row>
    <row r="176" spans="1:32" ht="15" customHeight="1">
      <c r="B176" s="23" t="s">
        <v>1236</v>
      </c>
      <c r="AF176" s="49"/>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6"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6">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6"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6"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6"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6"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6"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6"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6"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6"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6"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6"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6"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6"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6">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6">
        <f>'AEO 2023 Table 47 Raw'!AI174</f>
        <v>0.106</v>
      </c>
    </row>
    <row r="193" spans="2:33" ht="15" customHeight="1" thickBot="1"/>
    <row r="194" spans="2:33"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3">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3">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3">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3">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3">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3">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3">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3">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3">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3">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3">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3">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3">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3">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3">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3">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3">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3">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3">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3">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3">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3">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3">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3">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3">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3">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3">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3">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3">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3">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3">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3">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3">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3">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3">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3">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3">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3">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3">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3">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3">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3">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3">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3">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3">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3">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3">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3">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3">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3">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3">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3">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3">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3">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3">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3">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3">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3">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3">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3">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3">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3">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3">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3">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3">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3">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3">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3">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3">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3">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3">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3">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3">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3">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3">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3">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3">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3">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3">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3">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3">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3">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3">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3">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3">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3">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3">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3">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3">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3">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3">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3">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3">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3">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3">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3">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3">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3">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3">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3">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3">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3">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3">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3">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3">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3">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3">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3">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3">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3">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3">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3">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3">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3">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3">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3">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3">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3">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3">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3">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3">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3">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3">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3">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3">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3">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3">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3">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3">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3">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3">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3">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3">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3">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3">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3">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3">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3">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3">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3">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3">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3">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3">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3">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1262</v>
      </c>
      <c r="B10" s="20" t="s">
        <v>1263</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6">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6">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6">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6">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6">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6">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6"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6"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6"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6">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6"/>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6">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6">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6">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6">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6">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6">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6"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6"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6"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6">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6"/>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6">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6">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6">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6">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6"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6">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6"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6"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6"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6">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6">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6"/>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6"/>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6"/>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6">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6">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6">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6">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6">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6">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6"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6"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6"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6">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6"/>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6">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6">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6">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6">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6">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6">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6"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6"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6"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6">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6"/>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6">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6">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6">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6">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6"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6">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6"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6"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6"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6">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6"/>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6">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6">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6">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6">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6">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6">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6"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6"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6"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6">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6"/>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6"/>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6"/>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6">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6">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6">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6">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6">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6">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6"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6"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6"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6">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6"/>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6">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6">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6">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6">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6">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6">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6"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6"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6"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6">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6"/>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6">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6">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6">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6">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6"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6">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6"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6"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6"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6">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6">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6"/>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6"/>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6"/>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6">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6">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6">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6">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6">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6">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6"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6"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6"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6">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6"/>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6">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6">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6">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6">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6">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6">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6"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6"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6"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6">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6"/>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6">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6">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6">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6">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6"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6">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6"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6"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6"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6">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6">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6"/>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6"/>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6"/>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6"/>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6"/>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6">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6">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6">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6">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6">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6">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6"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6"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6"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6">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6"/>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6">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6">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6">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6">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6">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6">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6"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6"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6"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6">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6"/>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6">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6">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6">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6">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6"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6">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6"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6"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6"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6">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6">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6"/>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6"/>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6"/>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6">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6">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6"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6"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6">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6"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6"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6"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6"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6">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6">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6">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6">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6">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6">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6">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6">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6"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6"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6"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6">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6">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6">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6">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6">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6">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6"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6">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6"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6"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6"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6">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6">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6"/>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6"/>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6"/>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6"/>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6">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6">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6">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6">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6"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6"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6">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6"/>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6">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6">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6">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6">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6">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6"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6">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6">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6"/>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6"/>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6">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6">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6">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6">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6">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6">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6"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6">
        <f>'AEO 2023 Table 49 Raw'!AI252</f>
        <v>4.1000000000000002E-2</v>
      </c>
    </row>
    <row r="274" spans="1:33" ht="12" customHeight="1" thickBot="1"/>
    <row r="275" spans="1:33"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10"/>
  <sheetViews>
    <sheetView workbookViewId="0">
      <selection activeCell="D4" sqref="D4"/>
    </sheetView>
  </sheetViews>
  <sheetFormatPr defaultRowHeight="15"/>
  <cols>
    <col min="1" max="1" width="35.28515625" customWidth="1"/>
  </cols>
  <sheetData>
    <row r="1" spans="1:32">
      <c r="A1" s="73" t="s">
        <v>3676</v>
      </c>
    </row>
    <row r="2" spans="1:32">
      <c r="D2" t="s">
        <v>3636</v>
      </c>
    </row>
    <row r="3" spans="1:32">
      <c r="B3" t="s">
        <v>3634</v>
      </c>
      <c r="C3" t="s">
        <v>122</v>
      </c>
      <c r="D3" s="72">
        <v>0.96</v>
      </c>
    </row>
    <row r="4" spans="1:32">
      <c r="B4" t="s">
        <v>3634</v>
      </c>
      <c r="C4" t="s">
        <v>129</v>
      </c>
      <c r="D4">
        <v>5.9197965948418343</v>
      </c>
    </row>
    <row r="5" spans="1:32">
      <c r="B5" t="s">
        <v>3635</v>
      </c>
      <c r="C5" t="s">
        <v>122</v>
      </c>
      <c r="D5" s="72">
        <v>1</v>
      </c>
    </row>
    <row r="6" spans="1:32">
      <c r="B6" t="s">
        <v>3635</v>
      </c>
      <c r="C6" t="s">
        <v>128</v>
      </c>
      <c r="D6" s="72">
        <v>0.9</v>
      </c>
    </row>
    <row r="7" spans="1:32">
      <c r="B7" s="73"/>
    </row>
    <row r="8" spans="1:32">
      <c r="B8" s="73">
        <v>2020</v>
      </c>
      <c r="C8" s="73">
        <v>2021</v>
      </c>
      <c r="D8" s="73">
        <v>2022</v>
      </c>
      <c r="E8" s="73">
        <v>2023</v>
      </c>
      <c r="F8" s="73">
        <v>2024</v>
      </c>
      <c r="G8" s="73">
        <v>2025</v>
      </c>
      <c r="H8" s="73">
        <v>2026</v>
      </c>
      <c r="I8" s="73">
        <v>2027</v>
      </c>
      <c r="J8" s="73">
        <v>2028</v>
      </c>
      <c r="K8" s="73">
        <v>2029</v>
      </c>
      <c r="L8" s="73">
        <v>2030</v>
      </c>
      <c r="M8" s="73">
        <v>2031</v>
      </c>
      <c r="N8" s="73">
        <v>2032</v>
      </c>
      <c r="O8" s="73">
        <v>2033</v>
      </c>
      <c r="P8" s="73">
        <v>2034</v>
      </c>
      <c r="Q8" s="73">
        <v>2035</v>
      </c>
      <c r="R8" s="73">
        <v>2036</v>
      </c>
      <c r="S8" s="73">
        <v>2037</v>
      </c>
      <c r="T8" s="73">
        <v>2038</v>
      </c>
      <c r="U8" s="73">
        <v>2039</v>
      </c>
      <c r="V8" s="73">
        <v>2040</v>
      </c>
      <c r="W8" s="73">
        <v>2041</v>
      </c>
      <c r="X8" s="73">
        <v>2042</v>
      </c>
      <c r="Y8" s="73">
        <v>2043</v>
      </c>
      <c r="Z8" s="73">
        <v>2044</v>
      </c>
      <c r="AA8" s="73">
        <v>2045</v>
      </c>
      <c r="AB8" s="73">
        <v>2046</v>
      </c>
      <c r="AC8" s="73">
        <v>2047</v>
      </c>
      <c r="AD8" s="73">
        <v>2048</v>
      </c>
      <c r="AE8" s="73">
        <v>2049</v>
      </c>
      <c r="AF8" s="73">
        <v>2050</v>
      </c>
    </row>
    <row r="9" spans="1:32">
      <c r="A9" t="s">
        <v>3677</v>
      </c>
      <c r="B9" s="74">
        <f>'AEO 2021 Table 7'!C65</f>
        <v>1.8604849999999999</v>
      </c>
      <c r="C9" s="74">
        <f>'AEO 2022 Table 7'!C65</f>
        <v>2.2901210000000001</v>
      </c>
      <c r="D9" s="74">
        <f>'AEO 2023 Table 7'!F65</f>
        <v>2.8028080000000002</v>
      </c>
      <c r="E9" s="74">
        <f>'AEO 2023 Table 7'!G65</f>
        <v>3.008168</v>
      </c>
      <c r="F9" s="74">
        <f>'AEO 2023 Table 7'!H65</f>
        <v>3.0512030000000001</v>
      </c>
      <c r="G9" s="74">
        <f>'AEO 2023 Table 7'!I65</f>
        <v>3.0571109999999999</v>
      </c>
      <c r="H9" s="74">
        <f>'AEO 2023 Table 7'!J65</f>
        <v>3.095898</v>
      </c>
      <c r="I9" s="74">
        <f>'AEO 2023 Table 7'!K65</f>
        <v>3.1342270000000001</v>
      </c>
      <c r="J9" s="74">
        <f>'AEO 2023 Table 7'!L65</f>
        <v>3.164552</v>
      </c>
      <c r="K9" s="74">
        <f>'AEO 2023 Table 7'!M65</f>
        <v>3.1871079999999998</v>
      </c>
      <c r="L9" s="74">
        <f>'AEO 2023 Table 7'!N65</f>
        <v>3.2029380000000001</v>
      </c>
      <c r="M9" s="74">
        <f>'AEO 2023 Table 7'!O65</f>
        <v>3.2187830000000002</v>
      </c>
      <c r="N9" s="74">
        <f>'AEO 2023 Table 7'!P65</f>
        <v>3.2439369999999998</v>
      </c>
      <c r="O9" s="74">
        <f>'AEO 2023 Table 7'!Q65</f>
        <v>3.270448</v>
      </c>
      <c r="P9" s="74">
        <f>'AEO 2023 Table 7'!R65</f>
        <v>3.294403</v>
      </c>
      <c r="Q9" s="74">
        <f>'AEO 2023 Table 7'!S65</f>
        <v>3.322924</v>
      </c>
      <c r="R9" s="74">
        <f>'AEO 2023 Table 7'!T65</f>
        <v>3.3598249999999998</v>
      </c>
      <c r="S9" s="74">
        <f>'AEO 2023 Table 7'!U65</f>
        <v>3.4038949999999999</v>
      </c>
      <c r="T9" s="74">
        <f>'AEO 2023 Table 7'!V65</f>
        <v>3.4501719999999998</v>
      </c>
      <c r="U9" s="74">
        <f>'AEO 2023 Table 7'!W65</f>
        <v>3.498488</v>
      </c>
      <c r="V9" s="74">
        <f>'AEO 2023 Table 7'!X65</f>
        <v>3.5546440000000001</v>
      </c>
      <c r="W9" s="74">
        <f>'AEO 2023 Table 7'!Y65</f>
        <v>3.608403</v>
      </c>
      <c r="X9" s="74">
        <f>'AEO 2023 Table 7'!Z65</f>
        <v>3.6630980000000002</v>
      </c>
      <c r="Y9" s="74">
        <f>'AEO 2023 Table 7'!AA65</f>
        <v>3.7186249999999998</v>
      </c>
      <c r="Z9" s="74">
        <f>'AEO 2023 Table 7'!AB65</f>
        <v>3.7740100000000001</v>
      </c>
      <c r="AA9" s="74">
        <f>'AEO 2023 Table 7'!AC65</f>
        <v>3.8279190000000001</v>
      </c>
      <c r="AB9" s="74">
        <f>'AEO 2023 Table 7'!AD65</f>
        <v>3.8804340000000002</v>
      </c>
      <c r="AC9" s="74">
        <f>'AEO 2023 Table 7'!AE65</f>
        <v>3.9367380000000001</v>
      </c>
      <c r="AD9" s="74">
        <f>'AEO 2023 Table 7'!AF65</f>
        <v>3.9936039999999999</v>
      </c>
      <c r="AE9" s="74">
        <f>'AEO 2023 Table 7'!AG65</f>
        <v>4.0496509999999999</v>
      </c>
      <c r="AF9" s="74">
        <f>'AEO 2023 Table 7'!AH65</f>
        <v>4.112158</v>
      </c>
    </row>
    <row r="10" spans="1:32">
      <c r="A10" t="s">
        <v>3678</v>
      </c>
      <c r="C10" s="45">
        <f>'BCDTRtSY-psgr'!C4*'calibration multiplier'!B9</f>
        <v>2.5849490452184076</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E4" sqref="E4:AF4"/>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f>INDEX('AEO 2022 Table 7'!18:18,MATCH(C$1,'AEO 2022 Table 7'!1:1,0))/INDEX('AEO 2021 Table 7'!18:18,MATCH($B$1,'AEO 2021 Table 7'!1:1,0))</f>
        <v>1.0451900749195433</v>
      </c>
      <c r="D2">
        <f>INDEX('AEO 2023 Table 7'!18:18,MATCH(D$1,'AEO 2023 Table 7'!1:1,0))/INDEX('AEO 2021 Table 7'!18:18,MATCH($B$1,'AEO 2021 Table 7'!1:1,0))</f>
        <v>1.0815866821748035</v>
      </c>
      <c r="E2">
        <f>INDEX('AEO 2023 Table 7'!18:18,MATCH(E$1,'AEO 2023 Table 7'!1:1,0))/INDEX('AEO 2021 Table 7'!18:18,MATCH($B$1,'AEO 2021 Table 7'!1:1,0))</f>
        <v>1.1036729271557568</v>
      </c>
      <c r="F2">
        <f>INDEX('AEO 2023 Table 7'!18:18,MATCH(F$1,'AEO 2023 Table 7'!1:1,0))/INDEX('AEO 2021 Table 7'!18:18,MATCH($B$1,'AEO 2021 Table 7'!1:1,0))</f>
        <v>1.1117174850298468</v>
      </c>
      <c r="G2">
        <f>INDEX('AEO 2023 Table 7'!18:18,MATCH(G$1,'AEO 2023 Table 7'!1:1,0))/INDEX('AEO 2021 Table 7'!18:18,MATCH($B$1,'AEO 2021 Table 7'!1:1,0))</f>
        <v>1.1158461471969614</v>
      </c>
      <c r="H2">
        <f>INDEX('AEO 2023 Table 7'!18:18,MATCH(H$1,'AEO 2023 Table 7'!1:1,0))/INDEX('AEO 2021 Table 7'!18:18,MATCH($B$1,'AEO 2021 Table 7'!1:1,0))</f>
        <v>1.1237880830323723</v>
      </c>
      <c r="I2">
        <f>INDEX('AEO 2023 Table 7'!18:18,MATCH(I$1,'AEO 2023 Table 7'!1:1,0))/INDEX('AEO 2021 Table 7'!18:18,MATCH($B$1,'AEO 2021 Table 7'!1:1,0))</f>
        <v>1.1343237132465265</v>
      </c>
      <c r="J2">
        <f>INDEX('AEO 2023 Table 7'!18:18,MATCH(J$1,'AEO 2023 Table 7'!1:1,0))/INDEX('AEO 2021 Table 7'!18:18,MATCH($B$1,'AEO 2021 Table 7'!1:1,0))</f>
        <v>1.1440709635093038</v>
      </c>
      <c r="K2">
        <f>INDEX('AEO 2023 Table 7'!18:18,MATCH(K$1,'AEO 2023 Table 7'!1:1,0))/INDEX('AEO 2021 Table 7'!18:18,MATCH($B$1,'AEO 2021 Table 7'!1:1,0))</f>
        <v>1.1516846012578073</v>
      </c>
      <c r="L2">
        <f>INDEX('AEO 2023 Table 7'!18:18,MATCH(L$1,'AEO 2023 Table 7'!1:1,0))/INDEX('AEO 2021 Table 7'!18:18,MATCH($B$1,'AEO 2021 Table 7'!1:1,0))</f>
        <v>1.157493388665265</v>
      </c>
      <c r="M2">
        <f>INDEX('AEO 2023 Table 7'!18:18,MATCH(M$1,'AEO 2023 Table 7'!1:1,0))/INDEX('AEO 2021 Table 7'!18:18,MATCH($B$1,'AEO 2021 Table 7'!1:1,0))</f>
        <v>1.1624124739047637</v>
      </c>
      <c r="N2">
        <f>INDEX('AEO 2023 Table 7'!18:18,MATCH(N$1,'AEO 2023 Table 7'!1:1,0))/INDEX('AEO 2021 Table 7'!18:18,MATCH($B$1,'AEO 2021 Table 7'!1:1,0))</f>
        <v>1.1665500518548182</v>
      </c>
      <c r="O2">
        <f>INDEX('AEO 2023 Table 7'!18:18,MATCH(O$1,'AEO 2023 Table 7'!1:1,0))/INDEX('AEO 2021 Table 7'!18:18,MATCH($B$1,'AEO 2021 Table 7'!1:1,0))</f>
        <v>1.1725252636600967</v>
      </c>
      <c r="P2">
        <f>INDEX('AEO 2023 Table 7'!18:18,MATCH(P$1,'AEO 2023 Table 7'!1:1,0))/INDEX('AEO 2021 Table 7'!18:18,MATCH($B$1,'AEO 2021 Table 7'!1:1,0))</f>
        <v>1.1801556180261137</v>
      </c>
      <c r="Q2">
        <f>INDEX('AEO 2023 Table 7'!18:18,MATCH(Q$1,'AEO 2023 Table 7'!1:1,0))/INDEX('AEO 2021 Table 7'!18:18,MATCH($B$1,'AEO 2021 Table 7'!1:1,0))</f>
        <v>1.1871242682255987</v>
      </c>
      <c r="R2">
        <f>INDEX('AEO 2023 Table 7'!18:18,MATCH(R$1,'AEO 2023 Table 7'!1:1,0))/INDEX('AEO 2021 Table 7'!18:18,MATCH($B$1,'AEO 2021 Table 7'!1:1,0))</f>
        <v>1.192785855440476</v>
      </c>
      <c r="S2">
        <f>INDEX('AEO 2023 Table 7'!18:18,MATCH(S$1,'AEO 2023 Table 7'!1:1,0))/INDEX('AEO 2021 Table 7'!18:18,MATCH($B$1,'AEO 2021 Table 7'!1:1,0))</f>
        <v>1.1993655628828863</v>
      </c>
      <c r="T2">
        <f>INDEX('AEO 2023 Table 7'!18:18,MATCH(T$1,'AEO 2023 Table 7'!1:1,0))/INDEX('AEO 2021 Table 7'!18:18,MATCH($B$1,'AEO 2021 Table 7'!1:1,0))</f>
        <v>1.2067901155071634</v>
      </c>
      <c r="U2">
        <f>INDEX('AEO 2023 Table 7'!18:18,MATCH(U$1,'AEO 2023 Table 7'!1:1,0))/INDEX('AEO 2021 Table 7'!18:18,MATCH($B$1,'AEO 2021 Table 7'!1:1,0))</f>
        <v>1.2142706692756093</v>
      </c>
      <c r="V2">
        <f>INDEX('AEO 2023 Table 7'!18:18,MATCH(V$1,'AEO 2023 Table 7'!1:1,0))/INDEX('AEO 2021 Table 7'!18:18,MATCH($B$1,'AEO 2021 Table 7'!1:1,0))</f>
        <v>1.2228153360789373</v>
      </c>
      <c r="W2">
        <f>INDEX('AEO 2023 Table 7'!18:18,MATCH(W$1,'AEO 2023 Table 7'!1:1,0))/INDEX('AEO 2021 Table 7'!18:18,MATCH($B$1,'AEO 2021 Table 7'!1:1,0))</f>
        <v>1.2315711910685154</v>
      </c>
      <c r="X2">
        <f>INDEX('AEO 2023 Table 7'!18:18,MATCH(X$1,'AEO 2023 Table 7'!1:1,0))/INDEX('AEO 2021 Table 7'!18:18,MATCH($B$1,'AEO 2021 Table 7'!1:1,0))</f>
        <v>1.2407023370693648</v>
      </c>
      <c r="Y2">
        <f>INDEX('AEO 2023 Table 7'!18:18,MATCH(Y$1,'AEO 2023 Table 7'!1:1,0))/INDEX('AEO 2021 Table 7'!18:18,MATCH($B$1,'AEO 2021 Table 7'!1:1,0))</f>
        <v>1.2495704727990735</v>
      </c>
      <c r="Z2">
        <f>INDEX('AEO 2023 Table 7'!18:18,MATCH(Z$1,'AEO 2023 Table 7'!1:1,0))/INDEX('AEO 2021 Table 7'!18:18,MATCH($B$1,'AEO 2021 Table 7'!1:1,0))</f>
        <v>1.2587539045907352</v>
      </c>
      <c r="AA2">
        <f>INDEX('AEO 2023 Table 7'!18:18,MATCH(AA$1,'AEO 2023 Table 7'!1:1,0))/INDEX('AEO 2021 Table 7'!18:18,MATCH($B$1,'AEO 2021 Table 7'!1:1,0))</f>
        <v>1.2685165716489295</v>
      </c>
      <c r="AB2">
        <f>INDEX('AEO 2023 Table 7'!18:18,MATCH(AB$1,'AEO 2023 Table 7'!1:1,0))/INDEX('AEO 2021 Table 7'!18:18,MATCH($B$1,'AEO 2021 Table 7'!1:1,0))</f>
        <v>1.2798597132024367</v>
      </c>
      <c r="AC2">
        <f>INDEX('AEO 2023 Table 7'!18:18,MATCH(AC$1,'AEO 2023 Table 7'!1:1,0))/INDEX('AEO 2021 Table 7'!18:18,MATCH($B$1,'AEO 2021 Table 7'!1:1,0))</f>
        <v>1.292037298317847</v>
      </c>
      <c r="AD2">
        <f>INDEX('AEO 2023 Table 7'!18:18,MATCH(AD$1,'AEO 2023 Table 7'!1:1,0))/INDEX('AEO 2021 Table 7'!18:18,MATCH($B$1,'AEO 2021 Table 7'!1:1,0))</f>
        <v>1.3046009473335485</v>
      </c>
      <c r="AE2">
        <f>INDEX('AEO 2023 Table 7'!18:18,MATCH(AE$1,'AEO 2023 Table 7'!1:1,0))/INDEX('AEO 2021 Table 7'!18:18,MATCH($B$1,'AEO 2021 Table 7'!1:1,0))</f>
        <v>1.3173299061791035</v>
      </c>
      <c r="AF2">
        <f>INDEX('AEO 2023 Table 7'!18:18,MATCH(AF$1,'AEO 2023 Table 7'!1:1,0))/INDEX('AEO 2021 Table 7'!18:18,MATCH($B$1,'AEO 2021 Table 7'!1:1,0))</f>
        <v>1.3312213286020753</v>
      </c>
    </row>
    <row r="3" spans="1:32">
      <c r="A3" t="s">
        <v>124</v>
      </c>
      <c r="B3">
        <f>INDEX('AEO 2021 Table 7'!22:22,MATCH(B$1,'AEO 2021 Table 7'!1:1,0))/INDEX('AEO 2021 Table 7'!22:22,MATCH(B$1,'AEO 2021 Table 7'!1:1,0))</f>
        <v>1</v>
      </c>
      <c r="C3">
        <f>'AEO 2022 Table 7'!E22/'AEO 2021 Table 7'!D22</f>
        <v>1.3645735665050851</v>
      </c>
      <c r="D3">
        <f>INDEX('AEO 2023 Table 7'!22:22,MATCH(D$1,'AEO 2023 Table 7'!1:1,0))/INDEX('AEO 2021 Table 7'!22:22,MATCH($B$1,'AEO 2021 Table 7'!1:1,0))</f>
        <v>1.6199185930975935</v>
      </c>
      <c r="E3">
        <f>INDEX('AEO 2023 Table 7'!22:22,MATCH(E$1,'AEO 2023 Table 7'!1:1,0))/INDEX('AEO 2021 Table 7'!22:22,MATCH($B$1,'AEO 2021 Table 7'!1:1,0))</f>
        <v>1.7252488517852846</v>
      </c>
      <c r="F3">
        <f>INDEX('AEO 2023 Table 7'!22:22,MATCH(F$1,'AEO 2023 Table 7'!1:1,0))/INDEX('AEO 2021 Table 7'!22:22,MATCH($B$1,'AEO 2021 Table 7'!1:1,0))</f>
        <v>1.7851248277020171</v>
      </c>
      <c r="G3">
        <f>INDEX('AEO 2023 Table 7'!22:22,MATCH(G$1,'AEO 2023 Table 7'!1:1,0))/INDEX('AEO 2021 Table 7'!22:22,MATCH($B$1,'AEO 2021 Table 7'!1:1,0))</f>
        <v>1.8222647167241603</v>
      </c>
      <c r="H3">
        <f>INDEX('AEO 2023 Table 7'!22:22,MATCH(H$1,'AEO 2023 Table 7'!1:1,0))/INDEX('AEO 2021 Table 7'!22:22,MATCH($B$1,'AEO 2021 Table 7'!1:1,0))</f>
        <v>1.8493618270108403</v>
      </c>
      <c r="I3">
        <f>INDEX('AEO 2023 Table 7'!22:22,MATCH(I$1,'AEO 2023 Table 7'!1:1,0))/INDEX('AEO 2021 Table 7'!22:22,MATCH($B$1,'AEO 2021 Table 7'!1:1,0))</f>
        <v>1.8696915165647472</v>
      </c>
      <c r="J3">
        <f>INDEX('AEO 2023 Table 7'!22:22,MATCH(J$1,'AEO 2023 Table 7'!1:1,0))/INDEX('AEO 2021 Table 7'!22:22,MATCH($B$1,'AEO 2021 Table 7'!1:1,0))</f>
        <v>1.8852167568864497</v>
      </c>
      <c r="K3">
        <f>INDEX('AEO 2023 Table 7'!22:22,MATCH(K$1,'AEO 2023 Table 7'!1:1,0))/INDEX('AEO 2021 Table 7'!22:22,MATCH($B$1,'AEO 2021 Table 7'!1:1,0))</f>
        <v>1.896820743906322</v>
      </c>
      <c r="L3">
        <f>INDEX('AEO 2023 Table 7'!22:22,MATCH(L$1,'AEO 2023 Table 7'!1:1,0))/INDEX('AEO 2021 Table 7'!22:22,MATCH($B$1,'AEO 2021 Table 7'!1:1,0))</f>
        <v>1.9053617756826353</v>
      </c>
      <c r="M3">
        <f>INDEX('AEO 2023 Table 7'!22:22,MATCH(M$1,'AEO 2023 Table 7'!1:1,0))/INDEX('AEO 2021 Table 7'!22:22,MATCH($B$1,'AEO 2021 Table 7'!1:1,0))</f>
        <v>1.9112315990462188</v>
      </c>
      <c r="N3">
        <f>INDEX('AEO 2023 Table 7'!22:22,MATCH(N$1,'AEO 2023 Table 7'!1:1,0))/INDEX('AEO 2021 Table 7'!22:22,MATCH($B$1,'AEO 2021 Table 7'!1:1,0))</f>
        <v>1.9159530922981753</v>
      </c>
      <c r="O3">
        <f>INDEX('AEO 2023 Table 7'!22:22,MATCH(O$1,'AEO 2023 Table 7'!1:1,0))/INDEX('AEO 2021 Table 7'!22:22,MATCH($B$1,'AEO 2021 Table 7'!1:1,0))</f>
        <v>1.9201516933091749</v>
      </c>
      <c r="P3">
        <f>INDEX('AEO 2023 Table 7'!22:22,MATCH(P$1,'AEO 2023 Table 7'!1:1,0))/INDEX('AEO 2021 Table 7'!22:22,MATCH($B$1,'AEO 2021 Table 7'!1:1,0))</f>
        <v>1.9242515521473793</v>
      </c>
      <c r="Q3">
        <f>INDEX('AEO 2023 Table 7'!22:22,MATCH(Q$1,'AEO 2023 Table 7'!1:1,0))/INDEX('AEO 2021 Table 7'!22:22,MATCH($B$1,'AEO 2021 Table 7'!1:1,0))</f>
        <v>1.9275480599554053</v>
      </c>
      <c r="R3">
        <f>INDEX('AEO 2023 Table 7'!22:22,MATCH(R$1,'AEO 2023 Table 7'!1:1,0))/INDEX('AEO 2021 Table 7'!22:22,MATCH($B$1,'AEO 2021 Table 7'!1:1,0))</f>
        <v>1.9303780349993738</v>
      </c>
      <c r="S3">
        <f>INDEX('AEO 2023 Table 7'!22:22,MATCH(S$1,'AEO 2023 Table 7'!1:1,0))/INDEX('AEO 2021 Table 7'!22:22,MATCH($B$1,'AEO 2021 Table 7'!1:1,0))</f>
        <v>1.9328404779394424</v>
      </c>
      <c r="T3">
        <f>INDEX('AEO 2023 Table 7'!22:22,MATCH(T$1,'AEO 2023 Table 7'!1:1,0))/INDEX('AEO 2021 Table 7'!22:22,MATCH($B$1,'AEO 2021 Table 7'!1:1,0))</f>
        <v>1.933982050452856</v>
      </c>
      <c r="U3">
        <f>INDEX('AEO 2023 Table 7'!22:22,MATCH(U$1,'AEO 2023 Table 7'!1:1,0))/INDEX('AEO 2021 Table 7'!22:22,MATCH($B$1,'AEO 2021 Table 7'!1:1,0))</f>
        <v>1.9344470415244257</v>
      </c>
      <c r="V3">
        <f>INDEX('AEO 2023 Table 7'!22:22,MATCH(V$1,'AEO 2023 Table 7'!1:1,0))/INDEX('AEO 2021 Table 7'!22:22,MATCH($B$1,'AEO 2021 Table 7'!1:1,0))</f>
        <v>1.9344416871433279</v>
      </c>
      <c r="W3">
        <f>INDEX('AEO 2023 Table 7'!22:22,MATCH(W$1,'AEO 2023 Table 7'!1:1,0))/INDEX('AEO 2021 Table 7'!22:22,MATCH($B$1,'AEO 2021 Table 7'!1:1,0))</f>
        <v>1.9339579557379165</v>
      </c>
      <c r="X3">
        <f>INDEX('AEO 2023 Table 7'!22:22,MATCH(X$1,'AEO 2023 Table 7'!1:1,0))/INDEX('AEO 2021 Table 7'!22:22,MATCH($B$1,'AEO 2021 Table 7'!1:1,0))</f>
        <v>1.933225605647432</v>
      </c>
      <c r="Y3">
        <f>INDEX('AEO 2023 Table 7'!22:22,MATCH(Y$1,'AEO 2023 Table 7'!1:1,0))/INDEX('AEO 2021 Table 7'!22:22,MATCH($B$1,'AEO 2021 Table 7'!1:1,0))</f>
        <v>1.931809353383706</v>
      </c>
      <c r="Z3">
        <f>INDEX('AEO 2023 Table 7'!22:22,MATCH(Z$1,'AEO 2023 Table 7'!1:1,0))/INDEX('AEO 2021 Table 7'!22:22,MATCH($B$1,'AEO 2021 Table 7'!1:1,0))</f>
        <v>1.9304309972137832</v>
      </c>
      <c r="AA3">
        <f>INDEX('AEO 2023 Table 7'!22:22,MATCH(AA$1,'AEO 2023 Table 7'!1:1,0))/INDEX('AEO 2021 Table 7'!22:22,MATCH($B$1,'AEO 2021 Table 7'!1:1,0))</f>
        <v>1.928786685242061</v>
      </c>
      <c r="AB3">
        <f>INDEX('AEO 2023 Table 7'!22:22,MATCH(AB$1,'AEO 2023 Table 7'!1:1,0))/INDEX('AEO 2021 Table 7'!22:22,MATCH($B$1,'AEO 2021 Table 7'!1:1,0))</f>
        <v>1.9276869599864332</v>
      </c>
      <c r="AC3">
        <f>INDEX('AEO 2023 Table 7'!22:22,MATCH(AC$1,'AEO 2023 Table 7'!1:1,0))/INDEX('AEO 2021 Table 7'!22:22,MATCH($B$1,'AEO 2021 Table 7'!1:1,0))</f>
        <v>1.9257874009751066</v>
      </c>
      <c r="AD3">
        <f>INDEX('AEO 2023 Table 7'!22:22,MATCH(AD$1,'AEO 2023 Table 7'!1:1,0))/INDEX('AEO 2021 Table 7'!22:22,MATCH($B$1,'AEO 2021 Table 7'!1:1,0))</f>
        <v>1.9240478641050693</v>
      </c>
      <c r="AE3">
        <f>INDEX('AEO 2023 Table 7'!22:22,MATCH(AE$1,'AEO 2023 Table 7'!1:1,0))/INDEX('AEO 2021 Table 7'!22:22,MATCH($B$1,'AEO 2021 Table 7'!1:1,0))</f>
        <v>1.9219675762683122</v>
      </c>
      <c r="AF3">
        <f>INDEX('AEO 2023 Table 7'!22:22,MATCH(AF$1,'AEO 2023 Table 7'!1:1,0))/INDEX('AEO 2021 Table 7'!22:22,MATCH($B$1,'AEO 2021 Table 7'!1:1,0))</f>
        <v>1.9201542320243503</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s="45">
        <f>(SUM(INDEX('AEO 2022 Table 47'!45:45,MATCH(C1,'AEO 2022 Table 47'!13:13,0)),INDEX('AEO 2022 Table 47'!59:59,MATCH(C1,'AEO 2022 Table 47'!13:13,0)))/SUM(INDEX('AEO 2021 Table 47'!41:41,MATCH($B$1,'AEO 2021 Table 47'!1:1,0)),INDEX('AEO 2021 Table 47'!55:55,MATCH($B$1,'AEO 2021 Table 47'!1:1,0))))*'calibration multiplier'!$D$3</f>
        <v>1.3893952626430246</v>
      </c>
      <c r="D4" s="45">
        <f>$C$4*'AEO 2023 Table 7'!F65/'AEO 2022 Table 7'!$C$65</f>
        <v>1.700437731149564</v>
      </c>
      <c r="E4" s="45">
        <f>$D$4*'AEO 2023 Table 7'!G65/'AEO 2023 Table 7'!$F$65</f>
        <v>1.8250277467585081</v>
      </c>
      <c r="F4" s="45">
        <f>$D$4*'AEO 2023 Table 7'!H65/'AEO 2023 Table 7'!$F$65</f>
        <v>1.8511366838530299</v>
      </c>
      <c r="G4" s="45">
        <f>$D$4*'AEO 2023 Table 7'!I65/'AEO 2023 Table 7'!$F$65</f>
        <v>1.8547210128957725</v>
      </c>
      <c r="H4" s="45">
        <f>$D$4*'AEO 2023 Table 7'!J65/'AEO 2023 Table 7'!$F$65</f>
        <v>1.8782527276183285</v>
      </c>
      <c r="I4" s="45">
        <f>$D$4*'AEO 2023 Table 7'!K65/'AEO 2023 Table 7'!$F$65</f>
        <v>1.9015065779702727</v>
      </c>
      <c r="J4" s="45">
        <f>$D$4*'AEO 2023 Table 7'!L65/'AEO 2023 Table 7'!$F$65</f>
        <v>1.9199044754349264</v>
      </c>
      <c r="K4" s="45">
        <f>$D$4*'AEO 2023 Table 7'!M65/'AEO 2023 Table 7'!$F$65</f>
        <v>1.9335889923421881</v>
      </c>
      <c r="L4" s="45">
        <f>$D$4*'AEO 2023 Table 7'!N65/'AEO 2023 Table 7'!$F$65</f>
        <v>1.9431929071605056</v>
      </c>
      <c r="M4" s="45">
        <f>$D$4*'AEO 2023 Table 7'!O65/'AEO 2023 Table 7'!$F$65</f>
        <v>1.9528059223403054</v>
      </c>
      <c r="N4" s="45">
        <f>$D$4*'AEO 2023 Table 7'!P65/'AEO 2023 Table 7'!$F$65</f>
        <v>1.9680666218564105</v>
      </c>
      <c r="O4" s="45">
        <f>$D$4*'AEO 2023 Table 7'!Q65/'AEO 2023 Table 7'!$F$65</f>
        <v>1.9841506007413381</v>
      </c>
      <c r="P4" s="45">
        <f>$D$4*'AEO 2023 Table 7'!R65/'AEO 2023 Table 7'!$F$65</f>
        <v>1.998683878029575</v>
      </c>
      <c r="Q4" s="45">
        <f>$D$4*'AEO 2023 Table 7'!S65/'AEO 2023 Table 7'!$F$65</f>
        <v>2.0159873053532147</v>
      </c>
      <c r="R4" s="45">
        <f>$D$4*'AEO 2023 Table 7'!T65/'AEO 2023 Table 7'!$F$65</f>
        <v>2.038374801291984</v>
      </c>
      <c r="S4" s="45">
        <f>$D$4*'AEO 2023 Table 7'!U65/'AEO 2023 Table 7'!$F$65</f>
        <v>2.0651116633288278</v>
      </c>
      <c r="T4" s="45">
        <f>$D$4*'AEO 2023 Table 7'!V65/'AEO 2023 Table 7'!$F$65</f>
        <v>2.0931874918851925</v>
      </c>
      <c r="U4" s="45">
        <f>$D$4*'AEO 2023 Table 7'!W65/'AEO 2023 Table 7'!$F$65</f>
        <v>2.1225003629124704</v>
      </c>
      <c r="V4" s="45">
        <f>$D$4*'AEO 2023 Table 7'!X65/'AEO 2023 Table 7'!$F$65</f>
        <v>2.1565696895414921</v>
      </c>
      <c r="W4" s="45">
        <f>$D$4*'AEO 2023 Table 7'!Y65/'AEO 2023 Table 7'!$F$65</f>
        <v>2.1891847784055418</v>
      </c>
      <c r="X4" s="45">
        <f>$D$4*'AEO 2023 Table 7'!Z65/'AEO 2023 Table 7'!$F$65</f>
        <v>2.2223677298261264</v>
      </c>
      <c r="Y4" s="45">
        <f>$D$4*'AEO 2023 Table 7'!AA65/'AEO 2023 Table 7'!$F$65</f>
        <v>2.2560554479636301</v>
      </c>
      <c r="Z4" s="45">
        <f>$D$4*'AEO 2023 Table 7'!AB65/'AEO 2023 Table 7'!$F$65</f>
        <v>2.2896570160124297</v>
      </c>
      <c r="AA4" s="45">
        <f>$D$4*'AEO 2023 Table 7'!AC65/'AEO 2023 Table 7'!$F$65</f>
        <v>2.3223631084913086</v>
      </c>
      <c r="AB4" s="45">
        <f>$D$4*'AEO 2023 Table 7'!AD65/'AEO 2023 Table 7'!$F$65</f>
        <v>2.3542234740430406</v>
      </c>
      <c r="AC4" s="45">
        <f>$D$4*'AEO 2023 Table 7'!AE65/'AEO 2023 Table 7'!$F$65</f>
        <v>2.3883825909053606</v>
      </c>
      <c r="AD4" s="45">
        <f>$D$4*'AEO 2023 Table 7'!AF65/'AEO 2023 Table 7'!$F$65</f>
        <v>2.4228826679779072</v>
      </c>
      <c r="AE4" s="45">
        <f>$D$4*'AEO 2023 Table 7'!AG65/'AEO 2023 Table 7'!$F$65</f>
        <v>2.4568858653134864</v>
      </c>
      <c r="AF4" s="45">
        <f>$D$4*'AEO 2023 Table 7'!AH65/'AEO 2023 Table 7'!$F$65</f>
        <v>2.49480828499438</v>
      </c>
    </row>
    <row r="5" spans="1:32">
      <c r="A5" t="s">
        <v>127</v>
      </c>
      <c r="B5">
        <f>INDEX('AEO 2021 Table 7'!23:23,MATCH(B$1,'AEO 2021 Table 7'!1:1,0))/INDEX('AEO 2021 Table 7'!23:23,MATCH($B$1,'AEO 2021 Table 7'!1:1,0))</f>
        <v>1</v>
      </c>
      <c r="C5">
        <f>INDEX('AEO 2022 Table 7'!23:23,MATCH(C$1,'AEO 2022 Table 7'!1:1,0))/INDEX('AEO 2021 Table 7'!23:23,MATCH($B$1,'AEO 2021 Table 7'!1:1,0))</f>
        <v>1.1734847796769108</v>
      </c>
      <c r="D5">
        <f>INDEX('AEO 2023 Table 7'!23:23,MATCH(D$1,'AEO 2023 Table 7'!1:1,0))/INDEX('AEO 2021 Table 7'!23:23,MATCH($B$1,'AEO 2021 Table 7'!1:1,0))</f>
        <v>1.2072131200849379</v>
      </c>
      <c r="E5">
        <f>INDEX('AEO 2023 Table 7'!23:23,MATCH(E$1,'AEO 2023 Table 7'!1:1,0))/INDEX('AEO 2021 Table 7'!23:23,MATCH($B$1,'AEO 2021 Table 7'!1:1,0))</f>
        <v>1.2827129900925454</v>
      </c>
      <c r="F5">
        <f>INDEX('AEO 2023 Table 7'!23:23,MATCH(F$1,'AEO 2023 Table 7'!1:1,0))/INDEX('AEO 2021 Table 7'!23:23,MATCH($B$1,'AEO 2021 Table 7'!1:1,0))</f>
        <v>1.3241166884762345</v>
      </c>
      <c r="G5">
        <f>INDEX('AEO 2023 Table 7'!23:23,MATCH(G$1,'AEO 2023 Table 7'!1:1,0))/INDEX('AEO 2021 Table 7'!23:23,MATCH($B$1,'AEO 2021 Table 7'!1:1,0))</f>
        <v>1.3498302730256735</v>
      </c>
      <c r="H5">
        <f>INDEX('AEO 2023 Table 7'!23:23,MATCH(H$1,'AEO 2023 Table 7'!1:1,0))/INDEX('AEO 2021 Table 7'!23:23,MATCH($B$1,'AEO 2021 Table 7'!1:1,0))</f>
        <v>1.3864384294996712</v>
      </c>
      <c r="I5">
        <f>INDEX('AEO 2023 Table 7'!23:23,MATCH(I$1,'AEO 2023 Table 7'!1:1,0))/INDEX('AEO 2021 Table 7'!23:23,MATCH($B$1,'AEO 2021 Table 7'!1:1,0))</f>
        <v>1.4194206552225306</v>
      </c>
      <c r="J5">
        <f>INDEX('AEO 2023 Table 7'!23:23,MATCH(J$1,'AEO 2023 Table 7'!1:1,0))/INDEX('AEO 2021 Table 7'!23:23,MATCH($B$1,'AEO 2021 Table 7'!1:1,0))</f>
        <v>1.4471955362710813</v>
      </c>
      <c r="K5">
        <f>INDEX('AEO 2023 Table 7'!23:23,MATCH(K$1,'AEO 2023 Table 7'!1:1,0))/INDEX('AEO 2021 Table 7'!23:23,MATCH($B$1,'AEO 2021 Table 7'!1:1,0))</f>
        <v>1.4677335333758472</v>
      </c>
      <c r="L5">
        <f>INDEX('AEO 2023 Table 7'!23:23,MATCH(L$1,'AEO 2023 Table 7'!1:1,0))/INDEX('AEO 2021 Table 7'!23:23,MATCH($B$1,'AEO 2021 Table 7'!1:1,0))</f>
        <v>1.482059848401478</v>
      </c>
      <c r="M5">
        <f>INDEX('AEO 2023 Table 7'!23:23,MATCH(M$1,'AEO 2023 Table 7'!1:1,0))/INDEX('AEO 2021 Table 7'!23:23,MATCH($B$1,'AEO 2021 Table 7'!1:1,0))</f>
        <v>1.4923316101932618</v>
      </c>
      <c r="N5">
        <f>INDEX('AEO 2023 Table 7'!23:23,MATCH(N$1,'AEO 2023 Table 7'!1:1,0))/INDEX('AEO 2021 Table 7'!23:23,MATCH($B$1,'AEO 2021 Table 7'!1:1,0))</f>
        <v>1.5071075323022687</v>
      </c>
      <c r="O5">
        <f>INDEX('AEO 2023 Table 7'!23:23,MATCH(O$1,'AEO 2023 Table 7'!1:1,0))/INDEX('AEO 2021 Table 7'!23:23,MATCH($B$1,'AEO 2021 Table 7'!1:1,0))</f>
        <v>1.5245028051285081</v>
      </c>
      <c r="P5">
        <f>INDEX('AEO 2023 Table 7'!23:23,MATCH(P$1,'AEO 2023 Table 7'!1:1,0))/INDEX('AEO 2021 Table 7'!23:23,MATCH($B$1,'AEO 2021 Table 7'!1:1,0))</f>
        <v>1.5443782655282441</v>
      </c>
      <c r="Q5">
        <f>INDEX('AEO 2023 Table 7'!23:23,MATCH(Q$1,'AEO 2023 Table 7'!1:1,0))/INDEX('AEO 2021 Table 7'!23:23,MATCH($B$1,'AEO 2021 Table 7'!1:1,0))</f>
        <v>1.5612564121170531</v>
      </c>
      <c r="R5">
        <f>INDEX('AEO 2023 Table 7'!23:23,MATCH(R$1,'AEO 2023 Table 7'!1:1,0))/INDEX('AEO 2021 Table 7'!23:23,MATCH($B$1,'AEO 2021 Table 7'!1:1,0))</f>
        <v>1.57780749528287</v>
      </c>
      <c r="S5">
        <f>INDEX('AEO 2023 Table 7'!23:23,MATCH(S$1,'AEO 2023 Table 7'!1:1,0))/INDEX('AEO 2021 Table 7'!23:23,MATCH($B$1,'AEO 2021 Table 7'!1:1,0))</f>
        <v>1.5942365153516773</v>
      </c>
      <c r="T5">
        <f>INDEX('AEO 2023 Table 7'!23:23,MATCH(T$1,'AEO 2023 Table 7'!1:1,0))/INDEX('AEO 2021 Table 7'!23:23,MATCH($B$1,'AEO 2021 Table 7'!1:1,0))</f>
        <v>1.6113708422658051</v>
      </c>
      <c r="U5">
        <f>INDEX('AEO 2023 Table 7'!23:23,MATCH(U$1,'AEO 2023 Table 7'!1:1,0))/INDEX('AEO 2021 Table 7'!23:23,MATCH($B$1,'AEO 2021 Table 7'!1:1,0))</f>
        <v>1.6279976942569312</v>
      </c>
      <c r="V5">
        <f>INDEX('AEO 2023 Table 7'!23:23,MATCH(V$1,'AEO 2023 Table 7'!1:1,0))/INDEX('AEO 2021 Table 7'!23:23,MATCH($B$1,'AEO 2021 Table 7'!1:1,0))</f>
        <v>1.6470498695030158</v>
      </c>
      <c r="W5">
        <f>INDEX('AEO 2023 Table 7'!23:23,MATCH(W$1,'AEO 2023 Table 7'!1:1,0))/INDEX('AEO 2021 Table 7'!23:23,MATCH($B$1,'AEO 2021 Table 7'!1:1,0))</f>
        <v>1.6646567504016307</v>
      </c>
      <c r="X5">
        <f>INDEX('AEO 2023 Table 7'!23:23,MATCH(X$1,'AEO 2023 Table 7'!1:1,0))/INDEX('AEO 2021 Table 7'!23:23,MATCH($B$1,'AEO 2021 Table 7'!1:1,0))</f>
        <v>1.6827556481013823</v>
      </c>
      <c r="Y5">
        <f>INDEX('AEO 2023 Table 7'!23:23,MATCH(Y$1,'AEO 2023 Table 7'!1:1,0))/INDEX('AEO 2021 Table 7'!23:23,MATCH($B$1,'AEO 2021 Table 7'!1:1,0))</f>
        <v>1.6982833315152019</v>
      </c>
      <c r="Z5">
        <f>INDEX('AEO 2023 Table 7'!23:23,MATCH(Z$1,'AEO 2023 Table 7'!1:1,0))/INDEX('AEO 2021 Table 7'!23:23,MATCH($B$1,'AEO 2021 Table 7'!1:1,0))</f>
        <v>1.7157050353270147</v>
      </c>
      <c r="AA5">
        <f>INDEX('AEO 2023 Table 7'!23:23,MATCH(AA$1,'AEO 2023 Table 7'!1:1,0))/INDEX('AEO 2021 Table 7'!23:23,MATCH($B$1,'AEO 2021 Table 7'!1:1,0))</f>
        <v>1.7326846608816446</v>
      </c>
      <c r="AB5">
        <f>INDEX('AEO 2023 Table 7'!23:23,MATCH(AB$1,'AEO 2023 Table 7'!1:1,0))/INDEX('AEO 2021 Table 7'!23:23,MATCH($B$1,'AEO 2021 Table 7'!1:1,0))</f>
        <v>1.7567740213206746</v>
      </c>
      <c r="AC5">
        <f>INDEX('AEO 2023 Table 7'!23:23,MATCH(AC$1,'AEO 2023 Table 7'!1:1,0))/INDEX('AEO 2021 Table 7'!23:23,MATCH($B$1,'AEO 2021 Table 7'!1:1,0))</f>
        <v>1.776543117026953</v>
      </c>
      <c r="AD5">
        <f>INDEX('AEO 2023 Table 7'!23:23,MATCH(AD$1,'AEO 2023 Table 7'!1:1,0))/INDEX('AEO 2021 Table 7'!23:23,MATCH($B$1,'AEO 2021 Table 7'!1:1,0))</f>
        <v>1.7983111961815075</v>
      </c>
      <c r="AE5">
        <f>INDEX('AEO 2023 Table 7'!23:23,MATCH(AE$1,'AEO 2023 Table 7'!1:1,0))/INDEX('AEO 2021 Table 7'!23:23,MATCH($B$1,'AEO 2021 Table 7'!1:1,0))</f>
        <v>1.817950619870687</v>
      </c>
      <c r="AF5">
        <f>INDEX('AEO 2023 Table 7'!23:23,MATCH(AF$1,'AEO 2023 Table 7'!1:1,0))/INDEX('AEO 2021 Table 7'!23:23,MATCH($B$1,'AEO 2021 Table 7'!1:1,0))</f>
        <v>1.8422634823256001</v>
      </c>
    </row>
    <row r="6" spans="1:32">
      <c r="A6" t="s">
        <v>128</v>
      </c>
      <c r="B6">
        <f>INDEX('AEO 2021 Table 7'!64:64,MATCH(B$1,'AEO 2021 Table 7'!1:1,0))/INDEX('AEO 2021 Table 7'!64:64,MATCH($B$1,'AEO 2021 Table 7'!1:1,0))</f>
        <v>1</v>
      </c>
      <c r="C6">
        <f>INDEX('AEO 2022 Table 7'!64:64,MATCH(C$1,'AEO 2022 Table 7'!1:1,0))/INDEX('AEO 2021 Table 7'!64:64,MATCH($B$1,'AEO 2021 Table 7'!1:1,0))</f>
        <v>1.0343581208711545</v>
      </c>
      <c r="D6">
        <f>INDEX('AEO 2023 Table 7'!64:64,MATCH(D$1,'AEO 2023 Table 7'!1:1,0))/INDEX('AEO 2021 Table 7'!64:64,MATCH($B$1,'AEO 2021 Table 7'!1:1,0))</f>
        <v>1.0355272159201134</v>
      </c>
      <c r="E6">
        <f>INDEX('AEO 2023 Table 7'!64:64,MATCH(E$1,'AEO 2023 Table 7'!1:1,0))/INDEX('AEO 2021 Table 7'!64:64,MATCH($B$1,'AEO 2021 Table 7'!1:1,0))</f>
        <v>1.0167706429512249</v>
      </c>
      <c r="F6">
        <f>INDEX('AEO 2023 Table 7'!64:64,MATCH(F$1,'AEO 2023 Table 7'!1:1,0))/INDEX('AEO 2021 Table 7'!64:64,MATCH($B$1,'AEO 2021 Table 7'!1:1,0))</f>
        <v>0.99962731904552837</v>
      </c>
      <c r="G6">
        <f>INDEX('AEO 2023 Table 7'!64:64,MATCH(G$1,'AEO 2023 Table 7'!1:1,0))/INDEX('AEO 2021 Table 7'!64:64,MATCH($B$1,'AEO 2021 Table 7'!1:1,0))</f>
        <v>0.98906972707501606</v>
      </c>
      <c r="H6">
        <f>INDEX('AEO 2023 Table 7'!64:64,MATCH(H$1,'AEO 2023 Table 7'!1:1,0))/INDEX('AEO 2021 Table 7'!64:64,MATCH($B$1,'AEO 2021 Table 7'!1:1,0))</f>
        <v>0.98435250513074468</v>
      </c>
      <c r="I6">
        <f>INDEX('AEO 2023 Table 7'!64:64,MATCH(I$1,'AEO 2023 Table 7'!1:1,0))/INDEX('AEO 2021 Table 7'!64:64,MATCH($B$1,'AEO 2021 Table 7'!1:1,0))</f>
        <v>0.97967612493490852</v>
      </c>
      <c r="J6">
        <f>INDEX('AEO 2023 Table 7'!64:64,MATCH(J$1,'AEO 2023 Table 7'!1:1,0))/INDEX('AEO 2021 Table 7'!64:64,MATCH($B$1,'AEO 2021 Table 7'!1:1,0))</f>
        <v>0.97373875575613389</v>
      </c>
      <c r="K6">
        <f>INDEX('AEO 2023 Table 7'!64:64,MATCH(K$1,'AEO 2023 Table 7'!1:1,0))/INDEX('AEO 2021 Table 7'!64:64,MATCH($B$1,'AEO 2021 Table 7'!1:1,0))</f>
        <v>0.96595840267921862</v>
      </c>
      <c r="L6">
        <f>INDEX('AEO 2023 Table 7'!64:64,MATCH(L$1,'AEO 2023 Table 7'!1:1,0))/INDEX('AEO 2021 Table 7'!64:64,MATCH($B$1,'AEO 2021 Table 7'!1:1,0))</f>
        <v>0.95673837796996086</v>
      </c>
      <c r="M6">
        <f>INDEX('AEO 2023 Table 7'!64:64,MATCH(M$1,'AEO 2023 Table 7'!1:1,0))/INDEX('AEO 2021 Table 7'!64:64,MATCH($B$1,'AEO 2021 Table 7'!1:1,0))</f>
        <v>0.94792166552650126</v>
      </c>
      <c r="N6">
        <f>INDEX('AEO 2023 Table 7'!64:64,MATCH(N$1,'AEO 2023 Table 7'!1:1,0))/INDEX('AEO 2021 Table 7'!64:64,MATCH($B$1,'AEO 2021 Table 7'!1:1,0))</f>
        <v>0.94174435107566956</v>
      </c>
      <c r="O6">
        <f>INDEX('AEO 2023 Table 7'!64:64,MATCH(O$1,'AEO 2023 Table 7'!1:1,0))/INDEX('AEO 2021 Table 7'!64:64,MATCH($B$1,'AEO 2021 Table 7'!1:1,0))</f>
        <v>0.93736917877454329</v>
      </c>
      <c r="P6">
        <f>INDEX('AEO 2023 Table 7'!64:64,MATCH(P$1,'AEO 2023 Table 7'!1:1,0))/INDEX('AEO 2021 Table 7'!64:64,MATCH($B$1,'AEO 2021 Table 7'!1:1,0))</f>
        <v>0.93312163693727723</v>
      </c>
      <c r="Q6">
        <f>INDEX('AEO 2023 Table 7'!64:64,MATCH(Q$1,'AEO 2023 Table 7'!1:1,0))/INDEX('AEO 2021 Table 7'!64:64,MATCH($B$1,'AEO 2021 Table 7'!1:1,0))</f>
        <v>0.92913956646484031</v>
      </c>
      <c r="R6">
        <f>INDEX('AEO 2023 Table 7'!64:64,MATCH(R$1,'AEO 2023 Table 7'!1:1,0))/INDEX('AEO 2021 Table 7'!64:64,MATCH($B$1,'AEO 2021 Table 7'!1:1,0))</f>
        <v>0.92634190669702576</v>
      </c>
      <c r="S6">
        <f>INDEX('AEO 2023 Table 7'!64:64,MATCH(S$1,'AEO 2023 Table 7'!1:1,0))/INDEX('AEO 2021 Table 7'!64:64,MATCH($B$1,'AEO 2021 Table 7'!1:1,0))</f>
        <v>0.9245857115143099</v>
      </c>
      <c r="T6">
        <f>INDEX('AEO 2023 Table 7'!64:64,MATCH(T$1,'AEO 2023 Table 7'!1:1,0))/INDEX('AEO 2021 Table 7'!64:64,MATCH($B$1,'AEO 2021 Table 7'!1:1,0))</f>
        <v>0.92274783283472361</v>
      </c>
      <c r="U6">
        <f>INDEX('AEO 2023 Table 7'!64:64,MATCH(U$1,'AEO 2023 Table 7'!1:1,0))/INDEX('AEO 2021 Table 7'!64:64,MATCH($B$1,'AEO 2021 Table 7'!1:1,0))</f>
        <v>0.92089463849947406</v>
      </c>
      <c r="V6">
        <f>INDEX('AEO 2023 Table 7'!64:64,MATCH(V$1,'AEO 2023 Table 7'!1:1,0))/INDEX('AEO 2021 Table 7'!64:64,MATCH($B$1,'AEO 2021 Table 7'!1:1,0))</f>
        <v>0.92044537926668646</v>
      </c>
      <c r="W6">
        <f>INDEX('AEO 2023 Table 7'!64:64,MATCH(W$1,'AEO 2023 Table 7'!1:1,0))/INDEX('AEO 2021 Table 7'!64:64,MATCH($B$1,'AEO 2021 Table 7'!1:1,0))</f>
        <v>0.91976127998039592</v>
      </c>
      <c r="X6">
        <f>INDEX('AEO 2023 Table 7'!64:64,MATCH(X$1,'AEO 2023 Table 7'!1:1,0))/INDEX('AEO 2021 Table 7'!64:64,MATCH($B$1,'AEO 2021 Table 7'!1:1,0))</f>
        <v>0.91887807717048375</v>
      </c>
      <c r="Y6">
        <f>INDEX('AEO 2023 Table 7'!64:64,MATCH(Y$1,'AEO 2023 Table 7'!1:1,0))/INDEX('AEO 2021 Table 7'!64:64,MATCH($B$1,'AEO 2021 Table 7'!1:1,0))</f>
        <v>0.91798976914201702</v>
      </c>
      <c r="Z6">
        <f>INDEX('AEO 2023 Table 7'!64:64,MATCH(Z$1,'AEO 2023 Table 7'!1:1,0))/INDEX('AEO 2021 Table 7'!64:64,MATCH($B$1,'AEO 2021 Table 7'!1:1,0))</f>
        <v>0.91667772797353453</v>
      </c>
      <c r="AA6">
        <f>INDEX('AEO 2023 Table 7'!64:64,MATCH(AA$1,'AEO 2023 Table 7'!1:1,0))/INDEX('AEO 2021 Table 7'!64:64,MATCH($B$1,'AEO 2021 Table 7'!1:1,0))</f>
        <v>0.9150797945660053</v>
      </c>
      <c r="AB6">
        <f>INDEX('AEO 2023 Table 7'!64:64,MATCH(AB$1,'AEO 2023 Table 7'!1:1,0))/INDEX('AEO 2021 Table 7'!64:64,MATCH($B$1,'AEO 2021 Table 7'!1:1,0))</f>
        <v>0.91357886031100988</v>
      </c>
      <c r="AC6">
        <f>INDEX('AEO 2023 Table 7'!64:64,MATCH(AC$1,'AEO 2023 Table 7'!1:1,0))/INDEX('AEO 2021 Table 7'!64:64,MATCH($B$1,'AEO 2021 Table 7'!1:1,0))</f>
        <v>0.91244550179193173</v>
      </c>
      <c r="AD6">
        <f>INDEX('AEO 2023 Table 7'!64:64,MATCH(AD$1,'AEO 2023 Table 7'!1:1,0))/INDEX('AEO 2021 Table 7'!64:64,MATCH($B$1,'AEO 2021 Table 7'!1:1,0))</f>
        <v>0.91123556499453751</v>
      </c>
      <c r="AE6">
        <f>INDEX('AEO 2023 Table 7'!64:64,MATCH(AE$1,'AEO 2023 Table 7'!1:1,0))/INDEX('AEO 2021 Table 7'!64:64,MATCH($B$1,'AEO 2021 Table 7'!1:1,0))</f>
        <v>0.9098928925147286</v>
      </c>
      <c r="AF6">
        <f>INDEX('AEO 2023 Table 7'!64:64,MATCH(AF$1,'AEO 2023 Table 7'!1:1,0))/INDEX('AEO 2021 Table 7'!64:64,MATCH($B$1,'AEO 2021 Table 7'!1:1,0))</f>
        <v>0.90952531677881132</v>
      </c>
    </row>
    <row r="7" spans="1:32">
      <c r="A7" t="s">
        <v>129</v>
      </c>
      <c r="B7">
        <f>INDEX('AEO 2021 Table 35'!20:20,MATCH(B$1,'AEO 2021 Table 35'!1:1,0))/INDEX('AEO 2021 Table 35'!20:20,MATCH($B$1,'AEO 2021 Table 35'!1:1,0))*'calibration multiplier'!$D$4</f>
        <v>5.9197965948418343</v>
      </c>
      <c r="C7">
        <f>INDEX('AEO 2022 Table 35'!20:20,MATCH(C1,'AEO 2022 Table 35'!13:13,0))/INDEX('AEO 2021 Table 35'!20:20,MATCH($B$1,'AEO 2021 Table 35'!1:1,0))*'calibration multiplier'!$D$4</f>
        <v>5.8826077984981948</v>
      </c>
      <c r="D7">
        <f>INDEX('AEO 2023 Table 35'!20:20,MATCH(D1,'AEO 2023 Table 35'!13:13,0))/INDEX('AEO 2021 Table 35'!20:20,MATCH($B$1,'AEO 2021 Table 35'!1:1,0))*'calibration multiplier'!$D$4</f>
        <v>5.8680367114071776</v>
      </c>
      <c r="E7">
        <f>INDEX('AEO 2023 Table 35'!20:20,MATCH(E1,'AEO 2023 Table 35'!13:13,0))/INDEX('AEO 2021 Table 35'!20:20,MATCH($B$1,'AEO 2021 Table 35'!1:1,0))*'calibration multiplier'!$D$4</f>
        <v>5.6712168054899585</v>
      </c>
      <c r="F7">
        <f>INDEX('AEO 2023 Table 35'!20:20,MATCH(F1,'AEO 2023 Table 35'!13:13,0))/INDEX('AEO 2021 Table 35'!20:20,MATCH($B$1,'AEO 2021 Table 35'!1:1,0))*'calibration multiplier'!$D$4</f>
        <v>5.4233677678324694</v>
      </c>
      <c r="G7">
        <f>INDEX('AEO 2023 Table 35'!20:20,MATCH(G1,'AEO 2023 Table 35'!13:13,0))/INDEX('AEO 2021 Table 35'!20:20,MATCH($B$1,'AEO 2021 Table 35'!1:1,0))*'calibration multiplier'!$D$4</f>
        <v>5.1568544166447277</v>
      </c>
      <c r="H7">
        <f>INDEX('AEO 2023 Table 35'!20:20,MATCH(H1,'AEO 2023 Table 35'!13:13,0))/INDEX('AEO 2021 Table 35'!20:20,MATCH($B$1,'AEO 2021 Table 35'!1:1,0))*'calibration multiplier'!$D$4</f>
        <v>4.9156682218468486</v>
      </c>
      <c r="I7">
        <f>INDEX('AEO 2023 Table 35'!20:20,MATCH(I1,'AEO 2023 Table 35'!13:13,0))/INDEX('AEO 2021 Table 35'!20:20,MATCH($B$1,'AEO 2021 Table 35'!1:1,0))*'calibration multiplier'!$D$4</f>
        <v>4.6917135297271582</v>
      </c>
      <c r="J7">
        <f>INDEX('AEO 2023 Table 35'!20:20,MATCH(J1,'AEO 2023 Table 35'!13:13,0))/INDEX('AEO 2021 Table 35'!20:20,MATCH($B$1,'AEO 2021 Table 35'!1:1,0))*'calibration multiplier'!$D$4</f>
        <v>4.4691415273194615</v>
      </c>
      <c r="K7">
        <f>INDEX('AEO 2023 Table 35'!20:20,MATCH(K1,'AEO 2023 Table 35'!13:13,0))/INDEX('AEO 2021 Table 35'!20:20,MATCH($B$1,'AEO 2021 Table 35'!1:1,0))*'calibration multiplier'!$D$4</f>
        <v>4.2407681845467309</v>
      </c>
      <c r="L7">
        <f>INDEX('AEO 2023 Table 35'!20:20,MATCH(L1,'AEO 2023 Table 35'!13:13,0))/INDEX('AEO 2021 Table 35'!20:20,MATCH($B$1,'AEO 2021 Table 35'!1:1,0))*'calibration multiplier'!$D$4</f>
        <v>4.015885888139036</v>
      </c>
      <c r="M7">
        <f>INDEX('AEO 2023 Table 35'!20:20,MATCH(M1,'AEO 2023 Table 35'!13:13,0))/INDEX('AEO 2021 Table 35'!20:20,MATCH($B$1,'AEO 2021 Table 35'!1:1,0))*'calibration multiplier'!$D$4</f>
        <v>3.8024566354345257</v>
      </c>
      <c r="N7">
        <f>INDEX('AEO 2023 Table 35'!20:20,MATCH(N1,'AEO 2023 Table 35'!13:13,0))/INDEX('AEO 2021 Table 35'!20:20,MATCH($B$1,'AEO 2021 Table 35'!1:1,0))*'calibration multiplier'!$D$4</f>
        <v>3.5994798196150932</v>
      </c>
      <c r="O7">
        <f>INDEX('AEO 2023 Table 35'!20:20,MATCH(O1,'AEO 2023 Table 35'!13:13,0))/INDEX('AEO 2021 Table 35'!20:20,MATCH($B$1,'AEO 2021 Table 35'!1:1,0))*'calibration multiplier'!$D$4</f>
        <v>3.4168184093749625</v>
      </c>
      <c r="P7">
        <f>INDEX('AEO 2023 Table 35'!20:20,MATCH(P1,'AEO 2023 Table 35'!13:13,0))/INDEX('AEO 2021 Table 35'!20:20,MATCH($B$1,'AEO 2021 Table 35'!1:1,0))*'calibration multiplier'!$D$4</f>
        <v>3.2500065384943588</v>
      </c>
      <c r="Q7">
        <f>INDEX('AEO 2023 Table 35'!20:20,MATCH(Q1,'AEO 2023 Table 35'!13:13,0))/INDEX('AEO 2021 Table 35'!20:20,MATCH($B$1,'AEO 2021 Table 35'!1:1,0))*'calibration multiplier'!$D$4</f>
        <v>3.08824491727104</v>
      </c>
      <c r="R7">
        <f>INDEX('AEO 2023 Table 35'!20:20,MATCH(R1,'AEO 2023 Table 35'!13:13,0))/INDEX('AEO 2021 Table 35'!20:20,MATCH($B$1,'AEO 2021 Table 35'!1:1,0))*'calibration multiplier'!$D$4</f>
        <v>2.9380035311343367</v>
      </c>
      <c r="S7">
        <f>INDEX('AEO 2023 Table 35'!20:20,MATCH(S1,'AEO 2023 Table 35'!13:13,0))/INDEX('AEO 2021 Table 35'!20:20,MATCH($B$1,'AEO 2021 Table 35'!1:1,0))*'calibration multiplier'!$D$4</f>
        <v>2.8093422013720937</v>
      </c>
      <c r="T7">
        <f>INDEX('AEO 2023 Table 35'!20:20,MATCH(T1,'AEO 2023 Table 35'!13:13,0))/INDEX('AEO 2021 Table 35'!20:20,MATCH($B$1,'AEO 2021 Table 35'!1:1,0))*'calibration multiplier'!$D$4</f>
        <v>2.7041408339336885</v>
      </c>
      <c r="U7">
        <f>INDEX('AEO 2023 Table 35'!20:20,MATCH(U1,'AEO 2023 Table 35'!13:13,0))/INDEX('AEO 2021 Table 35'!20:20,MATCH($B$1,'AEO 2021 Table 35'!1:1,0))*'calibration multiplier'!$D$4</f>
        <v>2.6128360973753271</v>
      </c>
      <c r="V7">
        <f>INDEX('AEO 2023 Table 35'!20:20,MATCH(V1,'AEO 2023 Table 35'!13:13,0))/INDEX('AEO 2021 Table 35'!20:20,MATCH($B$1,'AEO 2021 Table 35'!1:1,0))*'calibration multiplier'!$D$4</f>
        <v>2.5371506334894947</v>
      </c>
      <c r="W7">
        <f>INDEX('AEO 2023 Table 35'!20:20,MATCH(W1,'AEO 2023 Table 35'!13:13,0))/INDEX('AEO 2021 Table 35'!20:20,MATCH($B$1,'AEO 2021 Table 35'!1:1,0))*'calibration multiplier'!$D$4</f>
        <v>2.4726272927764281</v>
      </c>
      <c r="X7">
        <f>INDEX('AEO 2023 Table 35'!20:20,MATCH(X1,'AEO 2023 Table 35'!13:13,0))/INDEX('AEO 2021 Table 35'!20:20,MATCH($B$1,'AEO 2021 Table 35'!1:1,0))*'calibration multiplier'!$D$4</f>
        <v>2.4219864182733857</v>
      </c>
      <c r="Y7">
        <f>INDEX('AEO 2023 Table 35'!20:20,MATCH(Y1,'AEO 2023 Table 35'!13:13,0))/INDEX('AEO 2021 Table 35'!20:20,MATCH($B$1,'AEO 2021 Table 35'!1:1,0))*'calibration multiplier'!$D$4</f>
        <v>2.3809473740608595</v>
      </c>
      <c r="Z7">
        <f>INDEX('AEO 2023 Table 35'!20:20,MATCH(Z1,'AEO 2023 Table 35'!13:13,0))/INDEX('AEO 2021 Table 35'!20:20,MATCH($B$1,'AEO 2021 Table 35'!1:1,0))*'calibration multiplier'!$D$4</f>
        <v>2.3472677839156142</v>
      </c>
      <c r="AA7">
        <f>INDEX('AEO 2023 Table 35'!20:20,MATCH(AA1,'AEO 2023 Table 35'!13:13,0))/INDEX('AEO 2021 Table 35'!20:20,MATCH($B$1,'AEO 2021 Table 35'!1:1,0))*'calibration multiplier'!$D$4</f>
        <v>2.3215945011019175</v>
      </c>
      <c r="AB7">
        <f>INDEX('AEO 2023 Table 35'!20:20,MATCH(AB1,'AEO 2023 Table 35'!13:13,0))/INDEX('AEO 2021 Table 35'!20:20,MATCH($B$1,'AEO 2021 Table 35'!1:1,0))*'calibration multiplier'!$D$4</f>
        <v>2.302204520630617</v>
      </c>
      <c r="AC7">
        <f>INDEX('AEO 2023 Table 35'!20:20,MATCH(AC1,'AEO 2023 Table 35'!13:13,0))/INDEX('AEO 2021 Table 35'!20:20,MATCH($B$1,'AEO 2021 Table 35'!1:1,0))*'calibration multiplier'!$D$4</f>
        <v>2.2896037754591085</v>
      </c>
      <c r="AD7">
        <f>INDEX('AEO 2023 Table 35'!20:20,MATCH(AD1,'AEO 2023 Table 35'!13:13,0))/INDEX('AEO 2021 Table 35'!20:20,MATCH($B$1,'AEO 2021 Table 35'!1:1,0))*'calibration multiplier'!$D$4</f>
        <v>2.2802540036556231</v>
      </c>
      <c r="AE7">
        <f>INDEX('AEO 2023 Table 35'!20:20,MATCH(AE1,'AEO 2023 Table 35'!13:13,0))/INDEX('AEO 2021 Table 35'!20:20,MATCH($B$1,'AEO 2021 Table 35'!1:1,0))*'calibration multiplier'!$D$4</f>
        <v>2.2733776011557043</v>
      </c>
      <c r="AF7">
        <f>INDEX('AEO 2023 Table 35'!20:20,MATCH(AF1,'AEO 2023 Table 35'!13:13,0))/INDEX('AEO 2021 Table 35'!20:20,MATCH($B$1,'AEO 2021 Table 35'!1:1,0))*'calibration multiplier'!$D$4</f>
        <v>2.2705112530582365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E1" workbookViewId="0">
      <selection activeCell="E4" sqref="E4:AF4"/>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f>(INDEX('AEO 2022 Table 7'!19:19,MATCH(C$1,'AEO 2022 Table 7'!1:1,0))+INDEX('AEO 2022 Table 49'!28:28,MATCH(C1,'AEO 2022 Table 49'!13:13,0))+INDEX('AEO 2022 Table 49'!39:39,MATCH(C1,'AEO 2022 Table 49'!13:13,0)))/(INDEX('AEO 2021 Table 7'!19:19,MATCH($B$1,'AEO 2021 Table 7'!1:1,0))+INDEX('AEO 2021 Table 49'!$15:$15,MATCH('BCDTRtSY-frgt'!$B$1,'AEO 2021 Table 49'!$5:$5,0))+INDEX('AEO 2021 Table 49'!$25:$25,MATCH('BCDTRtSY-frgt'!$B$1,'AEO 2021 Table 49'!$5:$5,0)))</f>
        <v>1.100045089989232</v>
      </c>
      <c r="D2">
        <f>(INDEX('AEO 2023 Table 7'!19:19,MATCH(D$1,'AEO 2023 Table 7'!1:1,0))+INDEX('AEO 2023 Table 49'!28:28,MATCH(D1,'AEO 2023 Table 49'!13:13,0))+INDEX('AEO 2023 Table 49'!39:39,MATCH(D1,'AEO 2023 Table 49'!13:13,0)))/(INDEX('AEO 2021 Table 7'!19:19,MATCH($B$1,'AEO 2021 Table 7'!1:1,0))+INDEX('AEO 2021 Table 49'!$15:$15,MATCH('BCDTRtSY-frgt'!$B$1,'AEO 2021 Table 49'!$5:$5,0))+INDEX('AEO 2021 Table 49'!$25:$25,MATCH('BCDTRtSY-frgt'!$B$1,'AEO 2021 Table 49'!$5:$5,0)))</f>
        <v>1.176978373947293</v>
      </c>
      <c r="E2">
        <f>(INDEX('AEO 2023 Table 7'!19:19,MATCH(E$1,'AEO 2023 Table 7'!1:1,0))+INDEX('AEO 2023 Table 49'!28:28,MATCH(E1,'AEO 2023 Table 49'!13:13,0))+INDEX('AEO 2023 Table 49'!39:39,MATCH(E1,'AEO 2023 Table 49'!13:13,0)))/(INDEX('AEO 2021 Table 7'!19:19,MATCH($B$1,'AEO 2021 Table 7'!1:1,0))+INDEX('AEO 2021 Table 49'!$15:$15,MATCH('BCDTRtSY-frgt'!$B$1,'AEO 2021 Table 49'!$5:$5,0))+INDEX('AEO 2021 Table 49'!$25:$25,MATCH('BCDTRtSY-frgt'!$B$1,'AEO 2021 Table 49'!$5:$5,0)))</f>
        <v>1.17446390957897</v>
      </c>
      <c r="F2">
        <f>(INDEX('AEO 2023 Table 7'!19:19,MATCH(F$1,'AEO 2023 Table 7'!1:1,0))+INDEX('AEO 2023 Table 49'!28:28,MATCH(F1,'AEO 2023 Table 49'!13:13,0))+INDEX('AEO 2023 Table 49'!39:39,MATCH(F1,'AEO 2023 Table 49'!13:13,0)))/(INDEX('AEO 2021 Table 7'!19:19,MATCH($B$1,'AEO 2021 Table 7'!1:1,0))+INDEX('AEO 2021 Table 49'!$15:$15,MATCH('BCDTRtSY-frgt'!$B$1,'AEO 2021 Table 49'!$5:$5,0))+INDEX('AEO 2021 Table 49'!$25:$25,MATCH('BCDTRtSY-frgt'!$B$1,'AEO 2021 Table 49'!$5:$5,0)))</f>
        <v>1.1724873358028214</v>
      </c>
      <c r="G2">
        <f>(INDEX('AEO 2023 Table 7'!19:19,MATCH(G$1,'AEO 2023 Table 7'!1:1,0))+INDEX('AEO 2023 Table 49'!28:28,MATCH(G1,'AEO 2023 Table 49'!13:13,0))+INDEX('AEO 2023 Table 49'!39:39,MATCH(G1,'AEO 2023 Table 49'!13:13,0)))/(INDEX('AEO 2021 Table 7'!19:19,MATCH($B$1,'AEO 2021 Table 7'!1:1,0))+INDEX('AEO 2021 Table 49'!$15:$15,MATCH('BCDTRtSY-frgt'!$B$1,'AEO 2021 Table 49'!$5:$5,0))+INDEX('AEO 2021 Table 49'!$25:$25,MATCH('BCDTRtSY-frgt'!$B$1,'AEO 2021 Table 49'!$5:$5,0)))</f>
        <v>1.1797258570927023</v>
      </c>
      <c r="H2">
        <f>(INDEX('AEO 2023 Table 7'!19:19,MATCH(H$1,'AEO 2023 Table 7'!1:1,0))+INDEX('AEO 2023 Table 49'!28:28,MATCH(H1,'AEO 2023 Table 49'!13:13,0))+INDEX('AEO 2023 Table 49'!39:39,MATCH(H1,'AEO 2023 Table 49'!13:13,0)))/(INDEX('AEO 2021 Table 7'!19:19,MATCH($B$1,'AEO 2021 Table 7'!1:1,0))+INDEX('AEO 2021 Table 49'!$15:$15,MATCH('BCDTRtSY-frgt'!$B$1,'AEO 2021 Table 49'!$5:$5,0))+INDEX('AEO 2021 Table 49'!$25:$25,MATCH('BCDTRtSY-frgt'!$B$1,'AEO 2021 Table 49'!$5:$5,0)))</f>
        <v>1.1919258500066292</v>
      </c>
      <c r="I2">
        <f>(INDEX('AEO 2023 Table 7'!19:19,MATCH(I$1,'AEO 2023 Table 7'!1:1,0))+INDEX('AEO 2023 Table 49'!28:28,MATCH(I1,'AEO 2023 Table 49'!13:13,0))+INDEX('AEO 2023 Table 49'!39:39,MATCH(I1,'AEO 2023 Table 49'!13:13,0)))/(INDEX('AEO 2021 Table 7'!19:19,MATCH($B$1,'AEO 2021 Table 7'!1:1,0))+INDEX('AEO 2021 Table 49'!$15:$15,MATCH('BCDTRtSY-frgt'!$B$1,'AEO 2021 Table 49'!$5:$5,0))+INDEX('AEO 2021 Table 49'!$25:$25,MATCH('BCDTRtSY-frgt'!$B$1,'AEO 2021 Table 49'!$5:$5,0)))</f>
        <v>1.2022026503649479</v>
      </c>
      <c r="J2">
        <f>(INDEX('AEO 2023 Table 7'!19:19,MATCH(J$1,'AEO 2023 Table 7'!1:1,0))+INDEX('AEO 2023 Table 49'!28:28,MATCH(J1,'AEO 2023 Table 49'!13:13,0))+INDEX('AEO 2023 Table 49'!39:39,MATCH(J1,'AEO 2023 Table 49'!13:13,0)))/(INDEX('AEO 2021 Table 7'!19:19,MATCH($B$1,'AEO 2021 Table 7'!1:1,0))+INDEX('AEO 2021 Table 49'!$15:$15,MATCH('BCDTRtSY-frgt'!$B$1,'AEO 2021 Table 49'!$5:$5,0))+INDEX('AEO 2021 Table 49'!$25:$25,MATCH('BCDTRtSY-frgt'!$B$1,'AEO 2021 Table 49'!$5:$5,0)))</f>
        <v>1.2113357708491608</v>
      </c>
      <c r="K2">
        <f>(INDEX('AEO 2023 Table 7'!19:19,MATCH(K$1,'AEO 2023 Table 7'!1:1,0))+INDEX('AEO 2023 Table 49'!28:28,MATCH(K1,'AEO 2023 Table 49'!13:13,0))+INDEX('AEO 2023 Table 49'!39:39,MATCH(K1,'AEO 2023 Table 49'!13:13,0)))/(INDEX('AEO 2021 Table 7'!19:19,MATCH($B$1,'AEO 2021 Table 7'!1:1,0))+INDEX('AEO 2021 Table 49'!$15:$15,MATCH('BCDTRtSY-frgt'!$B$1,'AEO 2021 Table 49'!$5:$5,0))+INDEX('AEO 2021 Table 49'!$25:$25,MATCH('BCDTRtSY-frgt'!$B$1,'AEO 2021 Table 49'!$5:$5,0)))</f>
        <v>1.2197900036666285</v>
      </c>
      <c r="L2">
        <f>(INDEX('AEO 2023 Table 7'!19:19,MATCH(L$1,'AEO 2023 Table 7'!1:1,0))+INDEX('AEO 2023 Table 49'!28:28,MATCH(L1,'AEO 2023 Table 49'!13:13,0))+INDEX('AEO 2023 Table 49'!39:39,MATCH(L1,'AEO 2023 Table 49'!13:13,0)))/(INDEX('AEO 2021 Table 7'!19:19,MATCH($B$1,'AEO 2021 Table 7'!1:1,0))+INDEX('AEO 2021 Table 49'!$15:$15,MATCH('BCDTRtSY-frgt'!$B$1,'AEO 2021 Table 49'!$5:$5,0))+INDEX('AEO 2021 Table 49'!$25:$25,MATCH('BCDTRtSY-frgt'!$B$1,'AEO 2021 Table 49'!$5:$5,0)))</f>
        <v>1.2288349972580788</v>
      </c>
      <c r="M2">
        <f>(INDEX('AEO 2023 Table 7'!19:19,MATCH(M$1,'AEO 2023 Table 7'!1:1,0))+INDEX('AEO 2023 Table 49'!28:28,MATCH(M1,'AEO 2023 Table 49'!13:13,0))+INDEX('AEO 2023 Table 49'!39:39,MATCH(M1,'AEO 2023 Table 49'!13:13,0)))/(INDEX('AEO 2021 Table 7'!19:19,MATCH($B$1,'AEO 2021 Table 7'!1:1,0))+INDEX('AEO 2021 Table 49'!$15:$15,MATCH('BCDTRtSY-frgt'!$B$1,'AEO 2021 Table 49'!$5:$5,0))+INDEX('AEO 2021 Table 49'!$25:$25,MATCH('BCDTRtSY-frgt'!$B$1,'AEO 2021 Table 49'!$5:$5,0)))</f>
        <v>1.2394226877808223</v>
      </c>
      <c r="N2">
        <f>(INDEX('AEO 2023 Table 7'!19:19,MATCH(N$1,'AEO 2023 Table 7'!1:1,0))+INDEX('AEO 2023 Table 49'!28:28,MATCH(N1,'AEO 2023 Table 49'!13:13,0))+INDEX('AEO 2023 Table 49'!39:39,MATCH(N1,'AEO 2023 Table 49'!13:13,0)))/(INDEX('AEO 2021 Table 7'!19:19,MATCH($B$1,'AEO 2021 Table 7'!1:1,0))+INDEX('AEO 2021 Table 49'!$15:$15,MATCH('BCDTRtSY-frgt'!$B$1,'AEO 2021 Table 49'!$5:$5,0))+INDEX('AEO 2021 Table 49'!$25:$25,MATCH('BCDTRtSY-frgt'!$B$1,'AEO 2021 Table 49'!$5:$5,0)))</f>
        <v>1.254363703913665</v>
      </c>
      <c r="O2">
        <f>(INDEX('AEO 2023 Table 7'!19:19,MATCH(O$1,'AEO 2023 Table 7'!1:1,0))+INDEX('AEO 2023 Table 49'!28:28,MATCH(O1,'AEO 2023 Table 49'!13:13,0))+INDEX('AEO 2023 Table 49'!39:39,MATCH(O1,'AEO 2023 Table 49'!13:13,0)))/(INDEX('AEO 2021 Table 7'!19:19,MATCH($B$1,'AEO 2021 Table 7'!1:1,0))+INDEX('AEO 2021 Table 49'!$15:$15,MATCH('BCDTRtSY-frgt'!$B$1,'AEO 2021 Table 49'!$5:$5,0))+INDEX('AEO 2021 Table 49'!$25:$25,MATCH('BCDTRtSY-frgt'!$B$1,'AEO 2021 Table 49'!$5:$5,0)))</f>
        <v>1.2685906550534654</v>
      </c>
      <c r="P2">
        <f>(INDEX('AEO 2023 Table 7'!19:19,MATCH(P$1,'AEO 2023 Table 7'!1:1,0))+INDEX('AEO 2023 Table 49'!28:28,MATCH(P1,'AEO 2023 Table 49'!13:13,0))+INDEX('AEO 2023 Table 49'!39:39,MATCH(P1,'AEO 2023 Table 49'!13:13,0)))/(INDEX('AEO 2021 Table 7'!19:19,MATCH($B$1,'AEO 2021 Table 7'!1:1,0))+INDEX('AEO 2021 Table 49'!$15:$15,MATCH('BCDTRtSY-frgt'!$B$1,'AEO 2021 Table 49'!$5:$5,0))+INDEX('AEO 2021 Table 49'!$25:$25,MATCH('BCDTRtSY-frgt'!$B$1,'AEO 2021 Table 49'!$5:$5,0)))</f>
        <v>1.2818631495730832</v>
      </c>
      <c r="Q2">
        <f>(INDEX('AEO 2023 Table 7'!19:19,MATCH(Q$1,'AEO 2023 Table 7'!1:1,0))+INDEX('AEO 2023 Table 49'!28:28,MATCH(Q1,'AEO 2023 Table 49'!13:13,0))+INDEX('AEO 2023 Table 49'!39:39,MATCH(Q1,'AEO 2023 Table 49'!13:13,0)))/(INDEX('AEO 2021 Table 7'!19:19,MATCH($B$1,'AEO 2021 Table 7'!1:1,0))+INDEX('AEO 2021 Table 49'!$15:$15,MATCH('BCDTRtSY-frgt'!$B$1,'AEO 2021 Table 49'!$5:$5,0))+INDEX('AEO 2021 Table 49'!$25:$25,MATCH('BCDTRtSY-frgt'!$B$1,'AEO 2021 Table 49'!$5:$5,0)))</f>
        <v>1.2963705270150427</v>
      </c>
      <c r="R2">
        <f>(INDEX('AEO 2023 Table 7'!19:19,MATCH(R$1,'AEO 2023 Table 7'!1:1,0))+INDEX('AEO 2023 Table 49'!28:28,MATCH(R1,'AEO 2023 Table 49'!13:13,0))+INDEX('AEO 2023 Table 49'!39:39,MATCH(R1,'AEO 2023 Table 49'!13:13,0)))/(INDEX('AEO 2021 Table 7'!19:19,MATCH($B$1,'AEO 2021 Table 7'!1:1,0))+INDEX('AEO 2021 Table 49'!$15:$15,MATCH('BCDTRtSY-frgt'!$B$1,'AEO 2021 Table 49'!$5:$5,0))+INDEX('AEO 2021 Table 49'!$25:$25,MATCH('BCDTRtSY-frgt'!$B$1,'AEO 2021 Table 49'!$5:$5,0)))</f>
        <v>1.3095430514433268</v>
      </c>
      <c r="S2">
        <f>(INDEX('AEO 2023 Table 7'!19:19,MATCH(S$1,'AEO 2023 Table 7'!1:1,0))+INDEX('AEO 2023 Table 49'!28:28,MATCH(S1,'AEO 2023 Table 49'!13:13,0))+INDEX('AEO 2023 Table 49'!39:39,MATCH(S1,'AEO 2023 Table 49'!13:13,0)))/(INDEX('AEO 2021 Table 7'!19:19,MATCH($B$1,'AEO 2021 Table 7'!1:1,0))+INDEX('AEO 2021 Table 49'!$15:$15,MATCH('BCDTRtSY-frgt'!$B$1,'AEO 2021 Table 49'!$5:$5,0))+INDEX('AEO 2021 Table 49'!$25:$25,MATCH('BCDTRtSY-frgt'!$B$1,'AEO 2021 Table 49'!$5:$5,0)))</f>
        <v>1.3253217940192301</v>
      </c>
      <c r="T2">
        <f>(INDEX('AEO 2023 Table 7'!19:19,MATCH(T$1,'AEO 2023 Table 7'!1:1,0))+INDEX('AEO 2023 Table 49'!28:28,MATCH(T1,'AEO 2023 Table 49'!13:13,0))+INDEX('AEO 2023 Table 49'!39:39,MATCH(T1,'AEO 2023 Table 49'!13:13,0)))/(INDEX('AEO 2021 Table 7'!19:19,MATCH($B$1,'AEO 2021 Table 7'!1:1,0))+INDEX('AEO 2021 Table 49'!$15:$15,MATCH('BCDTRtSY-frgt'!$B$1,'AEO 2021 Table 49'!$5:$5,0))+INDEX('AEO 2021 Table 49'!$25:$25,MATCH('BCDTRtSY-frgt'!$B$1,'AEO 2021 Table 49'!$5:$5,0)))</f>
        <v>1.341129363148841</v>
      </c>
      <c r="U2">
        <f>(INDEX('AEO 2023 Table 7'!19:19,MATCH(U$1,'AEO 2023 Table 7'!1:1,0))+INDEX('AEO 2023 Table 49'!28:28,MATCH(U1,'AEO 2023 Table 49'!13:13,0))+INDEX('AEO 2023 Table 49'!39:39,MATCH(U1,'AEO 2023 Table 49'!13:13,0)))/(INDEX('AEO 2021 Table 7'!19:19,MATCH($B$1,'AEO 2021 Table 7'!1:1,0))+INDEX('AEO 2021 Table 49'!$15:$15,MATCH('BCDTRtSY-frgt'!$B$1,'AEO 2021 Table 49'!$5:$5,0))+INDEX('AEO 2021 Table 49'!$25:$25,MATCH('BCDTRtSY-frgt'!$B$1,'AEO 2021 Table 49'!$5:$5,0)))</f>
        <v>1.3559904786240413</v>
      </c>
      <c r="V2">
        <f>(INDEX('AEO 2023 Table 7'!19:19,MATCH(V$1,'AEO 2023 Table 7'!1:1,0))+INDEX('AEO 2023 Table 49'!28:28,MATCH(V1,'AEO 2023 Table 49'!13:13,0))+INDEX('AEO 2023 Table 49'!39:39,MATCH(V1,'AEO 2023 Table 49'!13:13,0)))/(INDEX('AEO 2021 Table 7'!19:19,MATCH($B$1,'AEO 2021 Table 7'!1:1,0))+INDEX('AEO 2021 Table 49'!$15:$15,MATCH('BCDTRtSY-frgt'!$B$1,'AEO 2021 Table 49'!$5:$5,0))+INDEX('AEO 2021 Table 49'!$25:$25,MATCH('BCDTRtSY-frgt'!$B$1,'AEO 2021 Table 49'!$5:$5,0)))</f>
        <v>1.3727667588813732</v>
      </c>
      <c r="W2">
        <f>(INDEX('AEO 2023 Table 7'!19:19,MATCH(W$1,'AEO 2023 Table 7'!1:1,0))+INDEX('AEO 2023 Table 49'!28:28,MATCH(W1,'AEO 2023 Table 49'!13:13,0))+INDEX('AEO 2023 Table 49'!39:39,MATCH(W1,'AEO 2023 Table 49'!13:13,0)))/(INDEX('AEO 2021 Table 7'!19:19,MATCH($B$1,'AEO 2021 Table 7'!1:1,0))+INDEX('AEO 2021 Table 49'!$15:$15,MATCH('BCDTRtSY-frgt'!$B$1,'AEO 2021 Table 49'!$5:$5,0))+INDEX('AEO 2021 Table 49'!$25:$25,MATCH('BCDTRtSY-frgt'!$B$1,'AEO 2021 Table 49'!$5:$5,0)))</f>
        <v>1.3902543802456917</v>
      </c>
      <c r="X2">
        <f>(INDEX('AEO 2023 Table 7'!19:19,MATCH(X$1,'AEO 2023 Table 7'!1:1,0))+INDEX('AEO 2023 Table 49'!28:28,MATCH(X1,'AEO 2023 Table 49'!13:13,0))+INDEX('AEO 2023 Table 49'!39:39,MATCH(X1,'AEO 2023 Table 49'!13:13,0)))/(INDEX('AEO 2021 Table 7'!19:19,MATCH($B$1,'AEO 2021 Table 7'!1:1,0))+INDEX('AEO 2021 Table 49'!$15:$15,MATCH('BCDTRtSY-frgt'!$B$1,'AEO 2021 Table 49'!$5:$5,0))+INDEX('AEO 2021 Table 49'!$25:$25,MATCH('BCDTRtSY-frgt'!$B$1,'AEO 2021 Table 49'!$5:$5,0)))</f>
        <v>1.4081163002695094</v>
      </c>
      <c r="Y2">
        <f>(INDEX('AEO 2023 Table 7'!19:19,MATCH(Y$1,'AEO 2023 Table 7'!1:1,0))+INDEX('AEO 2023 Table 49'!28:28,MATCH(Y1,'AEO 2023 Table 49'!13:13,0))+INDEX('AEO 2023 Table 49'!39:39,MATCH(Y1,'AEO 2023 Table 49'!13:13,0)))/(INDEX('AEO 2021 Table 7'!19:19,MATCH($B$1,'AEO 2021 Table 7'!1:1,0))+INDEX('AEO 2021 Table 49'!$15:$15,MATCH('BCDTRtSY-frgt'!$B$1,'AEO 2021 Table 49'!$5:$5,0))+INDEX('AEO 2021 Table 49'!$25:$25,MATCH('BCDTRtSY-frgt'!$B$1,'AEO 2021 Table 49'!$5:$5,0)))</f>
        <v>1.4255513094521559</v>
      </c>
      <c r="Z2">
        <f>(INDEX('AEO 2023 Table 7'!19:19,MATCH(Z$1,'AEO 2023 Table 7'!1:1,0))+INDEX('AEO 2023 Table 49'!28:28,MATCH(Z1,'AEO 2023 Table 49'!13:13,0))+INDEX('AEO 2023 Table 49'!39:39,MATCH(Z1,'AEO 2023 Table 49'!13:13,0)))/(INDEX('AEO 2021 Table 7'!19:19,MATCH($B$1,'AEO 2021 Table 7'!1:1,0))+INDEX('AEO 2021 Table 49'!$15:$15,MATCH('BCDTRtSY-frgt'!$B$1,'AEO 2021 Table 49'!$5:$5,0))+INDEX('AEO 2021 Table 49'!$25:$25,MATCH('BCDTRtSY-frgt'!$B$1,'AEO 2021 Table 49'!$5:$5,0)))</f>
        <v>1.4421770863221965</v>
      </c>
      <c r="AA2">
        <f>(INDEX('AEO 2023 Table 7'!19:19,MATCH(AA$1,'AEO 2023 Table 7'!1:1,0))+INDEX('AEO 2023 Table 49'!28:28,MATCH(AA1,'AEO 2023 Table 49'!13:13,0))+INDEX('AEO 2023 Table 49'!39:39,MATCH(AA1,'AEO 2023 Table 49'!13:13,0)))/(INDEX('AEO 2021 Table 7'!19:19,MATCH($B$1,'AEO 2021 Table 7'!1:1,0))+INDEX('AEO 2021 Table 49'!$15:$15,MATCH('BCDTRtSY-frgt'!$B$1,'AEO 2021 Table 49'!$5:$5,0))+INDEX('AEO 2021 Table 49'!$25:$25,MATCH('BCDTRtSY-frgt'!$B$1,'AEO 2021 Table 49'!$5:$5,0)))</f>
        <v>1.4585859545390558</v>
      </c>
      <c r="AB2">
        <f>(INDEX('AEO 2023 Table 7'!19:19,MATCH(AB$1,'AEO 2023 Table 7'!1:1,0))+INDEX('AEO 2023 Table 49'!28:28,MATCH(AB1,'AEO 2023 Table 49'!13:13,0))+INDEX('AEO 2023 Table 49'!39:39,MATCH(AB1,'AEO 2023 Table 49'!13:13,0)))/(INDEX('AEO 2021 Table 7'!19:19,MATCH($B$1,'AEO 2021 Table 7'!1:1,0))+INDEX('AEO 2021 Table 49'!$15:$15,MATCH('BCDTRtSY-frgt'!$B$1,'AEO 2021 Table 49'!$5:$5,0))+INDEX('AEO 2021 Table 49'!$25:$25,MATCH('BCDTRtSY-frgt'!$B$1,'AEO 2021 Table 49'!$5:$5,0)))</f>
        <v>1.4767018707356701</v>
      </c>
      <c r="AC2">
        <f>(INDEX('AEO 2023 Table 7'!19:19,MATCH(AC$1,'AEO 2023 Table 7'!1:1,0))+INDEX('AEO 2023 Table 49'!28:28,MATCH(AC1,'AEO 2023 Table 49'!13:13,0))+INDEX('AEO 2023 Table 49'!39:39,MATCH(AC1,'AEO 2023 Table 49'!13:13,0)))/(INDEX('AEO 2021 Table 7'!19:19,MATCH($B$1,'AEO 2021 Table 7'!1:1,0))+INDEX('AEO 2021 Table 49'!$15:$15,MATCH('BCDTRtSY-frgt'!$B$1,'AEO 2021 Table 49'!$5:$5,0))+INDEX('AEO 2021 Table 49'!$25:$25,MATCH('BCDTRtSY-frgt'!$B$1,'AEO 2021 Table 49'!$5:$5,0)))</f>
        <v>1.4954835562843991</v>
      </c>
      <c r="AD2">
        <f>(INDEX('AEO 2023 Table 7'!19:19,MATCH(AD$1,'AEO 2023 Table 7'!1:1,0))+INDEX('AEO 2023 Table 49'!28:28,MATCH(AD1,'AEO 2023 Table 49'!13:13,0))+INDEX('AEO 2023 Table 49'!39:39,MATCH(AD1,'AEO 2023 Table 49'!13:13,0)))/(INDEX('AEO 2021 Table 7'!19:19,MATCH($B$1,'AEO 2021 Table 7'!1:1,0))+INDEX('AEO 2021 Table 49'!$15:$15,MATCH('BCDTRtSY-frgt'!$B$1,'AEO 2021 Table 49'!$5:$5,0))+INDEX('AEO 2021 Table 49'!$25:$25,MATCH('BCDTRtSY-frgt'!$B$1,'AEO 2021 Table 49'!$5:$5,0)))</f>
        <v>1.5134893163458303</v>
      </c>
      <c r="AE2">
        <f>(INDEX('AEO 2023 Table 7'!19:19,MATCH(AE$1,'AEO 2023 Table 7'!1:1,0))+INDEX('AEO 2023 Table 49'!28:28,MATCH(AE1,'AEO 2023 Table 49'!13:13,0))+INDEX('AEO 2023 Table 49'!39:39,MATCH(AE1,'AEO 2023 Table 49'!13:13,0)))/(INDEX('AEO 2021 Table 7'!19:19,MATCH($B$1,'AEO 2021 Table 7'!1:1,0))+INDEX('AEO 2021 Table 49'!$15:$15,MATCH('BCDTRtSY-frgt'!$B$1,'AEO 2021 Table 49'!$5:$5,0))+INDEX('AEO 2021 Table 49'!$25:$25,MATCH('BCDTRtSY-frgt'!$B$1,'AEO 2021 Table 49'!$5:$5,0)))</f>
        <v>1.5327037425465062</v>
      </c>
      <c r="AF2">
        <f>(INDEX('AEO 2023 Table 7'!19:19,MATCH(AF$1,'AEO 2023 Table 7'!1:1,0))+INDEX('AEO 2023 Table 49'!28:28,MATCH(AF1,'AEO 2023 Table 49'!13:13,0))+INDEX('AEO 2023 Table 49'!39:39,MATCH(AF1,'AEO 2023 Table 49'!13:13,0)))/(INDEX('AEO 2021 Table 7'!19:19,MATCH($B$1,'AEO 2021 Table 7'!1:1,0))+INDEX('AEO 2021 Table 49'!$15:$15,MATCH('BCDTRtSY-frgt'!$B$1,'AEO 2021 Table 49'!$5:$5,0))+INDEX('AEO 2021 Table 49'!$25:$25,MATCH('BCDTRtSY-frgt'!$B$1,'AEO 2021 Table 49'!$5:$5,0)))</f>
        <v>1.5549007644400159</v>
      </c>
    </row>
    <row r="3" spans="1:32">
      <c r="A3" t="s">
        <v>124</v>
      </c>
      <c r="B3">
        <v>1</v>
      </c>
      <c r="C3">
        <f>INDEX('AEO 2022 Table 49'!50:50,MATCH(C1,'AEO 2022 Table 49'!13:13,0))/INDEX('AEO 2021 Table 49'!$35:$35,MATCH('BCDTRtSY-frgt'!$B$1,'AEO 2021 Table 49'!$5:$5,0))</f>
        <v>1.078802387270331</v>
      </c>
      <c r="D3">
        <f>INDEX('AEO 2023 Table 49'!50:50,MATCH(D1,'AEO 2023 Table 49'!13:13,0))/INDEX('AEO 2021 Table 49'!$35:$35,MATCH('BCDTRtSY-frgt'!$B$1,'AEO 2021 Table 49'!$5:$5,0))</f>
        <v>1.1477471096753593</v>
      </c>
      <c r="E3">
        <f>INDEX('AEO 2023 Table 49'!50:50,MATCH(E1,'AEO 2023 Table 49'!13:13,0))/INDEX('AEO 2021 Table 49'!$35:$35,MATCH('BCDTRtSY-frgt'!$B$1,'AEO 2021 Table 49'!$5:$5,0))</f>
        <v>1.1297849889202478</v>
      </c>
      <c r="F3">
        <f>INDEX('AEO 2023 Table 49'!50:50,MATCH(F1,'AEO 2023 Table 49'!13:13,0))/INDEX('AEO 2021 Table 49'!$35:$35,MATCH('BCDTRtSY-frgt'!$B$1,'AEO 2021 Table 49'!$5:$5,0))</f>
        <v>1.1156707323878869</v>
      </c>
      <c r="G3">
        <f>INDEX('AEO 2023 Table 49'!50:50,MATCH(G1,'AEO 2023 Table 49'!13:13,0))/INDEX('AEO 2021 Table 49'!$35:$35,MATCH('BCDTRtSY-frgt'!$B$1,'AEO 2021 Table 49'!$5:$5,0))</f>
        <v>1.1145549233481484</v>
      </c>
      <c r="H3">
        <f>INDEX('AEO 2023 Table 49'!50:50,MATCH(H1,'AEO 2023 Table 49'!13:13,0))/INDEX('AEO 2021 Table 49'!$35:$35,MATCH('BCDTRtSY-frgt'!$B$1,'AEO 2021 Table 49'!$5:$5,0))</f>
        <v>1.1215360740478697</v>
      </c>
      <c r="I3">
        <f>INDEX('AEO 2023 Table 49'!50:50,MATCH(I1,'AEO 2023 Table 49'!13:13,0))/INDEX('AEO 2021 Table 49'!$35:$35,MATCH('BCDTRtSY-frgt'!$B$1,'AEO 2021 Table 49'!$5:$5,0))</f>
        <v>1.1265027555934637</v>
      </c>
      <c r="J3">
        <f>INDEX('AEO 2023 Table 49'!50:50,MATCH(J1,'AEO 2023 Table 49'!13:13,0))/INDEX('AEO 2021 Table 49'!$35:$35,MATCH('BCDTRtSY-frgt'!$B$1,'AEO 2021 Table 49'!$5:$5,0))</f>
        <v>1.1301079004844725</v>
      </c>
      <c r="K3">
        <f>INDEX('AEO 2023 Table 49'!50:50,MATCH(K1,'AEO 2023 Table 49'!13:13,0))/INDEX('AEO 2021 Table 49'!$35:$35,MATCH('BCDTRtSY-frgt'!$B$1,'AEO 2021 Table 49'!$5:$5,0))</f>
        <v>1.1308303550205048</v>
      </c>
      <c r="L3">
        <f>INDEX('AEO 2023 Table 49'!50:50,MATCH(L1,'AEO 2023 Table 49'!13:13,0))/INDEX('AEO 2021 Table 49'!$35:$35,MATCH('BCDTRtSY-frgt'!$B$1,'AEO 2021 Table 49'!$5:$5,0))</f>
        <v>1.1310910626573432</v>
      </c>
      <c r="M3">
        <f>INDEX('AEO 2023 Table 49'!50:50,MATCH(M1,'AEO 2023 Table 49'!13:13,0))/INDEX('AEO 2021 Table 49'!$35:$35,MATCH('BCDTRtSY-frgt'!$B$1,'AEO 2021 Table 49'!$5:$5,0))</f>
        <v>1.1313884897661217</v>
      </c>
      <c r="N3">
        <f>INDEX('AEO 2023 Table 49'!50:50,MATCH(N1,'AEO 2023 Table 49'!13:13,0))/INDEX('AEO 2021 Table 49'!$35:$35,MATCH('BCDTRtSY-frgt'!$B$1,'AEO 2021 Table 49'!$5:$5,0))</f>
        <v>1.1339415275469773</v>
      </c>
      <c r="O3">
        <f>INDEX('AEO 2023 Table 49'!50:50,MATCH(O1,'AEO 2023 Table 49'!13:13,0))/INDEX('AEO 2021 Table 49'!$35:$35,MATCH('BCDTRtSY-frgt'!$B$1,'AEO 2021 Table 49'!$5:$5,0))</f>
        <v>1.1339221394693337</v>
      </c>
      <c r="P3">
        <f>INDEX('AEO 2023 Table 49'!50:50,MATCH(P1,'AEO 2023 Table 49'!13:13,0))/INDEX('AEO 2021 Table 49'!$35:$35,MATCH('BCDTRtSY-frgt'!$B$1,'AEO 2021 Table 49'!$5:$5,0))</f>
        <v>1.1308362549390023</v>
      </c>
      <c r="Q3">
        <f>INDEX('AEO 2023 Table 49'!50:50,MATCH(Q1,'AEO 2023 Table 49'!13:13,0))/INDEX('AEO 2021 Table 49'!$35:$35,MATCH('BCDTRtSY-frgt'!$B$1,'AEO 2021 Table 49'!$5:$5,0))</f>
        <v>1.1282597955254012</v>
      </c>
      <c r="R3">
        <f>INDEX('AEO 2023 Table 49'!50:50,MATCH(R1,'AEO 2023 Table 49'!13:13,0))/INDEX('AEO 2021 Table 49'!$35:$35,MATCH('BCDTRtSY-frgt'!$B$1,'AEO 2021 Table 49'!$5:$5,0))</f>
        <v>1.1237358473019072</v>
      </c>
      <c r="S3">
        <f>INDEX('AEO 2023 Table 49'!50:50,MATCH(S1,'AEO 2023 Table 49'!13:13,0))/INDEX('AEO 2021 Table 49'!$35:$35,MATCH('BCDTRtSY-frgt'!$B$1,'AEO 2021 Table 49'!$5:$5,0))</f>
        <v>1.1228534810311113</v>
      </c>
      <c r="T3">
        <f>INDEX('AEO 2023 Table 49'!50:50,MATCH(T1,'AEO 2023 Table 49'!13:13,0))/INDEX('AEO 2021 Table 49'!$35:$35,MATCH('BCDTRtSY-frgt'!$B$1,'AEO 2021 Table 49'!$5:$5,0))</f>
        <v>1.122781816360328</v>
      </c>
      <c r="U3">
        <f>INDEX('AEO 2023 Table 49'!50:50,MATCH(U1,'AEO 2023 Table 49'!13:13,0))/INDEX('AEO 2021 Table 49'!$35:$35,MATCH('BCDTRtSY-frgt'!$B$1,'AEO 2021 Table 49'!$5:$5,0))</f>
        <v>1.1214650662878867</v>
      </c>
      <c r="V3">
        <f>INDEX('AEO 2023 Table 49'!50:50,MATCH(V1,'AEO 2023 Table 49'!13:13,0))/INDEX('AEO 2021 Table 49'!$35:$35,MATCH('BCDTRtSY-frgt'!$B$1,'AEO 2021 Table 49'!$5:$5,0))</f>
        <v>1.1213538703213632</v>
      </c>
      <c r="W3">
        <f>INDEX('AEO 2023 Table 49'!50:50,MATCH(W1,'AEO 2023 Table 49'!13:13,0))/INDEX('AEO 2021 Table 49'!$35:$35,MATCH('BCDTRtSY-frgt'!$B$1,'AEO 2021 Table 49'!$5:$5,0))</f>
        <v>1.1204355335797271</v>
      </c>
      <c r="X3">
        <f>INDEX('AEO 2023 Table 49'!50:50,MATCH(X1,'AEO 2023 Table 49'!13:13,0))/INDEX('AEO 2021 Table 49'!$35:$35,MATCH('BCDTRtSY-frgt'!$B$1,'AEO 2021 Table 49'!$5:$5,0))</f>
        <v>1.1202422728779715</v>
      </c>
      <c r="Y3">
        <f>INDEX('AEO 2023 Table 49'!50:50,MATCH(Y1,'AEO 2023 Table 49'!13:13,0))/INDEX('AEO 2021 Table 49'!$35:$35,MATCH('BCDTRtSY-frgt'!$B$1,'AEO 2021 Table 49'!$5:$5,0))</f>
        <v>1.1193672185769268</v>
      </c>
      <c r="Z3">
        <f>INDEX('AEO 2023 Table 49'!50:50,MATCH(Z1,'AEO 2023 Table 49'!13:13,0))/INDEX('AEO 2021 Table 49'!$35:$35,MATCH('BCDTRtSY-frgt'!$B$1,'AEO 2021 Table 49'!$5:$5,0))</f>
        <v>1.1177625880900501</v>
      </c>
      <c r="AA3">
        <f>INDEX('AEO 2023 Table 49'!50:50,MATCH(AA1,'AEO 2023 Table 49'!13:13,0))/INDEX('AEO 2021 Table 49'!$35:$35,MATCH('BCDTRtSY-frgt'!$B$1,'AEO 2021 Table 49'!$5:$5,0))</f>
        <v>1.1153462307311641</v>
      </c>
      <c r="AB3">
        <f>INDEX('AEO 2023 Table 49'!50:50,MATCH(AB1,'AEO 2023 Table 49'!13:13,0))/INDEX('AEO 2021 Table 49'!$35:$35,MATCH('BCDTRtSY-frgt'!$B$1,'AEO 2021 Table 49'!$5:$5,0))</f>
        <v>1.1128615792064427</v>
      </c>
      <c r="AC3">
        <f>INDEX('AEO 2023 Table 49'!50:50,MATCH(AC1,'AEO 2023 Table 49'!13:13,0))/INDEX('AEO 2021 Table 49'!$35:$35,MATCH('BCDTRtSY-frgt'!$B$1,'AEO 2021 Table 49'!$5:$5,0))</f>
        <v>1.1096538162348888</v>
      </c>
      <c r="AD3">
        <f>INDEX('AEO 2023 Table 49'!50:50,MATCH(AD1,'AEO 2023 Table 49'!13:13,0))/INDEX('AEO 2021 Table 49'!$35:$35,MATCH('BCDTRtSY-frgt'!$B$1,'AEO 2021 Table 49'!$5:$5,0))</f>
        <v>1.10601195187194</v>
      </c>
      <c r="AE3">
        <f>INDEX('AEO 2023 Table 49'!50:50,MATCH(AE1,'AEO 2023 Table 49'!13:13,0))/INDEX('AEO 2021 Table 49'!$35:$35,MATCH('BCDTRtSY-frgt'!$B$1,'AEO 2021 Table 49'!$5:$5,0))</f>
        <v>1.1044667134886492</v>
      </c>
      <c r="AF3">
        <f>INDEX('AEO 2023 Table 49'!50:50,MATCH(AF1,'AEO 2023 Table 49'!13:13,0))/INDEX('AEO 2021 Table 49'!$35:$35,MATCH('BCDTRtSY-frgt'!$B$1,'AEO 2021 Table 49'!$5:$5,0))</f>
        <v>1.1042844115324904</v>
      </c>
    </row>
    <row r="4" spans="1:32">
      <c r="A4" t="s">
        <v>122</v>
      </c>
      <c r="B4">
        <v>1</v>
      </c>
      <c r="C4" s="45">
        <f>(INDEX('AEO 2022 Table 47'!74:74,MATCH(C$1,'AEO 2022 Table 47'!13:13,0))/INDEX('AEO 2021 Table 47'!69:69,MATCH($B$1,'AEO 2021 Table 47'!1:1,0)))*'calibration multiplier'!$D$3</f>
        <v>1.0150625757491871</v>
      </c>
      <c r="D4" s="45">
        <f>$C$4*'AEO 2023 Table 7'!F65/'AEO 2022 Table 7'!$C$65</f>
        <v>1.242303576016476</v>
      </c>
      <c r="E4" s="45">
        <f>$D$4*'AEO 2023 Table 7'!G65/'AEO 2023 Table 7'!$F$65</f>
        <v>1.3333263868443113</v>
      </c>
      <c r="F4" s="45">
        <f>$D$4*'AEO 2023 Table 7'!H65/'AEO 2023 Table 7'!$F$65</f>
        <v>1.3524010199957328</v>
      </c>
      <c r="G4" s="45">
        <f>$D$4*'AEO 2023 Table 7'!I65/'AEO 2023 Table 7'!$F$65</f>
        <v>1.3550196544248856</v>
      </c>
      <c r="H4" s="45">
        <f>$D$4*'AEO 2023 Table 7'!J65/'AEO 2023 Table 7'!$F$65</f>
        <v>1.3722114238229146</v>
      </c>
      <c r="I4" s="45">
        <f>$D$4*'AEO 2023 Table 7'!K65/'AEO 2023 Table 7'!$F$65</f>
        <v>1.3892001914320893</v>
      </c>
      <c r="J4" s="45">
        <f>$D$4*'AEO 2023 Table 7'!L65/'AEO 2023 Table 7'!$F$65</f>
        <v>1.4026413033251266</v>
      </c>
      <c r="K4" s="45">
        <f>$D$4*'AEO 2023 Table 7'!M65/'AEO 2023 Table 7'!$F$65</f>
        <v>1.4126389198085343</v>
      </c>
      <c r="L4" s="45">
        <f>$D$4*'AEO 2023 Table 7'!N65/'AEO 2023 Table 7'!$F$65</f>
        <v>1.4196553353490711</v>
      </c>
      <c r="M4" s="45">
        <f>$D$4*'AEO 2023 Table 7'!O65/'AEO 2023 Table 7'!$F$65</f>
        <v>1.4266783994198107</v>
      </c>
      <c r="N4" s="45">
        <f>$D$4*'AEO 2023 Table 7'!P65/'AEO 2023 Table 7'!$F$65</f>
        <v>1.4378275413343187</v>
      </c>
      <c r="O4" s="45">
        <f>$D$4*'AEO 2023 Table 7'!Q65/'AEO 2023 Table 7'!$F$65</f>
        <v>1.4495781536144938</v>
      </c>
      <c r="P4" s="45">
        <f>$D$4*'AEO 2023 Table 7'!R65/'AEO 2023 Table 7'!$F$65</f>
        <v>1.4601958563481361</v>
      </c>
      <c r="Q4" s="45">
        <f>$D$4*'AEO 2023 Table 7'!S65/'AEO 2023 Table 7'!$F$65</f>
        <v>1.472837371675467</v>
      </c>
      <c r="R4" s="45">
        <f>$D$4*'AEO 2023 Table 7'!T65/'AEO 2023 Table 7'!$F$65</f>
        <v>1.4891931992093486</v>
      </c>
      <c r="S4" s="45">
        <f>$D$4*'AEO 2023 Table 7'!U65/'AEO 2023 Table 7'!$F$65</f>
        <v>1.5087265809447534</v>
      </c>
      <c r="T4" s="45">
        <f>$D$4*'AEO 2023 Table 7'!V65/'AEO 2023 Table 7'!$F$65</f>
        <v>1.5292381830906421</v>
      </c>
      <c r="U4" s="45">
        <f>$D$4*'AEO 2023 Table 7'!W65/'AEO 2023 Table 7'!$F$65</f>
        <v>1.5506535421087457</v>
      </c>
      <c r="V4" s="45">
        <f>$D$4*'AEO 2023 Table 7'!X65/'AEO 2023 Table 7'!$F$65</f>
        <v>1.5755438662461041</v>
      </c>
      <c r="W4" s="45">
        <f>$D$4*'AEO 2023 Table 7'!Y65/'AEO 2023 Table 7'!$F$65</f>
        <v>1.5993717552570781</v>
      </c>
      <c r="X4" s="45">
        <f>$D$4*'AEO 2023 Table 7'!Z65/'AEO 2023 Table 7'!$F$65</f>
        <v>1.6236145125526977</v>
      </c>
      <c r="Y4" s="45">
        <f>$D$4*'AEO 2023 Table 7'!AA65/'AEO 2023 Table 7'!$F$65</f>
        <v>1.6482260416568912</v>
      </c>
      <c r="Z4" s="45">
        <f>$D$4*'AEO 2023 Table 7'!AB65/'AEO 2023 Table 7'!$F$65</f>
        <v>1.672774631341833</v>
      </c>
      <c r="AA4" s="45">
        <f>$D$4*'AEO 2023 Table 7'!AC65/'AEO 2023 Table 7'!$F$65</f>
        <v>1.6966690056548335</v>
      </c>
      <c r="AB4" s="45">
        <f>$D$4*'AEO 2023 Table 7'!AD65/'AEO 2023 Table 7'!$F$65</f>
        <v>1.7199455098943337</v>
      </c>
      <c r="AC4" s="45">
        <f>$D$4*'AEO 2023 Table 7'!AE65/'AEO 2023 Table 7'!$F$65</f>
        <v>1.744901432863025</v>
      </c>
      <c r="AD4" s="45">
        <f>$D$4*'AEO 2023 Table 7'!AF65/'AEO 2023 Table 7'!$F$65</f>
        <v>1.7701064540966425</v>
      </c>
      <c r="AE4" s="45">
        <f>$D$4*'AEO 2023 Table 7'!AG65/'AEO 2023 Table 7'!$F$65</f>
        <v>1.7949484655811947</v>
      </c>
      <c r="AF4" s="45">
        <f>$D$4*'AEO 2023 Table 7'!AH65/'AEO 2023 Table 7'!$F$65</f>
        <v>1.8226537774063583</v>
      </c>
    </row>
    <row r="5" spans="1:32">
      <c r="A5" t="s">
        <v>127</v>
      </c>
      <c r="B5">
        <f>INDEX('AEO 2021 Table 7'!27:27,MATCH(B$1,'AEO 2021 Table 7'!1:1,0))/INDEX('AEO 2021 Table 7'!27:27,MATCH($B$1,'AEO 2021 Table 7'!1:1,0))</f>
        <v>1</v>
      </c>
      <c r="C5">
        <f>INDEX('AEO 2022 Table 7'!27:27,MATCH(C$1,'AEO 2022 Table 7'!1:1,0))/INDEX('AEO 2021 Table 7'!27:27,MATCH($B$1,'AEO 2021 Table 7'!1:1,0))</f>
        <v>1.0887480349623935</v>
      </c>
      <c r="D5">
        <f>INDEX('AEO 2023 Table 7'!27:27,MATCH(D$1,'AEO 2023 Table 7'!1:1,0))/INDEX('AEO 2021 Table 7'!27:27,MATCH($B$1,'AEO 2021 Table 7'!1:1,0))</f>
        <v>1.0742019462841552</v>
      </c>
      <c r="E5">
        <f>INDEX('AEO 2023 Table 7'!27:27,MATCH(E$1,'AEO 2023 Table 7'!1:1,0))/INDEX('AEO 2021 Table 7'!27:27,MATCH($B$1,'AEO 2021 Table 7'!1:1,0))</f>
        <v>1.0606830385429378</v>
      </c>
      <c r="F5">
        <f>INDEX('AEO 2023 Table 7'!27:27,MATCH(F$1,'AEO 2023 Table 7'!1:1,0))/INDEX('AEO 2021 Table 7'!27:27,MATCH($B$1,'AEO 2021 Table 7'!1:1,0))</f>
        <v>1.1049763398169015</v>
      </c>
      <c r="G5">
        <f>INDEX('AEO 2023 Table 7'!27:27,MATCH(G$1,'AEO 2023 Table 7'!1:1,0))/INDEX('AEO 2021 Table 7'!27:27,MATCH($B$1,'AEO 2021 Table 7'!1:1,0))</f>
        <v>1.0794477367735298</v>
      </c>
      <c r="H5">
        <f>INDEX('AEO 2023 Table 7'!27:27,MATCH(H$1,'AEO 2023 Table 7'!1:1,0))/INDEX('AEO 2021 Table 7'!27:27,MATCH($B$1,'AEO 2021 Table 7'!1:1,0))</f>
        <v>1.0350425252441255</v>
      </c>
      <c r="I5">
        <f>INDEX('AEO 2023 Table 7'!27:27,MATCH(I$1,'AEO 2023 Table 7'!1:1,0))/INDEX('AEO 2021 Table 7'!27:27,MATCH($B$1,'AEO 2021 Table 7'!1:1,0))</f>
        <v>1.0007241403506337</v>
      </c>
      <c r="J5">
        <f>INDEX('AEO 2023 Table 7'!27:27,MATCH(J$1,'AEO 2023 Table 7'!1:1,0))/INDEX('AEO 2021 Table 7'!27:27,MATCH($B$1,'AEO 2021 Table 7'!1:1,0))</f>
        <v>0.98752065323839633</v>
      </c>
      <c r="K5">
        <f>INDEX('AEO 2023 Table 7'!27:27,MATCH(K$1,'AEO 2023 Table 7'!1:1,0))/INDEX('AEO 2021 Table 7'!27:27,MATCH($B$1,'AEO 2021 Table 7'!1:1,0))</f>
        <v>0.9993093598749232</v>
      </c>
      <c r="L5">
        <f>INDEX('AEO 2023 Table 7'!27:27,MATCH(L$1,'AEO 2023 Table 7'!1:1,0))/INDEX('AEO 2021 Table 7'!27:27,MATCH($B$1,'AEO 2021 Table 7'!1:1,0))</f>
        <v>0.99443700837219995</v>
      </c>
      <c r="M5">
        <f>INDEX('AEO 2023 Table 7'!27:27,MATCH(M$1,'AEO 2023 Table 7'!1:1,0))/INDEX('AEO 2021 Table 7'!27:27,MATCH($B$1,'AEO 2021 Table 7'!1:1,0))</f>
        <v>0.99893632524819787</v>
      </c>
      <c r="N5">
        <f>INDEX('AEO 2023 Table 7'!27:27,MATCH(N$1,'AEO 2023 Table 7'!1:1,0))/INDEX('AEO 2021 Table 7'!27:27,MATCH($B$1,'AEO 2021 Table 7'!1:1,0))</f>
        <v>1.0090425717667293</v>
      </c>
      <c r="O5">
        <f>INDEX('AEO 2023 Table 7'!27:27,MATCH(O$1,'AEO 2023 Table 7'!1:1,0))/INDEX('AEO 2021 Table 7'!27:27,MATCH($B$1,'AEO 2021 Table 7'!1:1,0))</f>
        <v>1.0173559055962145</v>
      </c>
      <c r="P5">
        <f>INDEX('AEO 2023 Table 7'!27:27,MATCH(P$1,'AEO 2023 Table 7'!1:1,0))/INDEX('AEO 2021 Table 7'!27:27,MATCH($B$1,'AEO 2021 Table 7'!1:1,0))</f>
        <v>1.0229891345431932</v>
      </c>
      <c r="Q5">
        <f>INDEX('AEO 2023 Table 7'!27:27,MATCH(Q$1,'AEO 2023 Table 7'!1:1,0))/INDEX('AEO 2021 Table 7'!27:27,MATCH($B$1,'AEO 2021 Table 7'!1:1,0))</f>
        <v>1.0305150490080219</v>
      </c>
      <c r="R5">
        <f>INDEX('AEO 2023 Table 7'!27:27,MATCH(R$1,'AEO 2023 Table 7'!1:1,0))/INDEX('AEO 2021 Table 7'!27:27,MATCH($B$1,'AEO 2021 Table 7'!1:1,0))</f>
        <v>1.0324604133438624</v>
      </c>
      <c r="S5">
        <f>INDEX('AEO 2023 Table 7'!27:27,MATCH(S$1,'AEO 2023 Table 7'!1:1,0))/INDEX('AEO 2021 Table 7'!27:27,MATCH($B$1,'AEO 2021 Table 7'!1:1,0))</f>
        <v>1.0357457886906358</v>
      </c>
      <c r="T5">
        <f>INDEX('AEO 2023 Table 7'!27:27,MATCH(T$1,'AEO 2023 Table 7'!1:1,0))/INDEX('AEO 2021 Table 7'!27:27,MATCH($B$1,'AEO 2021 Table 7'!1:1,0))</f>
        <v>1.0400442652943773</v>
      </c>
      <c r="U5">
        <f>INDEX('AEO 2023 Table 7'!27:27,MATCH(U$1,'AEO 2023 Table 7'!1:1,0))/INDEX('AEO 2021 Table 7'!27:27,MATCH($B$1,'AEO 2021 Table 7'!1:1,0))</f>
        <v>1.0396289107555086</v>
      </c>
      <c r="V5">
        <f>INDEX('AEO 2023 Table 7'!27:27,MATCH(V$1,'AEO 2023 Table 7'!1:1,0))/INDEX('AEO 2021 Table 7'!27:27,MATCH($B$1,'AEO 2021 Table 7'!1:1,0))</f>
        <v>1.0419079018602841</v>
      </c>
      <c r="W5">
        <f>INDEX('AEO 2023 Table 7'!27:27,MATCH(W$1,'AEO 2023 Table 7'!1:1,0))/INDEX('AEO 2021 Table 7'!27:27,MATCH($B$1,'AEO 2021 Table 7'!1:1,0))</f>
        <v>1.0510780823279819</v>
      </c>
      <c r="X5">
        <f>INDEX('AEO 2023 Table 7'!27:27,MATCH(X$1,'AEO 2023 Table 7'!1:1,0))/INDEX('AEO 2021 Table 7'!27:27,MATCH($B$1,'AEO 2021 Table 7'!1:1,0))</f>
        <v>1.0588310548346418</v>
      </c>
      <c r="Y5">
        <f>INDEX('AEO 2023 Table 7'!27:27,MATCH(Y$1,'AEO 2023 Table 7'!1:1,0))/INDEX('AEO 2021 Table 7'!27:27,MATCH($B$1,'AEO 2021 Table 7'!1:1,0))</f>
        <v>1.0607427565380696</v>
      </c>
      <c r="Z5">
        <f>INDEX('AEO 2023 Table 7'!27:27,MATCH(Z$1,'AEO 2023 Table 7'!1:1,0))/INDEX('AEO 2021 Table 7'!27:27,MATCH($B$1,'AEO 2021 Table 7'!1:1,0))</f>
        <v>1.0618311118288417</v>
      </c>
      <c r="AA5">
        <f>INDEX('AEO 2023 Table 7'!27:27,MATCH(AA$1,'AEO 2023 Table 7'!1:1,0))/INDEX('AEO 2021 Table 7'!27:27,MATCH($B$1,'AEO 2021 Table 7'!1:1,0))</f>
        <v>1.062604045827749</v>
      </c>
      <c r="AB5">
        <f>INDEX('AEO 2023 Table 7'!27:27,MATCH(AB$1,'AEO 2023 Table 7'!1:1,0))/INDEX('AEO 2021 Table 7'!27:27,MATCH($B$1,'AEO 2021 Table 7'!1:1,0))</f>
        <v>1.0660050548557094</v>
      </c>
      <c r="AC5">
        <f>INDEX('AEO 2023 Table 7'!27:27,MATCH(AC$1,'AEO 2023 Table 7'!1:1,0))/INDEX('AEO 2021 Table 7'!27:27,MATCH($B$1,'AEO 2021 Table 7'!1:1,0))</f>
        <v>1.0726027518295831</v>
      </c>
      <c r="AD5">
        <f>INDEX('AEO 2023 Table 7'!27:27,MATCH(AD$1,'AEO 2023 Table 7'!1:1,0))/INDEX('AEO 2021 Table 7'!27:27,MATCH($B$1,'AEO 2021 Table 7'!1:1,0))</f>
        <v>1.0810383534945855</v>
      </c>
      <c r="AE5">
        <f>INDEX('AEO 2023 Table 7'!27:27,MATCH(AE$1,'AEO 2023 Table 7'!1:1,0))/INDEX('AEO 2021 Table 7'!27:27,MATCH($B$1,'AEO 2021 Table 7'!1:1,0))</f>
        <v>1.0850703655244762</v>
      </c>
      <c r="AF5">
        <f>INDEX('AEO 2023 Table 7'!27:27,MATCH(AF$1,'AEO 2023 Table 7'!1:1,0))/INDEX('AEO 2021 Table 7'!27:27,MATCH($B$1,'AEO 2021 Table 7'!1:1,0))</f>
        <v>1.0934087835899726</v>
      </c>
    </row>
    <row r="6" spans="1:32">
      <c r="A6" t="s">
        <v>128</v>
      </c>
      <c r="B6">
        <f>SUM(INDEX('AEO 2021 Table 7'!$C$62:$AJ$63,0,MATCH(B$1,'AEO 2021 Table 7'!$C$1:$AJ$1,0)))/SUM(INDEX('AEO 2021 Table 7'!$C$62:$AJ$63,0,MATCH($B$1,'AEO 2021 Table 7'!$C$1:$AJ$1,0)))</f>
        <v>1</v>
      </c>
      <c r="C6" s="12">
        <f>SUM('AEO 2022 Table 7'!C62:C63)/SUM('AEO 2021 Table 7'!C62:C63)*'calibration multiplier'!$D$6</f>
        <v>0.96684493640367331</v>
      </c>
      <c r="D6">
        <f>(SUM(INDEX('AEO 2023 Table 7'!$F$62:$AM$63,0,MATCH(D$1,'AEO 2023 Table 7'!$F$1:$AM$1,0)))/SUM(INDEX('AEO 2021 Table 7'!$C$62:$AJ$63,0,MATCH($B$1,'AEO 2021 Table 7'!$C$1:$AJ$1,0))))*'calibration multiplier'!$D$6</f>
        <v>0.99647493115309194</v>
      </c>
      <c r="E6">
        <f>(SUM(INDEX('AEO 2023 Table 7'!$F$62:$AM$63,0,MATCH(E$1,'AEO 2023 Table 7'!$F$1:$AM$1,0)))/SUM(INDEX('AEO 2021 Table 7'!$C$62:$AJ$63,0,MATCH($B$1,'AEO 2021 Table 7'!$C$1:$AJ$1,0))))*'calibration multiplier'!$D$6</f>
        <v>0.94582889534198444</v>
      </c>
      <c r="F6">
        <f>(SUM(INDEX('AEO 2023 Table 7'!$F$62:$AM$63,0,MATCH(F$1,'AEO 2023 Table 7'!$F$1:$AM$1,0)))/SUM(INDEX('AEO 2021 Table 7'!$C$62:$AJ$63,0,MATCH($B$1,'AEO 2021 Table 7'!$C$1:$AJ$1,0))))*'calibration multiplier'!$D$6</f>
        <v>0.94109469262668366</v>
      </c>
      <c r="G6">
        <f>(SUM(INDEX('AEO 2023 Table 7'!$F$62:$AM$63,0,MATCH(G$1,'AEO 2023 Table 7'!$F$1:$AM$1,0)))/SUM(INDEX('AEO 2021 Table 7'!$C$62:$AJ$63,0,MATCH($B$1,'AEO 2021 Table 7'!$C$1:$AJ$1,0))))*'calibration multiplier'!$D$6</f>
        <v>0.94119884701520529</v>
      </c>
      <c r="H6">
        <f>(SUM(INDEX('AEO 2023 Table 7'!$F$62:$AM$63,0,MATCH(H$1,'AEO 2023 Table 7'!$F$1:$AM$1,0)))/SUM(INDEX('AEO 2021 Table 7'!$C$62:$AJ$63,0,MATCH($B$1,'AEO 2021 Table 7'!$C$1:$AJ$1,0))))*'calibration multiplier'!$D$6</f>
        <v>0.93347020562990901</v>
      </c>
      <c r="I6">
        <f>(SUM(INDEX('AEO 2023 Table 7'!$F$62:$AM$63,0,MATCH(I$1,'AEO 2023 Table 7'!$F$1:$AM$1,0)))/SUM(INDEX('AEO 2021 Table 7'!$C$62:$AJ$63,0,MATCH($B$1,'AEO 2021 Table 7'!$C$1:$AJ$1,0))))*'calibration multiplier'!$D$6</f>
        <v>0.92993667156006565</v>
      </c>
      <c r="J6">
        <f>(SUM(INDEX('AEO 2023 Table 7'!$F$62:$AM$63,0,MATCH(J$1,'AEO 2023 Table 7'!$F$1:$AM$1,0)))/SUM(INDEX('AEO 2021 Table 7'!$C$62:$AJ$63,0,MATCH($B$1,'AEO 2021 Table 7'!$C$1:$AJ$1,0))))*'calibration multiplier'!$D$6</f>
        <v>0.92355432208565957</v>
      </c>
      <c r="K6">
        <f>(SUM(INDEX('AEO 2023 Table 7'!$F$62:$AM$63,0,MATCH(K$1,'AEO 2023 Table 7'!$F$1:$AM$1,0)))/SUM(INDEX('AEO 2021 Table 7'!$C$62:$AJ$63,0,MATCH($B$1,'AEO 2021 Table 7'!$C$1:$AJ$1,0))))*'calibration multiplier'!$D$6</f>
        <v>0.9190978644064165</v>
      </c>
      <c r="L6">
        <f>(SUM(INDEX('AEO 2023 Table 7'!$F$62:$AM$63,0,MATCH(L$1,'AEO 2023 Table 7'!$F$1:$AM$1,0)))/SUM(INDEX('AEO 2021 Table 7'!$C$62:$AJ$63,0,MATCH($B$1,'AEO 2021 Table 7'!$C$1:$AJ$1,0))))*'calibration multiplier'!$D$6</f>
        <v>0.91574177855405425</v>
      </c>
      <c r="M6">
        <f>(SUM(INDEX('AEO 2023 Table 7'!$F$62:$AM$63,0,MATCH(M$1,'AEO 2023 Table 7'!$F$1:$AM$1,0)))/SUM(INDEX('AEO 2021 Table 7'!$C$62:$AJ$63,0,MATCH($B$1,'AEO 2021 Table 7'!$C$1:$AJ$1,0))))*'calibration multiplier'!$D$6</f>
        <v>0.91536855866185174</v>
      </c>
      <c r="N6">
        <f>(SUM(INDEX('AEO 2023 Table 7'!$F$62:$AM$63,0,MATCH(N$1,'AEO 2023 Table 7'!$F$1:$AM$1,0)))/SUM(INDEX('AEO 2021 Table 7'!$C$62:$AJ$63,0,MATCH($B$1,'AEO 2021 Table 7'!$C$1:$AJ$1,0))))*'calibration multiplier'!$D$6</f>
        <v>0.91505223792634172</v>
      </c>
      <c r="O6">
        <f>(SUM(INDEX('AEO 2023 Table 7'!$F$62:$AM$63,0,MATCH(O$1,'AEO 2023 Table 7'!$F$1:$AM$1,0)))/SUM(INDEX('AEO 2021 Table 7'!$C$62:$AJ$63,0,MATCH($B$1,'AEO 2021 Table 7'!$C$1:$AJ$1,0))))*'calibration multiplier'!$D$6</f>
        <v>0.91489407755858687</v>
      </c>
      <c r="P6">
        <f>(SUM(INDEX('AEO 2023 Table 7'!$F$62:$AM$63,0,MATCH(P$1,'AEO 2023 Table 7'!$F$1:$AM$1,0)))/SUM(INDEX('AEO 2021 Table 7'!$C$62:$AJ$63,0,MATCH($B$1,'AEO 2021 Table 7'!$C$1:$AJ$1,0))))*'calibration multiplier'!$D$6</f>
        <v>0.91394897292200206</v>
      </c>
      <c r="Q6">
        <f>(SUM(INDEX('AEO 2023 Table 7'!$F$62:$AM$63,0,MATCH(Q$1,'AEO 2023 Table 7'!$F$1:$AM$1,0)))/SUM(INDEX('AEO 2021 Table 7'!$C$62:$AJ$63,0,MATCH($B$1,'AEO 2021 Table 7'!$C$1:$AJ$1,0))))*'calibration multiplier'!$D$6</f>
        <v>0.91365290442870462</v>
      </c>
      <c r="R6">
        <f>(SUM(INDEX('AEO 2023 Table 7'!$F$62:$AM$63,0,MATCH(R$1,'AEO 2023 Table 7'!$F$1:$AM$1,0)))/SUM(INDEX('AEO 2021 Table 7'!$C$62:$AJ$63,0,MATCH($B$1,'AEO 2021 Table 7'!$C$1:$AJ$1,0))))*'calibration multiplier'!$D$6</f>
        <v>0.91219956495183396</v>
      </c>
      <c r="S6">
        <f>(SUM(INDEX('AEO 2023 Table 7'!$F$62:$AM$63,0,MATCH(S$1,'AEO 2023 Table 7'!$F$1:$AM$1,0)))/SUM(INDEX('AEO 2021 Table 7'!$C$62:$AJ$63,0,MATCH($B$1,'AEO 2021 Table 7'!$C$1:$AJ$1,0))))*'calibration multiplier'!$D$6</f>
        <v>0.91157174544324537</v>
      </c>
      <c r="T6">
        <f>(SUM(INDEX('AEO 2023 Table 7'!$F$62:$AM$63,0,MATCH(T$1,'AEO 2023 Table 7'!$F$1:$AM$1,0)))/SUM(INDEX('AEO 2021 Table 7'!$C$62:$AJ$63,0,MATCH($B$1,'AEO 2021 Table 7'!$C$1:$AJ$1,0))))*'calibration multiplier'!$D$6</f>
        <v>0.91083784276116297</v>
      </c>
      <c r="U6">
        <f>(SUM(INDEX('AEO 2023 Table 7'!$F$62:$AM$63,0,MATCH(U$1,'AEO 2023 Table 7'!$F$1:$AM$1,0)))/SUM(INDEX('AEO 2021 Table 7'!$C$62:$AJ$63,0,MATCH($B$1,'AEO 2021 Table 7'!$C$1:$AJ$1,0))))*'calibration multiplier'!$D$6</f>
        <v>0.909911061581818</v>
      </c>
      <c r="V6">
        <f>(SUM(INDEX('AEO 2023 Table 7'!$F$62:$AM$63,0,MATCH(V$1,'AEO 2023 Table 7'!$F$1:$AM$1,0)))/SUM(INDEX('AEO 2021 Table 7'!$C$62:$AJ$63,0,MATCH($B$1,'AEO 2021 Table 7'!$C$1:$AJ$1,0))))*'calibration multiplier'!$D$6</f>
        <v>0.90915112030260514</v>
      </c>
      <c r="W6">
        <f>(SUM(INDEX('AEO 2023 Table 7'!$F$62:$AM$63,0,MATCH(W$1,'AEO 2023 Table 7'!$F$1:$AM$1,0)))/SUM(INDEX('AEO 2021 Table 7'!$C$62:$AJ$63,0,MATCH($B$1,'AEO 2021 Table 7'!$C$1:$AJ$1,0))))*'calibration multiplier'!$D$6</f>
        <v>0.90859948780043509</v>
      </c>
      <c r="X6">
        <f>(SUM(INDEX('AEO 2023 Table 7'!$F$62:$AM$63,0,MATCH(X$1,'AEO 2023 Table 7'!$F$1:$AM$1,0)))/SUM(INDEX('AEO 2021 Table 7'!$C$62:$AJ$63,0,MATCH($B$1,'AEO 2021 Table 7'!$C$1:$AJ$1,0))))*'calibration multiplier'!$D$6</f>
        <v>0.90855801892352372</v>
      </c>
      <c r="Y6">
        <f>(SUM(INDEX('AEO 2023 Table 7'!$F$62:$AM$63,0,MATCH(Y$1,'AEO 2023 Table 7'!$F$1:$AM$1,0)))/SUM(INDEX('AEO 2021 Table 7'!$C$62:$AJ$63,0,MATCH($B$1,'AEO 2021 Table 7'!$C$1:$AJ$1,0))))*'calibration multiplier'!$D$6</f>
        <v>0.9079996356739497</v>
      </c>
      <c r="Z6">
        <f>(SUM(INDEX('AEO 2023 Table 7'!$F$62:$AM$63,0,MATCH(Z$1,'AEO 2023 Table 7'!$F$1:$AM$1,0)))/SUM(INDEX('AEO 2021 Table 7'!$C$62:$AJ$63,0,MATCH($B$1,'AEO 2021 Table 7'!$C$1:$AJ$1,0))))*'calibration multiplier'!$D$6</f>
        <v>0.90763895288406937</v>
      </c>
      <c r="AA6">
        <f>(SUM(INDEX('AEO 2023 Table 7'!$F$62:$AM$63,0,MATCH(AA$1,'AEO 2023 Table 7'!$F$1:$AM$1,0)))/SUM(INDEX('AEO 2021 Table 7'!$C$62:$AJ$63,0,MATCH($B$1,'AEO 2021 Table 7'!$C$1:$AJ$1,0))))*'calibration multiplier'!$D$6</f>
        <v>0.90699763188067251</v>
      </c>
      <c r="AB6">
        <f>(SUM(INDEX('AEO 2023 Table 7'!$F$62:$AM$63,0,MATCH(AB$1,'AEO 2023 Table 7'!$F$1:$AM$1,0)))/SUM(INDEX('AEO 2021 Table 7'!$C$62:$AJ$63,0,MATCH($B$1,'AEO 2021 Table 7'!$C$1:$AJ$1,0))))*'calibration multiplier'!$D$6</f>
        <v>0.90892931003075339</v>
      </c>
      <c r="AC6">
        <f>(SUM(INDEX('AEO 2023 Table 7'!$F$62:$AM$63,0,MATCH(AC$1,'AEO 2023 Table 7'!$F$1:$AM$1,0)))/SUM(INDEX('AEO 2021 Table 7'!$C$62:$AJ$63,0,MATCH($B$1,'AEO 2021 Table 7'!$C$1:$AJ$1,0))))*'calibration multiplier'!$D$6</f>
        <v>0.90862456200507924</v>
      </c>
      <c r="AD6">
        <f>(SUM(INDEX('AEO 2023 Table 7'!$F$62:$AM$63,0,MATCH(AD$1,'AEO 2023 Table 7'!$F$1:$AM$1,0)))/SUM(INDEX('AEO 2021 Table 7'!$C$62:$AJ$63,0,MATCH($B$1,'AEO 2021 Table 7'!$C$1:$AJ$1,0))))*'calibration multiplier'!$D$6</f>
        <v>0.90692144487425408</v>
      </c>
      <c r="AE6">
        <f>(SUM(INDEX('AEO 2023 Table 7'!$F$62:$AM$63,0,MATCH(AE$1,'AEO 2023 Table 7'!$F$1:$AM$1,0)))/SUM(INDEX('AEO 2021 Table 7'!$C$62:$AJ$63,0,MATCH($B$1,'AEO 2021 Table 7'!$C$1:$AJ$1,0))))*'calibration multiplier'!$D$6</f>
        <v>0.90567255660448132</v>
      </c>
      <c r="AF6">
        <f>(SUM(INDEX('AEO 2023 Table 7'!$F$62:$AM$63,0,MATCH(AF$1,'AEO 2023 Table 7'!$F$1:$AM$1,0)))/SUM(INDEX('AEO 2021 Table 7'!$C$62:$AJ$63,0,MATCH($B$1,'AEO 2021 Table 7'!$C$1:$AJ$1,0))))*'calibration multiplier'!$D$6</f>
        <v>0.90429926170397446</v>
      </c>
    </row>
    <row r="7" spans="1:32">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7"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82" t="s">
        <v>168</v>
      </c>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c r="AH112" s="84"/>
    </row>
    <row r="308" spans="2:34" ht="15" customHeight="1">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4"/>
    </row>
    <row r="511" spans="2:34" ht="15" customHeight="1">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c r="AH511" s="84"/>
    </row>
    <row r="712" spans="2:34" ht="15" customHeight="1">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c r="AH712" s="84"/>
    </row>
    <row r="887" spans="2:34" ht="15" customHeight="1">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c r="AH887" s="84"/>
    </row>
    <row r="1100" spans="2:34" ht="15" customHeight="1">
      <c r="B1100" s="84"/>
      <c r="C1100" s="84"/>
      <c r="D1100" s="84"/>
      <c r="E1100" s="84"/>
      <c r="F1100" s="84"/>
      <c r="G1100" s="84"/>
      <c r="H1100" s="84"/>
      <c r="I1100" s="84"/>
      <c r="J1100" s="84"/>
      <c r="K1100" s="84"/>
      <c r="L1100" s="84"/>
      <c r="M1100" s="84"/>
      <c r="N1100" s="84"/>
      <c r="O1100" s="84"/>
      <c r="P1100" s="84"/>
      <c r="Q1100" s="84"/>
      <c r="R1100" s="84"/>
      <c r="S1100" s="84"/>
      <c r="T1100" s="84"/>
      <c r="U1100" s="84"/>
      <c r="V1100" s="84"/>
      <c r="W1100" s="84"/>
      <c r="X1100" s="84"/>
      <c r="Y1100" s="84"/>
      <c r="Z1100" s="84"/>
      <c r="AA1100" s="84"/>
      <c r="AB1100" s="84"/>
      <c r="AC1100" s="84"/>
      <c r="AD1100" s="84"/>
      <c r="AE1100" s="84"/>
      <c r="AF1100" s="84"/>
      <c r="AG1100" s="84"/>
      <c r="AH1100" s="84"/>
    </row>
    <row r="1227" spans="2:34" ht="15" customHeight="1">
      <c r="B1227" s="84"/>
      <c r="C1227" s="84"/>
      <c r="D1227" s="84"/>
      <c r="E1227" s="84"/>
      <c r="F1227" s="84"/>
      <c r="G1227" s="84"/>
      <c r="H1227" s="84"/>
      <c r="I1227" s="84"/>
      <c r="J1227" s="84"/>
      <c r="K1227" s="84"/>
      <c r="L1227" s="84"/>
      <c r="M1227" s="84"/>
      <c r="N1227" s="84"/>
      <c r="O1227" s="84"/>
      <c r="P1227" s="84"/>
      <c r="Q1227" s="84"/>
      <c r="R1227" s="84"/>
      <c r="S1227" s="84"/>
      <c r="T1227" s="84"/>
      <c r="U1227" s="84"/>
      <c r="V1227" s="84"/>
      <c r="W1227" s="84"/>
      <c r="X1227" s="84"/>
      <c r="Y1227" s="84"/>
      <c r="Z1227" s="84"/>
      <c r="AA1227" s="84"/>
      <c r="AB1227" s="84"/>
      <c r="AC1227" s="84"/>
      <c r="AD1227" s="84"/>
      <c r="AE1227" s="84"/>
      <c r="AF1227" s="84"/>
      <c r="AG1227" s="84"/>
      <c r="AH1227" s="84"/>
    </row>
    <row r="1390" spans="2:34" ht="15" customHeight="1">
      <c r="B1390" s="84"/>
      <c r="C1390" s="84"/>
      <c r="D1390" s="84"/>
      <c r="E1390" s="84"/>
      <c r="F1390" s="84"/>
      <c r="G1390" s="84"/>
      <c r="H1390" s="84"/>
      <c r="I1390" s="84"/>
      <c r="J1390" s="84"/>
      <c r="K1390" s="84"/>
      <c r="L1390" s="84"/>
      <c r="M1390" s="84"/>
      <c r="N1390" s="84"/>
      <c r="O1390" s="84"/>
      <c r="P1390" s="84"/>
      <c r="Q1390" s="84"/>
      <c r="R1390" s="84"/>
      <c r="S1390" s="84"/>
      <c r="T1390" s="84"/>
      <c r="U1390" s="84"/>
      <c r="V1390" s="84"/>
      <c r="W1390" s="84"/>
      <c r="X1390" s="84"/>
      <c r="Y1390" s="84"/>
      <c r="Z1390" s="84"/>
      <c r="AA1390" s="84"/>
      <c r="AB1390" s="84"/>
      <c r="AC1390" s="84"/>
      <c r="AD1390" s="84"/>
      <c r="AE1390" s="84"/>
      <c r="AF1390" s="84"/>
      <c r="AG1390" s="84"/>
      <c r="AH1390" s="84"/>
    </row>
    <row r="1502" spans="2:34" ht="15" customHeight="1">
      <c r="B1502" s="84"/>
      <c r="C1502" s="84"/>
      <c r="D1502" s="84"/>
      <c r="E1502" s="84"/>
      <c r="F1502" s="84"/>
      <c r="G1502" s="84"/>
      <c r="H1502" s="84"/>
      <c r="I1502" s="84"/>
      <c r="J1502" s="84"/>
      <c r="K1502" s="84"/>
      <c r="L1502" s="84"/>
      <c r="M1502" s="84"/>
      <c r="N1502" s="84"/>
      <c r="O1502" s="84"/>
      <c r="P1502" s="84"/>
      <c r="Q1502" s="84"/>
      <c r="R1502" s="84"/>
      <c r="S1502" s="84"/>
      <c r="T1502" s="84"/>
      <c r="U1502" s="84"/>
      <c r="V1502" s="84"/>
      <c r="W1502" s="84"/>
      <c r="X1502" s="84"/>
      <c r="Y1502" s="84"/>
      <c r="Z1502" s="84"/>
      <c r="AA1502" s="84"/>
      <c r="AB1502" s="84"/>
      <c r="AC1502" s="84"/>
      <c r="AD1502" s="84"/>
      <c r="AE1502" s="84"/>
      <c r="AF1502" s="84"/>
      <c r="AG1502" s="84"/>
      <c r="AH1502" s="84"/>
    </row>
    <row r="1604" spans="2:34" ht="15" customHeight="1">
      <c r="B1604" s="84"/>
      <c r="C1604" s="84"/>
      <c r="D1604" s="84"/>
      <c r="E1604" s="84"/>
      <c r="F1604" s="84"/>
      <c r="G1604" s="84"/>
      <c r="H1604" s="84"/>
      <c r="I1604" s="84"/>
      <c r="J1604" s="84"/>
      <c r="K1604" s="84"/>
      <c r="L1604" s="84"/>
      <c r="M1604" s="84"/>
      <c r="N1604" s="84"/>
      <c r="O1604" s="84"/>
      <c r="P1604" s="84"/>
      <c r="Q1604" s="84"/>
      <c r="R1604" s="84"/>
      <c r="S1604" s="84"/>
      <c r="T1604" s="84"/>
      <c r="U1604" s="84"/>
      <c r="V1604" s="84"/>
      <c r="W1604" s="84"/>
      <c r="X1604" s="84"/>
      <c r="Y1604" s="84"/>
      <c r="Z1604" s="84"/>
      <c r="AA1604" s="84"/>
      <c r="AB1604" s="84"/>
      <c r="AC1604" s="84"/>
      <c r="AD1604" s="84"/>
      <c r="AE1604" s="84"/>
      <c r="AF1604" s="84"/>
      <c r="AG1604" s="84"/>
      <c r="AH1604" s="84"/>
    </row>
    <row r="1698" spans="2:34" ht="15" customHeight="1">
      <c r="B1698" s="84"/>
      <c r="C1698" s="84"/>
      <c r="D1698" s="84"/>
      <c r="E1698" s="84"/>
      <c r="F1698" s="84"/>
      <c r="G1698" s="84"/>
      <c r="H1698" s="84"/>
      <c r="I1698" s="84"/>
      <c r="J1698" s="84"/>
      <c r="K1698" s="84"/>
      <c r="L1698" s="84"/>
      <c r="M1698" s="84"/>
      <c r="N1698" s="84"/>
      <c r="O1698" s="84"/>
      <c r="P1698" s="84"/>
      <c r="Q1698" s="84"/>
      <c r="R1698" s="84"/>
      <c r="S1698" s="84"/>
      <c r="T1698" s="84"/>
      <c r="U1698" s="84"/>
      <c r="V1698" s="84"/>
      <c r="W1698" s="84"/>
      <c r="X1698" s="84"/>
      <c r="Y1698" s="84"/>
      <c r="Z1698" s="84"/>
      <c r="AA1698" s="84"/>
      <c r="AB1698" s="84"/>
      <c r="AC1698" s="84"/>
      <c r="AD1698" s="84"/>
      <c r="AE1698" s="84"/>
      <c r="AF1698" s="84"/>
      <c r="AG1698" s="84"/>
      <c r="AH1698" s="84"/>
    </row>
    <row r="1945" spans="2:34" ht="15" customHeight="1">
      <c r="B1945" s="84"/>
      <c r="C1945" s="84"/>
      <c r="D1945" s="84"/>
      <c r="E1945" s="84"/>
      <c r="F1945" s="84"/>
      <c r="G1945" s="84"/>
      <c r="H1945" s="84"/>
      <c r="I1945" s="84"/>
      <c r="J1945" s="84"/>
      <c r="K1945" s="84"/>
      <c r="L1945" s="84"/>
      <c r="M1945" s="84"/>
      <c r="N1945" s="84"/>
      <c r="O1945" s="84"/>
      <c r="P1945" s="84"/>
      <c r="Q1945" s="84"/>
      <c r="R1945" s="84"/>
      <c r="S1945" s="84"/>
      <c r="T1945" s="84"/>
      <c r="U1945" s="84"/>
      <c r="V1945" s="84"/>
      <c r="W1945" s="84"/>
      <c r="X1945" s="84"/>
      <c r="Y1945" s="84"/>
      <c r="Z1945" s="84"/>
      <c r="AA1945" s="84"/>
      <c r="AB1945" s="84"/>
      <c r="AC1945" s="84"/>
      <c r="AD1945" s="84"/>
      <c r="AE1945" s="84"/>
      <c r="AF1945" s="84"/>
      <c r="AG1945" s="84"/>
      <c r="AH1945" s="84"/>
    </row>
    <row r="2031" spans="2:34" ht="15" customHeight="1">
      <c r="B2031" s="84"/>
      <c r="C2031" s="84"/>
      <c r="D2031" s="84"/>
      <c r="E2031" s="84"/>
      <c r="F2031" s="84"/>
      <c r="G2031" s="84"/>
      <c r="H2031" s="84"/>
      <c r="I2031" s="84"/>
      <c r="J2031" s="84"/>
      <c r="K2031" s="84"/>
      <c r="L2031" s="84"/>
      <c r="M2031" s="84"/>
      <c r="N2031" s="84"/>
      <c r="O2031" s="84"/>
      <c r="P2031" s="84"/>
      <c r="Q2031" s="84"/>
      <c r="R2031" s="84"/>
      <c r="S2031" s="84"/>
      <c r="T2031" s="84"/>
      <c r="U2031" s="84"/>
      <c r="V2031" s="84"/>
      <c r="W2031" s="84"/>
      <c r="X2031" s="84"/>
      <c r="Y2031" s="84"/>
      <c r="Z2031" s="84"/>
      <c r="AA2031" s="84"/>
      <c r="AB2031" s="84"/>
      <c r="AC2031" s="84"/>
      <c r="AD2031" s="84"/>
      <c r="AE2031" s="84"/>
      <c r="AF2031" s="84"/>
      <c r="AG2031" s="84"/>
      <c r="AH2031" s="84"/>
    </row>
    <row r="2153" spans="2:34" ht="15" customHeight="1">
      <c r="B2153" s="84"/>
      <c r="C2153" s="84"/>
      <c r="D2153" s="84"/>
      <c r="E2153" s="84"/>
      <c r="F2153" s="84"/>
      <c r="G2153" s="84"/>
      <c r="H2153" s="84"/>
      <c r="I2153" s="84"/>
      <c r="J2153" s="84"/>
      <c r="K2153" s="84"/>
      <c r="L2153" s="84"/>
      <c r="M2153" s="84"/>
      <c r="N2153" s="84"/>
      <c r="O2153" s="84"/>
      <c r="P2153" s="84"/>
      <c r="Q2153" s="84"/>
      <c r="R2153" s="84"/>
      <c r="S2153" s="84"/>
      <c r="T2153" s="84"/>
      <c r="U2153" s="84"/>
      <c r="V2153" s="84"/>
      <c r="W2153" s="84"/>
      <c r="X2153" s="84"/>
      <c r="Y2153" s="84"/>
      <c r="Z2153" s="84"/>
      <c r="AA2153" s="84"/>
      <c r="AB2153" s="84"/>
      <c r="AC2153" s="84"/>
      <c r="AD2153" s="84"/>
      <c r="AE2153" s="84"/>
      <c r="AF2153" s="84"/>
      <c r="AG2153" s="84"/>
      <c r="AH2153" s="84"/>
    </row>
    <row r="2317" spans="2:34" ht="15" customHeight="1">
      <c r="B2317" s="84"/>
      <c r="C2317" s="84"/>
      <c r="D2317" s="84"/>
      <c r="E2317" s="84"/>
      <c r="F2317" s="84"/>
      <c r="G2317" s="84"/>
      <c r="H2317" s="84"/>
      <c r="I2317" s="84"/>
      <c r="J2317" s="84"/>
      <c r="K2317" s="84"/>
      <c r="L2317" s="84"/>
      <c r="M2317" s="84"/>
      <c r="N2317" s="84"/>
      <c r="O2317" s="84"/>
      <c r="P2317" s="84"/>
      <c r="Q2317" s="84"/>
      <c r="R2317" s="84"/>
      <c r="S2317" s="84"/>
      <c r="T2317" s="84"/>
      <c r="U2317" s="84"/>
      <c r="V2317" s="84"/>
      <c r="W2317" s="84"/>
      <c r="X2317" s="84"/>
      <c r="Y2317" s="84"/>
      <c r="Z2317" s="84"/>
      <c r="AA2317" s="84"/>
      <c r="AB2317" s="84"/>
      <c r="AC2317" s="84"/>
      <c r="AD2317" s="84"/>
      <c r="AE2317" s="84"/>
      <c r="AF2317" s="84"/>
      <c r="AG2317" s="84"/>
      <c r="AH2317" s="84"/>
    </row>
    <row r="2419" spans="2:34" ht="15" customHeight="1">
      <c r="B2419" s="84"/>
      <c r="C2419" s="84"/>
      <c r="D2419" s="84"/>
      <c r="E2419" s="84"/>
      <c r="F2419" s="84"/>
      <c r="G2419" s="84"/>
      <c r="H2419" s="84"/>
      <c r="I2419" s="84"/>
      <c r="J2419" s="84"/>
      <c r="K2419" s="84"/>
      <c r="L2419" s="84"/>
      <c r="M2419" s="84"/>
      <c r="N2419" s="84"/>
      <c r="O2419" s="84"/>
      <c r="P2419" s="84"/>
      <c r="Q2419" s="84"/>
      <c r="R2419" s="84"/>
      <c r="S2419" s="84"/>
      <c r="T2419" s="84"/>
      <c r="U2419" s="84"/>
      <c r="V2419" s="84"/>
      <c r="W2419" s="84"/>
      <c r="X2419" s="84"/>
      <c r="Y2419" s="84"/>
      <c r="Z2419" s="84"/>
      <c r="AA2419" s="84"/>
      <c r="AB2419" s="84"/>
      <c r="AC2419" s="84"/>
      <c r="AD2419" s="84"/>
      <c r="AE2419" s="84"/>
      <c r="AF2419" s="84"/>
      <c r="AG2419" s="84"/>
      <c r="AH2419" s="84"/>
    </row>
    <row r="2509" spans="2:34" ht="15" customHeight="1">
      <c r="B2509" s="84"/>
      <c r="C2509" s="84"/>
      <c r="D2509" s="84"/>
      <c r="E2509" s="84"/>
      <c r="F2509" s="84"/>
      <c r="G2509" s="84"/>
      <c r="H2509" s="84"/>
      <c r="I2509" s="84"/>
      <c r="J2509" s="84"/>
      <c r="K2509" s="84"/>
      <c r="L2509" s="84"/>
      <c r="M2509" s="84"/>
      <c r="N2509" s="84"/>
      <c r="O2509" s="84"/>
      <c r="P2509" s="84"/>
      <c r="Q2509" s="84"/>
      <c r="R2509" s="84"/>
      <c r="S2509" s="84"/>
      <c r="T2509" s="84"/>
      <c r="U2509" s="84"/>
      <c r="V2509" s="84"/>
      <c r="W2509" s="84"/>
      <c r="X2509" s="84"/>
      <c r="Y2509" s="84"/>
      <c r="Z2509" s="84"/>
      <c r="AA2509" s="84"/>
      <c r="AB2509" s="84"/>
      <c r="AC2509" s="84"/>
      <c r="AD2509" s="84"/>
      <c r="AE2509" s="84"/>
      <c r="AF2509" s="84"/>
      <c r="AG2509" s="84"/>
      <c r="AH2509" s="84"/>
    </row>
    <row r="2598" spans="2:34" ht="15" customHeight="1">
      <c r="B2598" s="84"/>
      <c r="C2598" s="84"/>
      <c r="D2598" s="84"/>
      <c r="E2598" s="84"/>
      <c r="F2598" s="84"/>
      <c r="G2598" s="84"/>
      <c r="H2598" s="84"/>
      <c r="I2598" s="84"/>
      <c r="J2598" s="84"/>
      <c r="K2598" s="84"/>
      <c r="L2598" s="84"/>
      <c r="M2598" s="84"/>
      <c r="N2598" s="84"/>
      <c r="O2598" s="84"/>
      <c r="P2598" s="84"/>
      <c r="Q2598" s="84"/>
      <c r="R2598" s="84"/>
      <c r="S2598" s="84"/>
      <c r="T2598" s="84"/>
      <c r="U2598" s="84"/>
      <c r="V2598" s="84"/>
      <c r="W2598" s="84"/>
      <c r="X2598" s="84"/>
      <c r="Y2598" s="84"/>
      <c r="Z2598" s="84"/>
      <c r="AA2598" s="84"/>
      <c r="AB2598" s="84"/>
      <c r="AC2598" s="84"/>
      <c r="AD2598" s="84"/>
      <c r="AE2598" s="84"/>
      <c r="AF2598" s="84"/>
      <c r="AG2598" s="84"/>
      <c r="AH2598" s="84"/>
    </row>
    <row r="2719" spans="2:34" ht="15" customHeight="1">
      <c r="B2719" s="84"/>
      <c r="C2719" s="84"/>
      <c r="D2719" s="84"/>
      <c r="E2719" s="84"/>
      <c r="F2719" s="84"/>
      <c r="G2719" s="84"/>
      <c r="H2719" s="84"/>
      <c r="I2719" s="84"/>
      <c r="J2719" s="84"/>
      <c r="K2719" s="84"/>
      <c r="L2719" s="84"/>
      <c r="M2719" s="84"/>
      <c r="N2719" s="84"/>
      <c r="O2719" s="84"/>
      <c r="P2719" s="84"/>
      <c r="Q2719" s="84"/>
      <c r="R2719" s="84"/>
      <c r="S2719" s="84"/>
      <c r="T2719" s="84"/>
      <c r="U2719" s="84"/>
      <c r="V2719" s="84"/>
      <c r="W2719" s="84"/>
      <c r="X2719" s="84"/>
      <c r="Y2719" s="84"/>
      <c r="Z2719" s="84"/>
      <c r="AA2719" s="84"/>
      <c r="AB2719" s="84"/>
      <c r="AC2719" s="84"/>
      <c r="AD2719" s="84"/>
      <c r="AE2719" s="84"/>
      <c r="AF2719" s="84"/>
      <c r="AG2719" s="84"/>
      <c r="AH2719" s="84"/>
    </row>
    <row r="2837" spans="2:34" ht="15" customHeight="1">
      <c r="B2837" s="84"/>
      <c r="C2837" s="84"/>
      <c r="D2837" s="84"/>
      <c r="E2837" s="84"/>
      <c r="F2837" s="84"/>
      <c r="G2837" s="84"/>
      <c r="H2837" s="84"/>
      <c r="I2837" s="84"/>
      <c r="J2837" s="84"/>
      <c r="K2837" s="84"/>
      <c r="L2837" s="84"/>
      <c r="M2837" s="84"/>
      <c r="N2837" s="84"/>
      <c r="O2837" s="84"/>
      <c r="P2837" s="84"/>
      <c r="Q2837" s="84"/>
      <c r="R2837" s="84"/>
      <c r="S2837" s="84"/>
      <c r="T2837" s="84"/>
      <c r="U2837" s="84"/>
      <c r="V2837" s="84"/>
      <c r="W2837" s="84"/>
      <c r="X2837" s="84"/>
      <c r="Y2837" s="84"/>
      <c r="Z2837" s="84"/>
      <c r="AA2837" s="84"/>
      <c r="AB2837" s="84"/>
      <c r="AC2837" s="84"/>
      <c r="AD2837" s="84"/>
      <c r="AE2837" s="84"/>
      <c r="AF2837" s="84"/>
      <c r="AG2837" s="84"/>
      <c r="AH2837" s="84"/>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3">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3">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3">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3">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3">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3">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3">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3">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3">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3">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3">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3">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3">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3">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3">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3">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3">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3">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3">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3">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3">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3">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3">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3">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3">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3">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3">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3">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3">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3">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3">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3">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3">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3">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3">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3">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3">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3">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3">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3">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3">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3">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3">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3">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3">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3">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3">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3">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3">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3">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4" t="s">
        <v>272</v>
      </c>
      <c r="B2" s="34" t="s">
        <v>273</v>
      </c>
    </row>
    <row r="3" spans="1:2">
      <c r="A3" s="34" t="s">
        <v>274</v>
      </c>
    </row>
    <row r="4" spans="1:2">
      <c r="A4" s="35">
        <v>43466</v>
      </c>
      <c r="B4" s="34" t="s">
        <v>278</v>
      </c>
    </row>
    <row r="5" spans="1:2">
      <c r="A5" s="34" t="s">
        <v>279</v>
      </c>
    </row>
    <row r="6" spans="1:2">
      <c r="A6" s="34"/>
    </row>
    <row r="7" spans="1:2">
      <c r="A7" s="34" t="s">
        <v>275</v>
      </c>
      <c r="B7" s="34" t="s">
        <v>276</v>
      </c>
    </row>
    <row r="8" spans="1:2">
      <c r="A8" s="34">
        <v>2050</v>
      </c>
      <c r="B8" s="34">
        <v>48.533054</v>
      </c>
    </row>
    <row r="9" spans="1:2">
      <c r="A9" s="34">
        <v>2049</v>
      </c>
      <c r="B9" s="34">
        <v>48.228957999999999</v>
      </c>
    </row>
    <row r="10" spans="1:2">
      <c r="A10" s="34">
        <v>2048</v>
      </c>
      <c r="B10" s="34">
        <v>47.872959000000002</v>
      </c>
    </row>
    <row r="11" spans="1:2">
      <c r="A11" s="34">
        <v>2047</v>
      </c>
      <c r="B11" s="34">
        <v>47.527718</v>
      </c>
    </row>
    <row r="12" spans="1:2">
      <c r="A12" s="34">
        <v>2046</v>
      </c>
      <c r="B12" s="34">
        <v>47.220272000000001</v>
      </c>
    </row>
    <row r="13" spans="1:2">
      <c r="A13" s="34">
        <v>2045</v>
      </c>
      <c r="B13" s="34">
        <v>46.824818</v>
      </c>
    </row>
    <row r="14" spans="1:2">
      <c r="A14" s="34">
        <v>2044</v>
      </c>
      <c r="B14" s="34">
        <v>46.393990000000002</v>
      </c>
    </row>
    <row r="15" spans="1:2">
      <c r="A15" s="34">
        <v>2043</v>
      </c>
      <c r="B15" s="34">
        <v>45.972202000000003</v>
      </c>
    </row>
    <row r="16" spans="1:2">
      <c r="A16" s="34">
        <v>2042</v>
      </c>
      <c r="B16" s="34">
        <v>45.519038999999999</v>
      </c>
    </row>
    <row r="17" spans="1:2">
      <c r="A17" s="34">
        <v>2041</v>
      </c>
      <c r="B17" s="34">
        <v>45.136538999999999</v>
      </c>
    </row>
    <row r="18" spans="1:2">
      <c r="A18" s="34">
        <v>2040</v>
      </c>
      <c r="B18" s="34">
        <v>44.772559999999999</v>
      </c>
    </row>
    <row r="19" spans="1:2">
      <c r="A19" s="34">
        <v>2039</v>
      </c>
      <c r="B19" s="34">
        <v>44.485531000000002</v>
      </c>
    </row>
    <row r="20" spans="1:2">
      <c r="A20" s="34">
        <v>2038</v>
      </c>
      <c r="B20" s="34">
        <v>44.222782000000002</v>
      </c>
    </row>
    <row r="21" spans="1:2">
      <c r="A21" s="34">
        <v>2037</v>
      </c>
      <c r="B21" s="34">
        <v>44.014420000000001</v>
      </c>
    </row>
    <row r="22" spans="1:2">
      <c r="A22" s="34">
        <v>2036</v>
      </c>
      <c r="B22" s="34">
        <v>43.810637999999997</v>
      </c>
    </row>
    <row r="23" spans="1:2">
      <c r="A23" s="34">
        <v>2035</v>
      </c>
      <c r="B23" s="34">
        <v>43.505436000000003</v>
      </c>
    </row>
    <row r="24" spans="1:2">
      <c r="A24" s="34">
        <v>2034</v>
      </c>
      <c r="B24" s="34">
        <v>43.153973000000001</v>
      </c>
    </row>
    <row r="25" spans="1:2">
      <c r="A25" s="34">
        <v>2033</v>
      </c>
      <c r="B25" s="34">
        <v>42.877071000000001</v>
      </c>
    </row>
    <row r="26" spans="1:2">
      <c r="A26" s="34">
        <v>2032</v>
      </c>
      <c r="B26" s="34">
        <v>42.644858999999997</v>
      </c>
    </row>
    <row r="27" spans="1:2">
      <c r="A27" s="34">
        <v>2031</v>
      </c>
      <c r="B27" s="34">
        <v>42.350853000000001</v>
      </c>
    </row>
    <row r="28" spans="1:2">
      <c r="A28" s="34">
        <v>2030</v>
      </c>
      <c r="B28" s="34">
        <v>42.083812999999999</v>
      </c>
    </row>
    <row r="29" spans="1:2">
      <c r="A29" s="34">
        <v>2029</v>
      </c>
      <c r="B29" s="34">
        <v>41.772551999999997</v>
      </c>
    </row>
    <row r="30" spans="1:2">
      <c r="A30" s="34">
        <v>2028</v>
      </c>
      <c r="B30" s="34">
        <v>41.391540999999997</v>
      </c>
    </row>
    <row r="31" spans="1:2">
      <c r="A31" s="34">
        <v>2027</v>
      </c>
      <c r="B31" s="34">
        <v>40.888610999999997</v>
      </c>
    </row>
    <row r="32" spans="1:2">
      <c r="A32" s="34">
        <v>2026</v>
      </c>
      <c r="B32" s="34">
        <v>40.234012999999997</v>
      </c>
    </row>
    <row r="33" spans="1:2">
      <c r="A33" s="34">
        <v>2025</v>
      </c>
      <c r="B33" s="34">
        <v>39.321697</v>
      </c>
    </row>
    <row r="34" spans="1:2">
      <c r="A34" s="34">
        <v>2024</v>
      </c>
      <c r="B34" s="34">
        <v>38.104590999999999</v>
      </c>
    </row>
    <row r="35" spans="1:2">
      <c r="A35" s="34">
        <v>2023</v>
      </c>
      <c r="B35" s="34">
        <v>36.798938999999997</v>
      </c>
    </row>
    <row r="36" spans="1:2">
      <c r="A36" s="34">
        <v>2022</v>
      </c>
      <c r="B36" s="34">
        <v>35.620243000000002</v>
      </c>
    </row>
    <row r="37" spans="1:2">
      <c r="A37" s="34">
        <v>2021</v>
      </c>
      <c r="B37" s="34">
        <v>34.190525000000001</v>
      </c>
    </row>
    <row r="38" spans="1:2">
      <c r="A38" s="34">
        <v>2020</v>
      </c>
      <c r="B38" s="34">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3">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3">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3">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3">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3">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3">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3">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3">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3">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3">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3">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3">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3">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3">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3">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3">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3">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3">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3">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3">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3">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3">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3">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3">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3">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3">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3">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3">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3">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3">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3">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3">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3">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3">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3">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3">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3">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3">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3">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3">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3">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3">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3">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3">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3">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6">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3">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3">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3">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3">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3">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3">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3">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3">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3">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3">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3">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3">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3">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3">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3">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3">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3">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3">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3">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3">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3">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3">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3">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3">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3">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3">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3">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3">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3">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3">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3">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3">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3">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3">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3">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3">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3">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3">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3">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3">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3">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3">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3">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3">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3">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3">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3">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3">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3">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3">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3">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3">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3">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3">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3">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3">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3">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3">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3">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3">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3">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3">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3">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3">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3">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3">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sheetData>
    <row r="1" spans="1:33">
      <c r="A1" t="s">
        <v>734</v>
      </c>
    </row>
    <row r="2" spans="1:33">
      <c r="A2" t="s">
        <v>778</v>
      </c>
    </row>
    <row r="3" spans="1:33">
      <c r="A3" t="s">
        <v>779</v>
      </c>
    </row>
    <row r="4" spans="1:33">
      <c r="A4" t="s">
        <v>149</v>
      </c>
    </row>
    <row r="5" spans="1:33" s="31" customFormat="1">
      <c r="A5" s="31"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ht="75">
      <c r="A6" s="31"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ht="90">
      <c r="A7" s="31"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ht="75">
      <c r="A8" s="31"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ht="90">
      <c r="A9" s="31"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ht="90">
      <c r="A10" s="31"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ht="75">
      <c r="A11" s="3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ht="105">
      <c r="A12" s="31"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ht="105">
      <c r="A13" s="31"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ht="75">
      <c r="A14" s="31"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ht="60">
      <c r="A15" s="31"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ht="60">
      <c r="A16" s="31"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ht="75">
      <c r="A17" s="31"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ht="60">
      <c r="A18" s="31"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ht="75">
      <c r="A19" s="31"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ht="75">
      <c r="A20" s="31"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ht="60">
      <c r="A21" s="3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ht="90">
      <c r="A22" s="31"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ht="90">
      <c r="A23" s="31"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ht="60">
      <c r="A24" s="31"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ht="45">
      <c r="A25" s="31"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ht="60">
      <c r="A26" s="31"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ht="75">
      <c r="A27" s="31"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ht="60">
      <c r="A28" s="31"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ht="75">
      <c r="A29" s="31"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ht="75">
      <c r="A30" s="31"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ht="60">
      <c r="A31" s="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ht="90">
      <c r="A32" s="31"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ht="90">
      <c r="A33" s="31"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ht="60">
      <c r="A34" s="31"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ht="45">
      <c r="A35" s="31"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37"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9"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ht="15" customHeight="1">
      <c r="A62" s="8" t="s">
        <v>36</v>
      </c>
      <c r="B62" s="24" t="s">
        <v>14</v>
      </c>
      <c r="C62" s="28">
        <v>7.5170000000000001E-2</v>
      </c>
      <c r="D62" s="28">
        <v>7.7207999999999999E-2</v>
      </c>
      <c r="E62" s="28">
        <v>7.5596999999999998E-2</v>
      </c>
      <c r="F62" s="28">
        <v>7.3011000000000006E-2</v>
      </c>
      <c r="G62" s="28">
        <v>7.0829000000000003E-2</v>
      </c>
      <c r="H62" s="28">
        <v>6.8479999999999999E-2</v>
      </c>
      <c r="I62" s="28">
        <v>6.5994999999999998E-2</v>
      </c>
      <c r="J62" s="28">
        <v>6.3741000000000006E-2</v>
      </c>
      <c r="K62" s="28">
        <v>6.1341E-2</v>
      </c>
      <c r="L62" s="28">
        <v>5.9027999999999997E-2</v>
      </c>
      <c r="M62" s="28">
        <v>5.7702000000000003E-2</v>
      </c>
      <c r="N62" s="28">
        <v>5.6570000000000002E-2</v>
      </c>
      <c r="O62" s="28">
        <v>5.5382000000000001E-2</v>
      </c>
      <c r="P62" s="28">
        <v>5.4015000000000001E-2</v>
      </c>
      <c r="Q62" s="28">
        <v>5.2689E-2</v>
      </c>
      <c r="R62" s="28">
        <v>5.1423000000000003E-2</v>
      </c>
      <c r="S62" s="28">
        <v>5.0231999999999999E-2</v>
      </c>
      <c r="T62" s="28">
        <v>4.9036999999999997E-2</v>
      </c>
      <c r="U62" s="28">
        <v>4.7978E-2</v>
      </c>
      <c r="V62" s="28">
        <v>4.6870000000000002E-2</v>
      </c>
      <c r="W62" s="28">
        <v>4.6252000000000001E-2</v>
      </c>
      <c r="X62" s="28">
        <v>4.5673999999999999E-2</v>
      </c>
      <c r="Y62" s="28">
        <v>4.5116000000000003E-2</v>
      </c>
      <c r="Z62" s="28">
        <v>4.4477000000000003E-2</v>
      </c>
      <c r="AA62" s="28">
        <v>4.3907000000000002E-2</v>
      </c>
      <c r="AB62" s="28">
        <v>4.3461E-2</v>
      </c>
      <c r="AC62" s="28">
        <v>4.2915000000000002E-2</v>
      </c>
      <c r="AD62" s="28">
        <v>4.2233E-2</v>
      </c>
      <c r="AE62" s="28">
        <v>4.1674000000000003E-2</v>
      </c>
      <c r="AF62" s="28">
        <v>4.1335999999999998E-2</v>
      </c>
      <c r="AG62" s="26">
        <v>-2.0410000000000001E-2</v>
      </c>
    </row>
    <row r="63" spans="1:33" ht="15" customHeight="1">
      <c r="A63" s="8" t="s">
        <v>35</v>
      </c>
      <c r="B63" s="24" t="s">
        <v>12</v>
      </c>
      <c r="C63" s="28">
        <v>0.927373</v>
      </c>
      <c r="D63" s="28">
        <v>0.98949299999999996</v>
      </c>
      <c r="E63" s="28">
        <v>0.88299399999999995</v>
      </c>
      <c r="F63" s="28">
        <v>0.88465000000000005</v>
      </c>
      <c r="G63" s="28">
        <v>0.88701600000000003</v>
      </c>
      <c r="H63" s="28">
        <v>0.88547500000000001</v>
      </c>
      <c r="I63" s="28">
        <v>0.88185199999999997</v>
      </c>
      <c r="J63" s="28">
        <v>0.88042799999999999</v>
      </c>
      <c r="K63" s="28">
        <v>0.880436</v>
      </c>
      <c r="L63" s="28">
        <v>0.87990100000000004</v>
      </c>
      <c r="M63" s="28">
        <v>0.87987599999999999</v>
      </c>
      <c r="N63" s="28">
        <v>0.88334599999999996</v>
      </c>
      <c r="O63" s="28">
        <v>0.88332999999999995</v>
      </c>
      <c r="P63" s="28">
        <v>0.88331700000000002</v>
      </c>
      <c r="Q63" s="28">
        <v>0.884185</v>
      </c>
      <c r="R63" s="28">
        <v>0.88468500000000005</v>
      </c>
      <c r="S63" s="28">
        <v>0.88536700000000002</v>
      </c>
      <c r="T63" s="28">
        <v>0.88571599999999995</v>
      </c>
      <c r="U63" s="28">
        <v>0.88678800000000002</v>
      </c>
      <c r="V63" s="28">
        <v>0.88022599999999995</v>
      </c>
      <c r="W63" s="28">
        <v>0.87976500000000002</v>
      </c>
      <c r="X63" s="28">
        <v>0.880413</v>
      </c>
      <c r="Y63" s="28">
        <v>0.87838499999999997</v>
      </c>
      <c r="Z63" s="28">
        <v>0.87643700000000002</v>
      </c>
      <c r="AA63" s="28">
        <v>0.87630799999999998</v>
      </c>
      <c r="AB63" s="28">
        <v>0.87458499999999995</v>
      </c>
      <c r="AC63" s="28">
        <v>0.87484899999999999</v>
      </c>
      <c r="AD63" s="28">
        <v>0.87535399999999997</v>
      </c>
      <c r="AE63" s="28">
        <v>0.87524000000000002</v>
      </c>
      <c r="AF63" s="28">
        <v>0.87612800000000002</v>
      </c>
      <c r="AG63" s="26">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ht="15" customHeight="1">
      <c r="A65" s="8" t="s">
        <v>33</v>
      </c>
      <c r="B65" s="24" t="s">
        <v>8</v>
      </c>
      <c r="C65" s="28">
        <v>2.2901210000000001</v>
      </c>
      <c r="D65" s="28">
        <v>2.6620979999999999</v>
      </c>
      <c r="E65" s="28">
        <v>2.926571</v>
      </c>
      <c r="F65" s="28">
        <v>2.9963660000000001</v>
      </c>
      <c r="G65" s="28">
        <v>3.053528</v>
      </c>
      <c r="H65" s="28">
        <v>3.092441</v>
      </c>
      <c r="I65" s="28">
        <v>3.1172770000000001</v>
      </c>
      <c r="J65" s="28">
        <v>3.1489440000000002</v>
      </c>
      <c r="K65" s="28">
        <v>3.1794440000000002</v>
      </c>
      <c r="L65" s="28">
        <v>3.2135750000000001</v>
      </c>
      <c r="M65" s="28">
        <v>3.2373880000000002</v>
      </c>
      <c r="N65" s="28">
        <v>3.2661959999999999</v>
      </c>
      <c r="O65" s="28">
        <v>3.2816670000000001</v>
      </c>
      <c r="P65" s="28">
        <v>3.27887</v>
      </c>
      <c r="Q65" s="28">
        <v>3.2893479999999999</v>
      </c>
      <c r="R65" s="28">
        <v>3.3015509999999999</v>
      </c>
      <c r="S65" s="28">
        <v>3.3214760000000001</v>
      </c>
      <c r="T65" s="28">
        <v>3.34077</v>
      </c>
      <c r="U65" s="28">
        <v>3.368455</v>
      </c>
      <c r="V65" s="28">
        <v>3.3991920000000002</v>
      </c>
      <c r="W65" s="28">
        <v>3.4226939999999999</v>
      </c>
      <c r="X65" s="28">
        <v>3.4512610000000001</v>
      </c>
      <c r="Y65" s="28">
        <v>3.4812560000000001</v>
      </c>
      <c r="Z65" s="28">
        <v>3.5070790000000001</v>
      </c>
      <c r="AA65" s="28">
        <v>3.5416129999999999</v>
      </c>
      <c r="AB65" s="28">
        <v>3.5777359999999998</v>
      </c>
      <c r="AC65" s="28">
        <v>3.6112760000000002</v>
      </c>
      <c r="AD65" s="28">
        <v>3.6424560000000001</v>
      </c>
      <c r="AE65" s="28">
        <v>3.6765110000000001</v>
      </c>
      <c r="AF65" s="28">
        <v>3.7224659999999998</v>
      </c>
      <c r="AG65" s="26">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40"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c r="AB112" s="84"/>
      <c r="AC112" s="84"/>
      <c r="AD112" s="84"/>
      <c r="AE112" s="84"/>
      <c r="AF112" s="84"/>
      <c r="AG112" s="84"/>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84"/>
      <c r="C1100" s="84"/>
      <c r="D1100" s="84"/>
      <c r="E1100" s="84"/>
      <c r="F1100" s="84"/>
      <c r="G1100" s="84"/>
      <c r="H1100" s="84"/>
      <c r="I1100" s="84"/>
      <c r="J1100" s="84"/>
      <c r="K1100" s="84"/>
      <c r="L1100" s="84"/>
      <c r="M1100" s="84"/>
      <c r="N1100" s="84"/>
      <c r="O1100" s="84"/>
      <c r="P1100" s="84"/>
      <c r="Q1100" s="84"/>
      <c r="R1100" s="84"/>
      <c r="S1100" s="84"/>
      <c r="T1100" s="84"/>
      <c r="U1100" s="84"/>
      <c r="V1100" s="84"/>
      <c r="W1100" s="84"/>
      <c r="X1100" s="84"/>
      <c r="Y1100" s="84"/>
      <c r="Z1100" s="84"/>
      <c r="AA1100" s="84"/>
      <c r="AB1100" s="84"/>
      <c r="AC1100" s="84"/>
      <c r="AD1100" s="84"/>
      <c r="AE1100" s="84"/>
      <c r="AF1100" s="84"/>
      <c r="AG1100" s="84"/>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84"/>
      <c r="C1227" s="84"/>
      <c r="D1227" s="84"/>
      <c r="E1227" s="84"/>
      <c r="F1227" s="84"/>
      <c r="G1227" s="84"/>
      <c r="H1227" s="84"/>
      <c r="I1227" s="84"/>
      <c r="J1227" s="84"/>
      <c r="K1227" s="84"/>
      <c r="L1227" s="84"/>
      <c r="M1227" s="84"/>
      <c r="N1227" s="84"/>
      <c r="O1227" s="84"/>
      <c r="P1227" s="84"/>
      <c r="Q1227" s="84"/>
      <c r="R1227" s="84"/>
      <c r="S1227" s="84"/>
      <c r="T1227" s="84"/>
      <c r="U1227" s="84"/>
      <c r="V1227" s="84"/>
      <c r="W1227" s="84"/>
      <c r="X1227" s="84"/>
      <c r="Y1227" s="84"/>
      <c r="Z1227" s="84"/>
      <c r="AA1227" s="84"/>
      <c r="AB1227" s="84"/>
      <c r="AC1227" s="84"/>
      <c r="AD1227" s="84"/>
      <c r="AE1227" s="84"/>
      <c r="AF1227" s="84"/>
      <c r="AG1227" s="84"/>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84"/>
      <c r="C1390" s="84"/>
      <c r="D1390" s="84"/>
      <c r="E1390" s="84"/>
      <c r="F1390" s="84"/>
      <c r="G1390" s="84"/>
      <c r="H1390" s="84"/>
      <c r="I1390" s="84"/>
      <c r="J1390" s="84"/>
      <c r="K1390" s="84"/>
      <c r="L1390" s="84"/>
      <c r="M1390" s="84"/>
      <c r="N1390" s="84"/>
      <c r="O1390" s="84"/>
      <c r="P1390" s="84"/>
      <c r="Q1390" s="84"/>
      <c r="R1390" s="84"/>
      <c r="S1390" s="84"/>
      <c r="T1390" s="84"/>
      <c r="U1390" s="84"/>
      <c r="V1390" s="84"/>
      <c r="W1390" s="84"/>
      <c r="X1390" s="84"/>
      <c r="Y1390" s="84"/>
      <c r="Z1390" s="84"/>
      <c r="AA1390" s="84"/>
      <c r="AB1390" s="84"/>
      <c r="AC1390" s="84"/>
      <c r="AD1390" s="84"/>
      <c r="AE1390" s="84"/>
      <c r="AF1390" s="84"/>
      <c r="AG1390" s="84"/>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84"/>
      <c r="C1502" s="84"/>
      <c r="D1502" s="84"/>
      <c r="E1502" s="84"/>
      <c r="F1502" s="84"/>
      <c r="G1502" s="84"/>
      <c r="H1502" s="84"/>
      <c r="I1502" s="84"/>
      <c r="J1502" s="84"/>
      <c r="K1502" s="84"/>
      <c r="L1502" s="84"/>
      <c r="M1502" s="84"/>
      <c r="N1502" s="84"/>
      <c r="O1502" s="84"/>
      <c r="P1502" s="84"/>
      <c r="Q1502" s="84"/>
      <c r="R1502" s="84"/>
      <c r="S1502" s="84"/>
      <c r="T1502" s="84"/>
      <c r="U1502" s="84"/>
      <c r="V1502" s="84"/>
      <c r="W1502" s="84"/>
      <c r="X1502" s="84"/>
      <c r="Y1502" s="84"/>
      <c r="Z1502" s="84"/>
      <c r="AA1502" s="84"/>
      <c r="AB1502" s="84"/>
      <c r="AC1502" s="84"/>
      <c r="AD1502" s="84"/>
      <c r="AE1502" s="84"/>
      <c r="AF1502" s="84"/>
      <c r="AG1502" s="84"/>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84"/>
      <c r="C1604" s="84"/>
      <c r="D1604" s="84"/>
      <c r="E1604" s="84"/>
      <c r="F1604" s="84"/>
      <c r="G1604" s="84"/>
      <c r="H1604" s="84"/>
      <c r="I1604" s="84"/>
      <c r="J1604" s="84"/>
      <c r="K1604" s="84"/>
      <c r="L1604" s="84"/>
      <c r="M1604" s="84"/>
      <c r="N1604" s="84"/>
      <c r="O1604" s="84"/>
      <c r="P1604" s="84"/>
      <c r="Q1604" s="84"/>
      <c r="R1604" s="84"/>
      <c r="S1604" s="84"/>
      <c r="T1604" s="84"/>
      <c r="U1604" s="84"/>
      <c r="V1604" s="84"/>
      <c r="W1604" s="84"/>
      <c r="X1604" s="84"/>
      <c r="Y1604" s="84"/>
      <c r="Z1604" s="84"/>
      <c r="AA1604" s="84"/>
      <c r="AB1604" s="84"/>
      <c r="AC1604" s="84"/>
      <c r="AD1604" s="84"/>
      <c r="AE1604" s="84"/>
      <c r="AF1604" s="84"/>
      <c r="AG1604" s="84"/>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84"/>
      <c r="C1698" s="84"/>
      <c r="D1698" s="84"/>
      <c r="E1698" s="84"/>
      <c r="F1698" s="84"/>
      <c r="G1698" s="84"/>
      <c r="H1698" s="84"/>
      <c r="I1698" s="84"/>
      <c r="J1698" s="84"/>
      <c r="K1698" s="84"/>
      <c r="L1698" s="84"/>
      <c r="M1698" s="84"/>
      <c r="N1698" s="84"/>
      <c r="O1698" s="84"/>
      <c r="P1698" s="84"/>
      <c r="Q1698" s="84"/>
      <c r="R1698" s="84"/>
      <c r="S1698" s="84"/>
      <c r="T1698" s="84"/>
      <c r="U1698" s="84"/>
      <c r="V1698" s="84"/>
      <c r="W1698" s="84"/>
      <c r="X1698" s="84"/>
      <c r="Y1698" s="84"/>
      <c r="Z1698" s="84"/>
      <c r="AA1698" s="84"/>
      <c r="AB1698" s="84"/>
      <c r="AC1698" s="84"/>
      <c r="AD1698" s="84"/>
      <c r="AE1698" s="84"/>
      <c r="AF1698" s="84"/>
      <c r="AG1698" s="84"/>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84"/>
      <c r="C1945" s="84"/>
      <c r="D1945" s="84"/>
      <c r="E1945" s="84"/>
      <c r="F1945" s="84"/>
      <c r="G1945" s="84"/>
      <c r="H1945" s="84"/>
      <c r="I1945" s="84"/>
      <c r="J1945" s="84"/>
      <c r="K1945" s="84"/>
      <c r="L1945" s="84"/>
      <c r="M1945" s="84"/>
      <c r="N1945" s="84"/>
      <c r="O1945" s="84"/>
      <c r="P1945" s="84"/>
      <c r="Q1945" s="84"/>
      <c r="R1945" s="84"/>
      <c r="S1945" s="84"/>
      <c r="T1945" s="84"/>
      <c r="U1945" s="84"/>
      <c r="V1945" s="84"/>
      <c r="W1945" s="84"/>
      <c r="X1945" s="84"/>
      <c r="Y1945" s="84"/>
      <c r="Z1945" s="84"/>
      <c r="AA1945" s="84"/>
      <c r="AB1945" s="84"/>
      <c r="AC1945" s="84"/>
      <c r="AD1945" s="84"/>
      <c r="AE1945" s="84"/>
      <c r="AF1945" s="84"/>
      <c r="AG1945" s="84"/>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84"/>
      <c r="C2031" s="84"/>
      <c r="D2031" s="84"/>
      <c r="E2031" s="84"/>
      <c r="F2031" s="84"/>
      <c r="G2031" s="84"/>
      <c r="H2031" s="84"/>
      <c r="I2031" s="84"/>
      <c r="J2031" s="84"/>
      <c r="K2031" s="84"/>
      <c r="L2031" s="84"/>
      <c r="M2031" s="84"/>
      <c r="N2031" s="84"/>
      <c r="O2031" s="84"/>
      <c r="P2031" s="84"/>
      <c r="Q2031" s="84"/>
      <c r="R2031" s="84"/>
      <c r="S2031" s="84"/>
      <c r="T2031" s="84"/>
      <c r="U2031" s="84"/>
      <c r="V2031" s="84"/>
      <c r="W2031" s="84"/>
      <c r="X2031" s="84"/>
      <c r="Y2031" s="84"/>
      <c r="Z2031" s="84"/>
      <c r="AA2031" s="84"/>
      <c r="AB2031" s="84"/>
      <c r="AC2031" s="84"/>
      <c r="AD2031" s="84"/>
      <c r="AE2031" s="84"/>
      <c r="AF2031" s="84"/>
      <c r="AG2031" s="84"/>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84"/>
      <c r="C2153" s="84"/>
      <c r="D2153" s="84"/>
      <c r="E2153" s="84"/>
      <c r="F2153" s="84"/>
      <c r="G2153" s="84"/>
      <c r="H2153" s="84"/>
      <c r="I2153" s="84"/>
      <c r="J2153" s="84"/>
      <c r="K2153" s="84"/>
      <c r="L2153" s="84"/>
      <c r="M2153" s="84"/>
      <c r="N2153" s="84"/>
      <c r="O2153" s="84"/>
      <c r="P2153" s="84"/>
      <c r="Q2153" s="84"/>
      <c r="R2153" s="84"/>
      <c r="S2153" s="84"/>
      <c r="T2153" s="84"/>
      <c r="U2153" s="84"/>
      <c r="V2153" s="84"/>
      <c r="W2153" s="84"/>
      <c r="X2153" s="84"/>
      <c r="Y2153" s="84"/>
      <c r="Z2153" s="84"/>
      <c r="AA2153" s="84"/>
      <c r="AB2153" s="84"/>
      <c r="AC2153" s="84"/>
      <c r="AD2153" s="84"/>
      <c r="AE2153" s="84"/>
      <c r="AF2153" s="84"/>
      <c r="AG2153" s="84"/>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84"/>
      <c r="C2317" s="84"/>
      <c r="D2317" s="84"/>
      <c r="E2317" s="84"/>
      <c r="F2317" s="84"/>
      <c r="G2317" s="84"/>
      <c r="H2317" s="84"/>
      <c r="I2317" s="84"/>
      <c r="J2317" s="84"/>
      <c r="K2317" s="84"/>
      <c r="L2317" s="84"/>
      <c r="M2317" s="84"/>
      <c r="N2317" s="84"/>
      <c r="O2317" s="84"/>
      <c r="P2317" s="84"/>
      <c r="Q2317" s="84"/>
      <c r="R2317" s="84"/>
      <c r="S2317" s="84"/>
      <c r="T2317" s="84"/>
      <c r="U2317" s="84"/>
      <c r="V2317" s="84"/>
      <c r="W2317" s="84"/>
      <c r="X2317" s="84"/>
      <c r="Y2317" s="84"/>
      <c r="Z2317" s="84"/>
      <c r="AA2317" s="84"/>
      <c r="AB2317" s="84"/>
      <c r="AC2317" s="84"/>
      <c r="AD2317" s="84"/>
      <c r="AE2317" s="84"/>
      <c r="AF2317" s="84"/>
      <c r="AG2317" s="84"/>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84"/>
      <c r="C2419" s="84"/>
      <c r="D2419" s="84"/>
      <c r="E2419" s="84"/>
      <c r="F2419" s="84"/>
      <c r="G2419" s="84"/>
      <c r="H2419" s="84"/>
      <c r="I2419" s="84"/>
      <c r="J2419" s="84"/>
      <c r="K2419" s="84"/>
      <c r="L2419" s="84"/>
      <c r="M2419" s="84"/>
      <c r="N2419" s="84"/>
      <c r="O2419" s="84"/>
      <c r="P2419" s="84"/>
      <c r="Q2419" s="84"/>
      <c r="R2419" s="84"/>
      <c r="S2419" s="84"/>
      <c r="T2419" s="84"/>
      <c r="U2419" s="84"/>
      <c r="V2419" s="84"/>
      <c r="W2419" s="84"/>
      <c r="X2419" s="84"/>
      <c r="Y2419" s="84"/>
      <c r="Z2419" s="84"/>
      <c r="AA2419" s="84"/>
      <c r="AB2419" s="84"/>
      <c r="AC2419" s="84"/>
      <c r="AD2419" s="84"/>
      <c r="AE2419" s="84"/>
      <c r="AF2419" s="84"/>
      <c r="AG2419" s="84"/>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84"/>
      <c r="C2509" s="84"/>
      <c r="D2509" s="84"/>
      <c r="E2509" s="84"/>
      <c r="F2509" s="84"/>
      <c r="G2509" s="84"/>
      <c r="H2509" s="84"/>
      <c r="I2509" s="84"/>
      <c r="J2509" s="84"/>
      <c r="K2509" s="84"/>
      <c r="L2509" s="84"/>
      <c r="M2509" s="84"/>
      <c r="N2509" s="84"/>
      <c r="O2509" s="84"/>
      <c r="P2509" s="84"/>
      <c r="Q2509" s="84"/>
      <c r="R2509" s="84"/>
      <c r="S2509" s="84"/>
      <c r="T2509" s="84"/>
      <c r="U2509" s="84"/>
      <c r="V2509" s="84"/>
      <c r="W2509" s="84"/>
      <c r="X2509" s="84"/>
      <c r="Y2509" s="84"/>
      <c r="Z2509" s="84"/>
      <c r="AA2509" s="84"/>
      <c r="AB2509" s="84"/>
      <c r="AC2509" s="84"/>
      <c r="AD2509" s="84"/>
      <c r="AE2509" s="84"/>
      <c r="AF2509" s="84"/>
      <c r="AG2509" s="84"/>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84"/>
      <c r="C2598" s="84"/>
      <c r="D2598" s="84"/>
      <c r="E2598" s="84"/>
      <c r="F2598" s="84"/>
      <c r="G2598" s="84"/>
      <c r="H2598" s="84"/>
      <c r="I2598" s="84"/>
      <c r="J2598" s="84"/>
      <c r="K2598" s="84"/>
      <c r="L2598" s="84"/>
      <c r="M2598" s="84"/>
      <c r="N2598" s="84"/>
      <c r="O2598" s="84"/>
      <c r="P2598" s="84"/>
      <c r="Q2598" s="84"/>
      <c r="R2598" s="84"/>
      <c r="S2598" s="84"/>
      <c r="T2598" s="84"/>
      <c r="U2598" s="84"/>
      <c r="V2598" s="84"/>
      <c r="W2598" s="84"/>
      <c r="X2598" s="84"/>
      <c r="Y2598" s="84"/>
      <c r="Z2598" s="84"/>
      <c r="AA2598" s="84"/>
      <c r="AB2598" s="84"/>
      <c r="AC2598" s="84"/>
      <c r="AD2598" s="84"/>
      <c r="AE2598" s="84"/>
      <c r="AF2598" s="84"/>
      <c r="AG2598" s="84"/>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84"/>
      <c r="C2719" s="84"/>
      <c r="D2719" s="84"/>
      <c r="E2719" s="84"/>
      <c r="F2719" s="84"/>
      <c r="G2719" s="84"/>
      <c r="H2719" s="84"/>
      <c r="I2719" s="84"/>
      <c r="J2719" s="84"/>
      <c r="K2719" s="84"/>
      <c r="L2719" s="84"/>
      <c r="M2719" s="84"/>
      <c r="N2719" s="84"/>
      <c r="O2719" s="84"/>
      <c r="P2719" s="84"/>
      <c r="Q2719" s="84"/>
      <c r="R2719" s="84"/>
      <c r="S2719" s="84"/>
      <c r="T2719" s="84"/>
      <c r="U2719" s="84"/>
      <c r="V2719" s="84"/>
      <c r="W2719" s="84"/>
      <c r="X2719" s="84"/>
      <c r="Y2719" s="84"/>
      <c r="Z2719" s="84"/>
      <c r="AA2719" s="84"/>
      <c r="AB2719" s="84"/>
      <c r="AC2719" s="84"/>
      <c r="AD2719" s="84"/>
      <c r="AE2719" s="84"/>
      <c r="AF2719" s="84"/>
      <c r="AG2719" s="84"/>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84"/>
      <c r="C2837" s="84"/>
      <c r="D2837" s="84"/>
      <c r="E2837" s="84"/>
      <c r="F2837" s="84"/>
      <c r="G2837" s="84"/>
      <c r="H2837" s="84"/>
      <c r="I2837" s="84"/>
      <c r="J2837" s="84"/>
      <c r="K2837" s="84"/>
      <c r="L2837" s="84"/>
      <c r="M2837" s="84"/>
      <c r="N2837" s="84"/>
      <c r="O2837" s="84"/>
      <c r="P2837" s="84"/>
      <c r="Q2837" s="84"/>
      <c r="R2837" s="84"/>
      <c r="S2837" s="84"/>
      <c r="T2837" s="84"/>
      <c r="U2837" s="84"/>
      <c r="V2837" s="84"/>
      <c r="W2837" s="84"/>
      <c r="X2837" s="84"/>
      <c r="Y2837" s="84"/>
      <c r="Z2837" s="84"/>
      <c r="AA2837" s="84"/>
      <c r="AB2837" s="84"/>
      <c r="AC2837" s="84"/>
      <c r="AD2837" s="84"/>
      <c r="AE2837" s="84"/>
      <c r="AF2837" s="84"/>
      <c r="AG2837" s="84"/>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3">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3">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3">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3">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3">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3">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3">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3">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3">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3">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3">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3">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3">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3">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3">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3">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3">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3">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3">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3">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3">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3">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3">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3">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3">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3">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3">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3">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3">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3">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3">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3">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3">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3">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3">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3">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3">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3">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3">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3">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3">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3">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3">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3">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3">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3">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3">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3">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3">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2024-01-29T17:30:32Z</dcterms:modified>
</cp:coreProperties>
</file>