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E51EC730-CF59-40C5-B2F6-4361FA3189FD}" xr6:coauthVersionLast="47" xr6:coauthVersionMax="47" xr10:uidLastSave="{00000000-0000-0000-0000-000000000000}"/>
  <bookViews>
    <workbookView xWindow="-120" yWindow="-120" windowWidth="29040" windowHeight="1764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PolicyLevers!$A$1:$R$1252</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4" i="8" l="1"/>
  <c r="F135" i="8"/>
  <c r="F136" i="8"/>
  <c r="F99" i="8"/>
  <c r="F100" i="8"/>
  <c r="B18" i="18"/>
  <c r="B17" i="18"/>
  <c r="F98" i="8"/>
  <c r="B16" i="18"/>
  <c r="J1059" i="1"/>
  <c r="K1059" i="1"/>
  <c r="L1059" i="1"/>
  <c r="M1059" i="1"/>
  <c r="N1059" i="1"/>
  <c r="O1059" i="1"/>
  <c r="P1059" i="1"/>
  <c r="Q1059" i="1"/>
  <c r="R1059" i="1"/>
  <c r="A1059" i="1"/>
  <c r="B1059" i="1"/>
  <c r="B1058" i="1"/>
  <c r="J717" i="1"/>
  <c r="K717" i="1"/>
  <c r="L717" i="1"/>
  <c r="M717" i="1"/>
  <c r="N717" i="1"/>
  <c r="O717" i="1"/>
  <c r="P717" i="1"/>
  <c r="Q717" i="1"/>
  <c r="R717" i="1"/>
  <c r="C718" i="1"/>
  <c r="J718" i="1" s="1"/>
  <c r="O718" i="1"/>
  <c r="P718" i="1"/>
  <c r="Q718" i="1"/>
  <c r="C719" i="1"/>
  <c r="P719" i="1" s="1"/>
  <c r="O719" i="1"/>
  <c r="Q719" i="1"/>
  <c r="R719" i="1"/>
  <c r="C720" i="1"/>
  <c r="N720" i="1" s="1"/>
  <c r="O720" i="1"/>
  <c r="P720" i="1"/>
  <c r="R720" i="1"/>
  <c r="C721" i="1"/>
  <c r="C722" i="1"/>
  <c r="J722" i="1" s="1"/>
  <c r="O722" i="1"/>
  <c r="P722" i="1"/>
  <c r="Q722" i="1"/>
  <c r="C723" i="1"/>
  <c r="P723" i="1" s="1"/>
  <c r="O723" i="1"/>
  <c r="Q723" i="1"/>
  <c r="C724" i="1"/>
  <c r="N724" i="1" s="1"/>
  <c r="O724" i="1"/>
  <c r="P724" i="1"/>
  <c r="R724" i="1"/>
  <c r="C725" i="1"/>
  <c r="Q725" i="1"/>
  <c r="C726" i="1"/>
  <c r="J726" i="1" s="1"/>
  <c r="L726" i="1"/>
  <c r="N726" i="1"/>
  <c r="O726" i="1"/>
  <c r="P726" i="1"/>
  <c r="Q726" i="1"/>
  <c r="C727" i="1"/>
  <c r="P727" i="1" s="1"/>
  <c r="J727" i="1"/>
  <c r="L727" i="1"/>
  <c r="M727" i="1"/>
  <c r="N727" i="1"/>
  <c r="O727" i="1"/>
  <c r="Q727" i="1"/>
  <c r="R727" i="1"/>
  <c r="C728" i="1"/>
  <c r="N728" i="1" s="1"/>
  <c r="J728" i="1"/>
  <c r="M728" i="1"/>
  <c r="O728" i="1"/>
  <c r="P728" i="1"/>
  <c r="Q728" i="1"/>
  <c r="R728" i="1"/>
  <c r="C729" i="1"/>
  <c r="Q729" i="1" s="1"/>
  <c r="C730" i="1"/>
  <c r="J730" i="1" s="1"/>
  <c r="L730" i="1"/>
  <c r="N730" i="1"/>
  <c r="O730" i="1"/>
  <c r="P730" i="1"/>
  <c r="Q730" i="1"/>
  <c r="C731" i="1"/>
  <c r="P731" i="1" s="1"/>
  <c r="J731" i="1"/>
  <c r="N731" i="1"/>
  <c r="O731" i="1"/>
  <c r="Q731" i="1"/>
  <c r="R731" i="1"/>
  <c r="C732" i="1"/>
  <c r="N732" i="1" s="1"/>
  <c r="J732" i="1"/>
  <c r="M732" i="1"/>
  <c r="O732" i="1"/>
  <c r="P732" i="1"/>
  <c r="Q732" i="1"/>
  <c r="R732" i="1"/>
  <c r="C733" i="1"/>
  <c r="Q733" i="1" s="1"/>
  <c r="C734" i="1"/>
  <c r="J734" i="1" s="1"/>
  <c r="L734" i="1"/>
  <c r="N734" i="1"/>
  <c r="O734" i="1"/>
  <c r="P734" i="1"/>
  <c r="Q734" i="1"/>
  <c r="C735" i="1"/>
  <c r="P735" i="1" s="1"/>
  <c r="M735" i="1"/>
  <c r="N735" i="1"/>
  <c r="O735" i="1"/>
  <c r="Q735" i="1"/>
  <c r="R735" i="1"/>
  <c r="C736" i="1"/>
  <c r="N736" i="1" s="1"/>
  <c r="L736" i="1"/>
  <c r="M736" i="1"/>
  <c r="O736" i="1"/>
  <c r="P736" i="1"/>
  <c r="Q736" i="1"/>
  <c r="R736" i="1"/>
  <c r="C737" i="1"/>
  <c r="Q737" i="1" s="1"/>
  <c r="C738" i="1"/>
  <c r="J738" i="1" s="1"/>
  <c r="L738" i="1"/>
  <c r="N738" i="1"/>
  <c r="O738" i="1"/>
  <c r="P738" i="1"/>
  <c r="Q738" i="1"/>
  <c r="C739" i="1"/>
  <c r="P739" i="1" s="1"/>
  <c r="M739" i="1"/>
  <c r="N739" i="1"/>
  <c r="O739" i="1"/>
  <c r="Q739" i="1"/>
  <c r="R739" i="1"/>
  <c r="C740" i="1"/>
  <c r="N740" i="1" s="1"/>
  <c r="L740" i="1"/>
  <c r="M740" i="1"/>
  <c r="O740" i="1"/>
  <c r="P740" i="1"/>
  <c r="Q740" i="1"/>
  <c r="R740" i="1"/>
  <c r="C741" i="1"/>
  <c r="Q741" i="1"/>
  <c r="A717" i="1"/>
  <c r="B717" i="1"/>
  <c r="A718" i="1"/>
  <c r="B718" i="1"/>
  <c r="A719" i="1"/>
  <c r="B719" i="1"/>
  <c r="A720" i="1"/>
  <c r="B720" i="1"/>
  <c r="A722" i="1"/>
  <c r="B722" i="1"/>
  <c r="A723" i="1"/>
  <c r="B723" i="1"/>
  <c r="A724" i="1"/>
  <c r="B724" i="1"/>
  <c r="A726" i="1"/>
  <c r="B726" i="1"/>
  <c r="A727" i="1"/>
  <c r="B727" i="1"/>
  <c r="A728" i="1"/>
  <c r="B728" i="1"/>
  <c r="A730" i="1"/>
  <c r="B730" i="1"/>
  <c r="A731" i="1"/>
  <c r="B731" i="1"/>
  <c r="A732" i="1"/>
  <c r="B732" i="1"/>
  <c r="A734" i="1"/>
  <c r="B734" i="1"/>
  <c r="A735" i="1"/>
  <c r="B735" i="1"/>
  <c r="A736" i="1"/>
  <c r="B736" i="1"/>
  <c r="A738" i="1"/>
  <c r="B738" i="1"/>
  <c r="B739" i="1"/>
  <c r="A740" i="1"/>
  <c r="B740" i="1"/>
  <c r="A742" i="1"/>
  <c r="B742" i="1"/>
  <c r="A743" i="1"/>
  <c r="B743" i="1"/>
  <c r="A744" i="1"/>
  <c r="B744" i="1"/>
  <c r="A745" i="1"/>
  <c r="B745" i="1"/>
  <c r="A746" i="1"/>
  <c r="B746" i="1"/>
  <c r="A747" i="1"/>
  <c r="B747" i="1"/>
  <c r="C748" i="1"/>
  <c r="C749" i="1"/>
  <c r="B749" i="1" s="1"/>
  <c r="A749" i="1"/>
  <c r="C750" i="1"/>
  <c r="A750" i="1" s="1"/>
  <c r="C751" i="1"/>
  <c r="A751" i="1" s="1"/>
  <c r="C752" i="1"/>
  <c r="C753" i="1"/>
  <c r="B753" i="1" s="1"/>
  <c r="C754" i="1"/>
  <c r="A754" i="1" s="1"/>
  <c r="C755" i="1"/>
  <c r="A755" i="1" s="1"/>
  <c r="B755" i="1"/>
  <c r="C756" i="1"/>
  <c r="C757" i="1"/>
  <c r="B757" i="1" s="1"/>
  <c r="A757" i="1"/>
  <c r="C758" i="1"/>
  <c r="A758" i="1" s="1"/>
  <c r="C759" i="1"/>
  <c r="A759" i="1" s="1"/>
  <c r="C760" i="1"/>
  <c r="C761" i="1"/>
  <c r="B761" i="1" s="1"/>
  <c r="C762" i="1"/>
  <c r="A762" i="1" s="1"/>
  <c r="C763" i="1"/>
  <c r="A763" i="1" s="1"/>
  <c r="B763" i="1"/>
  <c r="C764" i="1"/>
  <c r="C765" i="1"/>
  <c r="B765" i="1" s="1"/>
  <c r="A765" i="1"/>
  <c r="C766" i="1"/>
  <c r="A766" i="1" s="1"/>
  <c r="C767" i="1"/>
  <c r="A767" i="1" s="1"/>
  <c r="C768" i="1"/>
  <c r="C769" i="1"/>
  <c r="B769" i="1" s="1"/>
  <c r="C770" i="1"/>
  <c r="A770" i="1" s="1"/>
  <c r="C771" i="1"/>
  <c r="A771" i="1" s="1"/>
  <c r="B771" i="1"/>
  <c r="C772" i="1"/>
  <c r="C773" i="1"/>
  <c r="B773" i="1" s="1"/>
  <c r="A773" i="1"/>
  <c r="C774" i="1"/>
  <c r="A774" i="1" s="1"/>
  <c r="C775" i="1"/>
  <c r="A775" i="1" s="1"/>
  <c r="C776" i="1"/>
  <c r="C777" i="1"/>
  <c r="B777" i="1" s="1"/>
  <c r="C778" i="1"/>
  <c r="A778" i="1" s="1"/>
  <c r="C779" i="1"/>
  <c r="A779" i="1" s="1"/>
  <c r="B779" i="1"/>
  <c r="C780" i="1"/>
  <c r="C781" i="1"/>
  <c r="B781" i="1" s="1"/>
  <c r="A781" i="1"/>
  <c r="C782" i="1"/>
  <c r="A782" i="1" s="1"/>
  <c r="C783" i="1"/>
  <c r="A783" i="1" s="1"/>
  <c r="C784" i="1"/>
  <c r="C785" i="1"/>
  <c r="B785" i="1" s="1"/>
  <c r="C786" i="1"/>
  <c r="A786" i="1" s="1"/>
  <c r="C787" i="1"/>
  <c r="A787" i="1" s="1"/>
  <c r="B787" i="1"/>
  <c r="C788" i="1"/>
  <c r="C789" i="1"/>
  <c r="B789" i="1" s="1"/>
  <c r="A789" i="1"/>
  <c r="C790" i="1"/>
  <c r="A790" i="1" s="1"/>
  <c r="C791" i="1"/>
  <c r="A791" i="1" s="1"/>
  <c r="C792" i="1"/>
  <c r="C793" i="1"/>
  <c r="B793" i="1" s="1"/>
  <c r="C794" i="1"/>
  <c r="A794" i="1" s="1"/>
  <c r="C795" i="1"/>
  <c r="A795" i="1" s="1"/>
  <c r="B795" i="1"/>
  <c r="C796" i="1"/>
  <c r="C797" i="1"/>
  <c r="B797" i="1" s="1"/>
  <c r="A797" i="1"/>
  <c r="C798" i="1"/>
  <c r="A798" i="1" s="1"/>
  <c r="C799" i="1"/>
  <c r="A799" i="1" s="1"/>
  <c r="C800" i="1"/>
  <c r="C801" i="1"/>
  <c r="B801" i="1" s="1"/>
  <c r="C802" i="1"/>
  <c r="A802" i="1" s="1"/>
  <c r="C803" i="1"/>
  <c r="A803" i="1" s="1"/>
  <c r="B803" i="1"/>
  <c r="C804" i="1"/>
  <c r="C805" i="1"/>
  <c r="B805" i="1" s="1"/>
  <c r="A805" i="1"/>
  <c r="C806" i="1"/>
  <c r="A806" i="1" s="1"/>
  <c r="C807" i="1"/>
  <c r="A807" i="1" s="1"/>
  <c r="C808" i="1"/>
  <c r="C809" i="1"/>
  <c r="B809" i="1" s="1"/>
  <c r="C810" i="1"/>
  <c r="A810" i="1" s="1"/>
  <c r="C811" i="1"/>
  <c r="A811" i="1" s="1"/>
  <c r="B811" i="1"/>
  <c r="C812" i="1"/>
  <c r="C813" i="1"/>
  <c r="A813" i="1" s="1"/>
  <c r="C814" i="1"/>
  <c r="A814" i="1" s="1"/>
  <c r="C815" i="1"/>
  <c r="A815" i="1" s="1"/>
  <c r="B815" i="1"/>
  <c r="C816" i="1"/>
  <c r="B816" i="1" s="1"/>
  <c r="C817" i="1"/>
  <c r="B817" i="1" s="1"/>
  <c r="A817" i="1"/>
  <c r="C818" i="1"/>
  <c r="A818" i="1"/>
  <c r="B818" i="1"/>
  <c r="C819" i="1"/>
  <c r="A819" i="1" s="1"/>
  <c r="B819" i="1"/>
  <c r="C820" i="1"/>
  <c r="C821" i="1"/>
  <c r="A821" i="1" s="1"/>
  <c r="C822" i="1"/>
  <c r="A822" i="1" s="1"/>
  <c r="C823" i="1"/>
  <c r="A823" i="1" s="1"/>
  <c r="B823" i="1"/>
  <c r="C824" i="1"/>
  <c r="B824" i="1" s="1"/>
  <c r="A824" i="1"/>
  <c r="C825" i="1"/>
  <c r="B825" i="1" s="1"/>
  <c r="A825" i="1"/>
  <c r="C826" i="1"/>
  <c r="A826" i="1"/>
  <c r="B826" i="1"/>
  <c r="C827" i="1"/>
  <c r="A827" i="1" s="1"/>
  <c r="B827" i="1"/>
  <c r="C828" i="1"/>
  <c r="C829" i="1"/>
  <c r="A829" i="1" s="1"/>
  <c r="C830" i="1"/>
  <c r="A830" i="1" s="1"/>
  <c r="C831" i="1"/>
  <c r="A831" i="1" s="1"/>
  <c r="B831" i="1"/>
  <c r="C832" i="1"/>
  <c r="B832" i="1" s="1"/>
  <c r="C833" i="1"/>
  <c r="B833" i="1" s="1"/>
  <c r="A833" i="1"/>
  <c r="C834" i="1"/>
  <c r="A834" i="1"/>
  <c r="B834" i="1"/>
  <c r="C835" i="1"/>
  <c r="A835" i="1" s="1"/>
  <c r="B835" i="1"/>
  <c r="C836" i="1"/>
  <c r="C837" i="1"/>
  <c r="A837" i="1" s="1"/>
  <c r="C838" i="1"/>
  <c r="A838" i="1" s="1"/>
  <c r="C839" i="1"/>
  <c r="A839" i="1" s="1"/>
  <c r="B839" i="1"/>
  <c r="C840" i="1"/>
  <c r="B840" i="1" s="1"/>
  <c r="C841" i="1"/>
  <c r="B841" i="1" s="1"/>
  <c r="A841" i="1"/>
  <c r="C842" i="1"/>
  <c r="A842" i="1"/>
  <c r="B842" i="1"/>
  <c r="C843" i="1"/>
  <c r="A843" i="1" s="1"/>
  <c r="B843" i="1"/>
  <c r="C844" i="1"/>
  <c r="C845" i="1"/>
  <c r="A845" i="1" s="1"/>
  <c r="C846" i="1"/>
  <c r="A846" i="1" s="1"/>
  <c r="C847" i="1"/>
  <c r="A847" i="1" s="1"/>
  <c r="B847" i="1"/>
  <c r="C848" i="1"/>
  <c r="B848" i="1" s="1"/>
  <c r="C849" i="1"/>
  <c r="B849" i="1" s="1"/>
  <c r="A849" i="1"/>
  <c r="C850" i="1"/>
  <c r="A850" i="1"/>
  <c r="B850" i="1"/>
  <c r="C851" i="1"/>
  <c r="A851" i="1" s="1"/>
  <c r="B851" i="1"/>
  <c r="C852" i="1"/>
  <c r="C853" i="1"/>
  <c r="A853" i="1" s="1"/>
  <c r="C854" i="1"/>
  <c r="A854" i="1" s="1"/>
  <c r="C855" i="1"/>
  <c r="A855" i="1" s="1"/>
  <c r="B855" i="1"/>
  <c r="C856" i="1"/>
  <c r="B856" i="1" s="1"/>
  <c r="A856" i="1"/>
  <c r="C857" i="1"/>
  <c r="B857" i="1" s="1"/>
  <c r="A857" i="1"/>
  <c r="C858" i="1"/>
  <c r="A858" i="1"/>
  <c r="B858" i="1"/>
  <c r="C859" i="1"/>
  <c r="A859" i="1" s="1"/>
  <c r="B859" i="1"/>
  <c r="I1209" i="1"/>
  <c r="I1210" i="1"/>
  <c r="I1211" i="1"/>
  <c r="I1212" i="1"/>
  <c r="I1214" i="1"/>
  <c r="I1215" i="1"/>
  <c r="I1216" i="1"/>
  <c r="I1217" i="1"/>
  <c r="I1219" i="1"/>
  <c r="I1220" i="1"/>
  <c r="I1221" i="1"/>
  <c r="I1222" i="1"/>
  <c r="I1224" i="1"/>
  <c r="I1225" i="1"/>
  <c r="I1226" i="1"/>
  <c r="I1227" i="1"/>
  <c r="I1229" i="1"/>
  <c r="I1230" i="1"/>
  <c r="I1231" i="1"/>
  <c r="I1232" i="1"/>
  <c r="I1234" i="1"/>
  <c r="I1235" i="1"/>
  <c r="I1236" i="1"/>
  <c r="I1237" i="1"/>
  <c r="I1239" i="1"/>
  <c r="I1240" i="1"/>
  <c r="I1241" i="1"/>
  <c r="I1242" i="1"/>
  <c r="I1244" i="1"/>
  <c r="I1245" i="1"/>
  <c r="I1246" i="1"/>
  <c r="I1247" i="1"/>
  <c r="I1249" i="1"/>
  <c r="I1250" i="1"/>
  <c r="I1251" i="1"/>
  <c r="I1252" i="1"/>
  <c r="B18" i="10" a="1"/>
  <c r="B18" i="10" s="1"/>
  <c r="A1254" i="1"/>
  <c r="B1254" i="1"/>
  <c r="J1254" i="1"/>
  <c r="K1254" i="1"/>
  <c r="L1254" i="1"/>
  <c r="M1254" i="1"/>
  <c r="N1254" i="1"/>
  <c r="O1254" i="1"/>
  <c r="P1254" i="1"/>
  <c r="Q1254" i="1"/>
  <c r="R1254" i="1"/>
  <c r="C333" i="1"/>
  <c r="C334" i="1"/>
  <c r="C335" i="1"/>
  <c r="L335" i="1"/>
  <c r="C365" i="1"/>
  <c r="K365" i="1" s="1"/>
  <c r="J365" i="1"/>
  <c r="C366" i="1"/>
  <c r="M366" i="1"/>
  <c r="C367" i="1"/>
  <c r="C368" i="1"/>
  <c r="J368" i="1" s="1"/>
  <c r="K368" i="1"/>
  <c r="C369" i="1"/>
  <c r="C370" i="1"/>
  <c r="R370" i="1" s="1"/>
  <c r="C371" i="1"/>
  <c r="C372" i="1"/>
  <c r="M372" i="1" s="1"/>
  <c r="K372" i="1"/>
  <c r="C373" i="1"/>
  <c r="J373" i="1" s="1"/>
  <c r="C374" i="1"/>
  <c r="A374" i="1"/>
  <c r="C375" i="1"/>
  <c r="C376" i="1"/>
  <c r="C363" i="1"/>
  <c r="M363" i="1" s="1"/>
  <c r="J363" i="1"/>
  <c r="C364" i="1"/>
  <c r="P364" i="1" s="1"/>
  <c r="C377" i="1"/>
  <c r="K377" i="1" s="1"/>
  <c r="C378" i="1"/>
  <c r="K378" i="1"/>
  <c r="C379" i="1"/>
  <c r="P379" i="1" s="1"/>
  <c r="J379" i="1"/>
  <c r="C380" i="1"/>
  <c r="M380" i="1"/>
  <c r="C381" i="1"/>
  <c r="N381" i="1" s="1"/>
  <c r="C382" i="1"/>
  <c r="K382" i="1" s="1"/>
  <c r="C383" i="1"/>
  <c r="C384" i="1"/>
  <c r="M384" i="1"/>
  <c r="C385" i="1"/>
  <c r="C386" i="1"/>
  <c r="K386" i="1"/>
  <c r="C387" i="1"/>
  <c r="R387" i="1" s="1"/>
  <c r="J387" i="1"/>
  <c r="C388" i="1"/>
  <c r="M388" i="1"/>
  <c r="C354" i="1"/>
  <c r="Q354" i="1" s="1"/>
  <c r="C355" i="1"/>
  <c r="C356" i="1"/>
  <c r="B356" i="1" s="1"/>
  <c r="C357" i="1"/>
  <c r="C358" i="1"/>
  <c r="C359" i="1"/>
  <c r="M359" i="1" s="1"/>
  <c r="C360" i="1"/>
  <c r="A360" i="1" s="1"/>
  <c r="M360" i="1"/>
  <c r="C361" i="1"/>
  <c r="L361" i="1"/>
  <c r="C362"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J334" i="1"/>
  <c r="Q335" i="1"/>
  <c r="O335" i="1"/>
  <c r="R368" i="1"/>
  <c r="R372" i="1"/>
  <c r="K333" i="1"/>
  <c r="P335" i="1"/>
  <c r="N335" i="1"/>
  <c r="O333" i="1"/>
  <c r="N333" i="1"/>
  <c r="P366" i="1"/>
  <c r="N372" i="1"/>
  <c r="N368" i="1"/>
  <c r="R374" i="1"/>
  <c r="A372" i="1"/>
  <c r="J372" i="1"/>
  <c r="L370" i="1"/>
  <c r="L366" i="1"/>
  <c r="P370" i="1"/>
  <c r="Q374" i="1"/>
  <c r="A366" i="1"/>
  <c r="K370" i="1"/>
  <c r="R367" i="1"/>
  <c r="K366" i="1"/>
  <c r="P373" i="1"/>
  <c r="Q368" i="1"/>
  <c r="M368" i="1"/>
  <c r="L365" i="1"/>
  <c r="B365" i="1"/>
  <c r="Q372" i="1"/>
  <c r="A365" i="1"/>
  <c r="P372" i="1"/>
  <c r="L372" i="1"/>
  <c r="N370" i="1"/>
  <c r="P368" i="1"/>
  <c r="L368" i="1"/>
  <c r="M367" i="1"/>
  <c r="R366" i="1"/>
  <c r="N366" i="1"/>
  <c r="J366" i="1"/>
  <c r="M365" i="1"/>
  <c r="Q375" i="1"/>
  <c r="M375" i="1"/>
  <c r="B372" i="1"/>
  <c r="B370" i="1"/>
  <c r="B368" i="1"/>
  <c r="B366" i="1"/>
  <c r="Q366" i="1"/>
  <c r="R365" i="1"/>
  <c r="N374" i="1"/>
  <c r="L383" i="1"/>
  <c r="J374" i="1"/>
  <c r="M379" i="1"/>
  <c r="K384" i="1"/>
  <c r="L380" i="1"/>
  <c r="M387" i="1"/>
  <c r="M374" i="1"/>
  <c r="B388" i="1"/>
  <c r="B362" i="1"/>
  <c r="A388" i="1"/>
  <c r="L388" i="1"/>
  <c r="P384" i="1"/>
  <c r="K361" i="1"/>
  <c r="B384" i="1"/>
  <c r="K388" i="1"/>
  <c r="L387" i="1"/>
  <c r="L379" i="1"/>
  <c r="L364" i="1"/>
  <c r="P375" i="1"/>
  <c r="P374" i="1"/>
  <c r="L374" i="1"/>
  <c r="B374" i="1"/>
  <c r="A384" i="1"/>
  <c r="P388" i="1"/>
  <c r="L384" i="1"/>
  <c r="Q363" i="1"/>
  <c r="K375" i="1"/>
  <c r="K374" i="1"/>
  <c r="B382" i="1"/>
  <c r="R382" i="1"/>
  <c r="N382" i="1"/>
  <c r="J382" i="1"/>
  <c r="A378" i="1"/>
  <c r="Q378" i="1"/>
  <c r="M378" i="1"/>
  <c r="N377" i="1"/>
  <c r="L363" i="1"/>
  <c r="Q362" i="1"/>
  <c r="R361" i="1"/>
  <c r="N361" i="1"/>
  <c r="J361" i="1"/>
  <c r="Q358" i="1"/>
  <c r="R357" i="1"/>
  <c r="B378" i="1"/>
  <c r="A382" i="1"/>
  <c r="Q382" i="1"/>
  <c r="M382" i="1"/>
  <c r="B363" i="1"/>
  <c r="B361" i="1"/>
  <c r="B355" i="1"/>
  <c r="R388" i="1"/>
  <c r="N388" i="1"/>
  <c r="J388" i="1"/>
  <c r="K387" i="1"/>
  <c r="P386" i="1"/>
  <c r="L386" i="1"/>
  <c r="R384" i="1"/>
  <c r="N384" i="1"/>
  <c r="J384" i="1"/>
  <c r="P382" i="1"/>
  <c r="L382" i="1"/>
  <c r="Q381" i="1"/>
  <c r="J380" i="1"/>
  <c r="K379" i="1"/>
  <c r="P378" i="1"/>
  <c r="L378" i="1"/>
  <c r="Q377" i="1"/>
  <c r="R364" i="1"/>
  <c r="K363" i="1"/>
  <c r="Q361" i="1"/>
  <c r="M361" i="1"/>
  <c r="J360" i="1"/>
  <c r="Q357" i="1"/>
  <c r="J356" i="1"/>
  <c r="B386" i="1"/>
  <c r="R386" i="1"/>
  <c r="N386" i="1"/>
  <c r="J386" i="1"/>
  <c r="R378" i="1"/>
  <c r="N378" i="1"/>
  <c r="J378" i="1"/>
  <c r="A386" i="1"/>
  <c r="A362" i="1"/>
  <c r="Q386" i="1"/>
  <c r="M386" i="1"/>
  <c r="A383" i="1"/>
  <c r="A363" i="1"/>
  <c r="A361" i="1"/>
  <c r="A359" i="1"/>
  <c r="Q388" i="1"/>
  <c r="Q384" i="1"/>
  <c r="N383" i="1"/>
  <c r="P381" i="1"/>
  <c r="Q364" i="1"/>
  <c r="N363" i="1"/>
  <c r="P361" i="1"/>
  <c r="J359" i="1"/>
  <c r="K358" i="1"/>
  <c r="Q356" i="1"/>
  <c r="B697" i="15"/>
  <c r="B61" i="15"/>
  <c r="B666" i="15"/>
  <c r="J1008" i="1"/>
  <c r="K1008" i="1"/>
  <c r="L1008" i="1"/>
  <c r="M1008" i="1"/>
  <c r="N1008" i="1"/>
  <c r="O1008" i="1"/>
  <c r="P1008" i="1"/>
  <c r="Q1008" i="1"/>
  <c r="R1008" i="1"/>
  <c r="A1008" i="1"/>
  <c r="B1008"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7" i="1"/>
  <c r="B997" i="1"/>
  <c r="A1000" i="1"/>
  <c r="B1000" i="1"/>
  <c r="A1004" i="1"/>
  <c r="B1004" i="1"/>
  <c r="A1009" i="1"/>
  <c r="B1009" i="1"/>
  <c r="A1018" i="1"/>
  <c r="B1018" i="1"/>
  <c r="A1019" i="1"/>
  <c r="B1019" i="1"/>
  <c r="A1020" i="1"/>
  <c r="B1020" i="1"/>
  <c r="A1021" i="1"/>
  <c r="B1021" i="1"/>
  <c r="A1022" i="1"/>
  <c r="B1022" i="1"/>
  <c r="A1023" i="1"/>
  <c r="B1023" i="1"/>
  <c r="A1024" i="1"/>
  <c r="B1024" i="1"/>
  <c r="A1025" i="1"/>
  <c r="B1025" i="1"/>
  <c r="A1026" i="1"/>
  <c r="B1026" i="1"/>
  <c r="A1027" i="1"/>
  <c r="B1027" i="1"/>
  <c r="A1028" i="1"/>
  <c r="B1028" i="1"/>
  <c r="A1029" i="1"/>
  <c r="B1029" i="1"/>
  <c r="A1030" i="1"/>
  <c r="B1030" i="1"/>
  <c r="A1036" i="1"/>
  <c r="B1036" i="1"/>
  <c r="A1057" i="1"/>
  <c r="B1057" i="1"/>
  <c r="A1058" i="1"/>
  <c r="A1060" i="1"/>
  <c r="B1060" i="1"/>
  <c r="A1063" i="1"/>
  <c r="B1063" i="1"/>
  <c r="A1075" i="1"/>
  <c r="B1075" i="1"/>
  <c r="A1090" i="1"/>
  <c r="B1090" i="1"/>
  <c r="A1107" i="1"/>
  <c r="B1107" i="1"/>
  <c r="A1157" i="1"/>
  <c r="B1157" i="1"/>
  <c r="A1158" i="1"/>
  <c r="B1158" i="1"/>
  <c r="A1253" i="1"/>
  <c r="B1253" i="1"/>
  <c r="A1208" i="1"/>
  <c r="B1208" i="1"/>
  <c r="A1213" i="1"/>
  <c r="B1213" i="1"/>
  <c r="A1218" i="1"/>
  <c r="B1218" i="1"/>
  <c r="A1223" i="1"/>
  <c r="B1223" i="1"/>
  <c r="A1228" i="1"/>
  <c r="B1228" i="1"/>
  <c r="A1233" i="1"/>
  <c r="B1233" i="1"/>
  <c r="A1238" i="1"/>
  <c r="B1238" i="1"/>
  <c r="A1243" i="1"/>
  <c r="B1243" i="1"/>
  <c r="A1248" i="1"/>
  <c r="B1248"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7" i="1"/>
  <c r="K747" i="1"/>
  <c r="L747" i="1"/>
  <c r="M747" i="1"/>
  <c r="N747" i="1"/>
  <c r="O747" i="1"/>
  <c r="P747" i="1"/>
  <c r="Q747" i="1"/>
  <c r="R747" i="1"/>
  <c r="J746" i="1"/>
  <c r="K746" i="1"/>
  <c r="L746" i="1"/>
  <c r="M746" i="1"/>
  <c r="N746" i="1"/>
  <c r="O746" i="1"/>
  <c r="P746" i="1"/>
  <c r="Q746" i="1"/>
  <c r="R746"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7" i="1"/>
  <c r="K997" i="1"/>
  <c r="L997" i="1"/>
  <c r="M997" i="1"/>
  <c r="N997" i="1"/>
  <c r="O997" i="1"/>
  <c r="P997" i="1"/>
  <c r="Q997" i="1"/>
  <c r="R997" i="1"/>
  <c r="J1000" i="1"/>
  <c r="K1000" i="1"/>
  <c r="L1000" i="1"/>
  <c r="M1000" i="1"/>
  <c r="N1000" i="1"/>
  <c r="O1000" i="1"/>
  <c r="P1000" i="1"/>
  <c r="Q1000" i="1"/>
  <c r="R1000" i="1"/>
  <c r="J1004" i="1"/>
  <c r="K1004" i="1"/>
  <c r="L1004" i="1"/>
  <c r="M1004" i="1"/>
  <c r="N1004" i="1"/>
  <c r="O1004" i="1"/>
  <c r="P1004" i="1"/>
  <c r="Q1004" i="1"/>
  <c r="R1004" i="1"/>
  <c r="J1009" i="1"/>
  <c r="K1009" i="1"/>
  <c r="L1009" i="1"/>
  <c r="M1009" i="1"/>
  <c r="N1009" i="1"/>
  <c r="O1009" i="1"/>
  <c r="P1009" i="1"/>
  <c r="Q1009" i="1"/>
  <c r="R1009" i="1"/>
  <c r="J1018" i="1"/>
  <c r="K1018" i="1"/>
  <c r="L1018" i="1"/>
  <c r="M1018" i="1"/>
  <c r="N1018" i="1"/>
  <c r="O1018" i="1"/>
  <c r="P1018" i="1"/>
  <c r="Q1018" i="1"/>
  <c r="R1018"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4" i="1"/>
  <c r="K1024" i="1"/>
  <c r="L1024" i="1"/>
  <c r="M1024" i="1"/>
  <c r="N1024" i="1"/>
  <c r="O1024" i="1"/>
  <c r="P1024" i="1"/>
  <c r="Q1024" i="1"/>
  <c r="R1024"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P1030" i="1"/>
  <c r="Q1030" i="1"/>
  <c r="R1030" i="1"/>
  <c r="J1036" i="1"/>
  <c r="K1036" i="1"/>
  <c r="L1036" i="1"/>
  <c r="M1036" i="1"/>
  <c r="N1036" i="1"/>
  <c r="O1036" i="1"/>
  <c r="P1036" i="1"/>
  <c r="Q1036" i="1"/>
  <c r="R1036" i="1"/>
  <c r="J1057" i="1"/>
  <c r="K1057" i="1"/>
  <c r="L1057" i="1"/>
  <c r="M1057" i="1"/>
  <c r="N1057" i="1"/>
  <c r="O1057" i="1"/>
  <c r="P1057" i="1"/>
  <c r="Q1057" i="1"/>
  <c r="R1057" i="1"/>
  <c r="J1058" i="1"/>
  <c r="K1058" i="1"/>
  <c r="L1058" i="1"/>
  <c r="M1058" i="1"/>
  <c r="N1058" i="1"/>
  <c r="O1058" i="1"/>
  <c r="P1058" i="1"/>
  <c r="Q1058" i="1"/>
  <c r="R1058" i="1"/>
  <c r="J1060" i="1"/>
  <c r="K1060" i="1"/>
  <c r="L1060" i="1"/>
  <c r="M1060" i="1"/>
  <c r="N1060" i="1"/>
  <c r="O1060" i="1"/>
  <c r="P1060" i="1"/>
  <c r="Q1060" i="1"/>
  <c r="R1060" i="1"/>
  <c r="J1063" i="1"/>
  <c r="K1063" i="1"/>
  <c r="L1063" i="1"/>
  <c r="M1063" i="1"/>
  <c r="N1063" i="1"/>
  <c r="O1063" i="1"/>
  <c r="P1063" i="1"/>
  <c r="Q1063" i="1"/>
  <c r="R1063" i="1"/>
  <c r="J1075" i="1"/>
  <c r="K1075" i="1"/>
  <c r="L1075" i="1"/>
  <c r="M1075" i="1"/>
  <c r="N1075" i="1"/>
  <c r="O1075" i="1"/>
  <c r="P1075" i="1"/>
  <c r="Q1075" i="1"/>
  <c r="R1075" i="1"/>
  <c r="J1090" i="1"/>
  <c r="K1090" i="1"/>
  <c r="L1090" i="1"/>
  <c r="M1090" i="1"/>
  <c r="N1090" i="1"/>
  <c r="O1090" i="1"/>
  <c r="P1090" i="1"/>
  <c r="Q1090" i="1"/>
  <c r="R1090" i="1"/>
  <c r="J1107" i="1"/>
  <c r="K1107" i="1"/>
  <c r="L1107" i="1"/>
  <c r="M1107" i="1"/>
  <c r="N1107" i="1"/>
  <c r="O1107" i="1"/>
  <c r="P1107" i="1"/>
  <c r="Q1107" i="1"/>
  <c r="R1107" i="1"/>
  <c r="K1113" i="1"/>
  <c r="K1114" i="1"/>
  <c r="K1125" i="1"/>
  <c r="K1150" i="1"/>
  <c r="J1157" i="1"/>
  <c r="K1157" i="1"/>
  <c r="L1157" i="1"/>
  <c r="M1157" i="1"/>
  <c r="N1157" i="1"/>
  <c r="O1157" i="1"/>
  <c r="P1157" i="1"/>
  <c r="Q1157" i="1"/>
  <c r="R1157" i="1"/>
  <c r="J1158" i="1"/>
  <c r="K1158" i="1"/>
  <c r="L1158" i="1"/>
  <c r="M1158" i="1"/>
  <c r="N1158" i="1"/>
  <c r="O1158" i="1"/>
  <c r="P1158" i="1"/>
  <c r="Q1158" i="1"/>
  <c r="R1158" i="1"/>
  <c r="K1164" i="1"/>
  <c r="K1165" i="1"/>
  <c r="K1176" i="1"/>
  <c r="K1201" i="1"/>
  <c r="J1253" i="1"/>
  <c r="K1253" i="1"/>
  <c r="L1253" i="1"/>
  <c r="M1253" i="1"/>
  <c r="N1253" i="1"/>
  <c r="O1253" i="1"/>
  <c r="P1253" i="1"/>
  <c r="Q1253" i="1"/>
  <c r="R1253" i="1"/>
  <c r="J1208" i="1"/>
  <c r="K1208" i="1"/>
  <c r="L1208" i="1"/>
  <c r="M1208" i="1"/>
  <c r="N1208" i="1"/>
  <c r="O1208" i="1"/>
  <c r="P1208" i="1"/>
  <c r="Q1208" i="1"/>
  <c r="R1208" i="1"/>
  <c r="J1213" i="1"/>
  <c r="K1213" i="1"/>
  <c r="L1213" i="1"/>
  <c r="M1213" i="1"/>
  <c r="N1213" i="1"/>
  <c r="O1213" i="1"/>
  <c r="R1213" i="1"/>
  <c r="J1218" i="1"/>
  <c r="K1218" i="1"/>
  <c r="L1218" i="1"/>
  <c r="M1218" i="1"/>
  <c r="N1218" i="1"/>
  <c r="O1218" i="1"/>
  <c r="R1218" i="1"/>
  <c r="J1223" i="1"/>
  <c r="K1223" i="1"/>
  <c r="L1223" i="1"/>
  <c r="M1223" i="1"/>
  <c r="N1223" i="1"/>
  <c r="O1223" i="1"/>
  <c r="R1223" i="1"/>
  <c r="J1228" i="1"/>
  <c r="K1228" i="1"/>
  <c r="L1228" i="1"/>
  <c r="M1228" i="1"/>
  <c r="N1228" i="1"/>
  <c r="O1228" i="1"/>
  <c r="R1228" i="1"/>
  <c r="J1233" i="1"/>
  <c r="K1233" i="1"/>
  <c r="L1233" i="1"/>
  <c r="M1233" i="1"/>
  <c r="N1233" i="1"/>
  <c r="O1233" i="1"/>
  <c r="R1233" i="1"/>
  <c r="J1238" i="1"/>
  <c r="K1238" i="1"/>
  <c r="L1238" i="1"/>
  <c r="M1238" i="1"/>
  <c r="N1238" i="1"/>
  <c r="O1238" i="1"/>
  <c r="R1238" i="1"/>
  <c r="J1243" i="1"/>
  <c r="K1243" i="1"/>
  <c r="L1243" i="1"/>
  <c r="M1243" i="1"/>
  <c r="N1243" i="1"/>
  <c r="O1243" i="1"/>
  <c r="R1243" i="1"/>
  <c r="J1248" i="1"/>
  <c r="K1248" i="1"/>
  <c r="L1248" i="1"/>
  <c r="M1248" i="1"/>
  <c r="N1248" i="1"/>
  <c r="O1248" i="1"/>
  <c r="R1248" i="1"/>
  <c r="K2" i="1"/>
  <c r="L2" i="1"/>
  <c r="M2" i="1"/>
  <c r="N2" i="1"/>
  <c r="O2" i="1"/>
  <c r="P2" i="1"/>
  <c r="Q2" i="1"/>
  <c r="R2" i="1"/>
  <c r="J2" i="1"/>
  <c r="B2" i="1"/>
  <c r="A2" i="1"/>
  <c r="K98" i="19"/>
  <c r="Q1248" i="1" s="1"/>
  <c r="K97" i="19"/>
  <c r="Q1243" i="1" s="1"/>
  <c r="K96" i="19"/>
  <c r="Q1238" i="1" s="1"/>
  <c r="K95" i="19"/>
  <c r="Q1233" i="1"/>
  <c r="K94" i="19"/>
  <c r="Q1228" i="1"/>
  <c r="K93" i="19"/>
  <c r="Q1223" i="1"/>
  <c r="K92" i="19"/>
  <c r="Q1218" i="1" s="1"/>
  <c r="K91" i="19"/>
  <c r="Q1213" i="1"/>
  <c r="J98" i="19"/>
  <c r="P1248" i="1"/>
  <c r="J97" i="19"/>
  <c r="P1243" i="1"/>
  <c r="J96" i="19"/>
  <c r="P1238" i="1" s="1"/>
  <c r="J95" i="19"/>
  <c r="P1233" i="1"/>
  <c r="J94" i="19"/>
  <c r="P1228" i="1"/>
  <c r="J93" i="19"/>
  <c r="P1223" i="1"/>
  <c r="J92" i="19"/>
  <c r="P1218" i="1" s="1"/>
  <c r="J91" i="19"/>
  <c r="P1213" i="1"/>
  <c r="L89" i="19"/>
  <c r="R1201" i="1"/>
  <c r="K89" i="19"/>
  <c r="Q1201" i="1"/>
  <c r="J89" i="19"/>
  <c r="P1201" i="1" s="1"/>
  <c r="I89" i="19"/>
  <c r="O1201" i="1"/>
  <c r="H89" i="19"/>
  <c r="N1201" i="1"/>
  <c r="G89" i="19"/>
  <c r="M1201" i="1"/>
  <c r="F89" i="19"/>
  <c r="L1201" i="1" s="1"/>
  <c r="D89" i="19"/>
  <c r="J1201" i="1"/>
  <c r="L88" i="19"/>
  <c r="R1176" i="1"/>
  <c r="K88" i="19"/>
  <c r="Q1176" i="1"/>
  <c r="J88" i="19"/>
  <c r="P1176" i="1" s="1"/>
  <c r="I88" i="19"/>
  <c r="O1176" i="1"/>
  <c r="H88" i="19"/>
  <c r="N1176" i="1"/>
  <c r="G88" i="19"/>
  <c r="M1176" i="1"/>
  <c r="F88" i="19"/>
  <c r="L1176" i="1" s="1"/>
  <c r="D88" i="19"/>
  <c r="J1190" i="1" s="1"/>
  <c r="J1176" i="1"/>
  <c r="L87" i="19"/>
  <c r="R1165" i="1"/>
  <c r="K87" i="19"/>
  <c r="Q1165" i="1"/>
  <c r="J87" i="19"/>
  <c r="P1165" i="1" s="1"/>
  <c r="I87" i="19"/>
  <c r="O1165" i="1"/>
  <c r="H87" i="19"/>
  <c r="N1165" i="1"/>
  <c r="G87" i="19"/>
  <c r="M1165" i="1"/>
  <c r="F87" i="19"/>
  <c r="L1165" i="1" s="1"/>
  <c r="D87" i="19"/>
  <c r="J1165" i="1"/>
  <c r="L86" i="19"/>
  <c r="R1164" i="1"/>
  <c r="K86" i="19"/>
  <c r="Q1164" i="1"/>
  <c r="J86" i="19"/>
  <c r="P1164" i="1" s="1"/>
  <c r="I86" i="19"/>
  <c r="O1164" i="1"/>
  <c r="H86" i="19"/>
  <c r="N1164" i="1"/>
  <c r="G86" i="19"/>
  <c r="M1164" i="1"/>
  <c r="F86" i="19"/>
  <c r="L1164" i="1" s="1"/>
  <c r="D86" i="19"/>
  <c r="J1164" i="1"/>
  <c r="B86" i="19"/>
  <c r="B1164" i="1"/>
  <c r="B87" i="19"/>
  <c r="B1165" i="1"/>
  <c r="B88" i="19"/>
  <c r="B1176" i="1" s="1"/>
  <c r="B89" i="19"/>
  <c r="B1201" i="1"/>
  <c r="A87" i="19"/>
  <c r="A1165" i="1"/>
  <c r="A88" i="19"/>
  <c r="A1176" i="1"/>
  <c r="A89" i="19"/>
  <c r="A1201" i="1" s="1"/>
  <c r="A86" i="19"/>
  <c r="A1164" i="1"/>
  <c r="L83" i="19"/>
  <c r="R1150" i="1"/>
  <c r="K83" i="19"/>
  <c r="Q1150" i="1"/>
  <c r="J83" i="19"/>
  <c r="P1150" i="1" s="1"/>
  <c r="I83" i="19"/>
  <c r="O1150" i="1"/>
  <c r="H83" i="19"/>
  <c r="N1150" i="1"/>
  <c r="G83" i="19"/>
  <c r="M1150" i="1"/>
  <c r="F83" i="19"/>
  <c r="L1150" i="1" s="1"/>
  <c r="D83" i="19"/>
  <c r="J1150" i="1"/>
  <c r="L82" i="19"/>
  <c r="R1125" i="1"/>
  <c r="K82" i="19"/>
  <c r="Q1125" i="1"/>
  <c r="J82" i="19"/>
  <c r="P1125" i="1" s="1"/>
  <c r="I82" i="19"/>
  <c r="O1125" i="1"/>
  <c r="H82" i="19"/>
  <c r="N1125" i="1"/>
  <c r="G82" i="19"/>
  <c r="M1125" i="1"/>
  <c r="F82" i="19"/>
  <c r="L1125" i="1" s="1"/>
  <c r="D82" i="19"/>
  <c r="J1125" i="1"/>
  <c r="L81" i="19"/>
  <c r="R1114" i="1"/>
  <c r="K81" i="19"/>
  <c r="Q1114" i="1"/>
  <c r="J81" i="19"/>
  <c r="P1114" i="1" s="1"/>
  <c r="I81" i="19"/>
  <c r="O1114" i="1"/>
  <c r="H81" i="19"/>
  <c r="N1114" i="1"/>
  <c r="G81" i="19"/>
  <c r="M1114" i="1"/>
  <c r="F81" i="19"/>
  <c r="L1114" i="1" s="1"/>
  <c r="D81" i="19"/>
  <c r="J1114" i="1"/>
  <c r="L80" i="19"/>
  <c r="R1113" i="1"/>
  <c r="K80" i="19"/>
  <c r="Q1113" i="1"/>
  <c r="J80" i="19"/>
  <c r="P1113" i="1" s="1"/>
  <c r="I80" i="19"/>
  <c r="O1113" i="1"/>
  <c r="H80" i="19"/>
  <c r="N1113" i="1"/>
  <c r="G80" i="19"/>
  <c r="M1113" i="1"/>
  <c r="F80" i="19"/>
  <c r="L1113" i="1"/>
  <c r="D80" i="19"/>
  <c r="J1113" i="1"/>
  <c r="B83" i="19"/>
  <c r="B1150" i="1"/>
  <c r="A83" i="19"/>
  <c r="A1150" i="1"/>
  <c r="B82" i="19"/>
  <c r="B1125" i="1"/>
  <c r="A82" i="19"/>
  <c r="A1125" i="1"/>
  <c r="B81" i="19"/>
  <c r="B1114" i="1"/>
  <c r="A81" i="19"/>
  <c r="A1114" i="1"/>
  <c r="B80" i="19"/>
  <c r="B1113" i="1"/>
  <c r="A80" i="19"/>
  <c r="A1113" i="1"/>
  <c r="G31" i="19"/>
  <c r="M241" i="1" s="1"/>
  <c r="G17" i="19"/>
  <c r="M160" i="1"/>
  <c r="G13" i="19"/>
  <c r="M114" i="1" s="1"/>
  <c r="G10" i="19"/>
  <c r="M89" i="1" s="1"/>
  <c r="C391" i="1"/>
  <c r="B391" i="1" s="1"/>
  <c r="C392" i="1"/>
  <c r="K392" i="1" s="1"/>
  <c r="C393" i="1"/>
  <c r="P393" i="1" s="1"/>
  <c r="C394" i="1"/>
  <c r="C395" i="1"/>
  <c r="M395" i="1" s="1"/>
  <c r="C396" i="1"/>
  <c r="C397" i="1"/>
  <c r="C398" i="1"/>
  <c r="C399" i="1"/>
  <c r="A399" i="1" s="1"/>
  <c r="C400" i="1"/>
  <c r="P400" i="1" s="1"/>
  <c r="C401" i="1"/>
  <c r="M401" i="1" s="1"/>
  <c r="C402" i="1"/>
  <c r="C403" i="1"/>
  <c r="P403" i="1" s="1"/>
  <c r="C404" i="1"/>
  <c r="C405" i="1"/>
  <c r="C406" i="1"/>
  <c r="C407" i="1"/>
  <c r="C408" i="1"/>
  <c r="J408" i="1" s="1"/>
  <c r="C409" i="1"/>
  <c r="B409" i="1" s="1"/>
  <c r="C410" i="1"/>
  <c r="C411" i="1"/>
  <c r="M411" i="1" s="1"/>
  <c r="C412" i="1"/>
  <c r="C413" i="1"/>
  <c r="C390" i="1"/>
  <c r="F80" i="8"/>
  <c r="F48" i="8"/>
  <c r="K399" i="1"/>
  <c r="A395" i="1"/>
  <c r="J395" i="1"/>
  <c r="J409" i="1"/>
  <c r="M409" i="1"/>
  <c r="L401" i="1"/>
  <c r="J393" i="1"/>
  <c r="K393" i="1"/>
  <c r="N391" i="1"/>
  <c r="M403" i="1"/>
  <c r="A408" i="1"/>
  <c r="B408" i="1"/>
  <c r="O408" i="1"/>
  <c r="P408" i="1"/>
  <c r="R408" i="1"/>
  <c r="K408" i="1"/>
  <c r="L408" i="1"/>
  <c r="M408" i="1"/>
  <c r="N408" i="1"/>
  <c r="B400" i="1"/>
  <c r="A400" i="1"/>
  <c r="Q400" i="1"/>
  <c r="J400" i="1"/>
  <c r="R400" i="1"/>
  <c r="K400" i="1"/>
  <c r="L400" i="1"/>
  <c r="M400" i="1"/>
  <c r="B392" i="1"/>
  <c r="O392" i="1"/>
  <c r="P392" i="1"/>
  <c r="Q392" i="1"/>
  <c r="J392" i="1"/>
  <c r="R392" i="1"/>
  <c r="L392" i="1"/>
  <c r="M392" i="1"/>
  <c r="Q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K405" i="1"/>
  <c r="B412" i="1"/>
  <c r="R412" i="1"/>
  <c r="O404" i="1"/>
  <c r="Q404" i="1"/>
  <c r="O396" i="1"/>
  <c r="H59" i="15"/>
  <c r="E670" i="15"/>
  <c r="F670" i="15"/>
  <c r="G670" i="15"/>
  <c r="H670" i="15"/>
  <c r="C65" i="15"/>
  <c r="C670" i="15"/>
  <c r="D65" i="15"/>
  <c r="D670" i="15"/>
  <c r="B65" i="15"/>
  <c r="D63" i="15"/>
  <c r="C63" i="15"/>
  <c r="B63" i="15"/>
  <c r="C61" i="15"/>
  <c r="D61" i="15"/>
  <c r="H692" i="15"/>
  <c r="I692" i="15"/>
  <c r="H688" i="15"/>
  <c r="I688" i="15"/>
  <c r="H689" i="15"/>
  <c r="H690" i="15"/>
  <c r="I690" i="15"/>
  <c r="H691" i="15"/>
  <c r="I691" i="15"/>
  <c r="I686" i="15"/>
  <c r="H686" i="15"/>
  <c r="H685" i="15"/>
  <c r="C666" i="15"/>
  <c r="D666" i="15"/>
  <c r="C668" i="15"/>
  <c r="D668" i="15"/>
  <c r="B668" i="15"/>
  <c r="C60" i="15"/>
  <c r="C665" i="15"/>
  <c r="C686" i="15"/>
  <c r="D60" i="15"/>
  <c r="D665" i="15"/>
  <c r="D686" i="15"/>
  <c r="E60" i="15"/>
  <c r="E665" i="15"/>
  <c r="E686" i="15"/>
  <c r="F60" i="15"/>
  <c r="F665" i="15"/>
  <c r="F686" i="15"/>
  <c r="G60" i="15"/>
  <c r="G665" i="15"/>
  <c r="G686" i="15"/>
  <c r="H60" i="15"/>
  <c r="H665" i="15"/>
  <c r="E61" i="15"/>
  <c r="E666" i="15"/>
  <c r="F61" i="15"/>
  <c r="F666" i="15"/>
  <c r="G61" i="15"/>
  <c r="G666" i="15"/>
  <c r="H61" i="15"/>
  <c r="H666" i="15"/>
  <c r="C62" i="15"/>
  <c r="C667" i="15"/>
  <c r="C688" i="15"/>
  <c r="D62" i="15"/>
  <c r="D667" i="15"/>
  <c r="D688" i="15"/>
  <c r="E62" i="15"/>
  <c r="E667" i="15"/>
  <c r="E688" i="15"/>
  <c r="F62" i="15"/>
  <c r="F667" i="15"/>
  <c r="F688" i="15"/>
  <c r="G62" i="15"/>
  <c r="G667" i="15"/>
  <c r="G688" i="15"/>
  <c r="H62" i="15"/>
  <c r="H667" i="15"/>
  <c r="E63" i="15"/>
  <c r="E668" i="15"/>
  <c r="F63" i="15"/>
  <c r="F668" i="15"/>
  <c r="G63" i="15"/>
  <c r="G668" i="15"/>
  <c r="H63" i="15"/>
  <c r="H668" i="15"/>
  <c r="C64" i="15"/>
  <c r="C669" i="15"/>
  <c r="D64" i="15"/>
  <c r="D669" i="15"/>
  <c r="E64" i="15"/>
  <c r="E669" i="15"/>
  <c r="F64" i="15"/>
  <c r="F669" i="15"/>
  <c r="G64" i="15"/>
  <c r="G669" i="15"/>
  <c r="H64" i="15"/>
  <c r="H669" i="15"/>
  <c r="B64" i="15"/>
  <c r="B669" i="15"/>
  <c r="B62" i="15"/>
  <c r="B667" i="15"/>
  <c r="B60" i="15"/>
  <c r="B665" i="15"/>
  <c r="B699" i="15"/>
  <c r="C1184" i="1"/>
  <c r="C1185" i="1"/>
  <c r="C1186" i="1"/>
  <c r="A1186" i="1" s="1"/>
  <c r="C1187" i="1"/>
  <c r="C1188" i="1"/>
  <c r="R1188" i="1" s="1"/>
  <c r="C1189" i="1"/>
  <c r="C1190" i="1"/>
  <c r="R1190" i="1" s="1"/>
  <c r="C1191" i="1"/>
  <c r="K1191" i="1" s="1"/>
  <c r="C1192" i="1"/>
  <c r="C1193" i="1"/>
  <c r="C1194" i="1"/>
  <c r="L1194" i="1" s="1"/>
  <c r="C1195" i="1"/>
  <c r="L1195" i="1" s="1"/>
  <c r="C1196" i="1"/>
  <c r="C1197" i="1"/>
  <c r="C1198" i="1"/>
  <c r="K1198" i="1" s="1"/>
  <c r="C1199" i="1"/>
  <c r="C1200" i="1"/>
  <c r="C1133" i="1"/>
  <c r="C1134" i="1"/>
  <c r="P1134" i="1" s="1"/>
  <c r="C1135" i="1"/>
  <c r="P1135" i="1" s="1"/>
  <c r="C1136" i="1"/>
  <c r="L1136" i="1" s="1"/>
  <c r="C1137" i="1"/>
  <c r="C1138" i="1"/>
  <c r="O1138" i="1" s="1"/>
  <c r="C1139" i="1"/>
  <c r="C1140" i="1"/>
  <c r="C1141" i="1"/>
  <c r="C1142" i="1"/>
  <c r="P1142" i="1" s="1"/>
  <c r="C1143" i="1"/>
  <c r="M1143" i="1" s="1"/>
  <c r="C1144" i="1"/>
  <c r="C1145" i="1"/>
  <c r="C1146" i="1"/>
  <c r="K1146" i="1" s="1"/>
  <c r="C1147" i="1"/>
  <c r="C1148" i="1"/>
  <c r="C1149" i="1"/>
  <c r="B1138" i="1"/>
  <c r="A1138" i="1"/>
  <c r="R1138" i="1"/>
  <c r="L1138" i="1"/>
  <c r="M1138" i="1"/>
  <c r="N1138" i="1"/>
  <c r="P1138" i="1"/>
  <c r="Q1138" i="1"/>
  <c r="B1198" i="1"/>
  <c r="A1198" i="1"/>
  <c r="P1198" i="1"/>
  <c r="Q1198" i="1"/>
  <c r="R1198" i="1"/>
  <c r="L1198" i="1"/>
  <c r="M1198" i="1"/>
  <c r="N1198" i="1"/>
  <c r="B1190" i="1"/>
  <c r="A1190" i="1"/>
  <c r="P1190" i="1"/>
  <c r="Q1190" i="1"/>
  <c r="K1190" i="1"/>
  <c r="L1190" i="1"/>
  <c r="M1190" i="1"/>
  <c r="N1190" i="1"/>
  <c r="O1190" i="1"/>
  <c r="B1137" i="1"/>
  <c r="Q1189" i="1"/>
  <c r="L1139" i="1"/>
  <c r="B1146" i="1"/>
  <c r="R1146" i="1"/>
  <c r="L1146" i="1"/>
  <c r="M1146" i="1"/>
  <c r="N1146" i="1"/>
  <c r="O1146" i="1"/>
  <c r="P1146" i="1"/>
  <c r="Q1146" i="1"/>
  <c r="B1143" i="1"/>
  <c r="N1143" i="1"/>
  <c r="O1143" i="1"/>
  <c r="Q1143" i="1"/>
  <c r="R1143" i="1"/>
  <c r="L1143" i="1"/>
  <c r="B1187" i="1"/>
  <c r="K1187" i="1"/>
  <c r="L1187" i="1"/>
  <c r="M1187" i="1"/>
  <c r="N1187" i="1"/>
  <c r="P1187" i="1"/>
  <c r="Q1187" i="1"/>
  <c r="R1187" i="1"/>
  <c r="Q1191" i="1"/>
  <c r="Q1145" i="1"/>
  <c r="B1135" i="1"/>
  <c r="M1135" i="1"/>
  <c r="N1135" i="1"/>
  <c r="Q1135" i="1"/>
  <c r="R1135" i="1"/>
  <c r="K1135" i="1"/>
  <c r="L1135" i="1"/>
  <c r="A1195" i="1"/>
  <c r="B1195" i="1"/>
  <c r="K1195" i="1"/>
  <c r="M1195" i="1"/>
  <c r="N1195" i="1"/>
  <c r="P1195" i="1"/>
  <c r="Q1195" i="1"/>
  <c r="R1195" i="1"/>
  <c r="B1142" i="1"/>
  <c r="Q1142" i="1"/>
  <c r="R1142" i="1"/>
  <c r="L1142" i="1"/>
  <c r="M1142" i="1"/>
  <c r="N1134" i="1"/>
  <c r="R1134" i="1"/>
  <c r="K1134" i="1"/>
  <c r="M1134" i="1"/>
  <c r="B1194" i="1"/>
  <c r="M1194" i="1"/>
  <c r="P1194" i="1"/>
  <c r="Q1194" i="1"/>
  <c r="K1194" i="1"/>
  <c r="B1186" i="1"/>
  <c r="M1186" i="1"/>
  <c r="P1186" i="1"/>
  <c r="Q1186" i="1"/>
  <c r="K1186" i="1"/>
  <c r="A1149" i="1"/>
  <c r="B1149" i="1"/>
  <c r="P1149" i="1"/>
  <c r="Q1149" i="1"/>
  <c r="R1149" i="1"/>
  <c r="K1149" i="1"/>
  <c r="L1149" i="1"/>
  <c r="M1149" i="1"/>
  <c r="N1149" i="1"/>
  <c r="B1141" i="1"/>
  <c r="P1141" i="1"/>
  <c r="Q1141" i="1"/>
  <c r="J1141" i="1"/>
  <c r="R1141" i="1"/>
  <c r="K1141" i="1"/>
  <c r="L1141" i="1"/>
  <c r="M1141" i="1"/>
  <c r="N1141" i="1"/>
  <c r="B1133" i="1"/>
  <c r="O1133" i="1"/>
  <c r="P1133" i="1"/>
  <c r="Q1133" i="1"/>
  <c r="R1133" i="1"/>
  <c r="K1133" i="1"/>
  <c r="L1133" i="1"/>
  <c r="M1133" i="1"/>
  <c r="N1133" i="1"/>
  <c r="A1193" i="1"/>
  <c r="B1193" i="1"/>
  <c r="M1193" i="1"/>
  <c r="N1193" i="1"/>
  <c r="P1193" i="1"/>
  <c r="Q1193" i="1"/>
  <c r="J1193" i="1"/>
  <c r="R1193" i="1"/>
  <c r="K1193" i="1"/>
  <c r="L1193" i="1"/>
  <c r="A1185" i="1"/>
  <c r="B1185" i="1"/>
  <c r="M1185" i="1"/>
  <c r="N1185" i="1"/>
  <c r="O1185" i="1"/>
  <c r="P1185" i="1"/>
  <c r="Q1185" i="1"/>
  <c r="R1185" i="1"/>
  <c r="K1185" i="1"/>
  <c r="L1185" i="1"/>
  <c r="Q1148" i="1"/>
  <c r="B1140" i="1"/>
  <c r="L1140" i="1"/>
  <c r="A1200" i="1"/>
  <c r="R1200" i="1"/>
  <c r="N1192" i="1"/>
  <c r="P1192" i="1"/>
  <c r="N1184" i="1"/>
  <c r="L1184" i="1"/>
  <c r="M1184" i="1"/>
  <c r="C1005" i="1"/>
  <c r="L1005" i="1" s="1"/>
  <c r="C1001" i="1"/>
  <c r="A1005" i="1"/>
  <c r="B1005" i="1"/>
  <c r="R1005" i="1"/>
  <c r="K1005" i="1"/>
  <c r="N1005" i="1"/>
  <c r="M1005" i="1"/>
  <c r="O1005" i="1"/>
  <c r="P1005" i="1"/>
  <c r="Q1005" i="1"/>
  <c r="C547" i="1"/>
  <c r="C548" i="1"/>
  <c r="C549" i="1"/>
  <c r="O549" i="1" s="1"/>
  <c r="C550" i="1"/>
  <c r="C551" i="1"/>
  <c r="C552" i="1"/>
  <c r="C553" i="1"/>
  <c r="C554" i="1"/>
  <c r="C555" i="1"/>
  <c r="C556" i="1"/>
  <c r="C557" i="1"/>
  <c r="N557" i="1" s="1"/>
  <c r="C558" i="1"/>
  <c r="C559" i="1"/>
  <c r="C560" i="1"/>
  <c r="C561" i="1"/>
  <c r="C562" i="1"/>
  <c r="C563" i="1"/>
  <c r="C564" i="1"/>
  <c r="C565" i="1"/>
  <c r="B565" i="1" s="1"/>
  <c r="C566" i="1"/>
  <c r="C567" i="1"/>
  <c r="C568" i="1"/>
  <c r="C569" i="1"/>
  <c r="C570" i="1"/>
  <c r="C571" i="1"/>
  <c r="C572" i="1"/>
  <c r="C573" i="1"/>
  <c r="C574" i="1"/>
  <c r="C575" i="1"/>
  <c r="C576" i="1"/>
  <c r="C577" i="1"/>
  <c r="C578" i="1"/>
  <c r="C579" i="1"/>
  <c r="C580" i="1"/>
  <c r="C581" i="1"/>
  <c r="M581" i="1" s="1"/>
  <c r="C582" i="1"/>
  <c r="C583" i="1"/>
  <c r="C584" i="1"/>
  <c r="C585" i="1"/>
  <c r="C586" i="1"/>
  <c r="J586" i="1" s="1"/>
  <c r="C587" i="1"/>
  <c r="C588" i="1"/>
  <c r="C589" i="1"/>
  <c r="C590" i="1"/>
  <c r="C591" i="1"/>
  <c r="C592" i="1"/>
  <c r="C593" i="1"/>
  <c r="C594" i="1"/>
  <c r="J594" i="1" s="1"/>
  <c r="C595" i="1"/>
  <c r="C596" i="1"/>
  <c r="C597" i="1"/>
  <c r="L597" i="1" s="1"/>
  <c r="C598" i="1"/>
  <c r="C599" i="1"/>
  <c r="C600" i="1"/>
  <c r="C601" i="1"/>
  <c r="C602" i="1"/>
  <c r="C603" i="1"/>
  <c r="C604" i="1"/>
  <c r="C605" i="1"/>
  <c r="C606" i="1"/>
  <c r="C607" i="1"/>
  <c r="C608" i="1"/>
  <c r="C609" i="1"/>
  <c r="C610" i="1"/>
  <c r="R610" i="1" s="1"/>
  <c r="C611" i="1"/>
  <c r="C612" i="1"/>
  <c r="A612" i="1" s="1"/>
  <c r="C613" i="1"/>
  <c r="B613" i="1" s="1"/>
  <c r="C614" i="1"/>
  <c r="C615" i="1"/>
  <c r="C616" i="1"/>
  <c r="C617" i="1"/>
  <c r="C618" i="1"/>
  <c r="J618" i="1" s="1"/>
  <c r="C619" i="1"/>
  <c r="C620" i="1"/>
  <c r="C621" i="1"/>
  <c r="A621" i="1" s="1"/>
  <c r="C622" i="1"/>
  <c r="C623" i="1"/>
  <c r="C624" i="1"/>
  <c r="C625" i="1"/>
  <c r="C626" i="1"/>
  <c r="J626" i="1" s="1"/>
  <c r="C627" i="1"/>
  <c r="C628" i="1"/>
  <c r="Q628" i="1" s="1"/>
  <c r="C629" i="1"/>
  <c r="B629" i="1" s="1"/>
  <c r="C630" i="1"/>
  <c r="C631" i="1"/>
  <c r="C632" i="1"/>
  <c r="C633" i="1"/>
  <c r="C634" i="1"/>
  <c r="C635" i="1"/>
  <c r="C636" i="1"/>
  <c r="N636" i="1" s="1"/>
  <c r="C637" i="1"/>
  <c r="C638" i="1"/>
  <c r="C639" i="1"/>
  <c r="C640" i="1"/>
  <c r="C641" i="1"/>
  <c r="C642" i="1"/>
  <c r="C643" i="1"/>
  <c r="C644" i="1"/>
  <c r="A644" i="1" s="1"/>
  <c r="C645" i="1"/>
  <c r="L645" i="1" s="1"/>
  <c r="C646" i="1"/>
  <c r="C647" i="1"/>
  <c r="C648" i="1"/>
  <c r="C649" i="1"/>
  <c r="C650" i="1"/>
  <c r="M650" i="1" s="1"/>
  <c r="C651" i="1"/>
  <c r="C652" i="1"/>
  <c r="C653" i="1"/>
  <c r="M653" i="1" s="1"/>
  <c r="C654" i="1"/>
  <c r="C655" i="1"/>
  <c r="C656" i="1"/>
  <c r="C657" i="1"/>
  <c r="C658" i="1"/>
  <c r="C659" i="1"/>
  <c r="C660" i="1"/>
  <c r="K660" i="1" s="1"/>
  <c r="C661" i="1"/>
  <c r="B661" i="1" s="1"/>
  <c r="C662" i="1"/>
  <c r="C663" i="1"/>
  <c r="C664" i="1"/>
  <c r="C665" i="1"/>
  <c r="C666" i="1"/>
  <c r="Q666" i="1" s="1"/>
  <c r="C667" i="1"/>
  <c r="C668" i="1"/>
  <c r="N668" i="1" s="1"/>
  <c r="C669" i="1"/>
  <c r="C670" i="1"/>
  <c r="C671" i="1"/>
  <c r="C672" i="1"/>
  <c r="C673" i="1"/>
  <c r="C674" i="1"/>
  <c r="C675" i="1"/>
  <c r="C676" i="1"/>
  <c r="A676" i="1" s="1"/>
  <c r="C677" i="1"/>
  <c r="P677" i="1" s="1"/>
  <c r="C678" i="1"/>
  <c r="C679" i="1"/>
  <c r="C680" i="1"/>
  <c r="C681" i="1"/>
  <c r="C682" i="1"/>
  <c r="C683" i="1"/>
  <c r="C684" i="1"/>
  <c r="K684" i="1" s="1"/>
  <c r="C685" i="1"/>
  <c r="M685" i="1" s="1"/>
  <c r="C686" i="1"/>
  <c r="A686" i="1" s="1"/>
  <c r="C687" i="1"/>
  <c r="C688" i="1"/>
  <c r="C689" i="1"/>
  <c r="C690" i="1"/>
  <c r="A690" i="1" s="1"/>
  <c r="C691" i="1"/>
  <c r="C692" i="1"/>
  <c r="Q692" i="1" s="1"/>
  <c r="C693" i="1"/>
  <c r="K693" i="1" s="1"/>
  <c r="C694" i="1"/>
  <c r="M694" i="1" s="1"/>
  <c r="C695" i="1"/>
  <c r="C696" i="1"/>
  <c r="C697" i="1"/>
  <c r="C698" i="1"/>
  <c r="C699" i="1"/>
  <c r="C700" i="1"/>
  <c r="N700" i="1" s="1"/>
  <c r="C701" i="1"/>
  <c r="C702" i="1"/>
  <c r="C703" i="1"/>
  <c r="C704" i="1"/>
  <c r="C705" i="1"/>
  <c r="C706" i="1"/>
  <c r="M706" i="1" s="1"/>
  <c r="C707" i="1"/>
  <c r="C708" i="1"/>
  <c r="B708" i="1" s="1"/>
  <c r="C709" i="1"/>
  <c r="A709" i="1" s="1"/>
  <c r="C710" i="1"/>
  <c r="R710" i="1" s="1"/>
  <c r="C711" i="1"/>
  <c r="C712" i="1"/>
  <c r="C713" i="1"/>
  <c r="C714" i="1"/>
  <c r="C715" i="1"/>
  <c r="C716" i="1"/>
  <c r="N716" i="1" s="1"/>
  <c r="B694" i="1"/>
  <c r="J694" i="1"/>
  <c r="P694" i="1"/>
  <c r="M709" i="1"/>
  <c r="P709" i="1"/>
  <c r="J709" i="1"/>
  <c r="B685" i="1"/>
  <c r="R685" i="1"/>
  <c r="K661" i="1"/>
  <c r="O661" i="1"/>
  <c r="R661" i="1"/>
  <c r="Q661" i="1"/>
  <c r="P645" i="1"/>
  <c r="O621" i="1"/>
  <c r="P621" i="1"/>
  <c r="K621" i="1"/>
  <c r="A613" i="1"/>
  <c r="Q613" i="1"/>
  <c r="M605" i="1"/>
  <c r="J605" i="1"/>
  <c r="K605" i="1"/>
  <c r="Q605" i="1"/>
  <c r="J581" i="1"/>
  <c r="A573" i="1"/>
  <c r="P573" i="1"/>
  <c r="J573" i="1"/>
  <c r="K573" i="1"/>
  <c r="Q565" i="1"/>
  <c r="B557" i="1"/>
  <c r="M557" i="1"/>
  <c r="J557" i="1"/>
  <c r="K557" i="1"/>
  <c r="J549" i="1"/>
  <c r="A716" i="1"/>
  <c r="P716" i="1"/>
  <c r="Q716" i="1"/>
  <c r="J716" i="1"/>
  <c r="N708" i="1"/>
  <c r="R708" i="1"/>
  <c r="L700" i="1"/>
  <c r="P700" i="1"/>
  <c r="K700" i="1"/>
  <c r="L692" i="1"/>
  <c r="P692" i="1"/>
  <c r="A684" i="1"/>
  <c r="N684" i="1"/>
  <c r="P684" i="1"/>
  <c r="J684" i="1"/>
  <c r="N676" i="1"/>
  <c r="J676" i="1"/>
  <c r="B668" i="1"/>
  <c r="L668" i="1"/>
  <c r="O668" i="1"/>
  <c r="K668" i="1"/>
  <c r="A660" i="1"/>
  <c r="L660" i="1"/>
  <c r="M660" i="1"/>
  <c r="P660" i="1"/>
  <c r="J660" i="1"/>
  <c r="A652" i="1"/>
  <c r="N652" i="1"/>
  <c r="P652" i="1"/>
  <c r="Q652" i="1"/>
  <c r="J652" i="1"/>
  <c r="L644" i="1"/>
  <c r="N644" i="1"/>
  <c r="K644" i="1"/>
  <c r="J644" i="1"/>
  <c r="A636" i="1"/>
  <c r="L636" i="1"/>
  <c r="P636" i="1"/>
  <c r="Q636" i="1"/>
  <c r="B628" i="1"/>
  <c r="L628" i="1"/>
  <c r="N628" i="1"/>
  <c r="O628" i="1"/>
  <c r="R628" i="1"/>
  <c r="A620" i="1"/>
  <c r="P620" i="1"/>
  <c r="M620" i="1"/>
  <c r="R620" i="1"/>
  <c r="K620" i="1"/>
  <c r="B612" i="1"/>
  <c r="Q612" i="1"/>
  <c r="L612" i="1"/>
  <c r="O612" i="1"/>
  <c r="R612" i="1"/>
  <c r="B604" i="1"/>
  <c r="P604" i="1"/>
  <c r="Q604" i="1"/>
  <c r="R604" i="1"/>
  <c r="L604" i="1"/>
  <c r="A596" i="1"/>
  <c r="B596" i="1"/>
  <c r="P596" i="1"/>
  <c r="Q596" i="1"/>
  <c r="R596" i="1"/>
  <c r="O596" i="1"/>
  <c r="A588" i="1"/>
  <c r="B588" i="1"/>
  <c r="P588" i="1"/>
  <c r="J588" i="1"/>
  <c r="R588" i="1"/>
  <c r="K588" i="1"/>
  <c r="L588" i="1"/>
  <c r="N580" i="1"/>
  <c r="P580" i="1"/>
  <c r="J580" i="1"/>
  <c r="R580" i="1"/>
  <c r="K580" i="1"/>
  <c r="O580" i="1"/>
  <c r="A572" i="1"/>
  <c r="P572" i="1"/>
  <c r="J572" i="1"/>
  <c r="M572" i="1"/>
  <c r="K572" i="1"/>
  <c r="L572" i="1"/>
  <c r="A564" i="1"/>
  <c r="N564" i="1"/>
  <c r="J564" i="1"/>
  <c r="K564" i="1"/>
  <c r="M564" i="1"/>
  <c r="O564" i="1"/>
  <c r="B556" i="1"/>
  <c r="N556" i="1"/>
  <c r="Q556" i="1"/>
  <c r="K556" i="1"/>
  <c r="L556" i="1"/>
  <c r="O556" i="1"/>
  <c r="B548" i="1"/>
  <c r="N548" i="1"/>
  <c r="Q548" i="1"/>
  <c r="R548" i="1"/>
  <c r="L548" i="1"/>
  <c r="O548" i="1"/>
  <c r="R714" i="1"/>
  <c r="N682" i="1"/>
  <c r="P674" i="1"/>
  <c r="R658" i="1"/>
  <c r="A634" i="1"/>
  <c r="R602" i="1"/>
  <c r="J578" i="1"/>
  <c r="P570" i="1"/>
  <c r="P562" i="1"/>
  <c r="P554" i="1"/>
  <c r="A710" i="1"/>
  <c r="B710" i="1"/>
  <c r="J710" i="1"/>
  <c r="K710" i="1"/>
  <c r="L710" i="1"/>
  <c r="M710" i="1"/>
  <c r="N710" i="1"/>
  <c r="O710" i="1"/>
  <c r="Q710" i="1"/>
  <c r="P710" i="1"/>
  <c r="B686" i="1"/>
  <c r="J686" i="1"/>
  <c r="R686" i="1"/>
  <c r="K686" i="1"/>
  <c r="L686" i="1"/>
  <c r="M686" i="1"/>
  <c r="N686" i="1"/>
  <c r="Q686" i="1"/>
  <c r="P686" i="1"/>
  <c r="A693" i="1"/>
  <c r="B693" i="1"/>
  <c r="M693" i="1"/>
  <c r="O693" i="1"/>
  <c r="P693" i="1"/>
  <c r="J693" i="1"/>
  <c r="R693" i="1"/>
  <c r="B677" i="1"/>
  <c r="L677" i="1"/>
  <c r="M677" i="1"/>
  <c r="N677" i="1"/>
  <c r="O677" i="1"/>
  <c r="R677" i="1"/>
  <c r="A653" i="1"/>
  <c r="B653" i="1"/>
  <c r="K653" i="1"/>
  <c r="L653" i="1"/>
  <c r="O653" i="1"/>
  <c r="J653" i="1"/>
  <c r="R653" i="1"/>
  <c r="Q653" i="1"/>
  <c r="A629" i="1"/>
  <c r="L629" i="1"/>
  <c r="N629" i="1"/>
  <c r="O629" i="1"/>
  <c r="P629" i="1"/>
  <c r="J629" i="1"/>
  <c r="A597" i="1"/>
  <c r="M597" i="1"/>
  <c r="O597" i="1"/>
  <c r="P597" i="1"/>
  <c r="Q597" i="1"/>
  <c r="K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60" i="1"/>
  <c r="R860" i="1" s="1"/>
  <c r="C861" i="1"/>
  <c r="B861" i="1" s="1"/>
  <c r="C862" i="1"/>
  <c r="C863" i="1"/>
  <c r="N863" i="1" s="1"/>
  <c r="C864" i="1"/>
  <c r="P864" i="1" s="1"/>
  <c r="C865" i="1"/>
  <c r="B865" i="1" s="1"/>
  <c r="C866" i="1"/>
  <c r="C867" i="1"/>
  <c r="O867" i="1" s="1"/>
  <c r="C868" i="1"/>
  <c r="C869" i="1"/>
  <c r="C870" i="1"/>
  <c r="C871" i="1"/>
  <c r="C872" i="1"/>
  <c r="L872" i="1" s="1"/>
  <c r="C873" i="1"/>
  <c r="Q873" i="1" s="1"/>
  <c r="C874" i="1"/>
  <c r="C875" i="1"/>
  <c r="C876" i="1"/>
  <c r="L876" i="1" s="1"/>
  <c r="C877" i="1"/>
  <c r="C878" i="1"/>
  <c r="C879" i="1"/>
  <c r="P879" i="1" s="1"/>
  <c r="C880" i="1"/>
  <c r="B880" i="1" s="1"/>
  <c r="C881" i="1"/>
  <c r="J881" i="1" s="1"/>
  <c r="C882" i="1"/>
  <c r="C883" i="1"/>
  <c r="R883" i="1" s="1"/>
  <c r="C884" i="1"/>
  <c r="O884" i="1" s="1"/>
  <c r="C885" i="1"/>
  <c r="R885" i="1" s="1"/>
  <c r="C886" i="1"/>
  <c r="C887" i="1"/>
  <c r="N887" i="1" s="1"/>
  <c r="C888" i="1"/>
  <c r="R888" i="1" s="1"/>
  <c r="C889" i="1"/>
  <c r="O889" i="1" s="1"/>
  <c r="C890" i="1"/>
  <c r="C891" i="1"/>
  <c r="L891" i="1" s="1"/>
  <c r="C892" i="1"/>
  <c r="C893" i="1"/>
  <c r="C894" i="1"/>
  <c r="C895" i="1"/>
  <c r="M895" i="1" s="1"/>
  <c r="C896" i="1"/>
  <c r="R896" i="1" s="1"/>
  <c r="C897" i="1"/>
  <c r="R897" i="1" s="1"/>
  <c r="C898" i="1"/>
  <c r="C899" i="1"/>
  <c r="C900" i="1"/>
  <c r="C901" i="1"/>
  <c r="A901" i="1" s="1"/>
  <c r="C902" i="1"/>
  <c r="C903" i="1"/>
  <c r="C904" i="1"/>
  <c r="B904" i="1" s="1"/>
  <c r="C905" i="1"/>
  <c r="A905" i="1" s="1"/>
  <c r="C906" i="1"/>
  <c r="C907" i="1"/>
  <c r="L907" i="1" s="1"/>
  <c r="C908" i="1"/>
  <c r="C909" i="1"/>
  <c r="N909" i="1" s="1"/>
  <c r="C910" i="1"/>
  <c r="C911" i="1"/>
  <c r="C912" i="1"/>
  <c r="R912" i="1" s="1"/>
  <c r="C913" i="1"/>
  <c r="Q913" i="1" s="1"/>
  <c r="C914" i="1"/>
  <c r="C915" i="1"/>
  <c r="L915" i="1" s="1"/>
  <c r="C916" i="1"/>
  <c r="J916" i="1" s="1"/>
  <c r="C917" i="1"/>
  <c r="C918" i="1"/>
  <c r="C919" i="1"/>
  <c r="O919" i="1" s="1"/>
  <c r="C920" i="1"/>
  <c r="L920" i="1" s="1"/>
  <c r="C921" i="1"/>
  <c r="M921" i="1" s="1"/>
  <c r="C922" i="1"/>
  <c r="C923" i="1"/>
  <c r="C924" i="1"/>
  <c r="B924" i="1" s="1"/>
  <c r="C925" i="1"/>
  <c r="C926" i="1"/>
  <c r="C927" i="1"/>
  <c r="L927" i="1" s="1"/>
  <c r="C928" i="1"/>
  <c r="N928" i="1" s="1"/>
  <c r="C929" i="1"/>
  <c r="B929" i="1" s="1"/>
  <c r="C930" i="1"/>
  <c r="C931" i="1"/>
  <c r="B931" i="1" s="1"/>
  <c r="C932" i="1"/>
  <c r="J932" i="1" s="1"/>
  <c r="C933" i="1"/>
  <c r="K933" i="1" s="1"/>
  <c r="C934" i="1"/>
  <c r="C935" i="1"/>
  <c r="C936" i="1"/>
  <c r="K936" i="1" s="1"/>
  <c r="C937" i="1"/>
  <c r="R937" i="1" s="1"/>
  <c r="C938" i="1"/>
  <c r="C939" i="1"/>
  <c r="L939" i="1" s="1"/>
  <c r="C940" i="1"/>
  <c r="C941" i="1"/>
  <c r="C942" i="1"/>
  <c r="C943" i="1"/>
  <c r="O943" i="1" s="1"/>
  <c r="C944" i="1"/>
  <c r="K944" i="1" s="1"/>
  <c r="C945" i="1"/>
  <c r="Q945" i="1" s="1"/>
  <c r="C946" i="1"/>
  <c r="C947" i="1"/>
  <c r="C948" i="1"/>
  <c r="C949" i="1"/>
  <c r="N949" i="1" s="1"/>
  <c r="C950" i="1"/>
  <c r="C951" i="1"/>
  <c r="C952" i="1"/>
  <c r="B952" i="1" s="1"/>
  <c r="C953" i="1"/>
  <c r="Q953" i="1" s="1"/>
  <c r="C954" i="1"/>
  <c r="C955" i="1"/>
  <c r="A955" i="1" s="1"/>
  <c r="C956" i="1"/>
  <c r="C957" i="1"/>
  <c r="C958" i="1"/>
  <c r="C959" i="1"/>
  <c r="L959" i="1" s="1"/>
  <c r="C960" i="1"/>
  <c r="R960" i="1" s="1"/>
  <c r="C961" i="1"/>
  <c r="K961" i="1" s="1"/>
  <c r="C962" i="1"/>
  <c r="C963" i="1"/>
  <c r="N963" i="1" s="1"/>
  <c r="C964" i="1"/>
  <c r="J964" i="1" s="1"/>
  <c r="C965" i="1"/>
  <c r="J965" i="1" s="1"/>
  <c r="C966" i="1"/>
  <c r="C967" i="1"/>
  <c r="N967" i="1" s="1"/>
  <c r="C968" i="1"/>
  <c r="C969" i="1"/>
  <c r="A969" i="1" s="1"/>
  <c r="C970" i="1"/>
  <c r="C971" i="1"/>
  <c r="C972" i="1"/>
  <c r="Q972" i="1" s="1"/>
  <c r="C973" i="1"/>
  <c r="C974" i="1"/>
  <c r="C975" i="1"/>
  <c r="C976" i="1"/>
  <c r="N976" i="1" s="1"/>
  <c r="C977" i="1"/>
  <c r="J977" i="1" s="1"/>
  <c r="C978" i="1"/>
  <c r="C979" i="1"/>
  <c r="A979" i="1" s="1"/>
  <c r="C980" i="1"/>
  <c r="C981" i="1"/>
  <c r="J981" i="1" s="1"/>
  <c r="C982" i="1"/>
  <c r="A982" i="1" s="1"/>
  <c r="C983" i="1"/>
  <c r="L983" i="1" s="1"/>
  <c r="C984" i="1"/>
  <c r="A984" i="1" s="1"/>
  <c r="C985" i="1"/>
  <c r="L985" i="1" s="1"/>
  <c r="C986" i="1"/>
  <c r="C987" i="1"/>
  <c r="C988" i="1"/>
  <c r="C989" i="1"/>
  <c r="C990" i="1"/>
  <c r="M990" i="1" s="1"/>
  <c r="C991" i="1"/>
  <c r="O991" i="1" s="1"/>
  <c r="C992" i="1"/>
  <c r="C993" i="1"/>
  <c r="B993" i="1" s="1"/>
  <c r="C994" i="1"/>
  <c r="C995" i="1"/>
  <c r="A995" i="1" s="1"/>
  <c r="C996" i="1"/>
  <c r="R996" i="1" s="1"/>
  <c r="A949" i="1"/>
  <c r="O949" i="1"/>
  <c r="Q949" i="1"/>
  <c r="J949" i="1"/>
  <c r="R949" i="1"/>
  <c r="K949" i="1"/>
  <c r="K901" i="1"/>
  <c r="N901" i="1"/>
  <c r="Q901" i="1"/>
  <c r="P901" i="1"/>
  <c r="R901" i="1"/>
  <c r="B988" i="1"/>
  <c r="A908" i="1"/>
  <c r="M908" i="1"/>
  <c r="B981" i="1"/>
  <c r="M981" i="1"/>
  <c r="N981" i="1"/>
  <c r="O981" i="1"/>
  <c r="R981" i="1"/>
  <c r="L981" i="1"/>
  <c r="A909" i="1"/>
  <c r="B909" i="1"/>
  <c r="K909" i="1"/>
  <c r="J909" i="1"/>
  <c r="O909" i="1"/>
  <c r="P909" i="1"/>
  <c r="R909" i="1"/>
  <c r="A861" i="1"/>
  <c r="R861" i="1"/>
  <c r="L861" i="1"/>
  <c r="O861" i="1"/>
  <c r="N861" i="1"/>
  <c r="M861" i="1"/>
  <c r="Q980" i="1"/>
  <c r="R956" i="1"/>
  <c r="J940" i="1"/>
  <c r="R892" i="1"/>
  <c r="K868" i="1"/>
  <c r="J852" i="1"/>
  <c r="R852" i="1"/>
  <c r="L852" i="1"/>
  <c r="N852" i="1"/>
  <c r="P852" i="1"/>
  <c r="Q852" i="1"/>
  <c r="K852" i="1"/>
  <c r="M852" i="1"/>
  <c r="O852" i="1"/>
  <c r="J844" i="1"/>
  <c r="R844" i="1"/>
  <c r="L844" i="1"/>
  <c r="K844" i="1"/>
  <c r="N844" i="1"/>
  <c r="O844" i="1"/>
  <c r="Q844" i="1"/>
  <c r="M844" i="1"/>
  <c r="P844" i="1"/>
  <c r="R995" i="1"/>
  <c r="N987" i="1"/>
  <c r="J971" i="1"/>
  <c r="M963" i="1"/>
  <c r="Q947" i="1"/>
  <c r="K939" i="1"/>
  <c r="O923" i="1"/>
  <c r="J915" i="1"/>
  <c r="M899" i="1"/>
  <c r="J891" i="1"/>
  <c r="A875" i="1"/>
  <c r="J867" i="1"/>
  <c r="K859" i="1"/>
  <c r="M859" i="1"/>
  <c r="O859" i="1"/>
  <c r="Q859" i="1"/>
  <c r="R859" i="1"/>
  <c r="L859" i="1"/>
  <c r="J859" i="1"/>
  <c r="N859" i="1"/>
  <c r="P859" i="1"/>
  <c r="K851" i="1"/>
  <c r="M851" i="1"/>
  <c r="L851" i="1"/>
  <c r="O851" i="1"/>
  <c r="P851" i="1"/>
  <c r="R851" i="1"/>
  <c r="J851" i="1"/>
  <c r="N851" i="1"/>
  <c r="Q851" i="1"/>
  <c r="K843" i="1"/>
  <c r="M843" i="1"/>
  <c r="L843" i="1"/>
  <c r="N843" i="1"/>
  <c r="Q843" i="1"/>
  <c r="J843" i="1"/>
  <c r="O843" i="1"/>
  <c r="P843" i="1"/>
  <c r="R843" i="1"/>
  <c r="K835" i="1"/>
  <c r="M835" i="1"/>
  <c r="Q835" i="1"/>
  <c r="J835" i="1"/>
  <c r="O835" i="1"/>
  <c r="N835" i="1"/>
  <c r="P835" i="1"/>
  <c r="R835" i="1"/>
  <c r="L835" i="1"/>
  <c r="K827" i="1"/>
  <c r="M827" i="1"/>
  <c r="O827" i="1"/>
  <c r="Q827" i="1"/>
  <c r="R827" i="1"/>
  <c r="L827" i="1"/>
  <c r="J827" i="1"/>
  <c r="N827" i="1"/>
  <c r="P827" i="1"/>
  <c r="A933" i="1"/>
  <c r="B933" i="1"/>
  <c r="M933" i="1"/>
  <c r="P933" i="1"/>
  <c r="J933" i="1"/>
  <c r="L933" i="1"/>
  <c r="A885" i="1"/>
  <c r="B885" i="1"/>
  <c r="N885" i="1"/>
  <c r="P885" i="1"/>
  <c r="J885" i="1"/>
  <c r="L885" i="1"/>
  <c r="O885" i="1"/>
  <c r="O948" i="1"/>
  <c r="A900" i="1"/>
  <c r="M900" i="1"/>
  <c r="J828" i="1"/>
  <c r="R828" i="1"/>
  <c r="L828" i="1"/>
  <c r="P828" i="1"/>
  <c r="N828" i="1"/>
  <c r="M828" i="1"/>
  <c r="O828" i="1"/>
  <c r="Q828" i="1"/>
  <c r="K828" i="1"/>
  <c r="A994" i="1"/>
  <c r="B994" i="1"/>
  <c r="P994" i="1"/>
  <c r="Q994" i="1"/>
  <c r="L994" i="1"/>
  <c r="N994" i="1"/>
  <c r="O994" i="1"/>
  <c r="B954" i="1"/>
  <c r="A954" i="1"/>
  <c r="R954" i="1"/>
  <c r="L954" i="1"/>
  <c r="M954" i="1"/>
  <c r="N954" i="1"/>
  <c r="A914" i="1"/>
  <c r="P914" i="1"/>
  <c r="L914" i="1"/>
  <c r="K914" i="1"/>
  <c r="O914" i="1"/>
  <c r="R914" i="1"/>
  <c r="B874" i="1"/>
  <c r="N874" i="1"/>
  <c r="J874" i="1"/>
  <c r="K874" i="1"/>
  <c r="P874" i="1"/>
  <c r="Q874" i="1"/>
  <c r="L850" i="1"/>
  <c r="N850" i="1"/>
  <c r="J850" i="1"/>
  <c r="M850" i="1"/>
  <c r="O850" i="1"/>
  <c r="R850" i="1"/>
  <c r="K850" i="1"/>
  <c r="P850" i="1"/>
  <c r="Q850" i="1"/>
  <c r="L834" i="1"/>
  <c r="N834" i="1"/>
  <c r="P834" i="1"/>
  <c r="R834" i="1"/>
  <c r="M834" i="1"/>
  <c r="J834" i="1"/>
  <c r="K834" i="1"/>
  <c r="O834" i="1"/>
  <c r="Q834" i="1"/>
  <c r="A965" i="1"/>
  <c r="B965" i="1"/>
  <c r="M965" i="1"/>
  <c r="P965" i="1"/>
  <c r="R965" i="1"/>
  <c r="K965" i="1"/>
  <c r="L965" i="1"/>
  <c r="A986" i="1"/>
  <c r="Q986" i="1"/>
  <c r="K986" i="1"/>
  <c r="L986" i="1"/>
  <c r="M986" i="1"/>
  <c r="N986" i="1"/>
  <c r="P970" i="1"/>
  <c r="J970" i="1"/>
  <c r="R970" i="1"/>
  <c r="K970" i="1"/>
  <c r="L970" i="1"/>
  <c r="A946" i="1"/>
  <c r="N946" i="1"/>
  <c r="P946" i="1"/>
  <c r="Q946" i="1"/>
  <c r="R946" i="1"/>
  <c r="M946" i="1"/>
  <c r="A930" i="1"/>
  <c r="B930" i="1"/>
  <c r="N930" i="1"/>
  <c r="Q930" i="1"/>
  <c r="M930" i="1"/>
  <c r="R930" i="1"/>
  <c r="J930" i="1"/>
  <c r="B906" i="1"/>
  <c r="N906" i="1"/>
  <c r="L906" i="1"/>
  <c r="K906" i="1"/>
  <c r="O906" i="1"/>
  <c r="R906" i="1"/>
  <c r="A890" i="1"/>
  <c r="P890" i="1"/>
  <c r="J890" i="1"/>
  <c r="K890" i="1"/>
  <c r="M890" i="1"/>
  <c r="O890" i="1"/>
  <c r="L858" i="1"/>
  <c r="N858" i="1"/>
  <c r="M858" i="1"/>
  <c r="P858" i="1"/>
  <c r="Q858" i="1"/>
  <c r="J858" i="1"/>
  <c r="K858" i="1"/>
  <c r="O858" i="1"/>
  <c r="R858" i="1"/>
  <c r="A993" i="1"/>
  <c r="Q993" i="1"/>
  <c r="J993" i="1"/>
  <c r="R993" i="1"/>
  <c r="K993" i="1"/>
  <c r="L993" i="1"/>
  <c r="M993" i="1"/>
  <c r="N993" i="1"/>
  <c r="P993" i="1"/>
  <c r="A985" i="1"/>
  <c r="B985" i="1"/>
  <c r="Q985" i="1"/>
  <c r="J985" i="1"/>
  <c r="R985" i="1"/>
  <c r="K985" i="1"/>
  <c r="M985" i="1"/>
  <c r="N985" i="1"/>
  <c r="O985" i="1"/>
  <c r="P985" i="1"/>
  <c r="A977" i="1"/>
  <c r="B977" i="1"/>
  <c r="Q977" i="1"/>
  <c r="R977" i="1"/>
  <c r="K977" i="1"/>
  <c r="L977" i="1"/>
  <c r="M977" i="1"/>
  <c r="N977" i="1"/>
  <c r="O977" i="1"/>
  <c r="P977" i="1"/>
  <c r="B969" i="1"/>
  <c r="Q969" i="1"/>
  <c r="J969" i="1"/>
  <c r="R969" i="1"/>
  <c r="K969" i="1"/>
  <c r="L969" i="1"/>
  <c r="M969" i="1"/>
  <c r="O969" i="1"/>
  <c r="P969" i="1"/>
  <c r="A961" i="1"/>
  <c r="B961" i="1"/>
  <c r="Q961" i="1"/>
  <c r="J961" i="1"/>
  <c r="R961" i="1"/>
  <c r="L961" i="1"/>
  <c r="M961" i="1"/>
  <c r="N961" i="1"/>
  <c r="O961" i="1"/>
  <c r="P961" i="1"/>
  <c r="A953" i="1"/>
  <c r="B953" i="1"/>
  <c r="J953" i="1"/>
  <c r="R953" i="1"/>
  <c r="K953" i="1"/>
  <c r="L953" i="1"/>
  <c r="M953" i="1"/>
  <c r="N953" i="1"/>
  <c r="O953" i="1"/>
  <c r="A945" i="1"/>
  <c r="B945" i="1"/>
  <c r="O945" i="1"/>
  <c r="J945" i="1"/>
  <c r="R945" i="1"/>
  <c r="N945" i="1"/>
  <c r="P945" i="1"/>
  <c r="K945" i="1"/>
  <c r="L945" i="1"/>
  <c r="M945" i="1"/>
  <c r="A937" i="1"/>
  <c r="B937" i="1"/>
  <c r="O937" i="1"/>
  <c r="J937" i="1"/>
  <c r="L937" i="1"/>
  <c r="M937" i="1"/>
  <c r="N937" i="1"/>
  <c r="P937" i="1"/>
  <c r="Q937" i="1"/>
  <c r="K937" i="1"/>
  <c r="A929" i="1"/>
  <c r="O929" i="1"/>
  <c r="Q929" i="1"/>
  <c r="J929" i="1"/>
  <c r="R929" i="1"/>
  <c r="M929" i="1"/>
  <c r="K929" i="1"/>
  <c r="L929" i="1"/>
  <c r="P929" i="1"/>
  <c r="A921" i="1"/>
  <c r="B921" i="1"/>
  <c r="O921" i="1"/>
  <c r="Q921" i="1"/>
  <c r="J921" i="1"/>
  <c r="R921" i="1"/>
  <c r="L921" i="1"/>
  <c r="N921" i="1"/>
  <c r="P921" i="1"/>
  <c r="K921" i="1"/>
  <c r="A913" i="1"/>
  <c r="B913" i="1"/>
  <c r="O913" i="1"/>
  <c r="J913" i="1"/>
  <c r="R913" i="1"/>
  <c r="M913" i="1"/>
  <c r="K913" i="1"/>
  <c r="L913" i="1"/>
  <c r="N913" i="1"/>
  <c r="P913" i="1"/>
  <c r="B905" i="1"/>
  <c r="O905" i="1"/>
  <c r="Q905" i="1"/>
  <c r="J905" i="1"/>
  <c r="R905" i="1"/>
  <c r="M905" i="1"/>
  <c r="L905" i="1"/>
  <c r="P905" i="1"/>
  <c r="K905" i="1"/>
  <c r="A897" i="1"/>
  <c r="B897" i="1"/>
  <c r="O897" i="1"/>
  <c r="Q897" i="1"/>
  <c r="J897" i="1"/>
  <c r="M897" i="1"/>
  <c r="K897" i="1"/>
  <c r="L897" i="1"/>
  <c r="N897" i="1"/>
  <c r="P897" i="1"/>
  <c r="A889" i="1"/>
  <c r="B889" i="1"/>
  <c r="Q889" i="1"/>
  <c r="J889" i="1"/>
  <c r="R889" i="1"/>
  <c r="M889" i="1"/>
  <c r="L889" i="1"/>
  <c r="N889" i="1"/>
  <c r="P889" i="1"/>
  <c r="A881" i="1"/>
  <c r="B881" i="1"/>
  <c r="M881" i="1"/>
  <c r="N881" i="1"/>
  <c r="P881" i="1"/>
  <c r="Q881" i="1"/>
  <c r="K881" i="1"/>
  <c r="L881" i="1"/>
  <c r="O881" i="1"/>
  <c r="R881" i="1"/>
  <c r="A873" i="1"/>
  <c r="B873" i="1"/>
  <c r="M873" i="1"/>
  <c r="O873" i="1"/>
  <c r="J873" i="1"/>
  <c r="N873" i="1"/>
  <c r="L873" i="1"/>
  <c r="P873" i="1"/>
  <c r="R873" i="1"/>
  <c r="K873" i="1"/>
  <c r="A865" i="1"/>
  <c r="M865" i="1"/>
  <c r="O865" i="1"/>
  <c r="N865" i="1"/>
  <c r="Q865" i="1"/>
  <c r="R865" i="1"/>
  <c r="K865" i="1"/>
  <c r="J865" i="1"/>
  <c r="P865" i="1"/>
  <c r="M857" i="1"/>
  <c r="O857" i="1"/>
  <c r="K857" i="1"/>
  <c r="N857" i="1"/>
  <c r="P857" i="1"/>
  <c r="J857" i="1"/>
  <c r="L857" i="1"/>
  <c r="Q857" i="1"/>
  <c r="R857" i="1"/>
  <c r="M849" i="1"/>
  <c r="O849" i="1"/>
  <c r="K849" i="1"/>
  <c r="L849" i="1"/>
  <c r="Q849" i="1"/>
  <c r="P849" i="1"/>
  <c r="R849" i="1"/>
  <c r="J849" i="1"/>
  <c r="N849" i="1"/>
  <c r="M841" i="1"/>
  <c r="O841" i="1"/>
  <c r="Q841" i="1"/>
  <c r="J841" i="1"/>
  <c r="N841" i="1"/>
  <c r="K841" i="1"/>
  <c r="L841" i="1"/>
  <c r="P841" i="1"/>
  <c r="R841" i="1"/>
  <c r="M833" i="1"/>
  <c r="O833" i="1"/>
  <c r="N833" i="1"/>
  <c r="Q833" i="1"/>
  <c r="R833" i="1"/>
  <c r="K833" i="1"/>
  <c r="J833" i="1"/>
  <c r="L833" i="1"/>
  <c r="P833" i="1"/>
  <c r="A941" i="1"/>
  <c r="B941" i="1"/>
  <c r="K941" i="1"/>
  <c r="N941" i="1"/>
  <c r="R941" i="1"/>
  <c r="J941" i="1"/>
  <c r="L941" i="1"/>
  <c r="M941" i="1"/>
  <c r="O941" i="1"/>
  <c r="P941" i="1"/>
  <c r="Q941" i="1"/>
  <c r="A893" i="1"/>
  <c r="B893" i="1"/>
  <c r="K893" i="1"/>
  <c r="M893" i="1"/>
  <c r="N893" i="1"/>
  <c r="Q893" i="1"/>
  <c r="J893" i="1"/>
  <c r="L893" i="1"/>
  <c r="O893" i="1"/>
  <c r="P893" i="1"/>
  <c r="R893" i="1"/>
  <c r="N972" i="1"/>
  <c r="O972" i="1"/>
  <c r="K972" i="1"/>
  <c r="L972" i="1"/>
  <c r="L884" i="1"/>
  <c r="N884" i="1"/>
  <c r="K884" i="1"/>
  <c r="Q884" i="1"/>
  <c r="B976" i="1"/>
  <c r="J976" i="1"/>
  <c r="Q976" i="1"/>
  <c r="A944" i="1"/>
  <c r="N944" i="1"/>
  <c r="R944" i="1"/>
  <c r="J944" i="1"/>
  <c r="J888" i="1"/>
  <c r="N888" i="1"/>
  <c r="L888" i="1"/>
  <c r="A973" i="1"/>
  <c r="B973" i="1"/>
  <c r="M973" i="1"/>
  <c r="N973" i="1"/>
  <c r="O973" i="1"/>
  <c r="P973" i="1"/>
  <c r="Q973" i="1"/>
  <c r="J973" i="1"/>
  <c r="R973" i="1"/>
  <c r="K973" i="1"/>
  <c r="L973" i="1"/>
  <c r="A917" i="1"/>
  <c r="B917" i="1"/>
  <c r="K917" i="1"/>
  <c r="M917" i="1"/>
  <c r="N917" i="1"/>
  <c r="Q917" i="1"/>
  <c r="P917" i="1"/>
  <c r="R917" i="1"/>
  <c r="J917" i="1"/>
  <c r="L917" i="1"/>
  <c r="O917" i="1"/>
  <c r="A869" i="1"/>
  <c r="B869" i="1"/>
  <c r="Q869" i="1"/>
  <c r="K869" i="1"/>
  <c r="J869" i="1"/>
  <c r="M869" i="1"/>
  <c r="N869" i="1"/>
  <c r="R869" i="1"/>
  <c r="L869" i="1"/>
  <c r="O869" i="1"/>
  <c r="P869" i="1"/>
  <c r="A996" i="1"/>
  <c r="B996" i="1"/>
  <c r="O996" i="1"/>
  <c r="J996" i="1"/>
  <c r="M996" i="1"/>
  <c r="A964" i="1"/>
  <c r="P964" i="1"/>
  <c r="Q964" i="1"/>
  <c r="M964" i="1"/>
  <c r="A932" i="1"/>
  <c r="N932" i="1"/>
  <c r="O932" i="1"/>
  <c r="P932" i="1"/>
  <c r="A916" i="1"/>
  <c r="L916" i="1"/>
  <c r="O916" i="1"/>
  <c r="P916" i="1"/>
  <c r="Q916" i="1"/>
  <c r="J876" i="1"/>
  <c r="R876" i="1"/>
  <c r="P876" i="1"/>
  <c r="Q876" i="1"/>
  <c r="B860" i="1"/>
  <c r="J860" i="1"/>
  <c r="M860" i="1"/>
  <c r="O860" i="1"/>
  <c r="J836" i="1"/>
  <c r="R836" i="1"/>
  <c r="L836" i="1"/>
  <c r="K836" i="1"/>
  <c r="M836" i="1"/>
  <c r="P836" i="1"/>
  <c r="N836" i="1"/>
  <c r="O836" i="1"/>
  <c r="Q836" i="1"/>
  <c r="L984" i="1"/>
  <c r="O984" i="1"/>
  <c r="R968" i="1"/>
  <c r="N968" i="1"/>
  <c r="O968" i="1"/>
  <c r="B960" i="1"/>
  <c r="L960" i="1"/>
  <c r="M960" i="1"/>
  <c r="Q960" i="1"/>
  <c r="R952" i="1"/>
  <c r="K952" i="1"/>
  <c r="P952" i="1"/>
  <c r="B936" i="1"/>
  <c r="P936" i="1"/>
  <c r="L936" i="1"/>
  <c r="Q936" i="1"/>
  <c r="A928" i="1"/>
  <c r="K928" i="1"/>
  <c r="O928" i="1"/>
  <c r="Q928" i="1"/>
  <c r="J920" i="1"/>
  <c r="N920" i="1"/>
  <c r="M920" i="1"/>
  <c r="B912" i="1"/>
  <c r="K912" i="1"/>
  <c r="N912" i="1"/>
  <c r="L912" i="1"/>
  <c r="J904" i="1"/>
  <c r="R904" i="1"/>
  <c r="M904" i="1"/>
  <c r="A896" i="1"/>
  <c r="B896" i="1"/>
  <c r="K896" i="1"/>
  <c r="O896" i="1"/>
  <c r="Q896" i="1"/>
  <c r="N880" i="1"/>
  <c r="Q880" i="1"/>
  <c r="K880" i="1"/>
  <c r="R880" i="1"/>
  <c r="N872" i="1"/>
  <c r="P872" i="1"/>
  <c r="J872" i="1"/>
  <c r="Q872" i="1"/>
  <c r="A864" i="1"/>
  <c r="L864" i="1"/>
  <c r="J864" i="1"/>
  <c r="K864" i="1"/>
  <c r="N856" i="1"/>
  <c r="P856" i="1"/>
  <c r="J856" i="1"/>
  <c r="L856" i="1"/>
  <c r="M856" i="1"/>
  <c r="R856" i="1"/>
  <c r="Q856" i="1"/>
  <c r="K856" i="1"/>
  <c r="O856" i="1"/>
  <c r="N848" i="1"/>
  <c r="P848" i="1"/>
  <c r="R848" i="1"/>
  <c r="J848" i="1"/>
  <c r="K848" i="1"/>
  <c r="O848" i="1"/>
  <c r="L848" i="1"/>
  <c r="M848" i="1"/>
  <c r="Q848" i="1"/>
  <c r="N840" i="1"/>
  <c r="P840" i="1"/>
  <c r="O840" i="1"/>
  <c r="R840" i="1"/>
  <c r="L840" i="1"/>
  <c r="K840" i="1"/>
  <c r="M840" i="1"/>
  <c r="Q840" i="1"/>
  <c r="J840" i="1"/>
  <c r="N832" i="1"/>
  <c r="P832" i="1"/>
  <c r="L832" i="1"/>
  <c r="O832" i="1"/>
  <c r="Q832" i="1"/>
  <c r="J832" i="1"/>
  <c r="K832" i="1"/>
  <c r="M832" i="1"/>
  <c r="R832" i="1"/>
  <c r="A991" i="1"/>
  <c r="B991" i="1"/>
  <c r="K991" i="1"/>
  <c r="L991" i="1"/>
  <c r="M991" i="1"/>
  <c r="N991" i="1"/>
  <c r="P991" i="1"/>
  <c r="Q991" i="1"/>
  <c r="J991" i="1"/>
  <c r="R991" i="1"/>
  <c r="A959" i="1"/>
  <c r="B959" i="1"/>
  <c r="K959" i="1"/>
  <c r="M959" i="1"/>
  <c r="N959" i="1"/>
  <c r="O959" i="1"/>
  <c r="P959" i="1"/>
  <c r="Q959" i="1"/>
  <c r="J959" i="1"/>
  <c r="R959" i="1"/>
  <c r="A935" i="1"/>
  <c r="Q935" i="1"/>
  <c r="K935" i="1"/>
  <c r="L935" i="1"/>
  <c r="O935" i="1"/>
  <c r="N935" i="1"/>
  <c r="P935" i="1"/>
  <c r="J935" i="1"/>
  <c r="M935" i="1"/>
  <c r="B919" i="1"/>
  <c r="A919" i="1"/>
  <c r="Q919" i="1"/>
  <c r="K919" i="1"/>
  <c r="L919" i="1"/>
  <c r="N919" i="1"/>
  <c r="P919" i="1"/>
  <c r="R919" i="1"/>
  <c r="J919" i="1"/>
  <c r="M919" i="1"/>
  <c r="B903" i="1"/>
  <c r="A903" i="1"/>
  <c r="K903" i="1"/>
  <c r="L903" i="1"/>
  <c r="O903" i="1"/>
  <c r="N903" i="1"/>
  <c r="P903" i="1"/>
  <c r="R903" i="1"/>
  <c r="J903" i="1"/>
  <c r="B895" i="1"/>
  <c r="A895" i="1"/>
  <c r="Q895" i="1"/>
  <c r="K895" i="1"/>
  <c r="L895" i="1"/>
  <c r="O895" i="1"/>
  <c r="J895" i="1"/>
  <c r="N895" i="1"/>
  <c r="P895" i="1"/>
  <c r="R895" i="1"/>
  <c r="B879" i="1"/>
  <c r="A879" i="1"/>
  <c r="O879" i="1"/>
  <c r="M879" i="1"/>
  <c r="Q879" i="1"/>
  <c r="K879" i="1"/>
  <c r="J879" i="1"/>
  <c r="L879" i="1"/>
  <c r="N879" i="1"/>
  <c r="R879" i="1"/>
  <c r="B871" i="1"/>
  <c r="O871" i="1"/>
  <c r="Q871" i="1"/>
  <c r="M871" i="1"/>
  <c r="P871" i="1"/>
  <c r="R871" i="1"/>
  <c r="K871" i="1"/>
  <c r="J871" i="1"/>
  <c r="N871" i="1"/>
  <c r="B863" i="1"/>
  <c r="A863" i="1"/>
  <c r="O863" i="1"/>
  <c r="Q863" i="1"/>
  <c r="K863" i="1"/>
  <c r="M863" i="1"/>
  <c r="R863" i="1"/>
  <c r="J863" i="1"/>
  <c r="L863" i="1"/>
  <c r="P863" i="1"/>
  <c r="O855" i="1"/>
  <c r="Q855" i="1"/>
  <c r="K855" i="1"/>
  <c r="L855" i="1"/>
  <c r="P855" i="1"/>
  <c r="J855" i="1"/>
  <c r="M855" i="1"/>
  <c r="N855" i="1"/>
  <c r="R855" i="1"/>
  <c r="O847" i="1"/>
  <c r="Q847" i="1"/>
  <c r="P847" i="1"/>
  <c r="J847" i="1"/>
  <c r="M847" i="1"/>
  <c r="L847" i="1"/>
  <c r="N847" i="1"/>
  <c r="R847" i="1"/>
  <c r="K847" i="1"/>
  <c r="O839" i="1"/>
  <c r="Q839" i="1"/>
  <c r="M839" i="1"/>
  <c r="P839" i="1"/>
  <c r="R839" i="1"/>
  <c r="K839" i="1"/>
  <c r="J839" i="1"/>
  <c r="L839" i="1"/>
  <c r="N839" i="1"/>
  <c r="O831" i="1"/>
  <c r="Q831" i="1"/>
  <c r="K831" i="1"/>
  <c r="M831" i="1"/>
  <c r="N831" i="1"/>
  <c r="J831" i="1"/>
  <c r="L831" i="1"/>
  <c r="P831" i="1"/>
  <c r="R831" i="1"/>
  <c r="A957" i="1"/>
  <c r="B957" i="1"/>
  <c r="M957" i="1"/>
  <c r="N957" i="1"/>
  <c r="O957" i="1"/>
  <c r="P957" i="1"/>
  <c r="Q957" i="1"/>
  <c r="J957" i="1"/>
  <c r="R957" i="1"/>
  <c r="K957" i="1"/>
  <c r="L957" i="1"/>
  <c r="A978" i="1"/>
  <c r="B978" i="1"/>
  <c r="P978" i="1"/>
  <c r="Q978" i="1"/>
  <c r="J978" i="1"/>
  <c r="R978" i="1"/>
  <c r="K978" i="1"/>
  <c r="L978" i="1"/>
  <c r="M978" i="1"/>
  <c r="N978" i="1"/>
  <c r="O978" i="1"/>
  <c r="A962" i="1"/>
  <c r="B962" i="1"/>
  <c r="P962" i="1"/>
  <c r="Q962" i="1"/>
  <c r="J962" i="1"/>
  <c r="R962" i="1"/>
  <c r="K962" i="1"/>
  <c r="L962" i="1"/>
  <c r="M962" i="1"/>
  <c r="N962" i="1"/>
  <c r="O962" i="1"/>
  <c r="A938" i="1"/>
  <c r="B938" i="1"/>
  <c r="N938" i="1"/>
  <c r="Q938" i="1"/>
  <c r="M938" i="1"/>
  <c r="O938" i="1"/>
  <c r="P938" i="1"/>
  <c r="R938" i="1"/>
  <c r="J938" i="1"/>
  <c r="K938" i="1"/>
  <c r="L938" i="1"/>
  <c r="A922" i="1"/>
  <c r="B922" i="1"/>
  <c r="N922" i="1"/>
  <c r="P922" i="1"/>
  <c r="Q922" i="1"/>
  <c r="L922" i="1"/>
  <c r="J922" i="1"/>
  <c r="K922" i="1"/>
  <c r="M922" i="1"/>
  <c r="O922" i="1"/>
  <c r="R922" i="1"/>
  <c r="A898" i="1"/>
  <c r="B898" i="1"/>
  <c r="N898" i="1"/>
  <c r="P898" i="1"/>
  <c r="Q898" i="1"/>
  <c r="L898" i="1"/>
  <c r="K898" i="1"/>
  <c r="M898" i="1"/>
  <c r="O898" i="1"/>
  <c r="R898" i="1"/>
  <c r="J898" i="1"/>
  <c r="A882" i="1"/>
  <c r="B882" i="1"/>
  <c r="L882" i="1"/>
  <c r="N882" i="1"/>
  <c r="P882" i="1"/>
  <c r="Q882" i="1"/>
  <c r="K882" i="1"/>
  <c r="J882" i="1"/>
  <c r="M882" i="1"/>
  <c r="O882" i="1"/>
  <c r="R882" i="1"/>
  <c r="A866" i="1"/>
  <c r="B866" i="1"/>
  <c r="L866" i="1"/>
  <c r="N866" i="1"/>
  <c r="P866" i="1"/>
  <c r="R866" i="1"/>
  <c r="M866" i="1"/>
  <c r="K866" i="1"/>
  <c r="O866" i="1"/>
  <c r="Q866" i="1"/>
  <c r="J866" i="1"/>
  <c r="L842" i="1"/>
  <c r="N842" i="1"/>
  <c r="R842" i="1"/>
  <c r="J842" i="1"/>
  <c r="K842" i="1"/>
  <c r="P842" i="1"/>
  <c r="O842" i="1"/>
  <c r="Q842" i="1"/>
  <c r="M842" i="1"/>
  <c r="B992" i="1"/>
  <c r="J992" i="1"/>
  <c r="K992" i="1"/>
  <c r="L992" i="1"/>
  <c r="P992" i="1"/>
  <c r="Q992" i="1"/>
  <c r="A983" i="1"/>
  <c r="B983" i="1"/>
  <c r="K983" i="1"/>
  <c r="M983" i="1"/>
  <c r="N983" i="1"/>
  <c r="O983" i="1"/>
  <c r="P983" i="1"/>
  <c r="Q983" i="1"/>
  <c r="J983" i="1"/>
  <c r="R983" i="1"/>
  <c r="B975" i="1"/>
  <c r="K975" i="1"/>
  <c r="L975" i="1"/>
  <c r="M975" i="1"/>
  <c r="N975" i="1"/>
  <c r="O975" i="1"/>
  <c r="P975" i="1"/>
  <c r="J975" i="1"/>
  <c r="R975" i="1"/>
  <c r="A967" i="1"/>
  <c r="B967" i="1"/>
  <c r="K967" i="1"/>
  <c r="L967" i="1"/>
  <c r="M967" i="1"/>
  <c r="O967" i="1"/>
  <c r="P967" i="1"/>
  <c r="Q967" i="1"/>
  <c r="J967" i="1"/>
  <c r="R967" i="1"/>
  <c r="B951" i="1"/>
  <c r="A951" i="1"/>
  <c r="L951" i="1"/>
  <c r="M951" i="1"/>
  <c r="N951" i="1"/>
  <c r="O951" i="1"/>
  <c r="P951" i="1"/>
  <c r="Q951" i="1"/>
  <c r="J951" i="1"/>
  <c r="B943" i="1"/>
  <c r="A943" i="1"/>
  <c r="Q943" i="1"/>
  <c r="L943" i="1"/>
  <c r="K943" i="1"/>
  <c r="M943" i="1"/>
  <c r="N943" i="1"/>
  <c r="P943" i="1"/>
  <c r="R943" i="1"/>
  <c r="J943" i="1"/>
  <c r="B927" i="1"/>
  <c r="A927" i="1"/>
  <c r="Q927" i="1"/>
  <c r="K927" i="1"/>
  <c r="O927" i="1"/>
  <c r="J927" i="1"/>
  <c r="M927" i="1"/>
  <c r="N927" i="1"/>
  <c r="P927" i="1"/>
  <c r="R927" i="1"/>
  <c r="B911" i="1"/>
  <c r="Q911" i="1"/>
  <c r="K911" i="1"/>
  <c r="L911" i="1"/>
  <c r="O911" i="1"/>
  <c r="J911" i="1"/>
  <c r="M911" i="1"/>
  <c r="N911" i="1"/>
  <c r="R911" i="1"/>
  <c r="B887" i="1"/>
  <c r="A887" i="1"/>
  <c r="Q887" i="1"/>
  <c r="K887" i="1"/>
  <c r="L887" i="1"/>
  <c r="O887" i="1"/>
  <c r="P887" i="1"/>
  <c r="R887" i="1"/>
  <c r="J887" i="1"/>
  <c r="M887" i="1"/>
  <c r="A990" i="1"/>
  <c r="B990" i="1"/>
  <c r="L990" i="1"/>
  <c r="N990" i="1"/>
  <c r="O990" i="1"/>
  <c r="P990" i="1"/>
  <c r="Q990" i="1"/>
  <c r="J990" i="1"/>
  <c r="R990" i="1"/>
  <c r="K990" i="1"/>
  <c r="B982" i="1"/>
  <c r="L982" i="1"/>
  <c r="M982" i="1"/>
  <c r="N982" i="1"/>
  <c r="O982" i="1"/>
  <c r="P982" i="1"/>
  <c r="Q982" i="1"/>
  <c r="J982" i="1"/>
  <c r="R982" i="1"/>
  <c r="K982" i="1"/>
  <c r="A974" i="1"/>
  <c r="B974" i="1"/>
  <c r="L974" i="1"/>
  <c r="M974" i="1"/>
  <c r="N974" i="1"/>
  <c r="O974" i="1"/>
  <c r="P974" i="1"/>
  <c r="Q974" i="1"/>
  <c r="J974" i="1"/>
  <c r="R974" i="1"/>
  <c r="K974" i="1"/>
  <c r="A966" i="1"/>
  <c r="B966" i="1"/>
  <c r="L966" i="1"/>
  <c r="M966" i="1"/>
  <c r="N966" i="1"/>
  <c r="O966" i="1"/>
  <c r="P966" i="1"/>
  <c r="Q966" i="1"/>
  <c r="J966" i="1"/>
  <c r="R966" i="1"/>
  <c r="K966" i="1"/>
  <c r="A958" i="1"/>
  <c r="B958" i="1"/>
  <c r="L958" i="1"/>
  <c r="M958" i="1"/>
  <c r="N958" i="1"/>
  <c r="O958" i="1"/>
  <c r="P958" i="1"/>
  <c r="Q958" i="1"/>
  <c r="J958" i="1"/>
  <c r="R958" i="1"/>
  <c r="K958" i="1"/>
  <c r="A950" i="1"/>
  <c r="B950" i="1"/>
  <c r="L950" i="1"/>
  <c r="M950" i="1"/>
  <c r="N950" i="1"/>
  <c r="O950" i="1"/>
  <c r="P950" i="1"/>
  <c r="Q950" i="1"/>
  <c r="J950" i="1"/>
  <c r="R950" i="1"/>
  <c r="K950" i="1"/>
  <c r="A942" i="1"/>
  <c r="B942" i="1"/>
  <c r="J942" i="1"/>
  <c r="R942" i="1"/>
  <c r="M942" i="1"/>
  <c r="K942" i="1"/>
  <c r="L942" i="1"/>
  <c r="N942" i="1"/>
  <c r="O942" i="1"/>
  <c r="P942" i="1"/>
  <c r="Q942" i="1"/>
  <c r="A934" i="1"/>
  <c r="B934" i="1"/>
  <c r="J934" i="1"/>
  <c r="R934" i="1"/>
  <c r="L934" i="1"/>
  <c r="M934" i="1"/>
  <c r="P934" i="1"/>
  <c r="K934" i="1"/>
  <c r="N934" i="1"/>
  <c r="O934" i="1"/>
  <c r="Q934" i="1"/>
  <c r="A926" i="1"/>
  <c r="B926" i="1"/>
  <c r="J926" i="1"/>
  <c r="R926" i="1"/>
  <c r="L926" i="1"/>
  <c r="M926" i="1"/>
  <c r="P926" i="1"/>
  <c r="O926" i="1"/>
  <c r="Q926" i="1"/>
  <c r="K926" i="1"/>
  <c r="N926" i="1"/>
  <c r="A918" i="1"/>
  <c r="B918" i="1"/>
  <c r="J918" i="1"/>
  <c r="R918" i="1"/>
  <c r="L918" i="1"/>
  <c r="M918" i="1"/>
  <c r="P918" i="1"/>
  <c r="K918" i="1"/>
  <c r="N918" i="1"/>
  <c r="O918" i="1"/>
  <c r="Q918" i="1"/>
  <c r="A910" i="1"/>
  <c r="B910" i="1"/>
  <c r="J910" i="1"/>
  <c r="R910" i="1"/>
  <c r="L910" i="1"/>
  <c r="M910" i="1"/>
  <c r="P910" i="1"/>
  <c r="O910" i="1"/>
  <c r="Q910" i="1"/>
  <c r="K910" i="1"/>
  <c r="N910" i="1"/>
  <c r="A902" i="1"/>
  <c r="B902" i="1"/>
  <c r="J902" i="1"/>
  <c r="R902" i="1"/>
  <c r="L902" i="1"/>
  <c r="M902" i="1"/>
  <c r="P902" i="1"/>
  <c r="K902" i="1"/>
  <c r="N902" i="1"/>
  <c r="O902" i="1"/>
  <c r="Q902" i="1"/>
  <c r="A894" i="1"/>
  <c r="B894" i="1"/>
  <c r="J894" i="1"/>
  <c r="R894" i="1"/>
  <c r="L894" i="1"/>
  <c r="M894" i="1"/>
  <c r="P894" i="1"/>
  <c r="O894" i="1"/>
  <c r="Q894" i="1"/>
  <c r="K894" i="1"/>
  <c r="N894" i="1"/>
  <c r="A886" i="1"/>
  <c r="B886" i="1"/>
  <c r="J886" i="1"/>
  <c r="R886" i="1"/>
  <c r="L886" i="1"/>
  <c r="M886" i="1"/>
  <c r="P886" i="1"/>
  <c r="K886" i="1"/>
  <c r="N886" i="1"/>
  <c r="O886" i="1"/>
  <c r="Q886" i="1"/>
  <c r="A878" i="1"/>
  <c r="B878" i="1"/>
  <c r="P878" i="1"/>
  <c r="M878" i="1"/>
  <c r="O878" i="1"/>
  <c r="Q878" i="1"/>
  <c r="K878" i="1"/>
  <c r="J878" i="1"/>
  <c r="L878" i="1"/>
  <c r="N878" i="1"/>
  <c r="R878" i="1"/>
  <c r="A870" i="1"/>
  <c r="B870" i="1"/>
  <c r="P870" i="1"/>
  <c r="J870" i="1"/>
  <c r="R870" i="1"/>
  <c r="L870" i="1"/>
  <c r="N870" i="1"/>
  <c r="O870" i="1"/>
  <c r="K870" i="1"/>
  <c r="M870" i="1"/>
  <c r="Q870" i="1"/>
  <c r="A862" i="1"/>
  <c r="B862" i="1"/>
  <c r="P862" i="1"/>
  <c r="J862" i="1"/>
  <c r="R862" i="1"/>
  <c r="L862" i="1"/>
  <c r="M862" i="1"/>
  <c r="Q862" i="1"/>
  <c r="K862" i="1"/>
  <c r="N862" i="1"/>
  <c r="O862" i="1"/>
  <c r="P854" i="1"/>
  <c r="J854" i="1"/>
  <c r="R854" i="1"/>
  <c r="Q854" i="1"/>
  <c r="K854" i="1"/>
  <c r="N854" i="1"/>
  <c r="M854" i="1"/>
  <c r="O854" i="1"/>
  <c r="L854" i="1"/>
  <c r="P846" i="1"/>
  <c r="J846" i="1"/>
  <c r="R846" i="1"/>
  <c r="N846" i="1"/>
  <c r="Q846" i="1"/>
  <c r="L846" i="1"/>
  <c r="K846" i="1"/>
  <c r="M846" i="1"/>
  <c r="O846" i="1"/>
  <c r="P838" i="1"/>
  <c r="J838" i="1"/>
  <c r="R838" i="1"/>
  <c r="L838" i="1"/>
  <c r="N838" i="1"/>
  <c r="O838" i="1"/>
  <c r="K838" i="1"/>
  <c r="M838" i="1"/>
  <c r="Q838" i="1"/>
  <c r="P830" i="1"/>
  <c r="J830" i="1"/>
  <c r="R830" i="1"/>
  <c r="L830" i="1"/>
  <c r="M830" i="1"/>
  <c r="Q830" i="1"/>
  <c r="O830" i="1"/>
  <c r="K830" i="1"/>
  <c r="N830" i="1"/>
  <c r="A989" i="1"/>
  <c r="B989" i="1"/>
  <c r="M989" i="1"/>
  <c r="N989" i="1"/>
  <c r="O989" i="1"/>
  <c r="P989" i="1"/>
  <c r="Q989" i="1"/>
  <c r="J989" i="1"/>
  <c r="R989" i="1"/>
  <c r="K989" i="1"/>
  <c r="L989" i="1"/>
  <c r="A925" i="1"/>
  <c r="B925" i="1"/>
  <c r="K925" i="1"/>
  <c r="M925" i="1"/>
  <c r="N925" i="1"/>
  <c r="Q925" i="1"/>
  <c r="J925" i="1"/>
  <c r="L925" i="1"/>
  <c r="O925" i="1"/>
  <c r="P925" i="1"/>
  <c r="R925" i="1"/>
  <c r="A877" i="1"/>
  <c r="B877" i="1"/>
  <c r="Q877" i="1"/>
  <c r="K877" i="1"/>
  <c r="M877" i="1"/>
  <c r="O877" i="1"/>
  <c r="P877" i="1"/>
  <c r="J877" i="1"/>
  <c r="L877" i="1"/>
  <c r="N877" i="1"/>
  <c r="R877" i="1"/>
  <c r="Q853" i="1"/>
  <c r="K853" i="1"/>
  <c r="O853" i="1"/>
  <c r="R853" i="1"/>
  <c r="M853" i="1"/>
  <c r="J853" i="1"/>
  <c r="L853" i="1"/>
  <c r="N853" i="1"/>
  <c r="P853" i="1"/>
  <c r="Q845" i="1"/>
  <c r="K845" i="1"/>
  <c r="M845" i="1"/>
  <c r="O845" i="1"/>
  <c r="P845" i="1"/>
  <c r="J845" i="1"/>
  <c r="L845" i="1"/>
  <c r="N845" i="1"/>
  <c r="R845" i="1"/>
  <c r="Q837" i="1"/>
  <c r="K837" i="1"/>
  <c r="J837" i="1"/>
  <c r="M837" i="1"/>
  <c r="N837" i="1"/>
  <c r="R837" i="1"/>
  <c r="P837" i="1"/>
  <c r="L837" i="1"/>
  <c r="O837" i="1"/>
  <c r="Q829" i="1"/>
  <c r="K829" i="1"/>
  <c r="R829" i="1"/>
  <c r="J829" i="1"/>
  <c r="L829" i="1"/>
  <c r="O829" i="1"/>
  <c r="M829" i="1"/>
  <c r="N829" i="1"/>
  <c r="P829" i="1"/>
  <c r="C430" i="1"/>
  <c r="N430" i="1" s="1"/>
  <c r="C431" i="1"/>
  <c r="C432" i="1"/>
  <c r="R432" i="1" s="1"/>
  <c r="C433" i="1"/>
  <c r="K433" i="1" s="1"/>
  <c r="C434" i="1"/>
  <c r="N434" i="1" s="1"/>
  <c r="C435" i="1"/>
  <c r="L435" i="1" s="1"/>
  <c r="C436" i="1"/>
  <c r="C437" i="1"/>
  <c r="N437" i="1" s="1"/>
  <c r="C438" i="1"/>
  <c r="R438" i="1" s="1"/>
  <c r="C439" i="1"/>
  <c r="R439" i="1" s="1"/>
  <c r="C440" i="1"/>
  <c r="K440" i="1" s="1"/>
  <c r="C441" i="1"/>
  <c r="L441" i="1" s="1"/>
  <c r="C442" i="1"/>
  <c r="Q442" i="1" s="1"/>
  <c r="C443" i="1"/>
  <c r="O443" i="1" s="1"/>
  <c r="C444" i="1"/>
  <c r="L444" i="1" s="1"/>
  <c r="C445" i="1"/>
  <c r="P445" i="1" s="1"/>
  <c r="C446" i="1"/>
  <c r="J446" i="1" s="1"/>
  <c r="C447" i="1"/>
  <c r="C448" i="1"/>
  <c r="L448" i="1" s="1"/>
  <c r="C449" i="1"/>
  <c r="K449" i="1" s="1"/>
  <c r="C450" i="1"/>
  <c r="B450" i="1" s="1"/>
  <c r="C451" i="1"/>
  <c r="B451" i="1" s="1"/>
  <c r="C452" i="1"/>
  <c r="C453" i="1"/>
  <c r="K453" i="1" s="1"/>
  <c r="C454" i="1"/>
  <c r="L454" i="1" s="1"/>
  <c r="C455" i="1"/>
  <c r="C456" i="1"/>
  <c r="N456" i="1" s="1"/>
  <c r="C457" i="1"/>
  <c r="M457" i="1" s="1"/>
  <c r="C458" i="1"/>
  <c r="P458" i="1" s="1"/>
  <c r="C459" i="1"/>
  <c r="N459" i="1" s="1"/>
  <c r="C460" i="1"/>
  <c r="C461" i="1"/>
  <c r="P461" i="1" s="1"/>
  <c r="C462" i="1"/>
  <c r="C463" i="1"/>
  <c r="N463" i="1" s="1"/>
  <c r="A463" i="1"/>
  <c r="B439" i="1"/>
  <c r="A461" i="1"/>
  <c r="J445" i="1"/>
  <c r="R445" i="1"/>
  <c r="K445" i="1"/>
  <c r="L462" i="1"/>
  <c r="J430" i="1"/>
  <c r="B459" i="1"/>
  <c r="A459" i="1"/>
  <c r="L459" i="1"/>
  <c r="O459" i="1"/>
  <c r="P459" i="1"/>
  <c r="Q459" i="1"/>
  <c r="J459" i="1"/>
  <c r="R459" i="1"/>
  <c r="K459" i="1"/>
  <c r="M459" i="1"/>
  <c r="A451" i="1"/>
  <c r="L451" i="1"/>
  <c r="M451" i="1"/>
  <c r="N451" i="1"/>
  <c r="O451" i="1"/>
  <c r="P451" i="1"/>
  <c r="Q451" i="1"/>
  <c r="R451" i="1"/>
  <c r="K451" i="1"/>
  <c r="B443" i="1"/>
  <c r="A443" i="1"/>
  <c r="L443" i="1"/>
  <c r="M443" i="1"/>
  <c r="N443" i="1"/>
  <c r="P443" i="1"/>
  <c r="Q443" i="1"/>
  <c r="J443" i="1"/>
  <c r="R443" i="1"/>
  <c r="K443" i="1"/>
  <c r="B435" i="1"/>
  <c r="A435" i="1"/>
  <c r="M435" i="1"/>
  <c r="N435" i="1"/>
  <c r="O435" i="1"/>
  <c r="P435" i="1"/>
  <c r="Q435" i="1"/>
  <c r="J435" i="1"/>
  <c r="R435" i="1"/>
  <c r="N460" i="1"/>
  <c r="L460" i="1"/>
  <c r="B452" i="1"/>
  <c r="O452" i="1"/>
  <c r="J452" i="1"/>
  <c r="O444" i="1"/>
  <c r="L436" i="1"/>
  <c r="Q436" i="1"/>
  <c r="A458" i="1"/>
  <c r="B458" i="1"/>
  <c r="M458" i="1"/>
  <c r="O458" i="1"/>
  <c r="Q458" i="1"/>
  <c r="J458" i="1"/>
  <c r="R458" i="1"/>
  <c r="K458" i="1"/>
  <c r="N458" i="1"/>
  <c r="L458" i="1"/>
  <c r="A450" i="1"/>
  <c r="M450" i="1"/>
  <c r="N450" i="1"/>
  <c r="O450" i="1"/>
  <c r="P450" i="1"/>
  <c r="Q450" i="1"/>
  <c r="J450" i="1"/>
  <c r="R450" i="1"/>
  <c r="L450" i="1"/>
  <c r="A442" i="1"/>
  <c r="B442" i="1"/>
  <c r="M442" i="1"/>
  <c r="N442" i="1"/>
  <c r="O442" i="1"/>
  <c r="P442" i="1"/>
  <c r="J442" i="1"/>
  <c r="R442" i="1"/>
  <c r="K442" i="1"/>
  <c r="L442" i="1"/>
  <c r="A434" i="1"/>
  <c r="B434" i="1"/>
  <c r="M434" i="1"/>
  <c r="O434" i="1"/>
  <c r="P434" i="1"/>
  <c r="Q434" i="1"/>
  <c r="J434" i="1"/>
  <c r="R434" i="1"/>
  <c r="K434" i="1"/>
  <c r="L434" i="1"/>
  <c r="Q446" i="1"/>
  <c r="B457" i="1"/>
  <c r="P457" i="1"/>
  <c r="J457" i="1"/>
  <c r="L457" i="1"/>
  <c r="N449" i="1"/>
  <c r="O449" i="1"/>
  <c r="P449" i="1"/>
  <c r="R449" i="1"/>
  <c r="B441" i="1"/>
  <c r="N441" i="1"/>
  <c r="O441" i="1"/>
  <c r="R441" i="1"/>
  <c r="A433" i="1"/>
  <c r="B433" i="1"/>
  <c r="N433" i="1"/>
  <c r="R433" i="1"/>
  <c r="M433" i="1"/>
  <c r="B456" i="1"/>
  <c r="O456" i="1"/>
  <c r="Q456" i="1"/>
  <c r="R456" i="1"/>
  <c r="K456" i="1"/>
  <c r="L456" i="1"/>
  <c r="P456" i="1"/>
  <c r="A448" i="1"/>
  <c r="B448" i="1"/>
  <c r="P448" i="1"/>
  <c r="Q448" i="1"/>
  <c r="R448" i="1"/>
  <c r="K448" i="1"/>
  <c r="M448" i="1"/>
  <c r="N448" i="1"/>
  <c r="B440" i="1"/>
  <c r="P440" i="1"/>
  <c r="Q440" i="1"/>
  <c r="J440" i="1"/>
  <c r="R440" i="1"/>
  <c r="L440" i="1"/>
  <c r="A432" i="1"/>
  <c r="B432" i="1"/>
  <c r="O432" i="1"/>
  <c r="P432" i="1"/>
  <c r="Q432" i="1"/>
  <c r="J432" i="1"/>
  <c r="M432" i="1"/>
  <c r="N432" i="1"/>
  <c r="G152" i="13"/>
  <c r="G139" i="13"/>
  <c r="C416" i="1"/>
  <c r="K416" i="1" s="1"/>
  <c r="C417" i="1"/>
  <c r="K417" i="1" s="1"/>
  <c r="C418" i="1"/>
  <c r="P418" i="1" s="1"/>
  <c r="C419" i="1"/>
  <c r="A419" i="1" s="1"/>
  <c r="C420" i="1"/>
  <c r="B420" i="1" s="1"/>
  <c r="C421" i="1"/>
  <c r="B421" i="1" s="1"/>
  <c r="C422" i="1"/>
  <c r="L422" i="1" s="1"/>
  <c r="C423" i="1"/>
  <c r="P423" i="1" s="1"/>
  <c r="C424" i="1"/>
  <c r="Q424" i="1" s="1"/>
  <c r="C425" i="1"/>
  <c r="L425" i="1" s="1"/>
  <c r="C426" i="1"/>
  <c r="B426" i="1" s="1"/>
  <c r="C427" i="1"/>
  <c r="L427" i="1" s="1"/>
  <c r="C428" i="1"/>
  <c r="K428" i="1" s="1"/>
  <c r="C429" i="1"/>
  <c r="N429" i="1" s="1"/>
  <c r="C415" i="1"/>
  <c r="P415" i="1" s="1"/>
  <c r="A416" i="1"/>
  <c r="B416" i="1"/>
  <c r="O416" i="1"/>
  <c r="J416" i="1"/>
  <c r="L416" i="1"/>
  <c r="M416" i="1"/>
  <c r="N416" i="1"/>
  <c r="J423" i="1"/>
  <c r="J429" i="1"/>
  <c r="R429" i="1"/>
  <c r="K429" i="1"/>
  <c r="O421" i="1"/>
  <c r="P421" i="1"/>
  <c r="B419" i="1"/>
  <c r="L419" i="1"/>
  <c r="M419" i="1"/>
  <c r="N419" i="1"/>
  <c r="O419" i="1"/>
  <c r="P419" i="1"/>
  <c r="Q419" i="1"/>
  <c r="J419" i="1"/>
  <c r="K419" i="1"/>
  <c r="A418" i="1"/>
  <c r="N418" i="1"/>
  <c r="O418" i="1"/>
  <c r="Q418" i="1"/>
  <c r="J418" i="1"/>
  <c r="R418" i="1"/>
  <c r="L418" i="1"/>
  <c r="A424" i="1"/>
  <c r="B424" i="1"/>
  <c r="O424" i="1"/>
  <c r="J424" i="1"/>
  <c r="R424" i="1"/>
  <c r="L424" i="1"/>
  <c r="M424" i="1"/>
  <c r="N424" i="1"/>
  <c r="R428" i="1"/>
  <c r="B427" i="1"/>
  <c r="A427" i="1"/>
  <c r="M427" i="1"/>
  <c r="N427" i="1"/>
  <c r="O427" i="1"/>
  <c r="P427" i="1"/>
  <c r="Q427" i="1"/>
  <c r="J427" i="1"/>
  <c r="R427" i="1"/>
  <c r="A426" i="1"/>
  <c r="N426" i="1"/>
  <c r="O426" i="1"/>
  <c r="P426" i="1"/>
  <c r="Q426" i="1"/>
  <c r="R426" i="1"/>
  <c r="K426" i="1"/>
  <c r="B425" i="1"/>
  <c r="N425" i="1"/>
  <c r="O425" i="1"/>
  <c r="R425" i="1"/>
  <c r="A417" i="1"/>
  <c r="N417" i="1"/>
  <c r="O417" i="1"/>
  <c r="R417" i="1"/>
  <c r="C203" i="1"/>
  <c r="Q203" i="1" s="1"/>
  <c r="C202" i="1"/>
  <c r="C201" i="1"/>
  <c r="M201" i="1" s="1"/>
  <c r="C200" i="1"/>
  <c r="A200" i="1" s="1"/>
  <c r="C199" i="1"/>
  <c r="K199" i="1" s="1"/>
  <c r="C198" i="1"/>
  <c r="J198" i="1" s="1"/>
  <c r="C197" i="1"/>
  <c r="O197" i="1" s="1"/>
  <c r="C196" i="1"/>
  <c r="C195" i="1"/>
  <c r="C194" i="1"/>
  <c r="J194" i="1" s="1"/>
  <c r="C193" i="1"/>
  <c r="Q193" i="1" s="1"/>
  <c r="C192" i="1"/>
  <c r="N192" i="1" s="1"/>
  <c r="C191" i="1"/>
  <c r="A191" i="1" s="1"/>
  <c r="C190" i="1"/>
  <c r="M190" i="1" s="1"/>
  <c r="C189" i="1"/>
  <c r="Q189" i="1" s="1"/>
  <c r="J193" i="1"/>
  <c r="L193" i="1"/>
  <c r="L201" i="1"/>
  <c r="A189" i="1"/>
  <c r="N189" i="1"/>
  <c r="J189" i="1"/>
  <c r="R189" i="1"/>
  <c r="K189" i="1"/>
  <c r="L189" i="1"/>
  <c r="O189" i="1"/>
  <c r="A197" i="1"/>
  <c r="K197" i="1"/>
  <c r="L197" i="1"/>
  <c r="N197" i="1"/>
  <c r="P197" i="1"/>
  <c r="Q197" i="1"/>
  <c r="J197" i="1"/>
  <c r="O202" i="1"/>
  <c r="P202" i="1"/>
  <c r="Q202" i="1"/>
  <c r="K195" i="1"/>
  <c r="A196" i="1"/>
  <c r="M196" i="1"/>
  <c r="N196" i="1"/>
  <c r="O196" i="1"/>
  <c r="P196" i="1"/>
  <c r="Q196" i="1"/>
  <c r="J196" i="1"/>
  <c r="K196" i="1"/>
  <c r="A190" i="1"/>
  <c r="Q190" i="1"/>
  <c r="J190" i="1"/>
  <c r="N190" i="1"/>
  <c r="A198" i="1"/>
  <c r="M198" i="1"/>
  <c r="N198" i="1"/>
  <c r="O198" i="1"/>
  <c r="B191" i="1"/>
  <c r="L191" i="1"/>
  <c r="N191" i="1"/>
  <c r="P191" i="1"/>
  <c r="K191" i="1"/>
  <c r="M191" i="1"/>
  <c r="O191" i="1"/>
  <c r="R191" i="1"/>
  <c r="J191" i="1"/>
  <c r="A199" i="1"/>
  <c r="B199" i="1"/>
  <c r="Q199" i="1"/>
  <c r="J199" i="1"/>
  <c r="R199" i="1"/>
  <c r="L199" i="1"/>
  <c r="M199" i="1"/>
  <c r="N199" i="1"/>
  <c r="O199" i="1"/>
  <c r="P199" i="1"/>
  <c r="C244" i="1"/>
  <c r="C245" i="1"/>
  <c r="A245" i="1" s="1"/>
  <c r="C246" i="1"/>
  <c r="K246" i="1" s="1"/>
  <c r="C247" i="1"/>
  <c r="A247" i="1" s="1"/>
  <c r="C248" i="1"/>
  <c r="B248" i="1" s="1"/>
  <c r="C249" i="1"/>
  <c r="C250" i="1"/>
  <c r="N250" i="1" s="1"/>
  <c r="C251" i="1"/>
  <c r="O251" i="1" s="1"/>
  <c r="C252" i="1"/>
  <c r="C253" i="1"/>
  <c r="C254" i="1"/>
  <c r="N254" i="1" s="1"/>
  <c r="C255" i="1"/>
  <c r="B255" i="1" s="1"/>
  <c r="C256" i="1"/>
  <c r="P256" i="1" s="1"/>
  <c r="C257" i="1"/>
  <c r="Q257" i="1" s="1"/>
  <c r="C243" i="1"/>
  <c r="R243" i="1" s="1"/>
  <c r="K248" i="1"/>
  <c r="M248" i="1"/>
  <c r="B247" i="1"/>
  <c r="Q247" i="1"/>
  <c r="J247" i="1"/>
  <c r="R247" i="1"/>
  <c r="K247" i="1"/>
  <c r="L247" i="1"/>
  <c r="M247" i="1"/>
  <c r="O247" i="1"/>
  <c r="P247" i="1"/>
  <c r="L254" i="1"/>
  <c r="M254" i="1"/>
  <c r="O254" i="1"/>
  <c r="R246" i="1"/>
  <c r="L246" i="1"/>
  <c r="M246" i="1"/>
  <c r="Q256" i="1"/>
  <c r="J256" i="1"/>
  <c r="N256" i="1"/>
  <c r="O256" i="1"/>
  <c r="B252" i="1"/>
  <c r="A252" i="1"/>
  <c r="L252" i="1"/>
  <c r="O252" i="1"/>
  <c r="P252" i="1"/>
  <c r="Q252" i="1"/>
  <c r="J252" i="1"/>
  <c r="R252" i="1"/>
  <c r="K252" i="1"/>
  <c r="B244" i="1"/>
  <c r="M244" i="1"/>
  <c r="N244" i="1"/>
  <c r="O244" i="1"/>
  <c r="P244" i="1"/>
  <c r="Q244" i="1"/>
  <c r="J244" i="1"/>
  <c r="K244" i="1"/>
  <c r="L253" i="1"/>
  <c r="N253" i="1"/>
  <c r="P243" i="1"/>
  <c r="Q243" i="1"/>
  <c r="J243" i="1"/>
  <c r="P250" i="1"/>
  <c r="J245" i="1"/>
  <c r="P251" i="1"/>
  <c r="Q251" i="1"/>
  <c r="B257" i="1"/>
  <c r="O257" i="1"/>
  <c r="P257" i="1"/>
  <c r="N257" i="1"/>
  <c r="A249" i="1"/>
  <c r="B249" i="1"/>
  <c r="R249" i="1"/>
  <c r="K249" i="1"/>
  <c r="L249" i="1"/>
  <c r="M249" i="1"/>
  <c r="A255" i="1"/>
  <c r="Q255" i="1"/>
  <c r="J255" i="1"/>
  <c r="R255" i="1"/>
  <c r="K255" i="1"/>
  <c r="L255" i="1"/>
  <c r="M255" i="1"/>
  <c r="N255" i="1"/>
  <c r="P255"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B123" i="1" s="1"/>
  <c r="C122" i="1"/>
  <c r="B122" i="1" s="1"/>
  <c r="C121" i="1"/>
  <c r="P121" i="1" s="1"/>
  <c r="C120" i="1"/>
  <c r="B120" i="1" s="1"/>
  <c r="C119" i="1"/>
  <c r="J119" i="1" s="1"/>
  <c r="C118" i="1"/>
  <c r="C117" i="1"/>
  <c r="O117" i="1" s="1"/>
  <c r="C116" i="1"/>
  <c r="A116" i="1" s="1"/>
  <c r="A120" i="1"/>
  <c r="Q120" i="1"/>
  <c r="N120" i="1"/>
  <c r="P120" i="1"/>
  <c r="R120" i="1"/>
  <c r="J120" i="1"/>
  <c r="K120" i="1"/>
  <c r="M120" i="1"/>
  <c r="O122" i="1"/>
  <c r="R122" i="1"/>
  <c r="J122" i="1"/>
  <c r="K122" i="1"/>
  <c r="M122" i="1"/>
  <c r="Q122" i="1"/>
  <c r="N117" i="1"/>
  <c r="P117" i="1"/>
  <c r="R117" i="1"/>
  <c r="A119" i="1"/>
  <c r="B119" i="1"/>
  <c r="R119" i="1"/>
  <c r="O119" i="1"/>
  <c r="M119" i="1"/>
  <c r="N119" i="1"/>
  <c r="P119" i="1"/>
  <c r="Q119" i="1"/>
  <c r="K119" i="1"/>
  <c r="M121" i="1"/>
  <c r="N121" i="1"/>
  <c r="O121" i="1"/>
  <c r="A123" i="1"/>
  <c r="N123" i="1"/>
  <c r="O123" i="1"/>
  <c r="P123" i="1"/>
  <c r="R123" i="1"/>
  <c r="Q125" i="1"/>
  <c r="K125" i="1"/>
  <c r="C1065" i="1"/>
  <c r="A1065" i="1" s="1"/>
  <c r="C1066" i="1"/>
  <c r="P1066" i="1" s="1"/>
  <c r="C1067" i="1"/>
  <c r="C1068" i="1"/>
  <c r="N1068" i="1" s="1"/>
  <c r="C1069" i="1"/>
  <c r="B1069" i="1" s="1"/>
  <c r="C1070" i="1"/>
  <c r="A1070" i="1" s="1"/>
  <c r="C1071" i="1"/>
  <c r="Q1071" i="1" s="1"/>
  <c r="C1072" i="1"/>
  <c r="P1072" i="1" s="1"/>
  <c r="C1073" i="1"/>
  <c r="P1073" i="1" s="1"/>
  <c r="C1074" i="1"/>
  <c r="K1074" i="1" s="1"/>
  <c r="C1064" i="1"/>
  <c r="O1064" i="1" s="1"/>
  <c r="L1072" i="1"/>
  <c r="M1072" i="1"/>
  <c r="N1072" i="1"/>
  <c r="O1072" i="1"/>
  <c r="R1072" i="1"/>
  <c r="K1072" i="1"/>
  <c r="O1066" i="1"/>
  <c r="A1071" i="1"/>
  <c r="B1071" i="1"/>
  <c r="M1071" i="1"/>
  <c r="O1071" i="1"/>
  <c r="P1071" i="1"/>
  <c r="R1071" i="1"/>
  <c r="K1071" i="1"/>
  <c r="L1071" i="1"/>
  <c r="N1070" i="1"/>
  <c r="Q1070" i="1"/>
  <c r="J1070" i="1"/>
  <c r="R1070" i="1"/>
  <c r="M1070" i="1"/>
  <c r="O1069" i="1"/>
  <c r="P1069" i="1"/>
  <c r="K1069" i="1"/>
  <c r="L1069" i="1"/>
  <c r="M1069" i="1"/>
  <c r="N1069" i="1"/>
  <c r="B1068" i="1"/>
  <c r="R1068" i="1"/>
  <c r="K1068" i="1"/>
  <c r="L1068" i="1"/>
  <c r="M1068" i="1"/>
  <c r="R1064" i="1"/>
  <c r="M1067" i="1"/>
  <c r="O1067" i="1"/>
  <c r="K819" i="1"/>
  <c r="L819" i="1"/>
  <c r="M819" i="1"/>
  <c r="N819" i="1"/>
  <c r="P819" i="1"/>
  <c r="Q819" i="1"/>
  <c r="R819" i="1"/>
  <c r="J819" i="1"/>
  <c r="O819" i="1"/>
  <c r="K811" i="1"/>
  <c r="L811" i="1"/>
  <c r="M811" i="1"/>
  <c r="J811" i="1"/>
  <c r="N811" i="1"/>
  <c r="O811" i="1"/>
  <c r="Q811" i="1"/>
  <c r="P811" i="1"/>
  <c r="R811" i="1"/>
  <c r="K795" i="1"/>
  <c r="L795" i="1"/>
  <c r="M795" i="1"/>
  <c r="J795" i="1"/>
  <c r="N795" i="1"/>
  <c r="O795" i="1"/>
  <c r="P795" i="1"/>
  <c r="Q795" i="1"/>
  <c r="R795" i="1"/>
  <c r="K787" i="1"/>
  <c r="L787" i="1"/>
  <c r="M787" i="1"/>
  <c r="R787" i="1"/>
  <c r="J787" i="1"/>
  <c r="N787" i="1"/>
  <c r="P787" i="1"/>
  <c r="O787" i="1"/>
  <c r="Q787" i="1"/>
  <c r="K779" i="1"/>
  <c r="L779" i="1"/>
  <c r="M779" i="1"/>
  <c r="O779" i="1"/>
  <c r="P779" i="1"/>
  <c r="Q779" i="1"/>
  <c r="R779" i="1"/>
  <c r="J779" i="1"/>
  <c r="N779" i="1"/>
  <c r="K763" i="1"/>
  <c r="L763" i="1"/>
  <c r="M763" i="1"/>
  <c r="O763" i="1"/>
  <c r="J763" i="1"/>
  <c r="N763" i="1"/>
  <c r="P763" i="1"/>
  <c r="Q763" i="1"/>
  <c r="R763" i="1"/>
  <c r="Q755" i="1"/>
  <c r="J755" i="1"/>
  <c r="R755" i="1"/>
  <c r="P755" i="1"/>
  <c r="K755" i="1"/>
  <c r="L755" i="1"/>
  <c r="M755" i="1"/>
  <c r="N755" i="1"/>
  <c r="O755" i="1"/>
  <c r="N776" i="1"/>
  <c r="O776" i="1"/>
  <c r="P776" i="1"/>
  <c r="Q776" i="1"/>
  <c r="R776" i="1"/>
  <c r="J776" i="1"/>
  <c r="L776" i="1"/>
  <c r="K776" i="1"/>
  <c r="M776" i="1"/>
  <c r="M825" i="1"/>
  <c r="N825" i="1"/>
  <c r="O825" i="1"/>
  <c r="J825" i="1"/>
  <c r="L825" i="1"/>
  <c r="P825" i="1"/>
  <c r="Q825" i="1"/>
  <c r="R825" i="1"/>
  <c r="K825" i="1"/>
  <c r="M817" i="1"/>
  <c r="N817" i="1"/>
  <c r="O817" i="1"/>
  <c r="R817" i="1"/>
  <c r="J817" i="1"/>
  <c r="K817" i="1"/>
  <c r="P817" i="1"/>
  <c r="L817" i="1"/>
  <c r="Q817" i="1"/>
  <c r="M809" i="1"/>
  <c r="N809" i="1"/>
  <c r="O809" i="1"/>
  <c r="L809" i="1"/>
  <c r="Q809" i="1"/>
  <c r="R809" i="1"/>
  <c r="J809" i="1"/>
  <c r="K809" i="1"/>
  <c r="P809" i="1"/>
  <c r="M801" i="1"/>
  <c r="N801" i="1"/>
  <c r="O801" i="1"/>
  <c r="J801" i="1"/>
  <c r="K801" i="1"/>
  <c r="L801" i="1"/>
  <c r="P801" i="1"/>
  <c r="R801" i="1"/>
  <c r="Q801" i="1"/>
  <c r="M793" i="1"/>
  <c r="N793" i="1"/>
  <c r="O793" i="1"/>
  <c r="Q793" i="1"/>
  <c r="R793" i="1"/>
  <c r="J793" i="1"/>
  <c r="L793" i="1"/>
  <c r="K793" i="1"/>
  <c r="P793" i="1"/>
  <c r="M777" i="1"/>
  <c r="N777" i="1"/>
  <c r="O777" i="1"/>
  <c r="J777" i="1"/>
  <c r="K777" i="1"/>
  <c r="L777" i="1"/>
  <c r="Q777" i="1"/>
  <c r="P777" i="1"/>
  <c r="R777" i="1"/>
  <c r="M769" i="1"/>
  <c r="N769" i="1"/>
  <c r="O769" i="1"/>
  <c r="Q769" i="1"/>
  <c r="J769" i="1"/>
  <c r="K769" i="1"/>
  <c r="L769" i="1"/>
  <c r="P769" i="1"/>
  <c r="R769" i="1"/>
  <c r="M761" i="1"/>
  <c r="N761" i="1"/>
  <c r="O761" i="1"/>
  <c r="Q761" i="1"/>
  <c r="L761" i="1"/>
  <c r="P761" i="1"/>
  <c r="R761" i="1"/>
  <c r="J761" i="1"/>
  <c r="K761" i="1"/>
  <c r="N824" i="1"/>
  <c r="O824" i="1"/>
  <c r="P824" i="1"/>
  <c r="J824" i="1"/>
  <c r="K824" i="1"/>
  <c r="L824" i="1"/>
  <c r="Q824" i="1"/>
  <c r="M824" i="1"/>
  <c r="R824" i="1"/>
  <c r="N800" i="1"/>
  <c r="O800" i="1"/>
  <c r="P800" i="1"/>
  <c r="R800" i="1"/>
  <c r="J800" i="1"/>
  <c r="K800" i="1"/>
  <c r="M800" i="1"/>
  <c r="L800" i="1"/>
  <c r="Q800" i="1"/>
  <c r="N784" i="1"/>
  <c r="O784" i="1"/>
  <c r="P784" i="1"/>
  <c r="J784" i="1"/>
  <c r="K784" i="1"/>
  <c r="L784" i="1"/>
  <c r="M784" i="1"/>
  <c r="R784" i="1"/>
  <c r="Q784" i="1"/>
  <c r="P822" i="1"/>
  <c r="Q822" i="1"/>
  <c r="J822" i="1"/>
  <c r="R822" i="1"/>
  <c r="L822" i="1"/>
  <c r="N822" i="1"/>
  <c r="O822" i="1"/>
  <c r="K822" i="1"/>
  <c r="M822" i="1"/>
  <c r="P814" i="1"/>
  <c r="Q814" i="1"/>
  <c r="J814" i="1"/>
  <c r="R814" i="1"/>
  <c r="K814" i="1"/>
  <c r="L814" i="1"/>
  <c r="M814" i="1"/>
  <c r="O814" i="1"/>
  <c r="N814" i="1"/>
  <c r="P806" i="1"/>
  <c r="Q806" i="1"/>
  <c r="J806" i="1"/>
  <c r="R806" i="1"/>
  <c r="N806" i="1"/>
  <c r="L806" i="1"/>
  <c r="O806" i="1"/>
  <c r="K806" i="1"/>
  <c r="M806" i="1"/>
  <c r="P798" i="1"/>
  <c r="Q798" i="1"/>
  <c r="J798" i="1"/>
  <c r="R798" i="1"/>
  <c r="K798" i="1"/>
  <c r="L798" i="1"/>
  <c r="M798" i="1"/>
  <c r="N798" i="1"/>
  <c r="O798" i="1"/>
  <c r="P790" i="1"/>
  <c r="Q790" i="1"/>
  <c r="J790" i="1"/>
  <c r="R790" i="1"/>
  <c r="K790" i="1"/>
  <c r="L790" i="1"/>
  <c r="N790" i="1"/>
  <c r="O790" i="1"/>
  <c r="M790" i="1"/>
  <c r="P782" i="1"/>
  <c r="Q782" i="1"/>
  <c r="J782" i="1"/>
  <c r="R782" i="1"/>
  <c r="M782" i="1"/>
  <c r="N782" i="1"/>
  <c r="O782" i="1"/>
  <c r="K782" i="1"/>
  <c r="L782" i="1"/>
  <c r="P774" i="1"/>
  <c r="Q774" i="1"/>
  <c r="J774" i="1"/>
  <c r="R774" i="1"/>
  <c r="K774" i="1"/>
  <c r="L774" i="1"/>
  <c r="M774" i="1"/>
  <c r="N774" i="1"/>
  <c r="O774" i="1"/>
  <c r="P766" i="1"/>
  <c r="Q766" i="1"/>
  <c r="J766" i="1"/>
  <c r="R766" i="1"/>
  <c r="L766" i="1"/>
  <c r="O766" i="1"/>
  <c r="K766" i="1"/>
  <c r="M766" i="1"/>
  <c r="N766" i="1"/>
  <c r="P758" i="1"/>
  <c r="Q758" i="1"/>
  <c r="J758" i="1"/>
  <c r="R758" i="1"/>
  <c r="K758" i="1"/>
  <c r="L758" i="1"/>
  <c r="M758" i="1"/>
  <c r="N758" i="1"/>
  <c r="O758" i="1"/>
  <c r="N808" i="1"/>
  <c r="O808" i="1"/>
  <c r="P808" i="1"/>
  <c r="J808" i="1"/>
  <c r="L808" i="1"/>
  <c r="M808" i="1"/>
  <c r="Q808" i="1"/>
  <c r="K808" i="1"/>
  <c r="R808" i="1"/>
  <c r="N792" i="1"/>
  <c r="O792" i="1"/>
  <c r="P792" i="1"/>
  <c r="L792" i="1"/>
  <c r="M792" i="1"/>
  <c r="Q792" i="1"/>
  <c r="R792" i="1"/>
  <c r="J792" i="1"/>
  <c r="K792" i="1"/>
  <c r="N760" i="1"/>
  <c r="O760" i="1"/>
  <c r="P760" i="1"/>
  <c r="Q760" i="1"/>
  <c r="J760" i="1"/>
  <c r="R760" i="1"/>
  <c r="K760" i="1"/>
  <c r="L760" i="1"/>
  <c r="M760" i="1"/>
  <c r="O823" i="1"/>
  <c r="P823" i="1"/>
  <c r="Q823" i="1"/>
  <c r="N823" i="1"/>
  <c r="J823" i="1"/>
  <c r="L823" i="1"/>
  <c r="K823" i="1"/>
  <c r="M823" i="1"/>
  <c r="R823" i="1"/>
  <c r="O767" i="1"/>
  <c r="P767" i="1"/>
  <c r="Q767" i="1"/>
  <c r="K767" i="1"/>
  <c r="J767" i="1"/>
  <c r="L767" i="1"/>
  <c r="M767" i="1"/>
  <c r="N767" i="1"/>
  <c r="R767" i="1"/>
  <c r="O759" i="1"/>
  <c r="P759" i="1"/>
  <c r="Q759" i="1"/>
  <c r="J759" i="1"/>
  <c r="R759" i="1"/>
  <c r="K759" i="1"/>
  <c r="L759" i="1"/>
  <c r="M759" i="1"/>
  <c r="N759" i="1"/>
  <c r="Q821" i="1"/>
  <c r="J821" i="1"/>
  <c r="R821" i="1"/>
  <c r="K821" i="1"/>
  <c r="L821" i="1"/>
  <c r="M821" i="1"/>
  <c r="N821" i="1"/>
  <c r="P821" i="1"/>
  <c r="O821" i="1"/>
  <c r="Q813" i="1"/>
  <c r="J813" i="1"/>
  <c r="R813" i="1"/>
  <c r="K813" i="1"/>
  <c r="O813" i="1"/>
  <c r="M813" i="1"/>
  <c r="L813" i="1"/>
  <c r="N813" i="1"/>
  <c r="P813" i="1"/>
  <c r="Q805" i="1"/>
  <c r="J805" i="1"/>
  <c r="R805" i="1"/>
  <c r="K805" i="1"/>
  <c r="L805" i="1"/>
  <c r="N805" i="1"/>
  <c r="O805" i="1"/>
  <c r="P805" i="1"/>
  <c r="M805" i="1"/>
  <c r="Q797" i="1"/>
  <c r="J797" i="1"/>
  <c r="R797" i="1"/>
  <c r="K797" i="1"/>
  <c r="L797" i="1"/>
  <c r="M797" i="1"/>
  <c r="O797" i="1"/>
  <c r="N797" i="1"/>
  <c r="P797" i="1"/>
  <c r="Q789" i="1"/>
  <c r="J789" i="1"/>
  <c r="R789" i="1"/>
  <c r="K789" i="1"/>
  <c r="N789" i="1"/>
  <c r="O789" i="1"/>
  <c r="P789" i="1"/>
  <c r="L789" i="1"/>
  <c r="M789" i="1"/>
  <c r="Q781" i="1"/>
  <c r="J781" i="1"/>
  <c r="R781" i="1"/>
  <c r="K781" i="1"/>
  <c r="L781" i="1"/>
  <c r="M781" i="1"/>
  <c r="N781" i="1"/>
  <c r="O781" i="1"/>
  <c r="P781" i="1"/>
  <c r="Q773" i="1"/>
  <c r="J773" i="1"/>
  <c r="R773" i="1"/>
  <c r="K773" i="1"/>
  <c r="M773" i="1"/>
  <c r="P773" i="1"/>
  <c r="L773" i="1"/>
  <c r="N773" i="1"/>
  <c r="O773" i="1"/>
  <c r="Q765" i="1"/>
  <c r="J765" i="1"/>
  <c r="R765" i="1"/>
  <c r="K765" i="1"/>
  <c r="M765" i="1"/>
  <c r="L765" i="1"/>
  <c r="N765" i="1"/>
  <c r="O765" i="1"/>
  <c r="P765" i="1"/>
  <c r="Q757" i="1"/>
  <c r="J757" i="1"/>
  <c r="R757" i="1"/>
  <c r="K757" i="1"/>
  <c r="L757" i="1"/>
  <c r="M757" i="1"/>
  <c r="N757" i="1"/>
  <c r="O757" i="1"/>
  <c r="P757" i="1"/>
  <c r="M785" i="1"/>
  <c r="N785" i="1"/>
  <c r="O785" i="1"/>
  <c r="K785" i="1"/>
  <c r="L785" i="1"/>
  <c r="P785" i="1"/>
  <c r="Q785" i="1"/>
  <c r="R785" i="1"/>
  <c r="J785" i="1"/>
  <c r="N816" i="1"/>
  <c r="O816" i="1"/>
  <c r="P816" i="1"/>
  <c r="M816" i="1"/>
  <c r="R816" i="1"/>
  <c r="K816" i="1"/>
  <c r="J816" i="1"/>
  <c r="L816" i="1"/>
  <c r="Q816" i="1"/>
  <c r="N768" i="1"/>
  <c r="O768" i="1"/>
  <c r="P768" i="1"/>
  <c r="J768" i="1"/>
  <c r="R768" i="1"/>
  <c r="M768" i="1"/>
  <c r="Q768" i="1"/>
  <c r="K768" i="1"/>
  <c r="L768" i="1"/>
  <c r="O815" i="1"/>
  <c r="P815" i="1"/>
  <c r="Q815" i="1"/>
  <c r="K815" i="1"/>
  <c r="M815" i="1"/>
  <c r="N815" i="1"/>
  <c r="R815" i="1"/>
  <c r="J815" i="1"/>
  <c r="L815" i="1"/>
  <c r="O807" i="1"/>
  <c r="P807" i="1"/>
  <c r="Q807" i="1"/>
  <c r="J807" i="1"/>
  <c r="K807" i="1"/>
  <c r="L807" i="1"/>
  <c r="N807" i="1"/>
  <c r="M807" i="1"/>
  <c r="R807" i="1"/>
  <c r="O799" i="1"/>
  <c r="P799" i="1"/>
  <c r="Q799" i="1"/>
  <c r="M799" i="1"/>
  <c r="N799" i="1"/>
  <c r="R799" i="1"/>
  <c r="K799" i="1"/>
  <c r="J799" i="1"/>
  <c r="L799" i="1"/>
  <c r="O791" i="1"/>
  <c r="P791" i="1"/>
  <c r="Q791" i="1"/>
  <c r="J791" i="1"/>
  <c r="K791" i="1"/>
  <c r="L791" i="1"/>
  <c r="M791" i="1"/>
  <c r="N791" i="1"/>
  <c r="R791" i="1"/>
  <c r="O783" i="1"/>
  <c r="P783" i="1"/>
  <c r="Q783" i="1"/>
  <c r="R783" i="1"/>
  <c r="J783" i="1"/>
  <c r="K783" i="1"/>
  <c r="M783" i="1"/>
  <c r="L783" i="1"/>
  <c r="N783" i="1"/>
  <c r="O775" i="1"/>
  <c r="P775" i="1"/>
  <c r="Q775" i="1"/>
  <c r="L775" i="1"/>
  <c r="M775" i="1"/>
  <c r="N775" i="1"/>
  <c r="R775" i="1"/>
  <c r="J775" i="1"/>
  <c r="K775" i="1"/>
  <c r="J820" i="1"/>
  <c r="R820" i="1"/>
  <c r="K820" i="1"/>
  <c r="L820" i="1"/>
  <c r="P820" i="1"/>
  <c r="N820" i="1"/>
  <c r="M820" i="1"/>
  <c r="O820" i="1"/>
  <c r="Q820" i="1"/>
  <c r="J812" i="1"/>
  <c r="R812" i="1"/>
  <c r="K812" i="1"/>
  <c r="L812" i="1"/>
  <c r="M812" i="1"/>
  <c r="O812" i="1"/>
  <c r="P812" i="1"/>
  <c r="Q812" i="1"/>
  <c r="N812" i="1"/>
  <c r="J804" i="1"/>
  <c r="R804" i="1"/>
  <c r="K804" i="1"/>
  <c r="L804" i="1"/>
  <c r="M804" i="1"/>
  <c r="N804" i="1"/>
  <c r="P804" i="1"/>
  <c r="O804" i="1"/>
  <c r="Q804" i="1"/>
  <c r="J796" i="1"/>
  <c r="R796" i="1"/>
  <c r="K796" i="1"/>
  <c r="L796" i="1"/>
  <c r="O796" i="1"/>
  <c r="P796" i="1"/>
  <c r="Q796" i="1"/>
  <c r="M796" i="1"/>
  <c r="N796" i="1"/>
  <c r="J788" i="1"/>
  <c r="R788" i="1"/>
  <c r="K788" i="1"/>
  <c r="L788" i="1"/>
  <c r="M788" i="1"/>
  <c r="N788" i="1"/>
  <c r="O788" i="1"/>
  <c r="P788" i="1"/>
  <c r="Q788" i="1"/>
  <c r="J780" i="1"/>
  <c r="R780" i="1"/>
  <c r="K780" i="1"/>
  <c r="L780" i="1"/>
  <c r="Q780" i="1"/>
  <c r="M780" i="1"/>
  <c r="O780" i="1"/>
  <c r="N780" i="1"/>
  <c r="P780" i="1"/>
  <c r="J772" i="1"/>
  <c r="R772" i="1"/>
  <c r="K772" i="1"/>
  <c r="L772" i="1"/>
  <c r="N772" i="1"/>
  <c r="M772" i="1"/>
  <c r="O772" i="1"/>
  <c r="P772" i="1"/>
  <c r="Q772" i="1"/>
  <c r="J764" i="1"/>
  <c r="R764" i="1"/>
  <c r="K764" i="1"/>
  <c r="L764" i="1"/>
  <c r="N764" i="1"/>
  <c r="Q764" i="1"/>
  <c r="M764" i="1"/>
  <c r="O764" i="1"/>
  <c r="P764" i="1"/>
  <c r="Q756" i="1"/>
  <c r="R756" i="1"/>
  <c r="J756" i="1"/>
  <c r="K756" i="1"/>
  <c r="L756" i="1"/>
  <c r="M756" i="1"/>
  <c r="O756" i="1"/>
  <c r="P756" i="1"/>
  <c r="N756" i="1"/>
  <c r="K803" i="1"/>
  <c r="L803" i="1"/>
  <c r="M803" i="1"/>
  <c r="P803" i="1"/>
  <c r="Q803" i="1"/>
  <c r="R803" i="1"/>
  <c r="N803" i="1"/>
  <c r="J803" i="1"/>
  <c r="O803" i="1"/>
  <c r="K771" i="1"/>
  <c r="L771" i="1"/>
  <c r="M771" i="1"/>
  <c r="O771" i="1"/>
  <c r="R771" i="1"/>
  <c r="J771" i="1"/>
  <c r="N771" i="1"/>
  <c r="P771" i="1"/>
  <c r="Q771" i="1"/>
  <c r="L826" i="1"/>
  <c r="N826" i="1"/>
  <c r="M826" i="1"/>
  <c r="P826" i="1"/>
  <c r="Q826" i="1"/>
  <c r="J826" i="1"/>
  <c r="K826" i="1"/>
  <c r="O826" i="1"/>
  <c r="R826" i="1"/>
  <c r="L818" i="1"/>
  <c r="M818" i="1"/>
  <c r="N818" i="1"/>
  <c r="K818" i="1"/>
  <c r="O818" i="1"/>
  <c r="P818" i="1"/>
  <c r="R818" i="1"/>
  <c r="J818" i="1"/>
  <c r="Q818" i="1"/>
  <c r="L810" i="1"/>
  <c r="M810" i="1"/>
  <c r="N810" i="1"/>
  <c r="Q810" i="1"/>
  <c r="J810" i="1"/>
  <c r="O810" i="1"/>
  <c r="P810" i="1"/>
  <c r="R810" i="1"/>
  <c r="K810" i="1"/>
  <c r="L802" i="1"/>
  <c r="M802" i="1"/>
  <c r="N802" i="1"/>
  <c r="K802" i="1"/>
  <c r="O802" i="1"/>
  <c r="P802" i="1"/>
  <c r="Q802" i="1"/>
  <c r="R802" i="1"/>
  <c r="J802" i="1"/>
  <c r="L794" i="1"/>
  <c r="M794" i="1"/>
  <c r="N794" i="1"/>
  <c r="J794" i="1"/>
  <c r="K794" i="1"/>
  <c r="O794" i="1"/>
  <c r="Q794" i="1"/>
  <c r="P794" i="1"/>
  <c r="R794" i="1"/>
  <c r="L786" i="1"/>
  <c r="M786" i="1"/>
  <c r="N786" i="1"/>
  <c r="P786" i="1"/>
  <c r="Q786" i="1"/>
  <c r="R786" i="1"/>
  <c r="K786" i="1"/>
  <c r="J786" i="1"/>
  <c r="O786" i="1"/>
  <c r="L778" i="1"/>
  <c r="M778" i="1"/>
  <c r="N778" i="1"/>
  <c r="J778" i="1"/>
  <c r="K778" i="1"/>
  <c r="O778" i="1"/>
  <c r="P778" i="1"/>
  <c r="Q778" i="1"/>
  <c r="R778" i="1"/>
  <c r="L770" i="1"/>
  <c r="M770" i="1"/>
  <c r="N770" i="1"/>
  <c r="P770" i="1"/>
  <c r="K770" i="1"/>
  <c r="O770" i="1"/>
  <c r="Q770" i="1"/>
  <c r="R770" i="1"/>
  <c r="J770" i="1"/>
  <c r="L762" i="1"/>
  <c r="M762" i="1"/>
  <c r="N762" i="1"/>
  <c r="P762" i="1"/>
  <c r="J762" i="1"/>
  <c r="K762" i="1"/>
  <c r="O762" i="1"/>
  <c r="Q762" i="1"/>
  <c r="R762" i="1"/>
  <c r="B664" i="15"/>
  <c r="G407" i="15"/>
  <c r="B671" i="15"/>
  <c r="B672" i="15"/>
  <c r="B673" i="15"/>
  <c r="B674" i="15"/>
  <c r="B660" i="15"/>
  <c r="B675" i="15"/>
  <c r="C59" i="15"/>
  <c r="C664" i="15"/>
  <c r="H407" i="15"/>
  <c r="C671" i="15"/>
  <c r="C464" i="15"/>
  <c r="C672" i="15"/>
  <c r="C689" i="15"/>
  <c r="C597" i="15"/>
  <c r="C673" i="15"/>
  <c r="C690" i="15"/>
  <c r="C629" i="15"/>
  <c r="C674" i="15"/>
  <c r="C692" i="15"/>
  <c r="C660" i="15"/>
  <c r="C675" i="15"/>
  <c r="D59" i="15"/>
  <c r="D664" i="15"/>
  <c r="I407" i="15"/>
  <c r="D671" i="15"/>
  <c r="D464" i="15"/>
  <c r="D672" i="15"/>
  <c r="D689" i="15"/>
  <c r="D597" i="15"/>
  <c r="D673" i="15"/>
  <c r="D690" i="15"/>
  <c r="D629" i="15"/>
  <c r="D674" i="15"/>
  <c r="D692" i="15"/>
  <c r="D660" i="15"/>
  <c r="D675" i="15"/>
  <c r="E59" i="15"/>
  <c r="E664" i="15"/>
  <c r="J464" i="15"/>
  <c r="E672" i="15"/>
  <c r="E689" i="15"/>
  <c r="E597" i="15"/>
  <c r="E673" i="15"/>
  <c r="E690" i="15"/>
  <c r="E629" i="15"/>
  <c r="E674" i="15"/>
  <c r="E692" i="15"/>
  <c r="E660" i="15"/>
  <c r="E675" i="15"/>
  <c r="F59" i="15"/>
  <c r="F664" i="15"/>
  <c r="K464" i="15"/>
  <c r="F672" i="15"/>
  <c r="F689" i="15"/>
  <c r="F597" i="15"/>
  <c r="F673" i="15"/>
  <c r="F690" i="15"/>
  <c r="F629" i="15"/>
  <c r="F674" i="15"/>
  <c r="F692" i="15"/>
  <c r="F660" i="15"/>
  <c r="F675" i="15"/>
  <c r="F691" i="15"/>
  <c r="G59" i="15"/>
  <c r="G664" i="15"/>
  <c r="L464" i="15"/>
  <c r="G672" i="15"/>
  <c r="G689" i="15"/>
  <c r="G597" i="15"/>
  <c r="G673" i="15"/>
  <c r="G629" i="15"/>
  <c r="G674" i="15"/>
  <c r="G660" i="15"/>
  <c r="G675" i="15"/>
  <c r="G691" i="15"/>
  <c r="B679" i="15"/>
  <c r="B680" i="15"/>
  <c r="C679" i="15"/>
  <c r="C680" i="15"/>
  <c r="D680" i="15"/>
  <c r="E680" i="15"/>
  <c r="F679" i="15"/>
  <c r="F680" i="15"/>
  <c r="G680" i="15"/>
  <c r="H679" i="15"/>
  <c r="H680" i="15"/>
  <c r="I680" i="15"/>
  <c r="J679" i="15"/>
  <c r="J680" i="15"/>
  <c r="K680" i="15"/>
  <c r="L680" i="15"/>
  <c r="M680" i="15"/>
  <c r="N680" i="15"/>
  <c r="O680" i="15"/>
  <c r="P680" i="15"/>
  <c r="Q679" i="15"/>
  <c r="Q680" i="15"/>
  <c r="R680" i="15"/>
  <c r="S680" i="15"/>
  <c r="T680" i="15"/>
  <c r="W679" i="15"/>
  <c r="W680" i="15"/>
  <c r="X679" i="15"/>
  <c r="X680" i="15"/>
  <c r="Y679" i="15"/>
  <c r="Y680" i="15"/>
  <c r="Z680" i="15"/>
  <c r="AA679" i="15"/>
  <c r="AA680" i="15"/>
  <c r="AD680" i="15"/>
  <c r="AE680" i="15"/>
  <c r="AH679" i="15"/>
  <c r="AH680" i="15"/>
  <c r="AI679" i="15"/>
  <c r="AI680" i="15"/>
  <c r="AJ679" i="15"/>
  <c r="AJ680" i="15"/>
  <c r="C1215" i="1"/>
  <c r="Q1215" i="1" s="1"/>
  <c r="C1216" i="1"/>
  <c r="C1217" i="1"/>
  <c r="C1214" i="1"/>
  <c r="P1214" i="1" s="1"/>
  <c r="C1220" i="1"/>
  <c r="C1221" i="1"/>
  <c r="C1222" i="1"/>
  <c r="C1219" i="1"/>
  <c r="C1225" i="1"/>
  <c r="C1226" i="1"/>
  <c r="C1227" i="1"/>
  <c r="C1224" i="1"/>
  <c r="C1230" i="1"/>
  <c r="C1231" i="1"/>
  <c r="C1232" i="1"/>
  <c r="C1229" i="1"/>
  <c r="C1235" i="1"/>
  <c r="R1235" i="1" s="1"/>
  <c r="C1236" i="1"/>
  <c r="C1237" i="1"/>
  <c r="C1234" i="1"/>
  <c r="C1240" i="1"/>
  <c r="C1241" i="1"/>
  <c r="C1242" i="1"/>
  <c r="C1239" i="1"/>
  <c r="C1245" i="1"/>
  <c r="R1245" i="1" s="1"/>
  <c r="C1246" i="1"/>
  <c r="C1247" i="1"/>
  <c r="C1244" i="1"/>
  <c r="C1249" i="1"/>
  <c r="C1250" i="1"/>
  <c r="C1251" i="1"/>
  <c r="C1252" i="1"/>
  <c r="C1209" i="1"/>
  <c r="C1210" i="1"/>
  <c r="C1211" i="1"/>
  <c r="C1212" i="1"/>
  <c r="B9" i="18"/>
  <c r="F44" i="8"/>
  <c r="B11" i="18"/>
  <c r="F78" i="8" s="1"/>
  <c r="F76" i="8"/>
  <c r="B12" i="18"/>
  <c r="F77" i="8" s="1"/>
  <c r="B13" i="18"/>
  <c r="F64" i="8"/>
  <c r="B10" i="18"/>
  <c r="F50" i="8" s="1"/>
  <c r="F59" i="8"/>
  <c r="B29" i="18"/>
  <c r="F143" i="8"/>
  <c r="B6" i="18"/>
  <c r="F31" i="8" s="1"/>
  <c r="B4" i="18"/>
  <c r="F7" i="8"/>
  <c r="B48" i="18"/>
  <c r="I40" i="19" s="1"/>
  <c r="B47" i="18"/>
  <c r="I71" i="19" s="1"/>
  <c r="B43" i="18"/>
  <c r="F181" i="8"/>
  <c r="B42" i="18"/>
  <c r="F178" i="8" s="1"/>
  <c r="B41" i="18"/>
  <c r="F177" i="8"/>
  <c r="B40" i="18"/>
  <c r="F176" i="8"/>
  <c r="B39" i="18"/>
  <c r="F175" i="8"/>
  <c r="B38" i="18"/>
  <c r="F173" i="8" s="1"/>
  <c r="B37" i="18"/>
  <c r="F171" i="8"/>
  <c r="B36" i="18"/>
  <c r="F169" i="8"/>
  <c r="B35" i="18"/>
  <c r="F172" i="8"/>
  <c r="B34" i="18"/>
  <c r="F160" i="8" s="1"/>
  <c r="B33" i="18"/>
  <c r="F151" i="8"/>
  <c r="B32" i="18"/>
  <c r="F148" i="8"/>
  <c r="B31" i="18"/>
  <c r="F147" i="8"/>
  <c r="B30" i="18"/>
  <c r="F150" i="8" s="1"/>
  <c r="B28" i="18"/>
  <c r="F140" i="8" s="1"/>
  <c r="F137" i="8"/>
  <c r="B27" i="18"/>
  <c r="F112" i="8"/>
  <c r="B26" i="18"/>
  <c r="F111" i="8"/>
  <c r="B25" i="18"/>
  <c r="F107" i="8" s="1"/>
  <c r="B24" i="18"/>
  <c r="F106" i="8"/>
  <c r="B23" i="18"/>
  <c r="F121" i="8"/>
  <c r="B22" i="18"/>
  <c r="F120" i="8"/>
  <c r="B21" i="18"/>
  <c r="F105" i="8" s="1"/>
  <c r="B20" i="18"/>
  <c r="F101" i="8"/>
  <c r="B19" i="18"/>
  <c r="F96" i="8"/>
  <c r="B15" i="18"/>
  <c r="F144" i="8"/>
  <c r="B14" i="18"/>
  <c r="B8" i="18"/>
  <c r="F73" i="8" s="1"/>
  <c r="B7" i="18"/>
  <c r="F40" i="8"/>
  <c r="B5" i="18"/>
  <c r="F21" i="8" s="1"/>
  <c r="B3" i="18"/>
  <c r="F38" i="8" s="1"/>
  <c r="C180" i="1"/>
  <c r="C221" i="1"/>
  <c r="C220" i="1"/>
  <c r="C219" i="1"/>
  <c r="C218" i="1"/>
  <c r="C217" i="1"/>
  <c r="C216" i="1"/>
  <c r="C215" i="1"/>
  <c r="C214" i="1"/>
  <c r="L214" i="1" s="1"/>
  <c r="C213" i="1"/>
  <c r="C212" i="1"/>
  <c r="C211" i="1"/>
  <c r="C210" i="1"/>
  <c r="C209" i="1"/>
  <c r="C208" i="1"/>
  <c r="C207" i="1"/>
  <c r="J207" i="1" s="1"/>
  <c r="C1207" i="1"/>
  <c r="C1156" i="1"/>
  <c r="C340" i="1"/>
  <c r="C339" i="1"/>
  <c r="C338" i="1"/>
  <c r="C337" i="1"/>
  <c r="C336" i="1"/>
  <c r="C332" i="1"/>
  <c r="Q332" i="1" s="1"/>
  <c r="C331" i="1"/>
  <c r="O331" i="1" s="1"/>
  <c r="C330" i="1"/>
  <c r="C329" i="1"/>
  <c r="C328" i="1"/>
  <c r="C327" i="1"/>
  <c r="C326" i="1"/>
  <c r="C1007" i="1"/>
  <c r="C1006" i="1"/>
  <c r="C1002" i="1"/>
  <c r="C1003" i="1"/>
  <c r="C1089" i="1"/>
  <c r="L1089" i="1" s="1"/>
  <c r="C1088" i="1"/>
  <c r="C1087" i="1"/>
  <c r="C1086" i="1"/>
  <c r="C1085" i="1"/>
  <c r="C1084" i="1"/>
  <c r="J1084" i="1" s="1"/>
  <c r="C1083" i="1"/>
  <c r="M1083" i="1" s="1"/>
  <c r="C1082" i="1"/>
  <c r="C1081" i="1"/>
  <c r="C1080" i="1"/>
  <c r="C1079" i="1"/>
  <c r="C1078" i="1"/>
  <c r="C1077" i="1"/>
  <c r="C1076" i="1"/>
  <c r="L1076" i="1" s="1"/>
  <c r="C353" i="1"/>
  <c r="C352" i="1"/>
  <c r="C351" i="1"/>
  <c r="Q351" i="1" s="1"/>
  <c r="C320" i="1"/>
  <c r="C319" i="1"/>
  <c r="C318" i="1"/>
  <c r="C317" i="1"/>
  <c r="C316" i="1"/>
  <c r="C315" i="1"/>
  <c r="K315" i="1" s="1"/>
  <c r="C314" i="1"/>
  <c r="C313" i="1"/>
  <c r="L313" i="1" s="1"/>
  <c r="C312" i="1"/>
  <c r="C273" i="1"/>
  <c r="C272" i="1"/>
  <c r="C271" i="1"/>
  <c r="C239" i="1"/>
  <c r="K239" i="1" s="1"/>
  <c r="C238" i="1"/>
  <c r="C237" i="1"/>
  <c r="C187" i="1"/>
  <c r="L187" i="1" s="1"/>
  <c r="C186" i="1"/>
  <c r="C185" i="1"/>
  <c r="C1062" i="1"/>
  <c r="C1061" i="1"/>
  <c r="C477" i="1"/>
  <c r="A477" i="1" s="1"/>
  <c r="C478" i="1"/>
  <c r="O478" i="1" s="1"/>
  <c r="C479" i="1"/>
  <c r="C480" i="1"/>
  <c r="Q480" i="1" s="1"/>
  <c r="C481" i="1"/>
  <c r="C482" i="1"/>
  <c r="C483" i="1"/>
  <c r="C484" i="1"/>
  <c r="C485" i="1"/>
  <c r="A485" i="1" s="1"/>
  <c r="C486" i="1"/>
  <c r="C487" i="1"/>
  <c r="C488" i="1"/>
  <c r="C489" i="1"/>
  <c r="C490" i="1"/>
  <c r="C491" i="1"/>
  <c r="C492" i="1"/>
  <c r="C493" i="1"/>
  <c r="O493" i="1" s="1"/>
  <c r="C494" i="1"/>
  <c r="J494" i="1" s="1"/>
  <c r="C495" i="1"/>
  <c r="C496" i="1"/>
  <c r="Q496" i="1" s="1"/>
  <c r="C497" i="1"/>
  <c r="C498" i="1"/>
  <c r="C499" i="1"/>
  <c r="C500" i="1"/>
  <c r="C501" i="1"/>
  <c r="B501" i="1" s="1"/>
  <c r="C502" i="1"/>
  <c r="C503" i="1"/>
  <c r="C504" i="1"/>
  <c r="C505" i="1"/>
  <c r="C506" i="1"/>
  <c r="C507" i="1"/>
  <c r="C508" i="1"/>
  <c r="C509" i="1"/>
  <c r="C510" i="1"/>
  <c r="C511" i="1"/>
  <c r="C512" i="1"/>
  <c r="L512" i="1" s="1"/>
  <c r="C513" i="1"/>
  <c r="C514" i="1"/>
  <c r="C515" i="1"/>
  <c r="C516" i="1"/>
  <c r="C517" i="1"/>
  <c r="J517" i="1" s="1"/>
  <c r="C518" i="1"/>
  <c r="M518" i="1" s="1"/>
  <c r="C519" i="1"/>
  <c r="C520" i="1"/>
  <c r="L520" i="1" s="1"/>
  <c r="C521" i="1"/>
  <c r="C522" i="1"/>
  <c r="C523" i="1"/>
  <c r="C524" i="1"/>
  <c r="C525" i="1"/>
  <c r="M525" i="1" s="1"/>
  <c r="C526" i="1"/>
  <c r="C527" i="1"/>
  <c r="C528" i="1"/>
  <c r="A528" i="1" s="1"/>
  <c r="C529" i="1"/>
  <c r="C530" i="1"/>
  <c r="M530" i="1" s="1"/>
  <c r="C531" i="1"/>
  <c r="C532" i="1"/>
  <c r="C533" i="1"/>
  <c r="C534" i="1"/>
  <c r="M534" i="1" s="1"/>
  <c r="C535" i="1"/>
  <c r="C536" i="1"/>
  <c r="O536" i="1" s="1"/>
  <c r="C537" i="1"/>
  <c r="C538" i="1"/>
  <c r="K538" i="1" s="1"/>
  <c r="C539" i="1"/>
  <c r="C540" i="1"/>
  <c r="C541" i="1"/>
  <c r="A541" i="1" s="1"/>
  <c r="C542" i="1"/>
  <c r="C543" i="1"/>
  <c r="C544" i="1"/>
  <c r="C545" i="1"/>
  <c r="C546" i="1"/>
  <c r="C476" i="1"/>
  <c r="C475" i="1"/>
  <c r="C474" i="1"/>
  <c r="C473" i="1"/>
  <c r="A473" i="1" s="1"/>
  <c r="C112" i="1"/>
  <c r="C111" i="1"/>
  <c r="R111" i="1" s="1"/>
  <c r="C110" i="1"/>
  <c r="C109" i="1"/>
  <c r="C108" i="1"/>
  <c r="C107" i="1"/>
  <c r="C106" i="1"/>
  <c r="L106" i="1" s="1"/>
  <c r="C105" i="1"/>
  <c r="A105" i="1" s="1"/>
  <c r="C104" i="1"/>
  <c r="C103" i="1"/>
  <c r="A103" i="1" s="1"/>
  <c r="C102" i="1"/>
  <c r="C1017" i="1"/>
  <c r="C1016" i="1"/>
  <c r="C1015" i="1"/>
  <c r="C1014" i="1"/>
  <c r="B1014" i="1" s="1"/>
  <c r="C1013" i="1"/>
  <c r="L1013" i="1" s="1"/>
  <c r="C1012" i="1"/>
  <c r="C1011" i="1"/>
  <c r="O1011" i="1" s="1"/>
  <c r="C1010" i="1"/>
  <c r="C1052" i="1"/>
  <c r="C1053" i="1"/>
  <c r="C1054" i="1"/>
  <c r="C1055" i="1"/>
  <c r="C1056" i="1"/>
  <c r="L1056" i="1" s="1"/>
  <c r="C1102" i="1"/>
  <c r="C1103" i="1"/>
  <c r="B1103" i="1" s="1"/>
  <c r="C1104" i="1"/>
  <c r="C1105" i="1"/>
  <c r="C1106" i="1"/>
  <c r="C130" i="1"/>
  <c r="C135" i="1"/>
  <c r="N135" i="1" s="1"/>
  <c r="C140" i="1"/>
  <c r="A140" i="1" s="1"/>
  <c r="C128" i="1"/>
  <c r="C129" i="1"/>
  <c r="C131" i="1"/>
  <c r="C132" i="1"/>
  <c r="C133" i="1"/>
  <c r="C134" i="1"/>
  <c r="C136" i="1"/>
  <c r="Q136" i="1" s="1"/>
  <c r="C137" i="1"/>
  <c r="K137" i="1" s="1"/>
  <c r="C138" i="1"/>
  <c r="C139" i="1"/>
  <c r="B17" i="10"/>
  <c r="C999" i="1"/>
  <c r="N999" i="1" s="1"/>
  <c r="C998" i="1"/>
  <c r="C61" i="1"/>
  <c r="C60" i="1"/>
  <c r="N60" i="1" s="1"/>
  <c r="C59" i="1"/>
  <c r="B59" i="1" s="1"/>
  <c r="C58" i="1"/>
  <c r="C57" i="1"/>
  <c r="B57" i="1" s="1"/>
  <c r="C56" i="1"/>
  <c r="C55" i="1"/>
  <c r="C54" i="1"/>
  <c r="C53" i="1"/>
  <c r="C52" i="1"/>
  <c r="A52" i="1" s="1"/>
  <c r="C51" i="1"/>
  <c r="C50" i="1"/>
  <c r="C49" i="1"/>
  <c r="O49" i="1" s="1"/>
  <c r="C48" i="1"/>
  <c r="C47" i="1"/>
  <c r="C46" i="1"/>
  <c r="C45" i="1"/>
  <c r="C44" i="1"/>
  <c r="Q44" i="1" s="1"/>
  <c r="C43" i="1"/>
  <c r="K43" i="1" s="1"/>
  <c r="C42" i="1"/>
  <c r="C41" i="1"/>
  <c r="M41" i="1" s="1"/>
  <c r="C40" i="1"/>
  <c r="C39" i="1"/>
  <c r="C38" i="1"/>
  <c r="C37" i="1"/>
  <c r="C36" i="1"/>
  <c r="K36" i="1" s="1"/>
  <c r="C35" i="1"/>
  <c r="R35" i="1" s="1"/>
  <c r="C34" i="1"/>
  <c r="C33" i="1"/>
  <c r="B33" i="1" s="1"/>
  <c r="C32" i="1"/>
  <c r="C31" i="1"/>
  <c r="C30" i="1"/>
  <c r="C29" i="1"/>
  <c r="C28" i="1"/>
  <c r="B28" i="1" s="1"/>
  <c r="C27" i="1"/>
  <c r="O27" i="1" s="1"/>
  <c r="C26" i="1"/>
  <c r="C25" i="1"/>
  <c r="J25" i="1" s="1"/>
  <c r="C24" i="1"/>
  <c r="C23" i="1"/>
  <c r="C22" i="1"/>
  <c r="C21" i="1"/>
  <c r="C20" i="1"/>
  <c r="R20" i="1" s="1"/>
  <c r="C19" i="1"/>
  <c r="L19" i="1" s="1"/>
  <c r="C18" i="1"/>
  <c r="C17" i="1"/>
  <c r="C16" i="1"/>
  <c r="C15" i="1"/>
  <c r="L15" i="1" s="1"/>
  <c r="C14" i="1"/>
  <c r="C13" i="1"/>
  <c r="C12" i="1"/>
  <c r="B12" i="1" s="1"/>
  <c r="C11" i="1"/>
  <c r="A11" i="1" s="1"/>
  <c r="C10" i="1"/>
  <c r="C9" i="1"/>
  <c r="C8" i="1"/>
  <c r="C7" i="1"/>
  <c r="C6" i="1"/>
  <c r="C5" i="1"/>
  <c r="C4" i="1"/>
  <c r="C3" i="1"/>
  <c r="C270" i="1"/>
  <c r="C269" i="1"/>
  <c r="C268" i="1"/>
  <c r="C267" i="1"/>
  <c r="C266" i="1"/>
  <c r="C265" i="1"/>
  <c r="C264" i="1"/>
  <c r="Q264" i="1" s="1"/>
  <c r="C263" i="1"/>
  <c r="C262" i="1"/>
  <c r="C261" i="1"/>
  <c r="M261" i="1" s="1"/>
  <c r="C260" i="1"/>
  <c r="C259" i="1"/>
  <c r="Q259" i="1" s="1"/>
  <c r="C232" i="1"/>
  <c r="C472" i="1"/>
  <c r="C471" i="1"/>
  <c r="O471" i="1" s="1"/>
  <c r="C470" i="1"/>
  <c r="B470" i="1" s="1"/>
  <c r="C469" i="1"/>
  <c r="C468" i="1"/>
  <c r="N468" i="1" s="1"/>
  <c r="C323" i="1"/>
  <c r="C322" i="1"/>
  <c r="R322" i="1" s="1"/>
  <c r="C1173" i="1"/>
  <c r="C1122" i="1"/>
  <c r="B186" i="13"/>
  <c r="B187" i="13"/>
  <c r="C92" i="1"/>
  <c r="P92" i="1" s="1"/>
  <c r="C93" i="1"/>
  <c r="C94" i="1"/>
  <c r="A94" i="1" s="1"/>
  <c r="C95" i="1"/>
  <c r="C96" i="1"/>
  <c r="C97" i="1"/>
  <c r="C98" i="1"/>
  <c r="C99" i="1"/>
  <c r="J99" i="1" s="1"/>
  <c r="C100" i="1"/>
  <c r="C90" i="1"/>
  <c r="AG679" i="15"/>
  <c r="V679" i="15"/>
  <c r="H674" i="15"/>
  <c r="H673" i="15"/>
  <c r="H660" i="15"/>
  <c r="H675" i="15"/>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C68" i="1"/>
  <c r="C69" i="1"/>
  <c r="C70" i="1"/>
  <c r="C71" i="1"/>
  <c r="C72" i="1"/>
  <c r="C73" i="1"/>
  <c r="C74" i="1"/>
  <c r="O74" i="1" s="1"/>
  <c r="C75" i="1"/>
  <c r="Q75" i="1" s="1"/>
  <c r="C65" i="1"/>
  <c r="C87" i="1"/>
  <c r="C86" i="1"/>
  <c r="C85" i="1"/>
  <c r="C84" i="1"/>
  <c r="C83" i="1"/>
  <c r="C82" i="1"/>
  <c r="C81" i="1"/>
  <c r="C80" i="1"/>
  <c r="C79" i="1"/>
  <c r="C78" i="1"/>
  <c r="C77" i="1"/>
  <c r="C350" i="1"/>
  <c r="C1175" i="1"/>
  <c r="C1124" i="1"/>
  <c r="Q1124" i="1" s="1"/>
  <c r="C311" i="1"/>
  <c r="R311" i="1" s="1"/>
  <c r="C310" i="1"/>
  <c r="C309" i="1"/>
  <c r="B309" i="1" s="1"/>
  <c r="C184" i="1"/>
  <c r="C236" i="1"/>
  <c r="C349" i="1"/>
  <c r="C1174" i="1"/>
  <c r="C1123" i="1"/>
  <c r="L1123" i="1" s="1"/>
  <c r="C308" i="1"/>
  <c r="O308" i="1" s="1"/>
  <c r="C307" i="1"/>
  <c r="C306" i="1"/>
  <c r="P306" i="1" s="1"/>
  <c r="C183" i="1"/>
  <c r="C235" i="1"/>
  <c r="N235" i="1" s="1"/>
  <c r="C1051" i="1"/>
  <c r="C1101" i="1"/>
  <c r="C115" i="1"/>
  <c r="C1050" i="1"/>
  <c r="L1050"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C303" i="1"/>
  <c r="C302" i="1"/>
  <c r="M302" i="1" s="1"/>
  <c r="C301" i="1"/>
  <c r="N301" i="1" s="1"/>
  <c r="C300" i="1"/>
  <c r="C299" i="1"/>
  <c r="N299" i="1" s="1"/>
  <c r="C298" i="1"/>
  <c r="C297" i="1"/>
  <c r="C296" i="1"/>
  <c r="C295" i="1"/>
  <c r="C294" i="1"/>
  <c r="N294" i="1" s="1"/>
  <c r="C293" i="1"/>
  <c r="C292" i="1"/>
  <c r="C291" i="1"/>
  <c r="Q291" i="1" s="1"/>
  <c r="C290" i="1"/>
  <c r="C289" i="1"/>
  <c r="C288" i="1"/>
  <c r="C287" i="1"/>
  <c r="C286" i="1"/>
  <c r="C285" i="1"/>
  <c r="C284" i="1"/>
  <c r="C283" i="1"/>
  <c r="C282" i="1"/>
  <c r="C281" i="1"/>
  <c r="K281" i="1" s="1"/>
  <c r="C280" i="1"/>
  <c r="C279" i="1"/>
  <c r="C278" i="1"/>
  <c r="P278" i="1" s="1"/>
  <c r="C277" i="1"/>
  <c r="K277" i="1" s="1"/>
  <c r="C1031" i="1"/>
  <c r="C1032" i="1"/>
  <c r="L1032" i="1" s="1"/>
  <c r="C1033" i="1"/>
  <c r="C1034" i="1"/>
  <c r="C1035" i="1"/>
  <c r="C174" i="1"/>
  <c r="C175" i="1"/>
  <c r="C176" i="1"/>
  <c r="M176" i="1" s="1"/>
  <c r="C177" i="1"/>
  <c r="C178" i="1"/>
  <c r="N178" i="1" s="1"/>
  <c r="C179" i="1"/>
  <c r="C181" i="1"/>
  <c r="C182" i="1"/>
  <c r="C173" i="1"/>
  <c r="C233" i="1"/>
  <c r="P233" i="1" s="1"/>
  <c r="C234" i="1"/>
  <c r="B234" i="1" s="1"/>
  <c r="C127" i="1"/>
  <c r="C147" i="1"/>
  <c r="C148" i="1"/>
  <c r="C149" i="1"/>
  <c r="N149" i="1" s="1"/>
  <c r="C150" i="1"/>
  <c r="C151" i="1"/>
  <c r="C152" i="1"/>
  <c r="L152" i="1" s="1"/>
  <c r="C153" i="1"/>
  <c r="L153" i="1" s="1"/>
  <c r="C154" i="1"/>
  <c r="C155" i="1"/>
  <c r="C156" i="1"/>
  <c r="C157" i="1"/>
  <c r="C158" i="1"/>
  <c r="B194" i="13"/>
  <c r="B196" i="13"/>
  <c r="B197" i="13"/>
  <c r="C1206" i="1"/>
  <c r="M1206" i="1" s="1"/>
  <c r="C1205" i="1"/>
  <c r="C1204" i="1"/>
  <c r="C1203" i="1"/>
  <c r="K1203" i="1" s="1"/>
  <c r="C1202" i="1"/>
  <c r="C1183" i="1"/>
  <c r="C1182" i="1"/>
  <c r="C1181" i="1"/>
  <c r="C1180" i="1"/>
  <c r="K1180" i="1" s="1"/>
  <c r="C1179" i="1"/>
  <c r="C1178" i="1"/>
  <c r="C1177" i="1"/>
  <c r="O1177" i="1" s="1"/>
  <c r="C1172" i="1"/>
  <c r="C1171" i="1"/>
  <c r="P1171" i="1" s="1"/>
  <c r="C1170" i="1"/>
  <c r="C1169" i="1"/>
  <c r="C1168" i="1"/>
  <c r="P1168" i="1" s="1"/>
  <c r="C1167" i="1"/>
  <c r="C1166" i="1"/>
  <c r="C1155" i="1"/>
  <c r="R1155" i="1" s="1"/>
  <c r="C1154" i="1"/>
  <c r="C1153" i="1"/>
  <c r="Q1153" i="1" s="1"/>
  <c r="C1152" i="1"/>
  <c r="C1151" i="1"/>
  <c r="C1163" i="1"/>
  <c r="M1163" i="1" s="1"/>
  <c r="C1162" i="1"/>
  <c r="M1162" i="1" s="1"/>
  <c r="C1161" i="1"/>
  <c r="C1160" i="1"/>
  <c r="C1159" i="1"/>
  <c r="C1132" i="1"/>
  <c r="C1131" i="1"/>
  <c r="C1130" i="1"/>
  <c r="C1129" i="1"/>
  <c r="N1129" i="1" s="1"/>
  <c r="C1128" i="1"/>
  <c r="O1128" i="1" s="1"/>
  <c r="C1127" i="1"/>
  <c r="C1126" i="1"/>
  <c r="Q1126" i="1" s="1"/>
  <c r="C1116" i="1"/>
  <c r="C1117" i="1"/>
  <c r="C1118" i="1"/>
  <c r="C1119" i="1"/>
  <c r="C1120" i="1"/>
  <c r="R1120" i="1" s="1"/>
  <c r="C1121" i="1"/>
  <c r="B1121" i="1" s="1"/>
  <c r="C1115" i="1"/>
  <c r="C1109" i="1"/>
  <c r="K1109" i="1" s="1"/>
  <c r="C1110" i="1"/>
  <c r="C1111" i="1"/>
  <c r="C1112" i="1"/>
  <c r="C1108" i="1"/>
  <c r="C1049" i="1"/>
  <c r="B1049" i="1" s="1"/>
  <c r="C1038" i="1"/>
  <c r="C1039" i="1"/>
  <c r="C1040" i="1"/>
  <c r="B1040" i="1" s="1"/>
  <c r="C1041" i="1"/>
  <c r="C1042" i="1"/>
  <c r="A1042" i="1" s="1"/>
  <c r="C1043" i="1"/>
  <c r="C1044" i="1"/>
  <c r="C1045" i="1"/>
  <c r="B1045" i="1" s="1"/>
  <c r="C1046" i="1"/>
  <c r="C1047" i="1"/>
  <c r="C1048" i="1"/>
  <c r="C1037" i="1"/>
  <c r="C226" i="1"/>
  <c r="C227" i="1"/>
  <c r="C228" i="1"/>
  <c r="C229" i="1"/>
  <c r="C230" i="1"/>
  <c r="A230" i="1" s="1"/>
  <c r="C231" i="1"/>
  <c r="C225" i="1"/>
  <c r="C168" i="1"/>
  <c r="P168" i="1" s="1"/>
  <c r="C169" i="1"/>
  <c r="C170" i="1"/>
  <c r="C171" i="1"/>
  <c r="C167" i="1"/>
  <c r="C165" i="1"/>
  <c r="C164" i="1"/>
  <c r="C143" i="1"/>
  <c r="C144" i="1"/>
  <c r="R144" i="1" s="1"/>
  <c r="C145" i="1"/>
  <c r="C146" i="1"/>
  <c r="C142" i="1"/>
  <c r="C91" i="1"/>
  <c r="C1100" i="1"/>
  <c r="N1100" i="1" s="1"/>
  <c r="C1099" i="1"/>
  <c r="C1098" i="1"/>
  <c r="C1097" i="1"/>
  <c r="C1096" i="1"/>
  <c r="C1095" i="1"/>
  <c r="C1094" i="1"/>
  <c r="C1093" i="1"/>
  <c r="C1092" i="1"/>
  <c r="K1092" i="1" s="1"/>
  <c r="C1091" i="1"/>
  <c r="C346" i="1"/>
  <c r="C348" i="1"/>
  <c r="C347" i="1"/>
  <c r="C345" i="1"/>
  <c r="C344" i="1"/>
  <c r="C343" i="1"/>
  <c r="C342" i="1"/>
  <c r="F39" i="8"/>
  <c r="F89" i="8"/>
  <c r="F685" i="15"/>
  <c r="A235" i="1"/>
  <c r="M235" i="1"/>
  <c r="O235" i="1"/>
  <c r="B96" i="1"/>
  <c r="P96" i="1"/>
  <c r="Q96" i="1"/>
  <c r="J96" i="1"/>
  <c r="L96" i="1"/>
  <c r="N96" i="1"/>
  <c r="K96" i="1"/>
  <c r="M96" i="1"/>
  <c r="J47" i="1"/>
  <c r="R47" i="1"/>
  <c r="L538" i="1"/>
  <c r="M538" i="1"/>
  <c r="P748" i="1"/>
  <c r="Q748" i="1"/>
  <c r="O748" i="1"/>
  <c r="R748" i="1"/>
  <c r="J748" i="1"/>
  <c r="K748" i="1"/>
  <c r="L748" i="1"/>
  <c r="M748" i="1"/>
  <c r="N748" i="1"/>
  <c r="K1032" i="1"/>
  <c r="Q1032" i="1"/>
  <c r="P309" i="1"/>
  <c r="A49" i="1"/>
  <c r="B49" i="1"/>
  <c r="M49" i="1"/>
  <c r="J49" i="1"/>
  <c r="R49" i="1"/>
  <c r="N49" i="1"/>
  <c r="P49" i="1"/>
  <c r="B227" i="1"/>
  <c r="P227" i="1"/>
  <c r="Q227" i="1"/>
  <c r="M1171" i="1"/>
  <c r="J1171" i="1"/>
  <c r="B281" i="1"/>
  <c r="P281" i="1"/>
  <c r="Q236" i="1"/>
  <c r="P322" i="1"/>
  <c r="J322" i="1"/>
  <c r="K322" i="1"/>
  <c r="B15" i="1"/>
  <c r="J15" i="1"/>
  <c r="M15" i="1"/>
  <c r="R31" i="1"/>
  <c r="A132" i="1"/>
  <c r="B132" i="1"/>
  <c r="M132" i="1"/>
  <c r="J132" i="1"/>
  <c r="K132" i="1"/>
  <c r="A530" i="1"/>
  <c r="O530" i="1"/>
  <c r="N530" i="1"/>
  <c r="P1126" i="1"/>
  <c r="K1126" i="1"/>
  <c r="B1203" i="1"/>
  <c r="R1203" i="1"/>
  <c r="L178" i="1"/>
  <c r="M299" i="1"/>
  <c r="O299" i="1"/>
  <c r="P299" i="1"/>
  <c r="B69" i="1"/>
  <c r="M69" i="1"/>
  <c r="R69" i="1"/>
  <c r="K94" i="1"/>
  <c r="L94" i="1"/>
  <c r="P94" i="1"/>
  <c r="B261" i="1"/>
  <c r="K261" i="1"/>
  <c r="L261" i="1"/>
  <c r="N261" i="1"/>
  <c r="O261" i="1"/>
  <c r="J261" i="1"/>
  <c r="R261" i="1"/>
  <c r="A9" i="1"/>
  <c r="B9" i="1"/>
  <c r="A33" i="1"/>
  <c r="K33" i="1"/>
  <c r="O33" i="1"/>
  <c r="J33" i="1"/>
  <c r="R33" i="1"/>
  <c r="N33" i="1"/>
  <c r="P33" i="1"/>
  <c r="Q33" i="1"/>
  <c r="L57" i="1"/>
  <c r="J57" i="1"/>
  <c r="R57" i="1"/>
  <c r="M57" i="1"/>
  <c r="N57" i="1"/>
  <c r="Q57" i="1"/>
  <c r="P57" i="1"/>
  <c r="M1103" i="1"/>
  <c r="N1103" i="1"/>
  <c r="O1103" i="1"/>
  <c r="Q1103" i="1"/>
  <c r="J1103" i="1"/>
  <c r="R1103" i="1"/>
  <c r="L1103" i="1"/>
  <c r="B103" i="1"/>
  <c r="R103" i="1"/>
  <c r="K103" i="1"/>
  <c r="M103" i="1"/>
  <c r="O103" i="1"/>
  <c r="L103" i="1"/>
  <c r="N103" i="1"/>
  <c r="A536" i="1"/>
  <c r="B536" i="1"/>
  <c r="J536" i="1"/>
  <c r="R536" i="1"/>
  <c r="L536" i="1"/>
  <c r="N536" i="1"/>
  <c r="Q536" i="1"/>
  <c r="K536" i="1"/>
  <c r="P536" i="1"/>
  <c r="A520" i="1"/>
  <c r="B520" i="1"/>
  <c r="J520" i="1"/>
  <c r="M520" i="1"/>
  <c r="N520" i="1"/>
  <c r="O520" i="1"/>
  <c r="Q520" i="1"/>
  <c r="K520" i="1"/>
  <c r="P520" i="1"/>
  <c r="A496" i="1"/>
  <c r="N496" i="1"/>
  <c r="R496" i="1"/>
  <c r="J496" i="1"/>
  <c r="K496" i="1"/>
  <c r="L496" i="1"/>
  <c r="M496" i="1"/>
  <c r="O496" i="1"/>
  <c r="B187" i="1"/>
  <c r="N187" i="1"/>
  <c r="P187" i="1"/>
  <c r="J187" i="1"/>
  <c r="R187" i="1"/>
  <c r="M187" i="1"/>
  <c r="K187" i="1"/>
  <c r="Q187" i="1"/>
  <c r="B351" i="1"/>
  <c r="A351" i="1"/>
  <c r="M351" i="1"/>
  <c r="N351" i="1"/>
  <c r="P351" i="1"/>
  <c r="J351" i="1"/>
  <c r="R351" i="1"/>
  <c r="K351" i="1"/>
  <c r="L351" i="1"/>
  <c r="A1089" i="1"/>
  <c r="B1089" i="1"/>
  <c r="K1089" i="1"/>
  <c r="M1089" i="1"/>
  <c r="N1089" i="1"/>
  <c r="O1089" i="1"/>
  <c r="P1089" i="1"/>
  <c r="Q1089" i="1"/>
  <c r="J1089" i="1"/>
  <c r="R1089" i="1"/>
  <c r="B1214" i="1"/>
  <c r="O1214" i="1"/>
  <c r="J1214" i="1"/>
  <c r="R1214" i="1"/>
  <c r="K1214" i="1"/>
  <c r="A1099" i="1"/>
  <c r="Q1099" i="1"/>
  <c r="J1099" i="1"/>
  <c r="R1099" i="1"/>
  <c r="K1099" i="1"/>
  <c r="L1099" i="1"/>
  <c r="M1099" i="1"/>
  <c r="N1099" i="1"/>
  <c r="P1099" i="1"/>
  <c r="N750" i="1"/>
  <c r="O750" i="1"/>
  <c r="J750" i="1"/>
  <c r="K750" i="1"/>
  <c r="L750" i="1"/>
  <c r="M750" i="1"/>
  <c r="P750" i="1"/>
  <c r="Q750" i="1"/>
  <c r="R750" i="1"/>
  <c r="K1121" i="1"/>
  <c r="L1121" i="1"/>
  <c r="O1121" i="1"/>
  <c r="R1121" i="1"/>
  <c r="B1162" i="1"/>
  <c r="A1162" i="1"/>
  <c r="N1162" i="1"/>
  <c r="O1162" i="1"/>
  <c r="Q1162" i="1"/>
  <c r="Q1205" i="1"/>
  <c r="R1205" i="1"/>
  <c r="L1205" i="1"/>
  <c r="N1205" i="1"/>
  <c r="O1205" i="1"/>
  <c r="A234" i="1"/>
  <c r="O234" i="1"/>
  <c r="P234" i="1"/>
  <c r="Q234" i="1"/>
  <c r="J234" i="1"/>
  <c r="R234" i="1"/>
  <c r="K234" i="1"/>
  <c r="A277" i="1"/>
  <c r="B277" i="1"/>
  <c r="M277" i="1"/>
  <c r="N277" i="1"/>
  <c r="P277" i="1"/>
  <c r="Q277" i="1"/>
  <c r="J277" i="1"/>
  <c r="O277" i="1"/>
  <c r="R277" i="1"/>
  <c r="A301" i="1"/>
  <c r="B301" i="1"/>
  <c r="L301" i="1"/>
  <c r="M301" i="1"/>
  <c r="O301" i="1"/>
  <c r="Q301" i="1"/>
  <c r="J301" i="1"/>
  <c r="R301" i="1"/>
  <c r="K301" i="1"/>
  <c r="B308" i="1"/>
  <c r="M308" i="1"/>
  <c r="N308" i="1"/>
  <c r="P308" i="1"/>
  <c r="Q308" i="1"/>
  <c r="J308" i="1"/>
  <c r="R308" i="1"/>
  <c r="L308" i="1"/>
  <c r="A75" i="1"/>
  <c r="B75" i="1"/>
  <c r="M75" i="1"/>
  <c r="N75" i="1"/>
  <c r="O75" i="1"/>
  <c r="R75" i="1"/>
  <c r="K75" i="1"/>
  <c r="J75" i="1"/>
  <c r="L75" i="1"/>
  <c r="A100" i="1"/>
  <c r="B100" i="1"/>
  <c r="L100" i="1"/>
  <c r="N100" i="1"/>
  <c r="J100" i="1"/>
  <c r="R100" i="1"/>
  <c r="K100" i="1"/>
  <c r="O100" i="1"/>
  <c r="Q100" i="1"/>
  <c r="A470" i="1"/>
  <c r="P470" i="1"/>
  <c r="Q470" i="1"/>
  <c r="L470" i="1"/>
  <c r="B11" i="1"/>
  <c r="A27" i="1"/>
  <c r="B27" i="1"/>
  <c r="L27" i="1"/>
  <c r="Q27" i="1"/>
  <c r="R27" i="1"/>
  <c r="A43" i="1"/>
  <c r="R43" i="1"/>
  <c r="M43" i="1"/>
  <c r="N43" i="1"/>
  <c r="A59" i="1"/>
  <c r="R59" i="1"/>
  <c r="M59" i="1"/>
  <c r="L59" i="1"/>
  <c r="N59" i="1"/>
  <c r="N140" i="1"/>
  <c r="J140" i="1"/>
  <c r="R140" i="1"/>
  <c r="K140" i="1"/>
  <c r="O1013" i="1"/>
  <c r="P1013" i="1"/>
  <c r="R1013" i="1"/>
  <c r="J1013" i="1"/>
  <c r="N1013" i="1"/>
  <c r="P473" i="1"/>
  <c r="M473" i="1"/>
  <c r="L473" i="1"/>
  <c r="Q473" i="1"/>
  <c r="R473" i="1"/>
  <c r="B534" i="1"/>
  <c r="L534" i="1"/>
  <c r="Q534" i="1"/>
  <c r="K534" i="1"/>
  <c r="J534" i="1"/>
  <c r="B518" i="1"/>
  <c r="L518" i="1"/>
  <c r="O518" i="1"/>
  <c r="P518" i="1"/>
  <c r="Q518" i="1"/>
  <c r="R518" i="1"/>
  <c r="A494" i="1"/>
  <c r="K494" i="1"/>
  <c r="N494" i="1"/>
  <c r="Q494" i="1"/>
  <c r="R494" i="1"/>
  <c r="M494" i="1"/>
  <c r="A478" i="1"/>
  <c r="B478" i="1"/>
  <c r="J478" i="1"/>
  <c r="L478" i="1"/>
  <c r="M478" i="1"/>
  <c r="R478" i="1"/>
  <c r="A315" i="1"/>
  <c r="B315" i="1"/>
  <c r="O315" i="1"/>
  <c r="P315" i="1"/>
  <c r="Q315" i="1"/>
  <c r="L315" i="1"/>
  <c r="M315" i="1"/>
  <c r="A1083" i="1"/>
  <c r="Q1083" i="1"/>
  <c r="J1083" i="1"/>
  <c r="L1083" i="1"/>
  <c r="N1083" i="1"/>
  <c r="O1083" i="1"/>
  <c r="P1083" i="1"/>
  <c r="N331" i="1"/>
  <c r="P331" i="1"/>
  <c r="Q331" i="1"/>
  <c r="R331" i="1"/>
  <c r="K331" i="1"/>
  <c r="M331" i="1"/>
  <c r="J214" i="1"/>
  <c r="R214" i="1"/>
  <c r="K214" i="1"/>
  <c r="N214" i="1"/>
  <c r="O214" i="1"/>
  <c r="P214" i="1"/>
  <c r="N342" i="1"/>
  <c r="P342" i="1"/>
  <c r="J342" i="1"/>
  <c r="K342" i="1"/>
  <c r="M342" i="1"/>
  <c r="B1092" i="1"/>
  <c r="J1092" i="1"/>
  <c r="N1092" i="1"/>
  <c r="O1092" i="1"/>
  <c r="A1100" i="1"/>
  <c r="B1100" i="1"/>
  <c r="P1100" i="1"/>
  <c r="L1100" i="1"/>
  <c r="M1100" i="1"/>
  <c r="O1100" i="1"/>
  <c r="A165" i="1"/>
  <c r="M165" i="1"/>
  <c r="P165" i="1"/>
  <c r="J165" i="1"/>
  <c r="R165" i="1"/>
  <c r="K165" i="1"/>
  <c r="R230" i="1"/>
  <c r="K230" i="1"/>
  <c r="L230" i="1"/>
  <c r="O230" i="1"/>
  <c r="Q230" i="1"/>
  <c r="M751" i="1"/>
  <c r="N751" i="1"/>
  <c r="J751" i="1"/>
  <c r="K751" i="1"/>
  <c r="L751" i="1"/>
  <c r="O751" i="1"/>
  <c r="P751" i="1"/>
  <c r="Q751" i="1"/>
  <c r="R751" i="1"/>
  <c r="A1045" i="1"/>
  <c r="N1045" i="1"/>
  <c r="P1045" i="1"/>
  <c r="J1045" i="1"/>
  <c r="K1045" i="1"/>
  <c r="L1045" i="1"/>
  <c r="M1045" i="1"/>
  <c r="J1049" i="1"/>
  <c r="K1049" i="1"/>
  <c r="L1049" i="1"/>
  <c r="N1049" i="1"/>
  <c r="O1049" i="1"/>
  <c r="P1049" i="1"/>
  <c r="B1120" i="1"/>
  <c r="L1120" i="1"/>
  <c r="M1120" i="1"/>
  <c r="O1120" i="1"/>
  <c r="P1120" i="1"/>
  <c r="Q1120" i="1"/>
  <c r="K1120" i="1"/>
  <c r="A1129" i="1"/>
  <c r="B1129" i="1"/>
  <c r="L1129" i="1"/>
  <c r="M1129" i="1"/>
  <c r="O1129" i="1"/>
  <c r="Q1129" i="1"/>
  <c r="J1129" i="1"/>
  <c r="R1129" i="1"/>
  <c r="B1163" i="1"/>
  <c r="R1163" i="1"/>
  <c r="K1163" i="1"/>
  <c r="O1163" i="1"/>
  <c r="L1163" i="1"/>
  <c r="N1163" i="1"/>
  <c r="A1168" i="1"/>
  <c r="B1168" i="1"/>
  <c r="J1168" i="1"/>
  <c r="M1168" i="1"/>
  <c r="N1168" i="1"/>
  <c r="O1168" i="1"/>
  <c r="K1168" i="1"/>
  <c r="L1168" i="1"/>
  <c r="A1180" i="1"/>
  <c r="J1180" i="1"/>
  <c r="R1180" i="1"/>
  <c r="L1180" i="1"/>
  <c r="N1180" i="1"/>
  <c r="O1180" i="1"/>
  <c r="P1180" i="1"/>
  <c r="B1206" i="1"/>
  <c r="P1206" i="1"/>
  <c r="Q1206" i="1"/>
  <c r="R1206" i="1"/>
  <c r="K1206" i="1"/>
  <c r="L1206" i="1"/>
  <c r="O1206" i="1"/>
  <c r="A152" i="1"/>
  <c r="B152" i="1"/>
  <c r="Q152" i="1"/>
  <c r="J152" i="1"/>
  <c r="R152" i="1"/>
  <c r="K152" i="1"/>
  <c r="M152" i="1"/>
  <c r="N152" i="1"/>
  <c r="O152" i="1"/>
  <c r="P152" i="1"/>
  <c r="A233" i="1"/>
  <c r="B233" i="1"/>
  <c r="O233" i="1"/>
  <c r="Q233" i="1"/>
  <c r="J233" i="1"/>
  <c r="R233" i="1"/>
  <c r="K233" i="1"/>
  <c r="L233" i="1"/>
  <c r="M233" i="1"/>
  <c r="N233" i="1"/>
  <c r="B175" i="1"/>
  <c r="J175" i="1"/>
  <c r="R175" i="1"/>
  <c r="L175" i="1"/>
  <c r="N175" i="1"/>
  <c r="O175" i="1"/>
  <c r="P175" i="1"/>
  <c r="K175" i="1"/>
  <c r="M175" i="1"/>
  <c r="B278" i="1"/>
  <c r="A278" i="1"/>
  <c r="L278" i="1"/>
  <c r="M278" i="1"/>
  <c r="O278" i="1"/>
  <c r="N278" i="1"/>
  <c r="Q278" i="1"/>
  <c r="R278" i="1"/>
  <c r="J278" i="1"/>
  <c r="K278" i="1"/>
  <c r="B286" i="1"/>
  <c r="A286" i="1"/>
  <c r="O286" i="1"/>
  <c r="P286" i="1"/>
  <c r="R286" i="1"/>
  <c r="J286" i="1"/>
  <c r="K286" i="1"/>
  <c r="L286" i="1"/>
  <c r="N286" i="1"/>
  <c r="B294" i="1"/>
  <c r="A294" i="1"/>
  <c r="O294" i="1"/>
  <c r="P294" i="1"/>
  <c r="K294" i="1"/>
  <c r="L294" i="1"/>
  <c r="M294" i="1"/>
  <c r="Q294" i="1"/>
  <c r="R294" i="1"/>
  <c r="J294" i="1"/>
  <c r="B302" i="1"/>
  <c r="A302" i="1"/>
  <c r="K302" i="1"/>
  <c r="L302" i="1"/>
  <c r="N302" i="1"/>
  <c r="O302" i="1"/>
  <c r="P302" i="1"/>
  <c r="Q302" i="1"/>
  <c r="J302" i="1"/>
  <c r="R302" i="1"/>
  <c r="A115" i="1"/>
  <c r="N115" i="1"/>
  <c r="K115" i="1"/>
  <c r="Q115" i="1"/>
  <c r="R115" i="1"/>
  <c r="J115" i="1"/>
  <c r="L115" i="1"/>
  <c r="M115" i="1"/>
  <c r="P115" i="1"/>
  <c r="A1123" i="1"/>
  <c r="B1123" i="1"/>
  <c r="Q1123" i="1"/>
  <c r="J1123" i="1"/>
  <c r="R1123" i="1"/>
  <c r="K1123" i="1"/>
  <c r="M1123" i="1"/>
  <c r="N1123" i="1"/>
  <c r="O1123" i="1"/>
  <c r="P1123" i="1"/>
  <c r="A1124" i="1"/>
  <c r="B1124" i="1"/>
  <c r="P1124" i="1"/>
  <c r="J1124" i="1"/>
  <c r="R1124" i="1"/>
  <c r="K1124" i="1"/>
  <c r="L1124" i="1"/>
  <c r="M1124" i="1"/>
  <c r="N1124" i="1"/>
  <c r="O1124" i="1"/>
  <c r="A82" i="1"/>
  <c r="Q82" i="1"/>
  <c r="M82" i="1"/>
  <c r="N82" i="1"/>
  <c r="O82" i="1"/>
  <c r="P82" i="1"/>
  <c r="R82" i="1"/>
  <c r="J82" i="1"/>
  <c r="L82" i="1"/>
  <c r="B74" i="1"/>
  <c r="A74" i="1"/>
  <c r="Q74" i="1"/>
  <c r="M74" i="1"/>
  <c r="N74" i="1"/>
  <c r="P74" i="1"/>
  <c r="R74" i="1"/>
  <c r="K74" i="1"/>
  <c r="J74" i="1"/>
  <c r="L74" i="1"/>
  <c r="B66" i="1"/>
  <c r="A66" i="1"/>
  <c r="L66" i="1"/>
  <c r="M66" i="1"/>
  <c r="N66" i="1"/>
  <c r="O66" i="1"/>
  <c r="P66" i="1"/>
  <c r="J66" i="1"/>
  <c r="K66" i="1"/>
  <c r="A99" i="1"/>
  <c r="M99" i="1"/>
  <c r="N99" i="1"/>
  <c r="O99" i="1"/>
  <c r="Q99" i="1"/>
  <c r="K99" i="1"/>
  <c r="L99" i="1"/>
  <c r="P99" i="1"/>
  <c r="B471" i="1"/>
  <c r="L471" i="1"/>
  <c r="Q471" i="1"/>
  <c r="A12" i="1"/>
  <c r="B20" i="1"/>
  <c r="L20" i="1"/>
  <c r="K28" i="1"/>
  <c r="P28" i="1"/>
  <c r="A36" i="1"/>
  <c r="A44" i="1"/>
  <c r="R44" i="1"/>
  <c r="L44" i="1"/>
  <c r="R52" i="1"/>
  <c r="N52" i="1"/>
  <c r="L60" i="1"/>
  <c r="R136" i="1"/>
  <c r="M136" i="1"/>
  <c r="B135" i="1"/>
  <c r="P135" i="1"/>
  <c r="P1055" i="1"/>
  <c r="R1055" i="1"/>
  <c r="K1014" i="1"/>
  <c r="B106" i="1"/>
  <c r="P106" i="1"/>
  <c r="N474" i="1"/>
  <c r="R474" i="1"/>
  <c r="M541" i="1"/>
  <c r="N541" i="1"/>
  <c r="M533" i="1"/>
  <c r="R533" i="1"/>
  <c r="R525" i="1"/>
  <c r="B517" i="1"/>
  <c r="O517" i="1"/>
  <c r="B509" i="1"/>
  <c r="Q509" i="1"/>
  <c r="N501" i="1"/>
  <c r="A493" i="1"/>
  <c r="Q493" i="1"/>
  <c r="R493" i="1"/>
  <c r="K485" i="1"/>
  <c r="L477" i="1"/>
  <c r="J477" i="1"/>
  <c r="Q239" i="1"/>
  <c r="M239" i="1"/>
  <c r="P239" i="1"/>
  <c r="O316" i="1"/>
  <c r="B1076" i="1"/>
  <c r="J1076" i="1"/>
  <c r="N1076" i="1"/>
  <c r="K1084" i="1"/>
  <c r="N1084" i="1"/>
  <c r="J1006" i="1"/>
  <c r="B332" i="1"/>
  <c r="N332" i="1"/>
  <c r="R332" i="1"/>
  <c r="A207" i="1"/>
  <c r="N207" i="1"/>
  <c r="Q215" i="1"/>
  <c r="P215" i="1"/>
  <c r="B1245" i="1"/>
  <c r="A1245" i="1"/>
  <c r="P1245" i="1"/>
  <c r="K1245" i="1"/>
  <c r="J1245" i="1"/>
  <c r="L1245" i="1"/>
  <c r="M1245" i="1"/>
  <c r="N1245" i="1"/>
  <c r="O1245" i="1"/>
  <c r="A1235" i="1"/>
  <c r="B1235" i="1"/>
  <c r="K1235" i="1"/>
  <c r="L1235" i="1"/>
  <c r="M1235" i="1"/>
  <c r="N1235" i="1"/>
  <c r="O1235" i="1"/>
  <c r="P1235" i="1"/>
  <c r="Q1235" i="1"/>
  <c r="L1225" i="1"/>
  <c r="O1225" i="1"/>
  <c r="M1225" i="1"/>
  <c r="N1225" i="1"/>
  <c r="P1225" i="1"/>
  <c r="Q1225" i="1"/>
  <c r="R1225" i="1"/>
  <c r="A1215" i="1"/>
  <c r="B1215" i="1"/>
  <c r="N1215" i="1"/>
  <c r="O1215" i="1"/>
  <c r="P1215" i="1"/>
  <c r="J1215" i="1"/>
  <c r="R1215" i="1"/>
  <c r="L1215" i="1"/>
  <c r="M1215" i="1"/>
  <c r="B170" i="1"/>
  <c r="A170" i="1"/>
  <c r="Q170" i="1"/>
  <c r="K170" i="1"/>
  <c r="L170" i="1"/>
  <c r="M170" i="1"/>
  <c r="N170" i="1"/>
  <c r="J170" i="1"/>
  <c r="P170" i="1"/>
  <c r="A1153" i="1"/>
  <c r="B1153" i="1"/>
  <c r="L1153" i="1"/>
  <c r="M1153" i="1"/>
  <c r="O1153" i="1"/>
  <c r="P1153" i="1"/>
  <c r="J1153" i="1"/>
  <c r="K1153" i="1"/>
  <c r="R1153" i="1"/>
  <c r="A149" i="1"/>
  <c r="B149" i="1"/>
  <c r="M149" i="1"/>
  <c r="O149" i="1"/>
  <c r="P149" i="1"/>
  <c r="Q149" i="1"/>
  <c r="J149" i="1"/>
  <c r="R149" i="1"/>
  <c r="K149" i="1"/>
  <c r="P305" i="1"/>
  <c r="Q305" i="1"/>
  <c r="J305" i="1"/>
  <c r="R305" i="1"/>
  <c r="K305" i="1"/>
  <c r="L305" i="1"/>
  <c r="M305" i="1"/>
  <c r="A259" i="1"/>
  <c r="B259" i="1"/>
  <c r="M259" i="1"/>
  <c r="N259" i="1"/>
  <c r="O259" i="1"/>
  <c r="P259" i="1"/>
  <c r="J259" i="1"/>
  <c r="R259" i="1"/>
  <c r="K259" i="1"/>
  <c r="L259" i="1"/>
  <c r="A999" i="1"/>
  <c r="B999" i="1"/>
  <c r="M999" i="1"/>
  <c r="O999" i="1"/>
  <c r="P999" i="1"/>
  <c r="Q999" i="1"/>
  <c r="J999" i="1"/>
  <c r="R999" i="1"/>
  <c r="L999" i="1"/>
  <c r="K999" i="1"/>
  <c r="B522" i="1"/>
  <c r="P522" i="1"/>
  <c r="J522" i="1"/>
  <c r="R522" i="1"/>
  <c r="K522" i="1"/>
  <c r="L522" i="1"/>
  <c r="M522" i="1"/>
  <c r="Q522" i="1"/>
  <c r="N522" i="1"/>
  <c r="B144" i="1"/>
  <c r="L144" i="1"/>
  <c r="A1048" i="1"/>
  <c r="B1048" i="1"/>
  <c r="L1048" i="1"/>
  <c r="M1048" i="1"/>
  <c r="N1048" i="1"/>
  <c r="O1048" i="1"/>
  <c r="P1048" i="1"/>
  <c r="J1048" i="1"/>
  <c r="A1109" i="1"/>
  <c r="B1109" i="1"/>
  <c r="O1109" i="1"/>
  <c r="P1109" i="1"/>
  <c r="Q1109" i="1"/>
  <c r="J1109" i="1"/>
  <c r="L1109" i="1"/>
  <c r="M1109" i="1"/>
  <c r="N1109" i="1"/>
  <c r="A1177" i="1"/>
  <c r="B1177" i="1"/>
  <c r="M1177" i="1"/>
  <c r="N1177" i="1"/>
  <c r="Q1177" i="1"/>
  <c r="J1177" i="1"/>
  <c r="R1177" i="1"/>
  <c r="K1177" i="1"/>
  <c r="L1177" i="1"/>
  <c r="A155" i="1"/>
  <c r="N155" i="1"/>
  <c r="O155" i="1"/>
  <c r="P155" i="1"/>
  <c r="Q155" i="1"/>
  <c r="J155" i="1"/>
  <c r="R155" i="1"/>
  <c r="K155" i="1"/>
  <c r="M155" i="1"/>
  <c r="A291" i="1"/>
  <c r="B291" i="1"/>
  <c r="J291" i="1"/>
  <c r="R291" i="1"/>
  <c r="K291" i="1"/>
  <c r="P291" i="1"/>
  <c r="L291" i="1"/>
  <c r="M291" i="1"/>
  <c r="N291" i="1"/>
  <c r="O291" i="1"/>
  <c r="B306" i="1"/>
  <c r="A306" i="1"/>
  <c r="O306" i="1"/>
  <c r="Q306" i="1"/>
  <c r="J306" i="1"/>
  <c r="R306" i="1"/>
  <c r="K306" i="1"/>
  <c r="L306" i="1"/>
  <c r="M306" i="1"/>
  <c r="N306" i="1"/>
  <c r="B87" i="1"/>
  <c r="Q87" i="1"/>
  <c r="J87" i="1"/>
  <c r="R87" i="1"/>
  <c r="K87" i="1"/>
  <c r="L87" i="1"/>
  <c r="M87" i="1"/>
  <c r="N87" i="1"/>
  <c r="P87" i="1"/>
  <c r="A468" i="1"/>
  <c r="B468" i="1"/>
  <c r="M468" i="1"/>
  <c r="J468" i="1"/>
  <c r="R468" i="1"/>
  <c r="O468" i="1"/>
  <c r="P468" i="1"/>
  <c r="Q468" i="1"/>
  <c r="L468" i="1"/>
  <c r="K468" i="1"/>
  <c r="A269" i="1"/>
  <c r="B269" i="1"/>
  <c r="L269" i="1"/>
  <c r="M269" i="1"/>
  <c r="N269" i="1"/>
  <c r="O269" i="1"/>
  <c r="P269" i="1"/>
  <c r="Q269" i="1"/>
  <c r="J269" i="1"/>
  <c r="A25" i="1"/>
  <c r="B25" i="1"/>
  <c r="Q25" i="1"/>
  <c r="K25" i="1"/>
  <c r="L25" i="1"/>
  <c r="M25" i="1"/>
  <c r="O25" i="1"/>
  <c r="N25" i="1"/>
  <c r="P25" i="1"/>
  <c r="R25" i="1"/>
  <c r="A41" i="1"/>
  <c r="B41" i="1"/>
  <c r="K41" i="1"/>
  <c r="L41" i="1"/>
  <c r="J41" i="1"/>
  <c r="R41" i="1"/>
  <c r="N41" i="1"/>
  <c r="O41" i="1"/>
  <c r="P41" i="1"/>
  <c r="Q41" i="1"/>
  <c r="A129" i="1"/>
  <c r="P129" i="1"/>
  <c r="Q129" i="1"/>
  <c r="J129" i="1"/>
  <c r="R129" i="1"/>
  <c r="K129" i="1"/>
  <c r="L129" i="1"/>
  <c r="M129" i="1"/>
  <c r="O129" i="1"/>
  <c r="A1011" i="1"/>
  <c r="B1011" i="1"/>
  <c r="M1011" i="1"/>
  <c r="Q1011" i="1"/>
  <c r="L1011" i="1"/>
  <c r="N1011" i="1"/>
  <c r="P1011" i="1"/>
  <c r="R1011" i="1"/>
  <c r="J1011" i="1"/>
  <c r="K1011" i="1"/>
  <c r="A111" i="1"/>
  <c r="B111" i="1"/>
  <c r="J111" i="1"/>
  <c r="K111" i="1"/>
  <c r="M111" i="1"/>
  <c r="O111" i="1"/>
  <c r="L111" i="1"/>
  <c r="N111" i="1"/>
  <c r="P111" i="1"/>
  <c r="Q111" i="1"/>
  <c r="B528" i="1"/>
  <c r="J528" i="1"/>
  <c r="R528" i="1"/>
  <c r="L528" i="1"/>
  <c r="M528" i="1"/>
  <c r="N528" i="1"/>
  <c r="O528" i="1"/>
  <c r="K528" i="1"/>
  <c r="P528" i="1"/>
  <c r="A512" i="1"/>
  <c r="B512" i="1"/>
  <c r="J512" i="1"/>
  <c r="R512" i="1"/>
  <c r="K512" i="1"/>
  <c r="M512" i="1"/>
  <c r="N512" i="1"/>
  <c r="O512" i="1"/>
  <c r="Q512" i="1"/>
  <c r="P512" i="1"/>
  <c r="A480" i="1"/>
  <c r="B480" i="1"/>
  <c r="N480" i="1"/>
  <c r="L480" i="1"/>
  <c r="M480" i="1"/>
  <c r="O480" i="1"/>
  <c r="P480" i="1"/>
  <c r="R480" i="1"/>
  <c r="K480" i="1"/>
  <c r="A313" i="1"/>
  <c r="B313" i="1"/>
  <c r="P313" i="1"/>
  <c r="Q313" i="1"/>
  <c r="J313" i="1"/>
  <c r="R313" i="1"/>
  <c r="K313" i="1"/>
  <c r="M313" i="1"/>
  <c r="N313" i="1"/>
  <c r="O313" i="1"/>
  <c r="A329" i="1"/>
  <c r="B329" i="1"/>
  <c r="P329" i="1"/>
  <c r="Q329" i="1"/>
  <c r="J329" i="1"/>
  <c r="R329" i="1"/>
  <c r="K329" i="1"/>
  <c r="L329" i="1"/>
  <c r="M329" i="1"/>
  <c r="N329" i="1"/>
  <c r="O329" i="1"/>
  <c r="A1224" i="1"/>
  <c r="M1224" i="1"/>
  <c r="P1224" i="1"/>
  <c r="N1224" i="1"/>
  <c r="O1224" i="1"/>
  <c r="Q1224" i="1"/>
  <c r="J1224" i="1"/>
  <c r="R1224" i="1"/>
  <c r="L1224" i="1"/>
  <c r="A1091" i="1"/>
  <c r="B1091" i="1"/>
  <c r="Q1091" i="1"/>
  <c r="J1091" i="1"/>
  <c r="R1091" i="1"/>
  <c r="K1091" i="1"/>
  <c r="L1091" i="1"/>
  <c r="M1091" i="1"/>
  <c r="N1091" i="1"/>
  <c r="O1091" i="1"/>
  <c r="P1091" i="1"/>
  <c r="A164" i="1"/>
  <c r="B164" i="1"/>
  <c r="M164" i="1"/>
  <c r="N164" i="1"/>
  <c r="O164" i="1"/>
  <c r="Q164" i="1"/>
  <c r="J164" i="1"/>
  <c r="R164" i="1"/>
  <c r="K164" i="1"/>
  <c r="L164" i="1"/>
  <c r="P164" i="1"/>
  <c r="B1046" i="1"/>
  <c r="M1046" i="1"/>
  <c r="N1046" i="1"/>
  <c r="O1046" i="1"/>
  <c r="P1046" i="1"/>
  <c r="Q1046" i="1"/>
  <c r="J1046" i="1"/>
  <c r="K1046" i="1"/>
  <c r="L1046" i="1"/>
  <c r="A1128" i="1"/>
  <c r="B1128" i="1"/>
  <c r="L1128" i="1"/>
  <c r="M1128" i="1"/>
  <c r="N1128" i="1"/>
  <c r="P1128" i="1"/>
  <c r="Q1128" i="1"/>
  <c r="J1128" i="1"/>
  <c r="R1128" i="1"/>
  <c r="K1128" i="1"/>
  <c r="A1167" i="1"/>
  <c r="B1167" i="1"/>
  <c r="M1167" i="1"/>
  <c r="N1167" i="1"/>
  <c r="O1167" i="1"/>
  <c r="P1167" i="1"/>
  <c r="Q1167" i="1"/>
  <c r="R1167" i="1"/>
  <c r="J1167" i="1"/>
  <c r="A153" i="1"/>
  <c r="B153" i="1"/>
  <c r="P153" i="1"/>
  <c r="Q153" i="1"/>
  <c r="J153" i="1"/>
  <c r="R153" i="1"/>
  <c r="K153" i="1"/>
  <c r="M153" i="1"/>
  <c r="N153" i="1"/>
  <c r="O153" i="1"/>
  <c r="A176" i="1"/>
  <c r="B176" i="1"/>
  <c r="Q176" i="1"/>
  <c r="K176" i="1"/>
  <c r="N176" i="1"/>
  <c r="O176" i="1"/>
  <c r="P176" i="1"/>
  <c r="J176" i="1"/>
  <c r="L176" i="1"/>
  <c r="R176" i="1"/>
  <c r="A293" i="1"/>
  <c r="P293" i="1"/>
  <c r="Q293" i="1"/>
  <c r="J293" i="1"/>
  <c r="K293" i="1"/>
  <c r="L293" i="1"/>
  <c r="M293" i="1"/>
  <c r="N293" i="1"/>
  <c r="R293" i="1"/>
  <c r="A1050" i="1"/>
  <c r="B1050" i="1"/>
  <c r="Q1050" i="1"/>
  <c r="J1050" i="1"/>
  <c r="R1050" i="1"/>
  <c r="K1050" i="1"/>
  <c r="M1050" i="1"/>
  <c r="N1050" i="1"/>
  <c r="O1050" i="1"/>
  <c r="P1050" i="1"/>
  <c r="A311" i="1"/>
  <c r="B311" i="1"/>
  <c r="J311" i="1"/>
  <c r="K311" i="1"/>
  <c r="L311" i="1"/>
  <c r="M311" i="1"/>
  <c r="N311" i="1"/>
  <c r="O311" i="1"/>
  <c r="P311" i="1"/>
  <c r="Q311" i="1"/>
  <c r="B67" i="1"/>
  <c r="P67" i="1"/>
  <c r="L67" i="1"/>
  <c r="M67" i="1"/>
  <c r="N67" i="1"/>
  <c r="O67" i="1"/>
  <c r="Q67" i="1"/>
  <c r="R67" i="1"/>
  <c r="K67" i="1"/>
  <c r="A92" i="1"/>
  <c r="B92" i="1"/>
  <c r="L92" i="1"/>
  <c r="M92" i="1"/>
  <c r="N92" i="1"/>
  <c r="J92" i="1"/>
  <c r="R92" i="1"/>
  <c r="K92" i="1"/>
  <c r="O92" i="1"/>
  <c r="Q92" i="1"/>
  <c r="A263" i="1"/>
  <c r="B263" i="1"/>
  <c r="J263" i="1"/>
  <c r="R263" i="1"/>
  <c r="K263" i="1"/>
  <c r="L263" i="1"/>
  <c r="M263" i="1"/>
  <c r="N263" i="1"/>
  <c r="O263" i="1"/>
  <c r="A19" i="1"/>
  <c r="B19" i="1"/>
  <c r="O19" i="1"/>
  <c r="P19" i="1"/>
  <c r="Q19" i="1"/>
  <c r="R19" i="1"/>
  <c r="K19" i="1"/>
  <c r="N19" i="1"/>
  <c r="M19" i="1"/>
  <c r="J19" i="1"/>
  <c r="A35" i="1"/>
  <c r="B35" i="1"/>
  <c r="Q35" i="1"/>
  <c r="J35" i="1"/>
  <c r="K35" i="1"/>
  <c r="M35" i="1"/>
  <c r="P35" i="1"/>
  <c r="L35" i="1"/>
  <c r="N35" i="1"/>
  <c r="O35" i="1"/>
  <c r="A51" i="1"/>
  <c r="Q51" i="1"/>
  <c r="J51" i="1"/>
  <c r="R51" i="1"/>
  <c r="K51" i="1"/>
  <c r="P51" i="1"/>
  <c r="O51" i="1"/>
  <c r="M51" i="1"/>
  <c r="N51" i="1"/>
  <c r="A137" i="1"/>
  <c r="B137" i="1"/>
  <c r="P137" i="1"/>
  <c r="Q137" i="1"/>
  <c r="J137" i="1"/>
  <c r="R137" i="1"/>
  <c r="L137" i="1"/>
  <c r="M137" i="1"/>
  <c r="N137" i="1"/>
  <c r="O137" i="1"/>
  <c r="A1056" i="1"/>
  <c r="B1056" i="1"/>
  <c r="K1056" i="1"/>
  <c r="M1056" i="1"/>
  <c r="N1056" i="1"/>
  <c r="O1056" i="1"/>
  <c r="P1056" i="1"/>
  <c r="Q1056" i="1"/>
  <c r="J1056" i="1"/>
  <c r="R1056"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P353" i="1"/>
  <c r="Q353" i="1"/>
  <c r="J353" i="1"/>
  <c r="R353" i="1"/>
  <c r="A1002" i="1"/>
  <c r="B1002" i="1"/>
  <c r="K1002" i="1"/>
  <c r="M1002" i="1"/>
  <c r="N1002" i="1"/>
  <c r="O1002" i="1"/>
  <c r="Q1002" i="1"/>
  <c r="J1002" i="1"/>
  <c r="L1002" i="1"/>
  <c r="P1002" i="1"/>
  <c r="R1002" i="1"/>
  <c r="A1207" i="1"/>
  <c r="B1207" i="1"/>
  <c r="O1207" i="1"/>
  <c r="P1207" i="1"/>
  <c r="Q1207" i="1"/>
  <c r="J1207" i="1"/>
  <c r="R1207" i="1"/>
  <c r="K1207" i="1"/>
  <c r="L1207" i="1"/>
  <c r="M1207" i="1"/>
  <c r="N1207" i="1"/>
  <c r="A180" i="1"/>
  <c r="B180" i="1"/>
  <c r="M180" i="1"/>
  <c r="O180" i="1"/>
  <c r="Q180" i="1"/>
  <c r="J180" i="1"/>
  <c r="R180" i="1"/>
  <c r="K180" i="1"/>
  <c r="L180" i="1"/>
  <c r="N180" i="1"/>
  <c r="P180" i="1"/>
  <c r="A1246" i="1"/>
  <c r="B1246" i="1"/>
  <c r="O1246" i="1"/>
  <c r="P1246" i="1"/>
  <c r="Q1246" i="1"/>
  <c r="J1246" i="1"/>
  <c r="R1246" i="1"/>
  <c r="K1246" i="1"/>
  <c r="L1246" i="1"/>
  <c r="M1246" i="1"/>
  <c r="N1246" i="1"/>
  <c r="B1236" i="1"/>
  <c r="A1236" i="1"/>
  <c r="Q1236" i="1"/>
  <c r="J1236" i="1"/>
  <c r="R1236" i="1"/>
  <c r="K1236" i="1"/>
  <c r="L1236" i="1"/>
  <c r="M1236" i="1"/>
  <c r="N1236" i="1"/>
  <c r="O1236" i="1"/>
  <c r="P1236" i="1"/>
  <c r="A1226" i="1"/>
  <c r="B1226" i="1"/>
  <c r="K1226" i="1"/>
  <c r="N1226" i="1"/>
  <c r="L1226" i="1"/>
  <c r="M1226" i="1"/>
  <c r="O1226" i="1"/>
  <c r="P1226" i="1"/>
  <c r="Q1226" i="1"/>
  <c r="J1226" i="1"/>
  <c r="R1226" i="1"/>
  <c r="A1216" i="1"/>
  <c r="B1216" i="1"/>
  <c r="M1216" i="1"/>
  <c r="N1216" i="1"/>
  <c r="O1216" i="1"/>
  <c r="P1216" i="1"/>
  <c r="Q1216" i="1"/>
  <c r="J1216" i="1"/>
  <c r="R1216" i="1"/>
  <c r="K1216" i="1"/>
  <c r="L1216" i="1"/>
  <c r="B343" i="1"/>
  <c r="A343" i="1"/>
  <c r="M343" i="1"/>
  <c r="N343" i="1"/>
  <c r="P343" i="1"/>
  <c r="Q343" i="1"/>
  <c r="J343" i="1"/>
  <c r="R343" i="1"/>
  <c r="K343" i="1"/>
  <c r="L343" i="1"/>
  <c r="A1093" i="1"/>
  <c r="B1093" i="1"/>
  <c r="O1093" i="1"/>
  <c r="P1093" i="1"/>
  <c r="Q1093" i="1"/>
  <c r="J1093" i="1"/>
  <c r="R1093" i="1"/>
  <c r="K1093" i="1"/>
  <c r="L1093" i="1"/>
  <c r="M1093" i="1"/>
  <c r="N1093"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L752" i="1"/>
  <c r="M752" i="1"/>
  <c r="K752" i="1"/>
  <c r="N752" i="1"/>
  <c r="O752" i="1"/>
  <c r="P752" i="1"/>
  <c r="Q752" i="1"/>
  <c r="R752" i="1"/>
  <c r="J752" i="1"/>
  <c r="A1044" i="1"/>
  <c r="B1044" i="1"/>
  <c r="O1044" i="1"/>
  <c r="P1044" i="1"/>
  <c r="Q1044" i="1"/>
  <c r="J1044" i="1"/>
  <c r="R1044" i="1"/>
  <c r="K1044" i="1"/>
  <c r="L1044" i="1"/>
  <c r="M1044" i="1"/>
  <c r="N1044" i="1"/>
  <c r="A1108" i="1"/>
  <c r="B1108" i="1"/>
  <c r="P1108" i="1"/>
  <c r="Q1108" i="1"/>
  <c r="J1108" i="1"/>
  <c r="R1108" i="1"/>
  <c r="K1108" i="1"/>
  <c r="L1108" i="1"/>
  <c r="M1108" i="1"/>
  <c r="N1108" i="1"/>
  <c r="O1108" i="1"/>
  <c r="A1119" i="1"/>
  <c r="B1119" i="1"/>
  <c r="M1119" i="1"/>
  <c r="N1119" i="1"/>
  <c r="O1119" i="1"/>
  <c r="P1119" i="1"/>
  <c r="Q1119" i="1"/>
  <c r="J1119" i="1"/>
  <c r="R1119" i="1"/>
  <c r="K1119" i="1"/>
  <c r="L1119" i="1"/>
  <c r="B1130" i="1"/>
  <c r="A1130" i="1"/>
  <c r="J1130" i="1"/>
  <c r="R1130" i="1"/>
  <c r="K1130" i="1"/>
  <c r="L1130" i="1"/>
  <c r="M1130" i="1"/>
  <c r="N1130" i="1"/>
  <c r="O1130" i="1"/>
  <c r="P1130" i="1"/>
  <c r="Q1130" i="1"/>
  <c r="A1151" i="1"/>
  <c r="B1151" i="1"/>
  <c r="N1151" i="1"/>
  <c r="O1151" i="1"/>
  <c r="P1151" i="1"/>
  <c r="Q1151" i="1"/>
  <c r="J1151" i="1"/>
  <c r="R1151" i="1"/>
  <c r="K1151" i="1"/>
  <c r="L1151" i="1"/>
  <c r="M1151" i="1"/>
  <c r="A1169" i="1"/>
  <c r="B1169" i="1"/>
  <c r="M1169" i="1"/>
  <c r="N1169" i="1"/>
  <c r="O1169" i="1"/>
  <c r="P1169" i="1"/>
  <c r="Q1169" i="1"/>
  <c r="J1169" i="1"/>
  <c r="R1169" i="1"/>
  <c r="K1169" i="1"/>
  <c r="L1169" i="1"/>
  <c r="A1181" i="1"/>
  <c r="B1181" i="1"/>
  <c r="Q1181" i="1"/>
  <c r="J1181" i="1"/>
  <c r="R1181" i="1"/>
  <c r="K1181" i="1"/>
  <c r="L1181" i="1"/>
  <c r="M1181" i="1"/>
  <c r="N1181" i="1"/>
  <c r="O1181" i="1"/>
  <c r="P1181"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101" i="1"/>
  <c r="B1101" i="1"/>
  <c r="O1101" i="1"/>
  <c r="P1101" i="1"/>
  <c r="Q1101" i="1"/>
  <c r="J1101" i="1"/>
  <c r="R1101" i="1"/>
  <c r="K1101" i="1"/>
  <c r="L1101" i="1"/>
  <c r="M1101" i="1"/>
  <c r="N1101" i="1"/>
  <c r="B1174" i="1"/>
  <c r="A1174" i="1"/>
  <c r="P1174" i="1"/>
  <c r="Q1174" i="1"/>
  <c r="J1174" i="1"/>
  <c r="R1174" i="1"/>
  <c r="K1174" i="1"/>
  <c r="L1174" i="1"/>
  <c r="M1174" i="1"/>
  <c r="N1174" i="1"/>
  <c r="O1174" i="1"/>
  <c r="A1175" i="1"/>
  <c r="B1175" i="1"/>
  <c r="O1175" i="1"/>
  <c r="P1175" i="1"/>
  <c r="Q1175" i="1"/>
  <c r="J1175" i="1"/>
  <c r="R1175" i="1"/>
  <c r="K1175" i="1"/>
  <c r="L1175" i="1"/>
  <c r="M1175" i="1"/>
  <c r="N1175"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122" i="1"/>
  <c r="A1122" i="1"/>
  <c r="J1122" i="1"/>
  <c r="R1122" i="1"/>
  <c r="K1122" i="1"/>
  <c r="L1122" i="1"/>
  <c r="M1122" i="1"/>
  <c r="N1122" i="1"/>
  <c r="O1122" i="1"/>
  <c r="P1122" i="1"/>
  <c r="Q1122"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54" i="1"/>
  <c r="B1054" i="1"/>
  <c r="M1054" i="1"/>
  <c r="N1054" i="1"/>
  <c r="O1054" i="1"/>
  <c r="P1054" i="1"/>
  <c r="Q1054" i="1"/>
  <c r="J1054" i="1"/>
  <c r="R1054" i="1"/>
  <c r="K1054" i="1"/>
  <c r="L1054" i="1"/>
  <c r="A1015" i="1"/>
  <c r="B1015" i="1"/>
  <c r="Q1015" i="1"/>
  <c r="M1015" i="1"/>
  <c r="J1015" i="1"/>
  <c r="K1015" i="1"/>
  <c r="L1015" i="1"/>
  <c r="N1015" i="1"/>
  <c r="O1015" i="1"/>
  <c r="P1015" i="1"/>
  <c r="R1015"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61" i="1"/>
  <c r="B1061" i="1"/>
  <c r="O1061" i="1"/>
  <c r="P1061" i="1"/>
  <c r="Q1061" i="1"/>
  <c r="J1061" i="1"/>
  <c r="R1061" i="1"/>
  <c r="K1061" i="1"/>
  <c r="L1061" i="1"/>
  <c r="M1061" i="1"/>
  <c r="N1061" i="1"/>
  <c r="A271" i="1"/>
  <c r="B271" i="1"/>
  <c r="Q271" i="1"/>
  <c r="J271" i="1"/>
  <c r="K271" i="1"/>
  <c r="L271" i="1"/>
  <c r="M271" i="1"/>
  <c r="N271" i="1"/>
  <c r="O271" i="1"/>
  <c r="P271" i="1"/>
  <c r="R271" i="1"/>
  <c r="A317" i="1"/>
  <c r="B317" i="1"/>
  <c r="L317" i="1"/>
  <c r="M317" i="1"/>
  <c r="N317" i="1"/>
  <c r="O317" i="1"/>
  <c r="P317" i="1"/>
  <c r="Q317" i="1"/>
  <c r="J317" i="1"/>
  <c r="R317" i="1"/>
  <c r="K317" i="1"/>
  <c r="A1077" i="1"/>
  <c r="B1077" i="1"/>
  <c r="O1077" i="1"/>
  <c r="P1077" i="1"/>
  <c r="Q1077" i="1"/>
  <c r="J1077" i="1"/>
  <c r="R1077" i="1"/>
  <c r="K1077" i="1"/>
  <c r="L1077" i="1"/>
  <c r="M1077" i="1"/>
  <c r="N1077" i="1"/>
  <c r="A1085" i="1"/>
  <c r="B1085" i="1"/>
  <c r="O1085" i="1"/>
  <c r="P1085" i="1"/>
  <c r="Q1085" i="1"/>
  <c r="J1085" i="1"/>
  <c r="R1085" i="1"/>
  <c r="K1085" i="1"/>
  <c r="L1085" i="1"/>
  <c r="M1085" i="1"/>
  <c r="N1085" i="1"/>
  <c r="A1007" i="1"/>
  <c r="B1007" i="1"/>
  <c r="P1007" i="1"/>
  <c r="Q1007" i="1"/>
  <c r="J1007" i="1"/>
  <c r="R1007" i="1"/>
  <c r="L1007" i="1"/>
  <c r="K1007" i="1"/>
  <c r="M1007" i="1"/>
  <c r="N1007" i="1"/>
  <c r="O1007"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212" i="1"/>
  <c r="B1212" i="1"/>
  <c r="Q1212" i="1"/>
  <c r="J1212" i="1"/>
  <c r="R1212" i="1"/>
  <c r="K1212" i="1"/>
  <c r="L1212" i="1"/>
  <c r="M1212" i="1"/>
  <c r="N1212" i="1"/>
  <c r="O1212" i="1"/>
  <c r="P1212" i="1"/>
  <c r="A1252" i="1"/>
  <c r="B1252" i="1"/>
  <c r="Q1252" i="1"/>
  <c r="J1252" i="1"/>
  <c r="R1252" i="1"/>
  <c r="K1252" i="1"/>
  <c r="L1252" i="1"/>
  <c r="M1252" i="1"/>
  <c r="N1252" i="1"/>
  <c r="O1252" i="1"/>
  <c r="P1252" i="1"/>
  <c r="A1239" i="1"/>
  <c r="B1239" i="1"/>
  <c r="N1239" i="1"/>
  <c r="O1239" i="1"/>
  <c r="P1239" i="1"/>
  <c r="Q1239" i="1"/>
  <c r="J1239" i="1"/>
  <c r="R1239" i="1"/>
  <c r="K1239" i="1"/>
  <c r="L1239" i="1"/>
  <c r="M1239" i="1"/>
  <c r="B1229" i="1"/>
  <c r="A1229" i="1"/>
  <c r="P1229" i="1"/>
  <c r="K1229" i="1"/>
  <c r="Q1229" i="1"/>
  <c r="J1229" i="1"/>
  <c r="R1229" i="1"/>
  <c r="L1229" i="1"/>
  <c r="M1229" i="1"/>
  <c r="N1229" i="1"/>
  <c r="O1229" i="1"/>
  <c r="A1219" i="1"/>
  <c r="B1219" i="1"/>
  <c r="J1219" i="1"/>
  <c r="R1219" i="1"/>
  <c r="K1219" i="1"/>
  <c r="M1219" i="1"/>
  <c r="L1219" i="1"/>
  <c r="N1219" i="1"/>
  <c r="O1219" i="1"/>
  <c r="P1219" i="1"/>
  <c r="Q1219" i="1"/>
  <c r="A1095" i="1"/>
  <c r="B1095" i="1"/>
  <c r="M1095" i="1"/>
  <c r="N1095" i="1"/>
  <c r="O1095" i="1"/>
  <c r="P1095" i="1"/>
  <c r="Q1095" i="1"/>
  <c r="J1095" i="1"/>
  <c r="R1095" i="1"/>
  <c r="K1095" i="1"/>
  <c r="L1095" i="1"/>
  <c r="A1117" i="1"/>
  <c r="B1117" i="1"/>
  <c r="O1117" i="1"/>
  <c r="P1117" i="1"/>
  <c r="Q1117" i="1"/>
  <c r="J1117" i="1"/>
  <c r="R1117" i="1"/>
  <c r="K1117" i="1"/>
  <c r="L1117" i="1"/>
  <c r="M1117" i="1"/>
  <c r="N1117"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38" i="1"/>
  <c r="B1038" i="1"/>
  <c r="M1038" i="1"/>
  <c r="N1038" i="1"/>
  <c r="O1038" i="1"/>
  <c r="P1038" i="1"/>
  <c r="Q1038" i="1"/>
  <c r="J1038" i="1"/>
  <c r="R1038" i="1"/>
  <c r="K1038" i="1"/>
  <c r="L1038" i="1"/>
  <c r="A1179" i="1"/>
  <c r="B1179" i="1"/>
  <c r="K1179" i="1"/>
  <c r="L1179" i="1"/>
  <c r="M1179" i="1"/>
  <c r="N1179" i="1"/>
  <c r="O1179" i="1"/>
  <c r="P1179" i="1"/>
  <c r="Q1179" i="1"/>
  <c r="J1179" i="1"/>
  <c r="R1179"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P344" i="1"/>
  <c r="Q344" i="1"/>
  <c r="J344" i="1"/>
  <c r="R344" i="1"/>
  <c r="K344" i="1"/>
  <c r="A1094" i="1"/>
  <c r="B1094" i="1"/>
  <c r="N1094" i="1"/>
  <c r="O1094" i="1"/>
  <c r="P1094" i="1"/>
  <c r="Q1094" i="1"/>
  <c r="J1094" i="1"/>
  <c r="R1094" i="1"/>
  <c r="K1094" i="1"/>
  <c r="L1094" i="1"/>
  <c r="M1094"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J754" i="1"/>
  <c r="R754" i="1"/>
  <c r="K754" i="1"/>
  <c r="O754" i="1"/>
  <c r="P754" i="1"/>
  <c r="Q754" i="1"/>
  <c r="L754" i="1"/>
  <c r="M754" i="1"/>
  <c r="N754" i="1"/>
  <c r="A1043" i="1"/>
  <c r="B1043" i="1"/>
  <c r="P1043" i="1"/>
  <c r="Q1043" i="1"/>
  <c r="J1043" i="1"/>
  <c r="R1043" i="1"/>
  <c r="K1043" i="1"/>
  <c r="L1043" i="1"/>
  <c r="M1043" i="1"/>
  <c r="N1043" i="1"/>
  <c r="O1043" i="1"/>
  <c r="A1112" i="1"/>
  <c r="B1112" i="1"/>
  <c r="L1112" i="1"/>
  <c r="M1112" i="1"/>
  <c r="N1112" i="1"/>
  <c r="O1112" i="1"/>
  <c r="P1112" i="1"/>
  <c r="Q1112" i="1"/>
  <c r="J1112" i="1"/>
  <c r="R1112" i="1"/>
  <c r="K1112" i="1"/>
  <c r="B1118" i="1"/>
  <c r="A1118" i="1"/>
  <c r="N1118" i="1"/>
  <c r="O1118" i="1"/>
  <c r="P1118" i="1"/>
  <c r="Q1118" i="1"/>
  <c r="J1118" i="1"/>
  <c r="R1118" i="1"/>
  <c r="K1118" i="1"/>
  <c r="L1118" i="1"/>
  <c r="M1118" i="1"/>
  <c r="A1131" i="1"/>
  <c r="B1131" i="1"/>
  <c r="Q1131" i="1"/>
  <c r="J1131" i="1"/>
  <c r="R1131" i="1"/>
  <c r="K1131" i="1"/>
  <c r="L1131" i="1"/>
  <c r="M1131" i="1"/>
  <c r="N1131" i="1"/>
  <c r="O1131" i="1"/>
  <c r="P1131" i="1"/>
  <c r="A1152" i="1"/>
  <c r="B1152" i="1"/>
  <c r="M1152" i="1"/>
  <c r="N1152" i="1"/>
  <c r="O1152" i="1"/>
  <c r="P1152" i="1"/>
  <c r="Q1152" i="1"/>
  <c r="J1152" i="1"/>
  <c r="R1152" i="1"/>
  <c r="L1152" i="1"/>
  <c r="K1152" i="1"/>
  <c r="B1170" i="1"/>
  <c r="A1170" i="1"/>
  <c r="L1170" i="1"/>
  <c r="M1170" i="1"/>
  <c r="N1170" i="1"/>
  <c r="O1170" i="1"/>
  <c r="P1170" i="1"/>
  <c r="Q1170" i="1"/>
  <c r="J1170" i="1"/>
  <c r="R1170" i="1"/>
  <c r="K1170" i="1"/>
  <c r="B1182" i="1"/>
  <c r="A1182" i="1"/>
  <c r="P1182" i="1"/>
  <c r="Q1182" i="1"/>
  <c r="J1182" i="1"/>
  <c r="R1182" i="1"/>
  <c r="K1182" i="1"/>
  <c r="L1182" i="1"/>
  <c r="M1182" i="1"/>
  <c r="N1182" i="1"/>
  <c r="O1182"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35" i="1"/>
  <c r="B1035" i="1"/>
  <c r="P1035" i="1"/>
  <c r="Q1035" i="1"/>
  <c r="J1035" i="1"/>
  <c r="R1035" i="1"/>
  <c r="K1035" i="1"/>
  <c r="L1035" i="1"/>
  <c r="M1035" i="1"/>
  <c r="N1035"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51" i="1"/>
  <c r="B1051" i="1"/>
  <c r="P1051" i="1"/>
  <c r="Q1051" i="1"/>
  <c r="J1051" i="1"/>
  <c r="R1051" i="1"/>
  <c r="K1051" i="1"/>
  <c r="L1051" i="1"/>
  <c r="M1051" i="1"/>
  <c r="N1051" i="1"/>
  <c r="O1051" i="1"/>
  <c r="B349" i="1"/>
  <c r="A349" i="1"/>
  <c r="P349" i="1"/>
  <c r="Q349" i="1"/>
  <c r="J349" i="1"/>
  <c r="R349" i="1"/>
  <c r="K349" i="1"/>
  <c r="L349" i="1"/>
  <c r="M349" i="1"/>
  <c r="N349" i="1"/>
  <c r="A350" i="1"/>
  <c r="B350" i="1"/>
  <c r="N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73" i="1"/>
  <c r="B1173" i="1"/>
  <c r="Q1173" i="1"/>
  <c r="J1173" i="1"/>
  <c r="R1173" i="1"/>
  <c r="K1173" i="1"/>
  <c r="L1173" i="1"/>
  <c r="M1173" i="1"/>
  <c r="N1173" i="1"/>
  <c r="O1173" i="1"/>
  <c r="P1173"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8" i="1"/>
  <c r="B998" i="1"/>
  <c r="N998" i="1"/>
  <c r="O998" i="1"/>
  <c r="P998" i="1"/>
  <c r="Q998" i="1"/>
  <c r="J998" i="1"/>
  <c r="R998" i="1"/>
  <c r="K998" i="1"/>
  <c r="M998" i="1"/>
  <c r="L998" i="1"/>
  <c r="A133" i="1"/>
  <c r="B133" i="1"/>
  <c r="L133" i="1"/>
  <c r="M133" i="1"/>
  <c r="N133" i="1"/>
  <c r="O133" i="1"/>
  <c r="P133" i="1"/>
  <c r="Q133" i="1"/>
  <c r="J133" i="1"/>
  <c r="R133" i="1"/>
  <c r="K133" i="1"/>
  <c r="A1106" i="1"/>
  <c r="B1106" i="1"/>
  <c r="J1106" i="1"/>
  <c r="R1106" i="1"/>
  <c r="K1106" i="1"/>
  <c r="L1106" i="1"/>
  <c r="M1106" i="1"/>
  <c r="N1106" i="1"/>
  <c r="O1106" i="1"/>
  <c r="P1106" i="1"/>
  <c r="Q1106" i="1"/>
  <c r="A1053" i="1"/>
  <c r="B1053" i="1"/>
  <c r="N1053" i="1"/>
  <c r="O1053" i="1"/>
  <c r="P1053" i="1"/>
  <c r="Q1053" i="1"/>
  <c r="J1053" i="1"/>
  <c r="R1053" i="1"/>
  <c r="K1053" i="1"/>
  <c r="L1053" i="1"/>
  <c r="M1053" i="1"/>
  <c r="A1016" i="1"/>
  <c r="B1016" i="1"/>
  <c r="L1016" i="1"/>
  <c r="J1016" i="1"/>
  <c r="K1016" i="1"/>
  <c r="M1016" i="1"/>
  <c r="N1016" i="1"/>
  <c r="O1016" i="1"/>
  <c r="P1016" i="1"/>
  <c r="Q1016" i="1"/>
  <c r="R1016"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62" i="1"/>
  <c r="B1062" i="1"/>
  <c r="N1062" i="1"/>
  <c r="O1062" i="1"/>
  <c r="P1062" i="1"/>
  <c r="Q1062" i="1"/>
  <c r="J1062" i="1"/>
  <c r="R1062" i="1"/>
  <c r="K1062" i="1"/>
  <c r="L1062" i="1"/>
  <c r="M1062" i="1"/>
  <c r="B272" i="1"/>
  <c r="A272" i="1"/>
  <c r="P272" i="1"/>
  <c r="J272" i="1"/>
  <c r="R272" i="1"/>
  <c r="K272" i="1"/>
  <c r="L272" i="1"/>
  <c r="M272" i="1"/>
  <c r="N272" i="1"/>
  <c r="O272" i="1"/>
  <c r="Q272" i="1"/>
  <c r="B318" i="1"/>
  <c r="A318" i="1"/>
  <c r="K318" i="1"/>
  <c r="L318" i="1"/>
  <c r="M318" i="1"/>
  <c r="N318" i="1"/>
  <c r="O318" i="1"/>
  <c r="P318" i="1"/>
  <c r="Q318" i="1"/>
  <c r="R318" i="1"/>
  <c r="J318" i="1"/>
  <c r="A1078" i="1"/>
  <c r="B1078" i="1"/>
  <c r="N1078" i="1"/>
  <c r="O1078" i="1"/>
  <c r="P1078" i="1"/>
  <c r="Q1078" i="1"/>
  <c r="J1078" i="1"/>
  <c r="R1078" i="1"/>
  <c r="K1078" i="1"/>
  <c r="L1078" i="1"/>
  <c r="M1078" i="1"/>
  <c r="A1086" i="1"/>
  <c r="B1086" i="1"/>
  <c r="N1086" i="1"/>
  <c r="O1086" i="1"/>
  <c r="P1086" i="1"/>
  <c r="Q1086" i="1"/>
  <c r="J1086" i="1"/>
  <c r="R1086" i="1"/>
  <c r="K1086" i="1"/>
  <c r="L1086" i="1"/>
  <c r="M1086"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211" i="1"/>
  <c r="B1211" i="1"/>
  <c r="J1211" i="1"/>
  <c r="R1211" i="1"/>
  <c r="K1211" i="1"/>
  <c r="L1211" i="1"/>
  <c r="M1211" i="1"/>
  <c r="N1211" i="1"/>
  <c r="O1211" i="1"/>
  <c r="P1211" i="1"/>
  <c r="Q1211" i="1"/>
  <c r="B1251" i="1"/>
  <c r="A1251" i="1"/>
  <c r="J1251" i="1"/>
  <c r="R1251" i="1"/>
  <c r="K1251" i="1"/>
  <c r="L1251" i="1"/>
  <c r="M1251" i="1"/>
  <c r="N1251" i="1"/>
  <c r="O1251" i="1"/>
  <c r="P1251" i="1"/>
  <c r="Q1251" i="1"/>
  <c r="A1242" i="1"/>
  <c r="B1242" i="1"/>
  <c r="K1242" i="1"/>
  <c r="L1242" i="1"/>
  <c r="M1242" i="1"/>
  <c r="N1242" i="1"/>
  <c r="O1242" i="1"/>
  <c r="P1242" i="1"/>
  <c r="Q1242" i="1"/>
  <c r="J1242" i="1"/>
  <c r="R1242" i="1"/>
  <c r="A1232" i="1"/>
  <c r="B1232" i="1"/>
  <c r="M1232" i="1"/>
  <c r="P1232" i="1"/>
  <c r="N1232" i="1"/>
  <c r="O1232" i="1"/>
  <c r="Q1232" i="1"/>
  <c r="J1232" i="1"/>
  <c r="R1232" i="1"/>
  <c r="K1232" i="1"/>
  <c r="L1232" i="1"/>
  <c r="A1222" i="1"/>
  <c r="B1222" i="1"/>
  <c r="O1222" i="1"/>
  <c r="P1222" i="1"/>
  <c r="J1222" i="1"/>
  <c r="Q1222" i="1"/>
  <c r="R1222" i="1"/>
  <c r="K1222" i="1"/>
  <c r="L1222" i="1"/>
  <c r="M1222" i="1"/>
  <c r="N1222" i="1"/>
  <c r="A1210" i="1"/>
  <c r="B1210" i="1"/>
  <c r="K1210" i="1"/>
  <c r="L1210" i="1"/>
  <c r="M1210" i="1"/>
  <c r="N1210" i="1"/>
  <c r="O1210" i="1"/>
  <c r="P1210" i="1"/>
  <c r="Q1210" i="1"/>
  <c r="J1210" i="1"/>
  <c r="R1210" i="1"/>
  <c r="A1250" i="1"/>
  <c r="B1250" i="1"/>
  <c r="K1250" i="1"/>
  <c r="L1250" i="1"/>
  <c r="M1250" i="1"/>
  <c r="N1250" i="1"/>
  <c r="O1250" i="1"/>
  <c r="Q1250" i="1"/>
  <c r="P1250" i="1"/>
  <c r="J1250" i="1"/>
  <c r="R1250" i="1"/>
  <c r="A1241" i="1"/>
  <c r="B1241" i="1"/>
  <c r="L1241" i="1"/>
  <c r="M1241" i="1"/>
  <c r="N1241" i="1"/>
  <c r="O1241" i="1"/>
  <c r="P1241" i="1"/>
  <c r="Q1241" i="1"/>
  <c r="J1241" i="1"/>
  <c r="R1241" i="1"/>
  <c r="K1241" i="1"/>
  <c r="A1231" i="1"/>
  <c r="B1231" i="1"/>
  <c r="N1231" i="1"/>
  <c r="Q1231" i="1"/>
  <c r="O1231" i="1"/>
  <c r="P1231" i="1"/>
  <c r="J1231" i="1"/>
  <c r="R1231" i="1"/>
  <c r="K1231" i="1"/>
  <c r="L1231" i="1"/>
  <c r="M1231" i="1"/>
  <c r="A1221" i="1"/>
  <c r="B1221" i="1"/>
  <c r="P1221" i="1"/>
  <c r="Q1221" i="1"/>
  <c r="K1221" i="1"/>
  <c r="J1221" i="1"/>
  <c r="R1221" i="1"/>
  <c r="L1221" i="1"/>
  <c r="M1221" i="1"/>
  <c r="N1221" i="1"/>
  <c r="O1221" i="1"/>
  <c r="B146" i="1"/>
  <c r="A146" i="1"/>
  <c r="O146" i="1"/>
  <c r="P146" i="1"/>
  <c r="Q146" i="1"/>
  <c r="J146" i="1"/>
  <c r="R146" i="1"/>
  <c r="K146" i="1"/>
  <c r="L146" i="1"/>
  <c r="M146" i="1"/>
  <c r="N146" i="1"/>
  <c r="A1132" i="1"/>
  <c r="B1132" i="1"/>
  <c r="P1132" i="1"/>
  <c r="Q1132" i="1"/>
  <c r="J1132" i="1"/>
  <c r="R1132" i="1"/>
  <c r="K1132" i="1"/>
  <c r="L1132" i="1"/>
  <c r="M1132" i="1"/>
  <c r="N1132" i="1"/>
  <c r="O1132" i="1"/>
  <c r="A1034" i="1"/>
  <c r="B1034" i="1"/>
  <c r="Q1034" i="1"/>
  <c r="J1034" i="1"/>
  <c r="R1034" i="1"/>
  <c r="K1034" i="1"/>
  <c r="L1034" i="1"/>
  <c r="M1034" i="1"/>
  <c r="N1034" i="1"/>
  <c r="P1034" i="1"/>
  <c r="A77" i="1"/>
  <c r="B77" i="1"/>
  <c r="N77" i="1"/>
  <c r="L77" i="1"/>
  <c r="M77" i="1"/>
  <c r="O77" i="1"/>
  <c r="P77" i="1"/>
  <c r="Q77" i="1"/>
  <c r="J77" i="1"/>
  <c r="K77" i="1"/>
  <c r="R77" i="1"/>
  <c r="A55" i="1"/>
  <c r="B55" i="1"/>
  <c r="M55" i="1"/>
  <c r="N55" i="1"/>
  <c r="O55" i="1"/>
  <c r="L55" i="1"/>
  <c r="K55" i="1"/>
  <c r="P55" i="1"/>
  <c r="Q55" i="1"/>
  <c r="R55" i="1"/>
  <c r="J55" i="1"/>
  <c r="A1105" i="1"/>
  <c r="B1105" i="1"/>
  <c r="K1105" i="1"/>
  <c r="L1105" i="1"/>
  <c r="M1105" i="1"/>
  <c r="N1105" i="1"/>
  <c r="O1105" i="1"/>
  <c r="P1105" i="1"/>
  <c r="Q1105" i="1"/>
  <c r="J1105" i="1"/>
  <c r="R1105" i="1"/>
  <c r="A1052" i="1"/>
  <c r="B1052" i="1"/>
  <c r="O1052" i="1"/>
  <c r="P1052" i="1"/>
  <c r="Q1052" i="1"/>
  <c r="J1052" i="1"/>
  <c r="R1052" i="1"/>
  <c r="K1052" i="1"/>
  <c r="L1052" i="1"/>
  <c r="M1052" i="1"/>
  <c r="N1052"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79" i="1"/>
  <c r="B1079" i="1"/>
  <c r="M1079" i="1"/>
  <c r="N1079" i="1"/>
  <c r="O1079" i="1"/>
  <c r="P1079" i="1"/>
  <c r="Q1079" i="1"/>
  <c r="J1079" i="1"/>
  <c r="R1079" i="1"/>
  <c r="K1079" i="1"/>
  <c r="L1079" i="1"/>
  <c r="A1087" i="1"/>
  <c r="B1087" i="1"/>
  <c r="M1087" i="1"/>
  <c r="N1087" i="1"/>
  <c r="O1087" i="1"/>
  <c r="P1087" i="1"/>
  <c r="Q1087" i="1"/>
  <c r="J1087" i="1"/>
  <c r="R1087" i="1"/>
  <c r="K1087" i="1"/>
  <c r="L1087"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P347" i="1"/>
  <c r="A1096" i="1"/>
  <c r="B1096" i="1"/>
  <c r="L1096" i="1"/>
  <c r="M1096" i="1"/>
  <c r="N1096" i="1"/>
  <c r="O1096" i="1"/>
  <c r="P1096" i="1"/>
  <c r="Q1096" i="1"/>
  <c r="J1096" i="1"/>
  <c r="R1096" i="1"/>
  <c r="K1096"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37" i="1"/>
  <c r="B1037" i="1"/>
  <c r="N1037" i="1"/>
  <c r="O1037" i="1"/>
  <c r="P1037" i="1"/>
  <c r="Q1037" i="1"/>
  <c r="J1037" i="1"/>
  <c r="R1037" i="1"/>
  <c r="K1037" i="1"/>
  <c r="L1037" i="1"/>
  <c r="M1037" i="1"/>
  <c r="A1041" i="1"/>
  <c r="B1041" i="1"/>
  <c r="J1041" i="1"/>
  <c r="R1041" i="1"/>
  <c r="K1041" i="1"/>
  <c r="L1041" i="1"/>
  <c r="M1041" i="1"/>
  <c r="N1041" i="1"/>
  <c r="O1041" i="1"/>
  <c r="P1041" i="1"/>
  <c r="Q1041" i="1"/>
  <c r="A1110" i="1"/>
  <c r="B1110" i="1"/>
  <c r="N1110" i="1"/>
  <c r="O1110" i="1"/>
  <c r="P1110" i="1"/>
  <c r="Q1110" i="1"/>
  <c r="J1110" i="1"/>
  <c r="R1110" i="1"/>
  <c r="K1110" i="1"/>
  <c r="L1110" i="1"/>
  <c r="M1110" i="1"/>
  <c r="A1116" i="1"/>
  <c r="B1116" i="1"/>
  <c r="P1116" i="1"/>
  <c r="Q1116" i="1"/>
  <c r="J1116" i="1"/>
  <c r="R1116" i="1"/>
  <c r="K1116" i="1"/>
  <c r="L1116" i="1"/>
  <c r="M1116" i="1"/>
  <c r="N1116" i="1"/>
  <c r="O1116" i="1"/>
  <c r="A1159" i="1"/>
  <c r="B1159" i="1"/>
  <c r="N1159" i="1"/>
  <c r="O1159" i="1"/>
  <c r="Q1159" i="1"/>
  <c r="K1159" i="1"/>
  <c r="P1159" i="1"/>
  <c r="R1159" i="1"/>
  <c r="J1159" i="1"/>
  <c r="L1159" i="1"/>
  <c r="M1159" i="1"/>
  <c r="B1154" i="1"/>
  <c r="A1154" i="1"/>
  <c r="K1154" i="1"/>
  <c r="L1154" i="1"/>
  <c r="M1154" i="1"/>
  <c r="N1154" i="1"/>
  <c r="O1154" i="1"/>
  <c r="P1154" i="1"/>
  <c r="J1154" i="1"/>
  <c r="Q1154" i="1"/>
  <c r="R1154" i="1"/>
  <c r="A1172" i="1"/>
  <c r="B1172" i="1"/>
  <c r="J1172" i="1"/>
  <c r="R1172" i="1"/>
  <c r="K1172" i="1"/>
  <c r="L1172" i="1"/>
  <c r="M1172" i="1"/>
  <c r="N1172" i="1"/>
  <c r="O1172" i="1"/>
  <c r="P1172" i="1"/>
  <c r="Q1172" i="1"/>
  <c r="B1202" i="1"/>
  <c r="A1202" i="1"/>
  <c r="L1202" i="1"/>
  <c r="M1202" i="1"/>
  <c r="N1202" i="1"/>
  <c r="O1202" i="1"/>
  <c r="P1202" i="1"/>
  <c r="Q1202" i="1"/>
  <c r="J1202" i="1"/>
  <c r="R1202" i="1"/>
  <c r="K1202"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33" i="1"/>
  <c r="B1033" i="1"/>
  <c r="J1033" i="1"/>
  <c r="R1033" i="1"/>
  <c r="K1033" i="1"/>
  <c r="L1033" i="1"/>
  <c r="M1033" i="1"/>
  <c r="N1033" i="1"/>
  <c r="P1033" i="1"/>
  <c r="Q1033"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104" i="1"/>
  <c r="B1104" i="1"/>
  <c r="L1104" i="1"/>
  <c r="M1104" i="1"/>
  <c r="N1104" i="1"/>
  <c r="O1104" i="1"/>
  <c r="P1104" i="1"/>
  <c r="Q1104" i="1"/>
  <c r="J1104" i="1"/>
  <c r="R1104" i="1"/>
  <c r="K1104" i="1"/>
  <c r="A1010" i="1"/>
  <c r="B1010" i="1"/>
  <c r="N1010" i="1"/>
  <c r="P1010" i="1"/>
  <c r="J1010" i="1"/>
  <c r="R1010" i="1"/>
  <c r="K1010" i="1"/>
  <c r="L1010" i="1"/>
  <c r="M1010" i="1"/>
  <c r="O1010" i="1"/>
  <c r="Q1010"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80" i="1"/>
  <c r="B1080" i="1"/>
  <c r="L1080" i="1"/>
  <c r="M1080" i="1"/>
  <c r="N1080" i="1"/>
  <c r="O1080" i="1"/>
  <c r="P1080" i="1"/>
  <c r="Q1080" i="1"/>
  <c r="J1080" i="1"/>
  <c r="R1080" i="1"/>
  <c r="K1080" i="1"/>
  <c r="A1088" i="1"/>
  <c r="B1088" i="1"/>
  <c r="L1088" i="1"/>
  <c r="M1088" i="1"/>
  <c r="N1088" i="1"/>
  <c r="O1088" i="1"/>
  <c r="P1088" i="1"/>
  <c r="Q1088" i="1"/>
  <c r="J1088" i="1"/>
  <c r="R1088" i="1"/>
  <c r="K1088"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09" i="1"/>
  <c r="A1209" i="1"/>
  <c r="L1209" i="1"/>
  <c r="M1209" i="1"/>
  <c r="N1209" i="1"/>
  <c r="O1209" i="1"/>
  <c r="P1209" i="1"/>
  <c r="Q1209" i="1"/>
  <c r="J1209" i="1"/>
  <c r="R1209" i="1"/>
  <c r="K1209" i="1"/>
  <c r="A1249" i="1"/>
  <c r="B1249" i="1"/>
  <c r="L1249" i="1"/>
  <c r="M1249" i="1"/>
  <c r="N1249" i="1"/>
  <c r="O1249" i="1"/>
  <c r="P1249" i="1"/>
  <c r="K1249" i="1"/>
  <c r="Q1249" i="1"/>
  <c r="J1249" i="1"/>
  <c r="R1249" i="1"/>
  <c r="B1240" i="1"/>
  <c r="A1240" i="1"/>
  <c r="M1240" i="1"/>
  <c r="N1240" i="1"/>
  <c r="O1240" i="1"/>
  <c r="P1240" i="1"/>
  <c r="Q1240" i="1"/>
  <c r="J1240" i="1"/>
  <c r="R1240" i="1"/>
  <c r="K1240" i="1"/>
  <c r="L1240" i="1"/>
  <c r="A1230" i="1"/>
  <c r="B1230" i="1"/>
  <c r="O1230" i="1"/>
  <c r="J1230" i="1"/>
  <c r="R1230" i="1"/>
  <c r="P1230" i="1"/>
  <c r="Q1230" i="1"/>
  <c r="K1230" i="1"/>
  <c r="L1230" i="1"/>
  <c r="M1230" i="1"/>
  <c r="N1230" i="1"/>
  <c r="A1220" i="1"/>
  <c r="B1220" i="1"/>
  <c r="Q1220" i="1"/>
  <c r="L1220" i="1"/>
  <c r="J1220" i="1"/>
  <c r="R1220" i="1"/>
  <c r="K1220" i="1"/>
  <c r="M1220" i="1"/>
  <c r="N1220" i="1"/>
  <c r="O1220" i="1"/>
  <c r="P1220" i="1"/>
  <c r="B345" i="1"/>
  <c r="A345" i="1"/>
  <c r="K345" i="1"/>
  <c r="L345" i="1"/>
  <c r="M345" i="1"/>
  <c r="N345" i="1"/>
  <c r="P345" i="1"/>
  <c r="Q345" i="1"/>
  <c r="J345" i="1"/>
  <c r="R345" i="1"/>
  <c r="A1111" i="1"/>
  <c r="B1111" i="1"/>
  <c r="M1111" i="1"/>
  <c r="N1111" i="1"/>
  <c r="O1111" i="1"/>
  <c r="P1111" i="1"/>
  <c r="Q1111" i="1"/>
  <c r="J1111" i="1"/>
  <c r="R1111" i="1"/>
  <c r="K1111" i="1"/>
  <c r="L1111" i="1"/>
  <c r="A297" i="1"/>
  <c r="B297" i="1"/>
  <c r="M297" i="1"/>
  <c r="L297" i="1"/>
  <c r="N297" i="1"/>
  <c r="O297" i="1"/>
  <c r="P297" i="1"/>
  <c r="Q297" i="1"/>
  <c r="R297" i="1"/>
  <c r="J297" i="1"/>
  <c r="K297" i="1"/>
  <c r="A348" i="1"/>
  <c r="B348" i="1"/>
  <c r="P348" i="1"/>
  <c r="Q348" i="1"/>
  <c r="J348" i="1"/>
  <c r="R348" i="1"/>
  <c r="K348" i="1"/>
  <c r="L348" i="1"/>
  <c r="M348" i="1"/>
  <c r="N348" i="1"/>
  <c r="K753" i="1"/>
  <c r="L753" i="1"/>
  <c r="N753" i="1"/>
  <c r="O753" i="1"/>
  <c r="P753" i="1"/>
  <c r="Q753" i="1"/>
  <c r="R753" i="1"/>
  <c r="J753" i="1"/>
  <c r="M753" i="1"/>
  <c r="A1183" i="1"/>
  <c r="B1183" i="1"/>
  <c r="O1183" i="1"/>
  <c r="P1183" i="1"/>
  <c r="Q1183" i="1"/>
  <c r="J1183" i="1"/>
  <c r="R1183" i="1"/>
  <c r="K1183" i="1"/>
  <c r="L1183" i="1"/>
  <c r="M1183" i="1"/>
  <c r="N1183" i="1"/>
  <c r="A289" i="1"/>
  <c r="B289" i="1"/>
  <c r="L289" i="1"/>
  <c r="M289" i="1"/>
  <c r="N289" i="1"/>
  <c r="O289" i="1"/>
  <c r="P289" i="1"/>
  <c r="Q289" i="1"/>
  <c r="R289" i="1"/>
  <c r="J289" i="1"/>
  <c r="K289" i="1"/>
  <c r="A85" i="1"/>
  <c r="B85" i="1"/>
  <c r="K85" i="1"/>
  <c r="L85" i="1"/>
  <c r="M85" i="1"/>
  <c r="N85" i="1"/>
  <c r="O85" i="1"/>
  <c r="Q85" i="1"/>
  <c r="J85" i="1"/>
  <c r="P85" i="1"/>
  <c r="R85" i="1"/>
  <c r="A1017" i="1"/>
  <c r="B1017" i="1"/>
  <c r="J1017" i="1"/>
  <c r="R1017" i="1"/>
  <c r="K1017" i="1"/>
  <c r="L1017" i="1"/>
  <c r="M1017" i="1"/>
  <c r="N1017" i="1"/>
  <c r="O1017" i="1"/>
  <c r="P1017" i="1"/>
  <c r="Q1017" i="1"/>
  <c r="A1097" i="1"/>
  <c r="B1097" i="1"/>
  <c r="K1097" i="1"/>
  <c r="L1097" i="1"/>
  <c r="M1097" i="1"/>
  <c r="N1097" i="1"/>
  <c r="O1097" i="1"/>
  <c r="P1097" i="1"/>
  <c r="Q1097" i="1"/>
  <c r="J1097" i="1"/>
  <c r="R1097" i="1"/>
  <c r="A1160" i="1"/>
  <c r="B1160" i="1"/>
  <c r="M1160" i="1"/>
  <c r="N1160" i="1"/>
  <c r="P1160" i="1"/>
  <c r="J1160" i="1"/>
  <c r="R1160" i="1"/>
  <c r="K1160" i="1"/>
  <c r="L1160" i="1"/>
  <c r="O1160" i="1"/>
  <c r="Q1160"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81" i="1"/>
  <c r="B1081" i="1"/>
  <c r="K1081" i="1"/>
  <c r="L1081" i="1"/>
  <c r="M1081" i="1"/>
  <c r="N1081" i="1"/>
  <c r="O1081" i="1"/>
  <c r="P1081" i="1"/>
  <c r="Q1081" i="1"/>
  <c r="J1081" i="1"/>
  <c r="R1081"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44" i="1"/>
  <c r="B1244" i="1"/>
  <c r="Q1244" i="1"/>
  <c r="J1244" i="1"/>
  <c r="R1244" i="1"/>
  <c r="K1244" i="1"/>
  <c r="L1244" i="1"/>
  <c r="M1244" i="1"/>
  <c r="N1244" i="1"/>
  <c r="O1244" i="1"/>
  <c r="P1244" i="1"/>
  <c r="A1234" i="1"/>
  <c r="B1234" i="1"/>
  <c r="K1234" i="1"/>
  <c r="L1234" i="1"/>
  <c r="M1234" i="1"/>
  <c r="N1234" i="1"/>
  <c r="O1234" i="1"/>
  <c r="P1234" i="1"/>
  <c r="Q1234" i="1"/>
  <c r="J1234" i="1"/>
  <c r="R1234" i="1"/>
  <c r="A346" i="1"/>
  <c r="B346" i="1"/>
  <c r="J346" i="1"/>
  <c r="R346" i="1"/>
  <c r="K346" i="1"/>
  <c r="L346" i="1"/>
  <c r="M346" i="1"/>
  <c r="N346" i="1"/>
  <c r="P346" i="1"/>
  <c r="Q346" i="1"/>
  <c r="A1098" i="1"/>
  <c r="B1098" i="1"/>
  <c r="J1098" i="1"/>
  <c r="R1098" i="1"/>
  <c r="K1098" i="1"/>
  <c r="L1098" i="1"/>
  <c r="M1098" i="1"/>
  <c r="N1098" i="1"/>
  <c r="O1098" i="1"/>
  <c r="P1098" i="1"/>
  <c r="Q1098" i="1"/>
  <c r="A143" i="1"/>
  <c r="B143" i="1"/>
  <c r="J143" i="1"/>
  <c r="R143" i="1"/>
  <c r="K143" i="1"/>
  <c r="L143" i="1"/>
  <c r="M143" i="1"/>
  <c r="N143" i="1"/>
  <c r="O143" i="1"/>
  <c r="P143" i="1"/>
  <c r="Q143" i="1"/>
  <c r="A225" i="1"/>
  <c r="B225" i="1"/>
  <c r="O225" i="1"/>
  <c r="P225" i="1"/>
  <c r="Q225" i="1"/>
  <c r="J225" i="1"/>
  <c r="R225" i="1"/>
  <c r="K225" i="1"/>
  <c r="L225" i="1"/>
  <c r="M225" i="1"/>
  <c r="N225" i="1"/>
  <c r="O749" i="1"/>
  <c r="P749" i="1"/>
  <c r="R749" i="1"/>
  <c r="J749" i="1"/>
  <c r="K749" i="1"/>
  <c r="L749" i="1"/>
  <c r="M749" i="1"/>
  <c r="N749" i="1"/>
  <c r="Q749" i="1"/>
  <c r="A1047" i="1"/>
  <c r="B1047" i="1"/>
  <c r="L1047" i="1"/>
  <c r="M1047" i="1"/>
  <c r="N1047" i="1"/>
  <c r="O1047" i="1"/>
  <c r="P1047" i="1"/>
  <c r="Q1047" i="1"/>
  <c r="J1047" i="1"/>
  <c r="R1047" i="1"/>
  <c r="K1047" i="1"/>
  <c r="A1039" i="1"/>
  <c r="B1039" i="1"/>
  <c r="L1039" i="1"/>
  <c r="M1039" i="1"/>
  <c r="N1039" i="1"/>
  <c r="O1039" i="1"/>
  <c r="P1039" i="1"/>
  <c r="Q1039" i="1"/>
  <c r="J1039" i="1"/>
  <c r="R1039" i="1"/>
  <c r="K1039" i="1"/>
  <c r="A1115" i="1"/>
  <c r="B1115" i="1"/>
  <c r="Q1115" i="1"/>
  <c r="J1115" i="1"/>
  <c r="R1115" i="1"/>
  <c r="K1115" i="1"/>
  <c r="L1115" i="1"/>
  <c r="M1115" i="1"/>
  <c r="N1115" i="1"/>
  <c r="O1115" i="1"/>
  <c r="P1115" i="1"/>
  <c r="A1127" i="1"/>
  <c r="B1127" i="1"/>
  <c r="M1127" i="1"/>
  <c r="N1127" i="1"/>
  <c r="O1127" i="1"/>
  <c r="P1127" i="1"/>
  <c r="Q1127" i="1"/>
  <c r="J1127" i="1"/>
  <c r="R1127" i="1"/>
  <c r="K1127" i="1"/>
  <c r="L1127" i="1"/>
  <c r="A1161" i="1"/>
  <c r="B1161" i="1"/>
  <c r="L1161" i="1"/>
  <c r="M1161" i="1"/>
  <c r="O1161" i="1"/>
  <c r="Q1161" i="1"/>
  <c r="N1161" i="1"/>
  <c r="P1161" i="1"/>
  <c r="R1161" i="1"/>
  <c r="J1161" i="1"/>
  <c r="K1161" i="1"/>
  <c r="B1166" i="1"/>
  <c r="A1166" i="1"/>
  <c r="L1166" i="1"/>
  <c r="M1166" i="1"/>
  <c r="N1166" i="1"/>
  <c r="O1166" i="1"/>
  <c r="P1166" i="1"/>
  <c r="Q1166" i="1"/>
  <c r="R1166" i="1"/>
  <c r="J1166" i="1"/>
  <c r="K1166" i="1"/>
  <c r="B1178" i="1"/>
  <c r="A1178" i="1"/>
  <c r="L1178" i="1"/>
  <c r="M1178" i="1"/>
  <c r="N1178" i="1"/>
  <c r="O1178" i="1"/>
  <c r="P1178" i="1"/>
  <c r="Q1178" i="1"/>
  <c r="J1178" i="1"/>
  <c r="R1178" i="1"/>
  <c r="K1178" i="1"/>
  <c r="A1204" i="1"/>
  <c r="B1204" i="1"/>
  <c r="J1204" i="1"/>
  <c r="R1204" i="1"/>
  <c r="K1204" i="1"/>
  <c r="L1204" i="1"/>
  <c r="M1204" i="1"/>
  <c r="N1204" i="1"/>
  <c r="O1204" i="1"/>
  <c r="P1204" i="1"/>
  <c r="Q1204"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1" i="1"/>
  <c r="B1031" i="1"/>
  <c r="L1031" i="1"/>
  <c r="M1031" i="1"/>
  <c r="N1031" i="1"/>
  <c r="P1031" i="1"/>
  <c r="Q1031" i="1"/>
  <c r="J1031" i="1"/>
  <c r="R1031" i="1"/>
  <c r="K1031"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102" i="1"/>
  <c r="B1102" i="1"/>
  <c r="N1102" i="1"/>
  <c r="O1102" i="1"/>
  <c r="P1102" i="1"/>
  <c r="Q1102" i="1"/>
  <c r="J1102" i="1"/>
  <c r="R1102" i="1"/>
  <c r="K1102" i="1"/>
  <c r="L1102" i="1"/>
  <c r="M1102" i="1"/>
  <c r="A1012" i="1"/>
  <c r="B1012" i="1"/>
  <c r="L1012" i="1"/>
  <c r="P1012" i="1"/>
  <c r="N1012" i="1"/>
  <c r="O1012" i="1"/>
  <c r="Q1012" i="1"/>
  <c r="R1012" i="1"/>
  <c r="J1012" i="1"/>
  <c r="K1012" i="1"/>
  <c r="M1012"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P352" i="1"/>
  <c r="Q352" i="1"/>
  <c r="J352" i="1"/>
  <c r="R352" i="1"/>
  <c r="K352" i="1"/>
  <c r="A1082" i="1"/>
  <c r="B1082" i="1"/>
  <c r="J1082" i="1"/>
  <c r="R1082" i="1"/>
  <c r="K1082" i="1"/>
  <c r="L1082" i="1"/>
  <c r="M1082" i="1"/>
  <c r="N1082" i="1"/>
  <c r="O1082" i="1"/>
  <c r="P1082" i="1"/>
  <c r="Q1082" i="1"/>
  <c r="A1003" i="1"/>
  <c r="B1003" i="1"/>
  <c r="J1003" i="1"/>
  <c r="R1003" i="1"/>
  <c r="L1003" i="1"/>
  <c r="M1003" i="1"/>
  <c r="N1003" i="1"/>
  <c r="P1003" i="1"/>
  <c r="K1003" i="1"/>
  <c r="O1003" i="1"/>
  <c r="Q1003" i="1"/>
  <c r="B330" i="1"/>
  <c r="A330" i="1"/>
  <c r="O330" i="1"/>
  <c r="P330" i="1"/>
  <c r="Q330" i="1"/>
  <c r="J330" i="1"/>
  <c r="R330" i="1"/>
  <c r="K330" i="1"/>
  <c r="L330" i="1"/>
  <c r="M330" i="1"/>
  <c r="N330" i="1"/>
  <c r="A1156" i="1"/>
  <c r="B1156" i="1"/>
  <c r="Q1156" i="1"/>
  <c r="J1156" i="1"/>
  <c r="R1156" i="1"/>
  <c r="K1156" i="1"/>
  <c r="L1156" i="1"/>
  <c r="M1156" i="1"/>
  <c r="N1156" i="1"/>
  <c r="O1156" i="1"/>
  <c r="P1156" i="1"/>
  <c r="A213" i="1"/>
  <c r="B213" i="1"/>
  <c r="K213" i="1"/>
  <c r="L213" i="1"/>
  <c r="M213" i="1"/>
  <c r="N213" i="1"/>
  <c r="O213" i="1"/>
  <c r="P213" i="1"/>
  <c r="Q213" i="1"/>
  <c r="J213" i="1"/>
  <c r="R213" i="1"/>
  <c r="A221" i="1"/>
  <c r="B221" i="1"/>
  <c r="K221" i="1"/>
  <c r="L221" i="1"/>
  <c r="M221" i="1"/>
  <c r="N221" i="1"/>
  <c r="O221" i="1"/>
  <c r="P221" i="1"/>
  <c r="Q221" i="1"/>
  <c r="R221" i="1"/>
  <c r="J221" i="1"/>
  <c r="A1247" i="1"/>
  <c r="B1247" i="1"/>
  <c r="N1247" i="1"/>
  <c r="O1247" i="1"/>
  <c r="P1247" i="1"/>
  <c r="Q1247" i="1"/>
  <c r="J1247" i="1"/>
  <c r="R1247" i="1"/>
  <c r="K1247" i="1"/>
  <c r="L1247" i="1"/>
  <c r="M1247" i="1"/>
  <c r="A1237" i="1"/>
  <c r="B1237" i="1"/>
  <c r="P1237" i="1"/>
  <c r="Q1237" i="1"/>
  <c r="J1237" i="1"/>
  <c r="R1237" i="1"/>
  <c r="K1237" i="1"/>
  <c r="L1237" i="1"/>
  <c r="M1237" i="1"/>
  <c r="N1237" i="1"/>
  <c r="O1237" i="1"/>
  <c r="A1227" i="1"/>
  <c r="B1227" i="1"/>
  <c r="J1227" i="1"/>
  <c r="R1227" i="1"/>
  <c r="M1227" i="1"/>
  <c r="K1227" i="1"/>
  <c r="L1227" i="1"/>
  <c r="N1227" i="1"/>
  <c r="O1227" i="1"/>
  <c r="P1227" i="1"/>
  <c r="Q1227" i="1"/>
  <c r="B1217" i="1"/>
  <c r="A1217" i="1"/>
  <c r="L1217" i="1"/>
  <c r="M1217" i="1"/>
  <c r="N1217" i="1"/>
  <c r="O1217" i="1"/>
  <c r="P1217" i="1"/>
  <c r="Q1217" i="1"/>
  <c r="J1217" i="1"/>
  <c r="R1217" i="1"/>
  <c r="K1217"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7" i="8"/>
  <c r="B703" i="15"/>
  <c r="F75" i="8"/>
  <c r="F156" i="8"/>
  <c r="F159" i="8"/>
  <c r="F103" i="8"/>
  <c r="F66" i="8"/>
  <c r="F70" i="8"/>
  <c r="F85" i="8"/>
  <c r="G685" i="15"/>
  <c r="D685" i="15"/>
  <c r="B702" i="15"/>
  <c r="B701" i="15"/>
  <c r="E685" i="15"/>
  <c r="B698" i="15"/>
  <c r="B682" i="15"/>
  <c r="I685" i="15"/>
  <c r="I689" i="15"/>
  <c r="B700" i="15"/>
  <c r="F63" i="8"/>
  <c r="F41" i="8"/>
  <c r="F74" i="8"/>
  <c r="F2" i="8"/>
  <c r="B159" i="13"/>
  <c r="F60" i="8"/>
  <c r="F69" i="8"/>
  <c r="F32" i="8"/>
  <c r="F138" i="8"/>
  <c r="F122" i="8"/>
  <c r="F93" i="8"/>
  <c r="F117" i="8"/>
  <c r="F27" i="8"/>
  <c r="F165" i="8"/>
  <c r="F154" i="8"/>
  <c r="F164" i="8"/>
  <c r="F179" i="8"/>
  <c r="F125" i="8"/>
  <c r="F45" i="8"/>
  <c r="F46" i="8"/>
  <c r="F18" i="8"/>
  <c r="F118" i="8"/>
  <c r="F142" i="8"/>
  <c r="F108" i="8"/>
  <c r="F126" i="8"/>
  <c r="F166" i="8"/>
  <c r="B188" i="13"/>
  <c r="B189" i="13"/>
  <c r="F180" i="8"/>
  <c r="F95" i="8"/>
  <c r="F13" i="8"/>
  <c r="F116" i="8"/>
  <c r="F161" i="8"/>
  <c r="F26" i="8"/>
  <c r="F47" i="8"/>
  <c r="F110" i="8"/>
  <c r="B160" i="13"/>
  <c r="F94" i="8"/>
  <c r="F152" i="8"/>
  <c r="F114" i="8"/>
  <c r="F174" i="8"/>
  <c r="F97" i="8"/>
  <c r="A131" i="13"/>
  <c r="F104" i="8"/>
  <c r="F67" i="8"/>
  <c r="F113" i="8"/>
  <c r="F102" i="8"/>
  <c r="F115" i="8"/>
  <c r="A118" i="13"/>
  <c r="A120" i="13"/>
  <c r="A121" i="13"/>
  <c r="F72" i="8"/>
  <c r="F71" i="8"/>
  <c r="F163" i="8"/>
  <c r="F170" i="8"/>
  <c r="F158" i="8"/>
  <c r="F16" i="8"/>
  <c r="F128" i="8"/>
  <c r="F146" i="8"/>
  <c r="F145" i="8"/>
  <c r="F17" i="8"/>
  <c r="F68" i="8"/>
  <c r="F6" i="8"/>
  <c r="F25" i="8"/>
  <c r="F155" i="8"/>
  <c r="F56" i="8"/>
  <c r="F62" i="8"/>
  <c r="F162" i="8"/>
  <c r="F167" i="8"/>
  <c r="F37" i="8"/>
  <c r="F109" i="8"/>
  <c r="F12" i="8"/>
  <c r="F19" i="8"/>
  <c r="F42" i="8"/>
  <c r="F149" i="8"/>
  <c r="F43" i="8"/>
  <c r="B163" i="13"/>
  <c r="F168" i="8"/>
  <c r="A103" i="13"/>
  <c r="A105" i="13"/>
  <c r="A106" i="13"/>
  <c r="F90" i="8"/>
  <c r="F141" i="8"/>
  <c r="F14" i="8"/>
  <c r="F139" i="8"/>
  <c r="F9" i="8"/>
  <c r="F123" i="8"/>
  <c r="F28" i="8"/>
  <c r="F36" i="8"/>
  <c r="F131" i="8"/>
  <c r="F33" i="8"/>
  <c r="F3" i="8"/>
  <c r="F130" i="8"/>
  <c r="F11" i="8"/>
  <c r="F22" i="8"/>
  <c r="F91" i="8"/>
  <c r="F65" i="8"/>
  <c r="F129" i="8"/>
  <c r="F35" i="8"/>
  <c r="F10" i="8"/>
  <c r="F132" i="8"/>
  <c r="F34" i="8"/>
  <c r="F4" i="8"/>
  <c r="F133" i="8"/>
  <c r="F86" i="8"/>
  <c r="F92" i="8"/>
  <c r="F30" i="8"/>
  <c r="F5" i="8"/>
  <c r="F29" i="8"/>
  <c r="F8" i="8"/>
  <c r="F15" i="8"/>
  <c r="F24" i="8"/>
  <c r="F88" i="8"/>
  <c r="F87" i="8"/>
  <c r="F58" i="8"/>
  <c r="B695" i="15"/>
  <c r="A122" i="13"/>
  <c r="A111" i="13"/>
  <c r="A107" i="13"/>
  <c r="M2" i="8"/>
  <c r="L2" i="8"/>
  <c r="O1030" i="1" l="1"/>
  <c r="O1033" i="1"/>
  <c r="O1034" i="1"/>
  <c r="O1031" i="1"/>
  <c r="O1035"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19" i="8"/>
  <c r="F20" i="8"/>
  <c r="F153" i="8"/>
  <c r="F82" i="8"/>
  <c r="F124" i="8"/>
  <c r="F127" i="8"/>
  <c r="O342" i="1"/>
  <c r="F79" i="8"/>
  <c r="F23" i="8"/>
  <c r="F55" i="8"/>
  <c r="F81" i="8"/>
  <c r="F53" i="8"/>
  <c r="F83" i="8"/>
  <c r="F61" i="8"/>
  <c r="F51" i="8"/>
  <c r="L517" i="1"/>
  <c r="Q541" i="1"/>
  <c r="R1014" i="1"/>
  <c r="J1206" i="1"/>
  <c r="M1180" i="1"/>
  <c r="Q1168" i="1"/>
  <c r="P1163" i="1"/>
  <c r="A1163" i="1"/>
  <c r="K1129" i="1"/>
  <c r="N1120" i="1"/>
  <c r="M1049" i="1"/>
  <c r="R1045" i="1"/>
  <c r="J331" i="1"/>
  <c r="N478" i="1"/>
  <c r="J518" i="1"/>
  <c r="J473" i="1"/>
  <c r="A1013" i="1"/>
  <c r="B43" i="1"/>
  <c r="R470" i="1"/>
  <c r="L1214" i="1"/>
  <c r="O94" i="1"/>
  <c r="K49" i="1"/>
  <c r="P235" i="1"/>
  <c r="R1042"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083" i="1"/>
  <c r="K1083" i="1"/>
  <c r="M214" i="1"/>
  <c r="A214" i="1"/>
  <c r="Q214" i="1"/>
  <c r="A1225" i="1"/>
  <c r="J1225" i="1"/>
  <c r="A264" i="1"/>
  <c r="K264" i="1"/>
  <c r="L36" i="1"/>
  <c r="Q36" i="1"/>
  <c r="J60" i="1"/>
  <c r="P60" i="1"/>
  <c r="N1055" i="1"/>
  <c r="B1055" i="1"/>
  <c r="L474" i="1"/>
  <c r="A474" i="1"/>
  <c r="Q533" i="1"/>
  <c r="K533" i="1"/>
  <c r="O509" i="1"/>
  <c r="L509" i="1"/>
  <c r="Q485" i="1"/>
  <c r="O485" i="1"/>
  <c r="M316" i="1"/>
  <c r="J316" i="1"/>
  <c r="B1006" i="1"/>
  <c r="M1006" i="1"/>
  <c r="A215" i="1"/>
  <c r="K215" i="1"/>
  <c r="K1048" i="1"/>
  <c r="R1048" i="1"/>
  <c r="M1040" i="1"/>
  <c r="L1040" i="1"/>
  <c r="R1040" i="1"/>
  <c r="M1155" i="1"/>
  <c r="B1155" i="1"/>
  <c r="P1155" i="1"/>
  <c r="O1203" i="1"/>
  <c r="A1203" i="1"/>
  <c r="J1203" i="1"/>
  <c r="P157" i="1"/>
  <c r="L157" i="1"/>
  <c r="N157" i="1"/>
  <c r="R281" i="1"/>
  <c r="Q281" i="1"/>
  <c r="A281" i="1"/>
  <c r="B305" i="1"/>
  <c r="N305" i="1"/>
  <c r="L236" i="1"/>
  <c r="K236" i="1"/>
  <c r="J236" i="1"/>
  <c r="P1177" i="1"/>
  <c r="R1109" i="1"/>
  <c r="Q1048" i="1"/>
  <c r="O144" i="1"/>
  <c r="O305" i="1"/>
  <c r="A305" i="1"/>
  <c r="L149" i="1"/>
  <c r="N1153" i="1"/>
  <c r="K1215" i="1"/>
  <c r="K1225" i="1"/>
  <c r="B1225" i="1"/>
  <c r="J1235" i="1"/>
  <c r="Q1245" i="1"/>
  <c r="K207" i="1"/>
  <c r="B1084" i="1"/>
  <c r="O477" i="1"/>
  <c r="Q501" i="1"/>
  <c r="P525" i="1"/>
  <c r="M106" i="1"/>
  <c r="K135" i="1"/>
  <c r="P52" i="1"/>
  <c r="P20" i="1"/>
  <c r="R99" i="1"/>
  <c r="B99" i="1"/>
  <c r="Q1180" i="1"/>
  <c r="B1180" i="1"/>
  <c r="R1168" i="1"/>
  <c r="P1129" i="1"/>
  <c r="Q1049" i="1"/>
  <c r="B342" i="1"/>
  <c r="B214" i="1"/>
  <c r="A331" i="1"/>
  <c r="B1083" i="1"/>
  <c r="N315" i="1"/>
  <c r="P478" i="1"/>
  <c r="P494" i="1"/>
  <c r="N518" i="1"/>
  <c r="O534" i="1"/>
  <c r="K473" i="1"/>
  <c r="Q1013" i="1"/>
  <c r="Q140" i="1"/>
  <c r="O59" i="1"/>
  <c r="L43" i="1"/>
  <c r="N27" i="1"/>
  <c r="O470" i="1"/>
  <c r="P75" i="1"/>
  <c r="P301" i="1"/>
  <c r="L277" i="1"/>
  <c r="L234" i="1"/>
  <c r="J1162" i="1"/>
  <c r="R94" i="1"/>
  <c r="O1126" i="1"/>
  <c r="N15" i="1"/>
  <c r="O236" i="1"/>
  <c r="L1171" i="1"/>
  <c r="R538" i="1"/>
  <c r="O157" i="1"/>
  <c r="P140" i="1"/>
  <c r="P59" i="1"/>
  <c r="P43" i="1"/>
  <c r="P27" i="1"/>
  <c r="M470" i="1"/>
  <c r="N1126" i="1"/>
  <c r="B236" i="1"/>
  <c r="K1171" i="1"/>
  <c r="N1042" i="1"/>
  <c r="L1092" i="1"/>
  <c r="P1092" i="1"/>
  <c r="R1100" i="1"/>
  <c r="J1100" i="1"/>
  <c r="N165" i="1"/>
  <c r="Q165" i="1"/>
  <c r="N230" i="1"/>
  <c r="M230" i="1"/>
  <c r="A1046" i="1"/>
  <c r="R1046" i="1"/>
  <c r="N1121" i="1"/>
  <c r="Q1121" i="1"/>
  <c r="K1167" i="1"/>
  <c r="L1167" i="1"/>
  <c r="M1205" i="1"/>
  <c r="A1205" i="1"/>
  <c r="B155" i="1"/>
  <c r="L155" i="1"/>
  <c r="Q178" i="1"/>
  <c r="J178" i="1"/>
  <c r="Q309" i="1"/>
  <c r="K309" i="1"/>
  <c r="A87" i="1"/>
  <c r="O87" i="1"/>
  <c r="O69" i="1"/>
  <c r="L69" i="1"/>
  <c r="B31" i="1"/>
  <c r="K31" i="1"/>
  <c r="L31" i="1"/>
  <c r="L47" i="1"/>
  <c r="A47" i="1"/>
  <c r="Q47" i="1"/>
  <c r="P132" i="1"/>
  <c r="L132" i="1"/>
  <c r="L530" i="1"/>
  <c r="K530" i="1"/>
  <c r="A522" i="1"/>
  <c r="O522" i="1"/>
  <c r="O1040" i="1"/>
  <c r="A1171" i="1"/>
  <c r="M1042" i="1"/>
  <c r="O1045" i="1"/>
  <c r="Q1045" i="1"/>
  <c r="A1049" i="1"/>
  <c r="R1049" i="1"/>
  <c r="A1120" i="1"/>
  <c r="J1120" i="1"/>
  <c r="J1163" i="1"/>
  <c r="Q1163" i="1"/>
  <c r="A1206" i="1"/>
  <c r="N1206" i="1"/>
  <c r="B94" i="1"/>
  <c r="M94" i="1"/>
  <c r="B1224" i="1"/>
  <c r="K1224" i="1"/>
  <c r="Q1214" i="1"/>
  <c r="A1214" i="1"/>
  <c r="M1214" i="1"/>
  <c r="R534" i="1"/>
  <c r="A534" i="1"/>
  <c r="B473" i="1"/>
  <c r="K1013" i="1"/>
  <c r="M140" i="1"/>
  <c r="Q59" i="1"/>
  <c r="J43" i="1"/>
  <c r="K27" i="1"/>
  <c r="J470" i="1"/>
  <c r="N1214" i="1"/>
  <c r="P1203" i="1"/>
  <c r="N1040" i="1"/>
  <c r="O281" i="1"/>
  <c r="K1155" i="1"/>
  <c r="K235" i="1"/>
  <c r="L1042" i="1"/>
  <c r="N234" i="1"/>
  <c r="M234" i="1"/>
  <c r="B293" i="1"/>
  <c r="O293" i="1"/>
  <c r="A308" i="1"/>
  <c r="K308" i="1"/>
  <c r="A67" i="1"/>
  <c r="J67" i="1"/>
  <c r="A261" i="1"/>
  <c r="Q261" i="1"/>
  <c r="P261" i="1"/>
  <c r="K269" i="1"/>
  <c r="R269" i="1"/>
  <c r="L33" i="1"/>
  <c r="M33" i="1"/>
  <c r="Q49" i="1"/>
  <c r="L49" i="1"/>
  <c r="A57" i="1"/>
  <c r="O57" i="1"/>
  <c r="K57" i="1"/>
  <c r="B129" i="1"/>
  <c r="N129" i="1"/>
  <c r="P1103" i="1"/>
  <c r="A1103" i="1"/>
  <c r="K1103" i="1"/>
  <c r="J103" i="1"/>
  <c r="P103" i="1"/>
  <c r="Q103" i="1"/>
  <c r="J480" i="1"/>
  <c r="Q528" i="1"/>
  <c r="O187" i="1"/>
  <c r="A187" i="1"/>
  <c r="R520" i="1"/>
  <c r="M536" i="1"/>
  <c r="K245" i="1"/>
  <c r="Q1065" i="1"/>
  <c r="P124" i="1"/>
  <c r="L118" i="1"/>
  <c r="P118" i="1"/>
  <c r="J1073" i="1"/>
  <c r="B496" i="1"/>
  <c r="P496" i="1"/>
  <c r="P116" i="1"/>
  <c r="O253" i="1"/>
  <c r="M253" i="1"/>
  <c r="P253" i="1"/>
  <c r="Q253" i="1"/>
  <c r="A253" i="1"/>
  <c r="J253" i="1"/>
  <c r="B253" i="1"/>
  <c r="R253" i="1"/>
  <c r="K253" i="1"/>
  <c r="N245" i="1"/>
  <c r="B245" i="1"/>
  <c r="R245" i="1"/>
  <c r="L245" i="1"/>
  <c r="M245" i="1"/>
  <c r="O245" i="1"/>
  <c r="P245" i="1"/>
  <c r="Q245" i="1"/>
  <c r="P1064" i="1"/>
  <c r="K1064" i="1"/>
  <c r="L1064" i="1"/>
  <c r="M1064" i="1"/>
  <c r="N1064" i="1"/>
  <c r="N1067" i="1"/>
  <c r="B1067" i="1"/>
  <c r="Q1067" i="1"/>
  <c r="J1067" i="1"/>
  <c r="L1067" i="1"/>
  <c r="R195" i="1"/>
  <c r="A195" i="1"/>
  <c r="B195" i="1"/>
  <c r="L195" i="1"/>
  <c r="Q195" i="1"/>
  <c r="J195" i="1"/>
  <c r="O203" i="1"/>
  <c r="P203" i="1"/>
  <c r="J203" i="1"/>
  <c r="Q1073" i="1"/>
  <c r="A1073" i="1"/>
  <c r="B1073" i="1"/>
  <c r="M1073" i="1"/>
  <c r="N1073" i="1"/>
  <c r="O1073" i="1"/>
  <c r="L1065" i="1"/>
  <c r="M1065" i="1"/>
  <c r="N1065" i="1"/>
  <c r="O1065" i="1"/>
  <c r="P1065" i="1"/>
  <c r="Q116" i="1"/>
  <c r="M116" i="1"/>
  <c r="J116" i="1"/>
  <c r="R116" i="1"/>
  <c r="K116" i="1"/>
  <c r="O116" i="1"/>
  <c r="J124" i="1"/>
  <c r="L124" i="1"/>
  <c r="M124" i="1"/>
  <c r="N124" i="1"/>
  <c r="O124" i="1"/>
  <c r="J1068" i="1"/>
  <c r="A1069" i="1"/>
  <c r="P1070" i="1"/>
  <c r="J1071"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4" i="1"/>
  <c r="R1074" i="1"/>
  <c r="O1070"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70" i="1"/>
  <c r="B1070" i="1"/>
  <c r="N1071"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70"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2" i="1"/>
  <c r="O992" i="1"/>
  <c r="R992" i="1"/>
  <c r="M992" i="1"/>
  <c r="N992" i="1"/>
  <c r="B984" i="1"/>
  <c r="P984" i="1"/>
  <c r="K984" i="1"/>
  <c r="M984" i="1"/>
  <c r="N984" i="1"/>
  <c r="J984" i="1"/>
  <c r="R984" i="1"/>
  <c r="M976" i="1"/>
  <c r="L976" i="1"/>
  <c r="O976" i="1"/>
  <c r="A976" i="1"/>
  <c r="P976" i="1"/>
  <c r="R976" i="1"/>
  <c r="K976" i="1"/>
  <c r="M968" i="1"/>
  <c r="J968" i="1"/>
  <c r="K968" i="1"/>
  <c r="L968" i="1"/>
  <c r="A968" i="1"/>
  <c r="P968" i="1"/>
  <c r="B968" i="1"/>
  <c r="Q968" i="1"/>
  <c r="R193" i="1"/>
  <c r="M202" i="1"/>
  <c r="N202" i="1"/>
  <c r="K420" i="1"/>
  <c r="K421" i="1"/>
  <c r="A421" i="1"/>
  <c r="N462" i="1"/>
  <c r="M461" i="1"/>
  <c r="O461" i="1"/>
  <c r="B461" i="1"/>
  <c r="J461" i="1"/>
  <c r="J453" i="1"/>
  <c r="M453" i="1"/>
  <c r="N453" i="1"/>
  <c r="N445" i="1"/>
  <c r="B445" i="1"/>
  <c r="K437" i="1"/>
  <c r="M437" i="1"/>
  <c r="A437" i="1"/>
  <c r="B437" i="1"/>
  <c r="K450" i="1"/>
  <c r="R864" i="1"/>
  <c r="N864" i="1"/>
  <c r="R872" i="1"/>
  <c r="L880" i="1"/>
  <c r="A880" i="1"/>
  <c r="J896" i="1"/>
  <c r="N904" i="1"/>
  <c r="O912" i="1"/>
  <c r="Q920" i="1"/>
  <c r="B920" i="1"/>
  <c r="J928" i="1"/>
  <c r="R936" i="1"/>
  <c r="M952" i="1"/>
  <c r="O960" i="1"/>
  <c r="N860" i="1"/>
  <c r="K876" i="1"/>
  <c r="R916" i="1"/>
  <c r="K932" i="1"/>
  <c r="R964" i="1"/>
  <c r="K996" i="1"/>
  <c r="Q888" i="1"/>
  <c r="B888" i="1"/>
  <c r="P944" i="1"/>
  <c r="J884" i="1"/>
  <c r="J972" i="1"/>
  <c r="L931" i="1"/>
  <c r="M955" i="1"/>
  <c r="N979" i="1"/>
  <c r="N924" i="1"/>
  <c r="M864" i="1"/>
  <c r="B864" i="1"/>
  <c r="O872" i="1"/>
  <c r="J880" i="1"/>
  <c r="L896" i="1"/>
  <c r="P896" i="1"/>
  <c r="K904" i="1"/>
  <c r="M912" i="1"/>
  <c r="O920" i="1"/>
  <c r="A920" i="1"/>
  <c r="B928" i="1"/>
  <c r="J936" i="1"/>
  <c r="L952" i="1"/>
  <c r="N960" i="1"/>
  <c r="O888" i="1"/>
  <c r="L944" i="1"/>
  <c r="B944" i="1"/>
  <c r="N867" i="1"/>
  <c r="Q891" i="1"/>
  <c r="Q915" i="1"/>
  <c r="O979" i="1"/>
  <c r="P996" i="1"/>
  <c r="Q996" i="1"/>
  <c r="Q988" i="1"/>
  <c r="O988" i="1"/>
  <c r="J980" i="1"/>
  <c r="N980" i="1"/>
  <c r="P980" i="1"/>
  <c r="M980" i="1"/>
  <c r="P972" i="1"/>
  <c r="B972" i="1"/>
  <c r="M972" i="1"/>
  <c r="B964" i="1"/>
  <c r="O964" i="1"/>
  <c r="O956" i="1"/>
  <c r="L956" i="1"/>
  <c r="M956" i="1"/>
  <c r="P948" i="1"/>
  <c r="A948" i="1"/>
  <c r="N948" i="1"/>
  <c r="R948" i="1"/>
  <c r="A940" i="1"/>
  <c r="Q940" i="1"/>
  <c r="K940" i="1"/>
  <c r="R932" i="1"/>
  <c r="B932" i="1"/>
  <c r="Q932" i="1"/>
  <c r="J924" i="1"/>
  <c r="M924" i="1"/>
  <c r="N916" i="1"/>
  <c r="M916" i="1"/>
  <c r="L908" i="1"/>
  <c r="B908" i="1"/>
  <c r="R908" i="1"/>
  <c r="K908" i="1"/>
  <c r="B900" i="1"/>
  <c r="O900" i="1"/>
  <c r="J900" i="1"/>
  <c r="K900" i="1"/>
  <c r="L892" i="1"/>
  <c r="A892" i="1"/>
  <c r="B892" i="1"/>
  <c r="K892" i="1"/>
  <c r="B884" i="1"/>
  <c r="M884" i="1"/>
  <c r="A876" i="1"/>
  <c r="N876" i="1"/>
  <c r="P868" i="1"/>
  <c r="M868" i="1"/>
  <c r="P860" i="1"/>
  <c r="L860" i="1"/>
  <c r="O995" i="1"/>
  <c r="M995" i="1"/>
  <c r="B995" i="1"/>
  <c r="K987" i="1"/>
  <c r="O987" i="1"/>
  <c r="P987" i="1"/>
  <c r="R987" i="1"/>
  <c r="Q979" i="1"/>
  <c r="P979" i="1"/>
  <c r="K979" i="1"/>
  <c r="L979" i="1"/>
  <c r="B971" i="1"/>
  <c r="L971" i="1"/>
  <c r="A971" i="1"/>
  <c r="R963" i="1"/>
  <c r="B963" i="1"/>
  <c r="O963" i="1"/>
  <c r="J963" i="1"/>
  <c r="P955" i="1"/>
  <c r="O955" i="1"/>
  <c r="R955" i="1"/>
  <c r="K955" i="1"/>
  <c r="N955" i="1"/>
  <c r="B947" i="1"/>
  <c r="K947" i="1"/>
  <c r="Q939" i="1"/>
  <c r="B939" i="1"/>
  <c r="A939" i="1"/>
  <c r="O939" i="1"/>
  <c r="M931" i="1"/>
  <c r="A931" i="1"/>
  <c r="K931" i="1"/>
  <c r="R931" i="1"/>
  <c r="N931" i="1"/>
  <c r="L923" i="1"/>
  <c r="J923" i="1"/>
  <c r="R923" i="1"/>
  <c r="P915" i="1"/>
  <c r="B915" i="1"/>
  <c r="O915" i="1"/>
  <c r="A907" i="1"/>
  <c r="B907" i="1"/>
  <c r="P907" i="1"/>
  <c r="K907" i="1"/>
  <c r="N907" i="1"/>
  <c r="R899" i="1"/>
  <c r="K899" i="1"/>
  <c r="N899" i="1"/>
  <c r="Q899" i="1"/>
  <c r="O891" i="1"/>
  <c r="R891" i="1"/>
  <c r="M891" i="1"/>
  <c r="B883" i="1"/>
  <c r="O883" i="1"/>
  <c r="P883" i="1"/>
  <c r="J883" i="1"/>
  <c r="N875" i="1"/>
  <c r="L875" i="1"/>
  <c r="R875" i="1"/>
  <c r="J875" i="1"/>
  <c r="K867" i="1"/>
  <c r="P867" i="1"/>
  <c r="A867" i="1"/>
  <c r="Q864" i="1"/>
  <c r="M872" i="1"/>
  <c r="B872" i="1"/>
  <c r="P880" i="1"/>
  <c r="M896" i="1"/>
  <c r="Q904" i="1"/>
  <c r="P904" i="1"/>
  <c r="J912" i="1"/>
  <c r="K920" i="1"/>
  <c r="M928" i="1"/>
  <c r="O936" i="1"/>
  <c r="A936" i="1"/>
  <c r="J952" i="1"/>
  <c r="K960" i="1"/>
  <c r="Q860" i="1"/>
  <c r="A860" i="1"/>
  <c r="B876" i="1"/>
  <c r="B916" i="1"/>
  <c r="L932" i="1"/>
  <c r="N964" i="1"/>
  <c r="N996" i="1"/>
  <c r="K888" i="1"/>
  <c r="Q944" i="1"/>
  <c r="A884" i="1"/>
  <c r="A972" i="1"/>
  <c r="M948" i="1"/>
  <c r="B867" i="1"/>
  <c r="A891" i="1"/>
  <c r="M915" i="1"/>
  <c r="P939" i="1"/>
  <c r="Q963" i="1"/>
  <c r="J987" i="1"/>
  <c r="R868" i="1"/>
  <c r="N956" i="1"/>
  <c r="L988" i="1"/>
  <c r="R994" i="1"/>
  <c r="J994" i="1"/>
  <c r="K994" i="1"/>
  <c r="M994" i="1"/>
  <c r="J986" i="1"/>
  <c r="B986" i="1"/>
  <c r="O986" i="1"/>
  <c r="P986" i="1"/>
  <c r="R986" i="1"/>
  <c r="B970" i="1"/>
  <c r="M970" i="1"/>
  <c r="A970" i="1"/>
  <c r="O970" i="1"/>
  <c r="Q970" i="1"/>
  <c r="P954" i="1"/>
  <c r="Q954" i="1"/>
  <c r="J954" i="1"/>
  <c r="K954" i="1"/>
  <c r="J946" i="1"/>
  <c r="K946" i="1"/>
  <c r="L946" i="1"/>
  <c r="B946" i="1"/>
  <c r="O946" i="1"/>
  <c r="P930" i="1"/>
  <c r="L930" i="1"/>
  <c r="K930" i="1"/>
  <c r="O930" i="1"/>
  <c r="M914" i="1"/>
  <c r="B914" i="1"/>
  <c r="J914" i="1"/>
  <c r="N914" i="1"/>
  <c r="Q914" i="1"/>
  <c r="A906" i="1"/>
  <c r="P906" i="1"/>
  <c r="Q906" i="1"/>
  <c r="J906" i="1"/>
  <c r="L890" i="1"/>
  <c r="B890" i="1"/>
  <c r="R890" i="1"/>
  <c r="N890" i="1"/>
  <c r="Q890" i="1"/>
  <c r="R874" i="1"/>
  <c r="M874" i="1"/>
  <c r="A874" i="1"/>
  <c r="O874" i="1"/>
  <c r="L874" i="1"/>
  <c r="O864" i="1"/>
  <c r="K872" i="1"/>
  <c r="A872" i="1"/>
  <c r="M880" i="1"/>
  <c r="N896" i="1"/>
  <c r="O904" i="1"/>
  <c r="A904" i="1"/>
  <c r="P912" i="1"/>
  <c r="R920" i="1"/>
  <c r="M936" i="1"/>
  <c r="Q952" i="1"/>
  <c r="J960" i="1"/>
  <c r="O944" i="1"/>
  <c r="K948" i="1"/>
  <c r="M875" i="1"/>
  <c r="P899" i="1"/>
  <c r="K923" i="1"/>
  <c r="R947" i="1"/>
  <c r="K971" i="1"/>
  <c r="L995" i="1"/>
  <c r="M892" i="1"/>
  <c r="B956" i="1"/>
  <c r="P988" i="1"/>
  <c r="K410" i="1"/>
  <c r="R410" i="1"/>
  <c r="N410" i="1"/>
  <c r="B402" i="1"/>
  <c r="A402" i="1"/>
  <c r="L402" i="1"/>
  <c r="P394" i="1"/>
  <c r="O394" i="1"/>
  <c r="J394" i="1"/>
  <c r="K394" i="1"/>
  <c r="A952" i="1"/>
  <c r="O952" i="1"/>
  <c r="P928" i="1"/>
  <c r="L928" i="1"/>
  <c r="A888" i="1"/>
  <c r="M888" i="1"/>
  <c r="O880" i="1"/>
  <c r="L904" i="1"/>
  <c r="Q912" i="1"/>
  <c r="A912" i="1"/>
  <c r="P920" i="1"/>
  <c r="R928" i="1"/>
  <c r="N936" i="1"/>
  <c r="N952" i="1"/>
  <c r="P960" i="1"/>
  <c r="A960" i="1"/>
  <c r="K860" i="1"/>
  <c r="O876" i="1"/>
  <c r="K916" i="1"/>
  <c r="M932" i="1"/>
  <c r="K964" i="1"/>
  <c r="L996" i="1"/>
  <c r="P888" i="1"/>
  <c r="M944" i="1"/>
  <c r="R884" i="1"/>
  <c r="R972" i="1"/>
  <c r="B875" i="1"/>
  <c r="A899" i="1"/>
  <c r="M923" i="1"/>
  <c r="P947" i="1"/>
  <c r="Q971" i="1"/>
  <c r="J995" i="1"/>
  <c r="O924" i="1"/>
  <c r="M355" i="1"/>
  <c r="A355" i="1"/>
  <c r="N355" i="1"/>
  <c r="J355" i="1"/>
  <c r="P355" i="1"/>
  <c r="B385" i="1"/>
  <c r="J385" i="1"/>
  <c r="N376" i="1"/>
  <c r="O376" i="1"/>
  <c r="A376" i="1"/>
  <c r="Q376" i="1"/>
  <c r="P376" i="1"/>
  <c r="A371" i="1"/>
  <c r="O371" i="1"/>
  <c r="B784" i="1"/>
  <c r="A784" i="1"/>
  <c r="B752" i="1"/>
  <c r="A752" i="1"/>
  <c r="M391" i="1"/>
  <c r="N395" i="1"/>
  <c r="M376" i="1"/>
  <c r="R371" i="1"/>
  <c r="Q965" i="1"/>
  <c r="Q885" i="1"/>
  <c r="R933" i="1"/>
  <c r="J861" i="1"/>
  <c r="L909" i="1"/>
  <c r="K981" i="1"/>
  <c r="A981" i="1"/>
  <c r="M901" i="1"/>
  <c r="P949" i="1"/>
  <c r="N597" i="1"/>
  <c r="B597" i="1"/>
  <c r="M629" i="1"/>
  <c r="P653" i="1"/>
  <c r="Q677" i="1"/>
  <c r="K677" i="1"/>
  <c r="N693" i="1"/>
  <c r="O686" i="1"/>
  <c r="R549" i="1"/>
  <c r="N565" i="1"/>
  <c r="R581" i="1"/>
  <c r="R613" i="1"/>
  <c r="R1148" i="1"/>
  <c r="L1148" i="1"/>
  <c r="N1148" i="1"/>
  <c r="Q1140" i="1"/>
  <c r="R1140" i="1"/>
  <c r="B1200" i="1"/>
  <c r="O1200" i="1"/>
  <c r="P1200" i="1"/>
  <c r="M1200" i="1"/>
  <c r="K1192" i="1"/>
  <c r="M1192" i="1"/>
  <c r="A1192" i="1"/>
  <c r="A1184" i="1"/>
  <c r="P1184" i="1"/>
  <c r="R1184" i="1"/>
  <c r="K376" i="1"/>
  <c r="R376" i="1"/>
  <c r="K369" i="1"/>
  <c r="J369" i="1"/>
  <c r="B369" i="1"/>
  <c r="L369" i="1"/>
  <c r="B808" i="1"/>
  <c r="A808" i="1"/>
  <c r="B776" i="1"/>
  <c r="A776" i="1"/>
  <c r="R1147" i="1"/>
  <c r="Q1147" i="1"/>
  <c r="M1147" i="1"/>
  <c r="M1139" i="1"/>
  <c r="Q1139" i="1"/>
  <c r="J1139" i="1"/>
  <c r="B1199" i="1"/>
  <c r="Q1199" i="1"/>
  <c r="M1191" i="1"/>
  <c r="P1191"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2" i="1"/>
  <c r="O965" i="1"/>
  <c r="M885" i="1"/>
  <c r="Q933" i="1"/>
  <c r="K861" i="1"/>
  <c r="Q909" i="1"/>
  <c r="Q981" i="1"/>
  <c r="O901" i="1"/>
  <c r="B901" i="1"/>
  <c r="M949" i="1"/>
  <c r="J597" i="1"/>
  <c r="Q629" i="1"/>
  <c r="K629" i="1"/>
  <c r="N653" i="1"/>
  <c r="J677" i="1"/>
  <c r="A677" i="1"/>
  <c r="L693" i="1"/>
  <c r="P565" i="1"/>
  <c r="O581" i="1"/>
  <c r="K613" i="1"/>
  <c r="O645" i="1"/>
  <c r="N685" i="1"/>
  <c r="L1147" i="1"/>
  <c r="B1188" i="1"/>
  <c r="Q411" i="1"/>
  <c r="R355" i="1"/>
  <c r="L376" i="1"/>
  <c r="R359" i="1"/>
  <c r="K359" i="1"/>
  <c r="N359" i="1"/>
  <c r="Q359" i="1"/>
  <c r="O359" i="1"/>
  <c r="P359" i="1"/>
  <c r="B359" i="1"/>
  <c r="L359" i="1"/>
  <c r="B800" i="1"/>
  <c r="A800" i="1"/>
  <c r="B768" i="1"/>
  <c r="A768" i="1"/>
  <c r="N965" i="1"/>
  <c r="K885" i="1"/>
  <c r="N933" i="1"/>
  <c r="Q861" i="1"/>
  <c r="M909" i="1"/>
  <c r="P981" i="1"/>
  <c r="L901" i="1"/>
  <c r="L949" i="1"/>
  <c r="B949" i="1"/>
  <c r="R629" i="1"/>
  <c r="Q693" i="1"/>
  <c r="R694" i="1"/>
  <c r="K694" i="1"/>
  <c r="L694" i="1"/>
  <c r="N694" i="1"/>
  <c r="Q694" i="1"/>
  <c r="L1199" i="1"/>
  <c r="M1136" i="1"/>
  <c r="Q403" i="1"/>
  <c r="P411" i="1"/>
  <c r="M364" i="1"/>
  <c r="N364" i="1"/>
  <c r="O364" i="1"/>
  <c r="B364" i="1"/>
  <c r="A364" i="1"/>
  <c r="J364" i="1"/>
  <c r="K373" i="1"/>
  <c r="Q373" i="1"/>
  <c r="R373" i="1"/>
  <c r="R333" i="1"/>
  <c r="B333" i="1"/>
  <c r="J333" i="1"/>
  <c r="M333" i="1"/>
  <c r="Q333" i="1"/>
  <c r="A333" i="1"/>
  <c r="P333" i="1"/>
  <c r="L333" i="1"/>
  <c r="A840"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199" i="1"/>
  <c r="O385" i="1"/>
  <c r="J376" i="1"/>
  <c r="N357" i="1"/>
  <c r="J357" i="1"/>
  <c r="K357" i="1"/>
  <c r="L357" i="1"/>
  <c r="M357" i="1"/>
  <c r="B357" i="1"/>
  <c r="P357" i="1"/>
  <c r="B792" i="1"/>
  <c r="A792" i="1"/>
  <c r="B760" i="1"/>
  <c r="A760"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8" i="1"/>
  <c r="A816" i="1"/>
  <c r="A370" i="1"/>
  <c r="B806" i="1"/>
  <c r="B798" i="1"/>
  <c r="B790" i="1"/>
  <c r="B782" i="1"/>
  <c r="B774" i="1"/>
  <c r="B766" i="1"/>
  <c r="B758" i="1"/>
  <c r="B750" i="1"/>
  <c r="K740" i="1"/>
  <c r="L739" i="1"/>
  <c r="K736" i="1"/>
  <c r="L735" i="1"/>
  <c r="L732" i="1"/>
  <c r="M731" i="1"/>
  <c r="L728" i="1"/>
  <c r="M724" i="1"/>
  <c r="N723" i="1"/>
  <c r="N722" i="1"/>
  <c r="M720" i="1"/>
  <c r="N719" i="1"/>
  <c r="N718" i="1"/>
  <c r="Q676" i="1"/>
  <c r="R692" i="1"/>
  <c r="A700" i="1"/>
  <c r="J1005" i="1"/>
  <c r="K1138" i="1"/>
  <c r="P356" i="1"/>
  <c r="B810" i="1"/>
  <c r="B802" i="1"/>
  <c r="B794" i="1"/>
  <c r="B786" i="1"/>
  <c r="B778" i="1"/>
  <c r="B770" i="1"/>
  <c r="B762" i="1"/>
  <c r="B754" i="1"/>
  <c r="J740" i="1"/>
  <c r="J739" i="1"/>
  <c r="J736" i="1"/>
  <c r="J735" i="1"/>
  <c r="K732" i="1"/>
  <c r="L731" i="1"/>
  <c r="K728" i="1"/>
  <c r="L724" i="1"/>
  <c r="M723" i="1"/>
  <c r="L722" i="1"/>
  <c r="L720" i="1"/>
  <c r="M719" i="1"/>
  <c r="B854" i="1"/>
  <c r="B846" i="1"/>
  <c r="B838" i="1"/>
  <c r="B830" i="1"/>
  <c r="B822" i="1"/>
  <c r="B814" i="1"/>
  <c r="K724" i="1"/>
  <c r="L723" i="1"/>
  <c r="K720" i="1"/>
  <c r="L719" i="1"/>
  <c r="M676" i="1"/>
  <c r="N692" i="1"/>
  <c r="K708" i="1"/>
  <c r="Q370" i="1"/>
  <c r="J370" i="1"/>
  <c r="A368" i="1"/>
  <c r="M356" i="1"/>
  <c r="M370" i="1"/>
  <c r="A809" i="1"/>
  <c r="A801" i="1"/>
  <c r="A793" i="1"/>
  <c r="A785" i="1"/>
  <c r="A777" i="1"/>
  <c r="A769" i="1"/>
  <c r="A761" i="1"/>
  <c r="A753" i="1"/>
  <c r="J724" i="1"/>
  <c r="J723" i="1"/>
  <c r="J720" i="1"/>
  <c r="J719" i="1"/>
  <c r="A1144" i="1"/>
  <c r="B692" i="1"/>
  <c r="L708" i="1"/>
  <c r="Q724" i="1"/>
  <c r="R723" i="1"/>
  <c r="Q720" i="1"/>
  <c r="J144" i="1"/>
  <c r="M215" i="1"/>
  <c r="P207" i="1"/>
  <c r="Q207" i="1"/>
  <c r="P332" i="1"/>
  <c r="N1006" i="1"/>
  <c r="A1006" i="1"/>
  <c r="Q1084" i="1"/>
  <c r="K1076" i="1"/>
  <c r="K316" i="1"/>
  <c r="A316" i="1"/>
  <c r="R239" i="1"/>
  <c r="M477" i="1"/>
  <c r="R485" i="1"/>
  <c r="L485" i="1"/>
  <c r="N493" i="1"/>
  <c r="R501" i="1"/>
  <c r="A501" i="1"/>
  <c r="N509" i="1"/>
  <c r="Q517" i="1"/>
  <c r="K525" i="1"/>
  <c r="B525" i="1"/>
  <c r="P533" i="1"/>
  <c r="R541" i="1"/>
  <c r="J474" i="1"/>
  <c r="O474" i="1"/>
  <c r="R106" i="1"/>
  <c r="M1014" i="1"/>
  <c r="A1014" i="1"/>
  <c r="M1055" i="1"/>
  <c r="M135" i="1"/>
  <c r="O136" i="1"/>
  <c r="B136" i="1"/>
  <c r="O60" i="1"/>
  <c r="K52" i="1"/>
  <c r="M44" i="1"/>
  <c r="P44" i="1"/>
  <c r="R36" i="1"/>
  <c r="O28" i="1"/>
  <c r="A28" i="1"/>
  <c r="O20" i="1"/>
  <c r="M264" i="1"/>
  <c r="B264" i="1"/>
  <c r="R471" i="1"/>
  <c r="Q1092" i="1"/>
  <c r="Q342" i="1"/>
  <c r="P1205" i="1"/>
  <c r="B1205" i="1"/>
  <c r="L1162" i="1"/>
  <c r="M1121" i="1"/>
  <c r="Q69" i="1"/>
  <c r="J299" i="1"/>
  <c r="R178" i="1"/>
  <c r="A178" i="1"/>
  <c r="L1203" i="1"/>
  <c r="P1040" i="1"/>
  <c r="R168" i="1"/>
  <c r="A168" i="1"/>
  <c r="B530" i="1"/>
  <c r="N132" i="1"/>
  <c r="N31" i="1"/>
  <c r="P15" i="1"/>
  <c r="M322" i="1"/>
  <c r="B322" i="1"/>
  <c r="J281" i="1"/>
  <c r="N1171" i="1"/>
  <c r="M309" i="1"/>
  <c r="N1032" i="1"/>
  <c r="N1155" i="1"/>
  <c r="N538" i="1"/>
  <c r="A538" i="1"/>
  <c r="M47" i="1"/>
  <c r="Q235" i="1"/>
  <c r="J157" i="1"/>
  <c r="P1042" i="1"/>
  <c r="M227" i="1"/>
  <c r="L227" i="1"/>
  <c r="P144" i="1"/>
  <c r="Q144" i="1"/>
  <c r="L215" i="1"/>
  <c r="O207" i="1"/>
  <c r="B207" i="1"/>
  <c r="O332" i="1"/>
  <c r="L1006" i="1"/>
  <c r="O1084" i="1"/>
  <c r="P1084" i="1"/>
  <c r="R1076" i="1"/>
  <c r="R316" i="1"/>
  <c r="B316" i="1"/>
  <c r="J239" i="1"/>
  <c r="K477" i="1"/>
  <c r="P485" i="1"/>
  <c r="B485" i="1"/>
  <c r="M493" i="1"/>
  <c r="J501" i="1"/>
  <c r="K509" i="1"/>
  <c r="M509" i="1"/>
  <c r="P517" i="1"/>
  <c r="L525" i="1"/>
  <c r="A525" i="1"/>
  <c r="O533" i="1"/>
  <c r="J541" i="1"/>
  <c r="K474" i="1"/>
  <c r="B474" i="1"/>
  <c r="J106" i="1"/>
  <c r="L1014" i="1"/>
  <c r="K1055" i="1"/>
  <c r="L1055" i="1"/>
  <c r="L135" i="1"/>
  <c r="N136" i="1"/>
  <c r="A136" i="1"/>
  <c r="Q60" i="1"/>
  <c r="O52" i="1"/>
  <c r="K44" i="1"/>
  <c r="B44" i="1"/>
  <c r="J36" i="1"/>
  <c r="J28" i="1"/>
  <c r="K20" i="1"/>
  <c r="N20" i="1"/>
  <c r="L264" i="1"/>
  <c r="P471" i="1"/>
  <c r="J471" i="1"/>
  <c r="P69" i="1"/>
  <c r="Q299" i="1"/>
  <c r="P178" i="1"/>
  <c r="B178" i="1"/>
  <c r="L168" i="1"/>
  <c r="M31" i="1"/>
  <c r="O15" i="1"/>
  <c r="L322" i="1"/>
  <c r="L309" i="1"/>
  <c r="M1032" i="1"/>
  <c r="L1155" i="1"/>
  <c r="O538" i="1"/>
  <c r="P47" i="1"/>
  <c r="B47" i="1"/>
  <c r="Q157" i="1"/>
  <c r="B1042" i="1"/>
  <c r="O1042" i="1"/>
  <c r="K470" i="1"/>
  <c r="N470" i="1"/>
  <c r="Q43" i="1"/>
  <c r="O43" i="1"/>
  <c r="B1013" i="1"/>
  <c r="M1013" i="1"/>
  <c r="A518" i="1"/>
  <c r="K518" i="1"/>
  <c r="K478" i="1"/>
  <c r="Q478" i="1"/>
  <c r="B331" i="1"/>
  <c r="L331" i="1"/>
  <c r="N144" i="1"/>
  <c r="A144" i="1"/>
  <c r="R215" i="1"/>
  <c r="M207" i="1"/>
  <c r="L332" i="1"/>
  <c r="M332" i="1"/>
  <c r="K1006" i="1"/>
  <c r="M1084" i="1"/>
  <c r="A1084" i="1"/>
  <c r="Q1076" i="1"/>
  <c r="Q316" i="1"/>
  <c r="O239" i="1"/>
  <c r="B239" i="1"/>
  <c r="R477" i="1"/>
  <c r="N485" i="1"/>
  <c r="J493" i="1"/>
  <c r="L493" i="1"/>
  <c r="P501" i="1"/>
  <c r="R509" i="1"/>
  <c r="A509" i="1"/>
  <c r="N517" i="1"/>
  <c r="J525" i="1"/>
  <c r="N533" i="1"/>
  <c r="B533" i="1"/>
  <c r="P541" i="1"/>
  <c r="Q474" i="1"/>
  <c r="Q106" i="1"/>
  <c r="O106" i="1"/>
  <c r="Q1014" i="1"/>
  <c r="J1055" i="1"/>
  <c r="A1055" i="1"/>
  <c r="R135" i="1"/>
  <c r="L136" i="1"/>
  <c r="R60" i="1"/>
  <c r="B60" i="1"/>
  <c r="J52" i="1"/>
  <c r="N44" i="1"/>
  <c r="M36" i="1"/>
  <c r="P36" i="1"/>
  <c r="M28" i="1"/>
  <c r="Q20" i="1"/>
  <c r="A20" i="1"/>
  <c r="R264" i="1"/>
  <c r="N471" i="1"/>
  <c r="A471" i="1"/>
  <c r="N168" i="1"/>
  <c r="R309" i="1"/>
  <c r="R1032" i="1"/>
  <c r="B1032" i="1"/>
  <c r="A1126" i="1"/>
  <c r="L1126" i="1"/>
  <c r="A236" i="1"/>
  <c r="R236" i="1"/>
  <c r="M144" i="1"/>
  <c r="J215" i="1"/>
  <c r="L207" i="1"/>
  <c r="K332" i="1"/>
  <c r="A332" i="1"/>
  <c r="R1006" i="1"/>
  <c r="L1084" i="1"/>
  <c r="O1076" i="1"/>
  <c r="P1076" i="1"/>
  <c r="P316" i="1"/>
  <c r="N239" i="1"/>
  <c r="A239" i="1"/>
  <c r="Q477" i="1"/>
  <c r="M485" i="1"/>
  <c r="K493" i="1"/>
  <c r="B493" i="1"/>
  <c r="O501" i="1"/>
  <c r="J509" i="1"/>
  <c r="K517" i="1"/>
  <c r="M517" i="1"/>
  <c r="Q525" i="1"/>
  <c r="L533" i="1"/>
  <c r="A533" i="1"/>
  <c r="O541" i="1"/>
  <c r="P474" i="1"/>
  <c r="N106" i="1"/>
  <c r="A106" i="1"/>
  <c r="N1014" i="1"/>
  <c r="Q1055" i="1"/>
  <c r="Q135" i="1"/>
  <c r="J135" i="1"/>
  <c r="K136" i="1"/>
  <c r="M60" i="1"/>
  <c r="A60" i="1"/>
  <c r="Q52" i="1"/>
  <c r="O44" i="1"/>
  <c r="N36" i="1"/>
  <c r="B36" i="1"/>
  <c r="L28" i="1"/>
  <c r="M20" i="1"/>
  <c r="J264" i="1"/>
  <c r="M471" i="1"/>
  <c r="J230" i="1"/>
  <c r="K1100" i="1"/>
  <c r="L342" i="1"/>
  <c r="A342" i="1"/>
  <c r="K1205" i="1"/>
  <c r="J1121" i="1"/>
  <c r="A1121" i="1"/>
  <c r="N69" i="1"/>
  <c r="M178" i="1"/>
  <c r="Q1203" i="1"/>
  <c r="M1126" i="1"/>
  <c r="B1126" i="1"/>
  <c r="K1040" i="1"/>
  <c r="M168" i="1"/>
  <c r="R132" i="1"/>
  <c r="O31" i="1"/>
  <c r="K15" i="1"/>
  <c r="Q322" i="1"/>
  <c r="P236" i="1"/>
  <c r="N281" i="1"/>
  <c r="R1171" i="1"/>
  <c r="B1171" i="1"/>
  <c r="N227" i="1"/>
  <c r="J1032" i="1"/>
  <c r="A1032" i="1"/>
  <c r="J1155" i="1"/>
  <c r="K47" i="1"/>
  <c r="L235" i="1"/>
  <c r="B235" i="1"/>
  <c r="M157" i="1"/>
  <c r="K1042" i="1"/>
  <c r="B1099" i="1"/>
  <c r="O1099" i="1"/>
  <c r="A96" i="1"/>
  <c r="O96" i="1"/>
  <c r="K168" i="1"/>
  <c r="A1092" i="1"/>
  <c r="M1092" i="1"/>
  <c r="L165" i="1"/>
  <c r="O165" i="1"/>
  <c r="K1162" i="1"/>
  <c r="R1162" i="1"/>
  <c r="A299" i="1"/>
  <c r="R299" i="1"/>
  <c r="A309" i="1"/>
  <c r="J309" i="1"/>
  <c r="A31" i="1"/>
  <c r="Q31" i="1"/>
  <c r="P538" i="1"/>
  <c r="Q538" i="1"/>
  <c r="P530" i="1"/>
  <c r="Q530" i="1"/>
  <c r="K144" i="1"/>
  <c r="O215" i="1"/>
  <c r="B215" i="1"/>
  <c r="R207" i="1"/>
  <c r="J332" i="1"/>
  <c r="P1006" i="1"/>
  <c r="Q1006" i="1"/>
  <c r="R1084" i="1"/>
  <c r="M1076" i="1"/>
  <c r="A1076" i="1"/>
  <c r="N316" i="1"/>
  <c r="L239" i="1"/>
  <c r="P477" i="1"/>
  <c r="B477" i="1"/>
  <c r="J485" i="1"/>
  <c r="P493" i="1"/>
  <c r="K501" i="1"/>
  <c r="M501" i="1"/>
  <c r="P509" i="1"/>
  <c r="R517" i="1"/>
  <c r="A517" i="1"/>
  <c r="O525" i="1"/>
  <c r="J533" i="1"/>
  <c r="K541" i="1"/>
  <c r="B541" i="1"/>
  <c r="M474" i="1"/>
  <c r="K106" i="1"/>
  <c r="P1014" i="1"/>
  <c r="J1014" i="1"/>
  <c r="O1055" i="1"/>
  <c r="O135" i="1"/>
  <c r="A135" i="1"/>
  <c r="J136" i="1"/>
  <c r="K60" i="1"/>
  <c r="M52" i="1"/>
  <c r="B52" i="1"/>
  <c r="J44" i="1"/>
  <c r="O36" i="1"/>
  <c r="Q28" i="1"/>
  <c r="N28" i="1"/>
  <c r="J20" i="1"/>
  <c r="O264" i="1"/>
  <c r="P264" i="1"/>
  <c r="K471" i="1"/>
  <c r="P230" i="1"/>
  <c r="B230" i="1"/>
  <c r="B165" i="1"/>
  <c r="Q1100" i="1"/>
  <c r="R1092" i="1"/>
  <c r="R342" i="1"/>
  <c r="J1205" i="1"/>
  <c r="P1162" i="1"/>
  <c r="P1121" i="1"/>
  <c r="K69" i="1"/>
  <c r="A69" i="1"/>
  <c r="K299" i="1"/>
  <c r="K178" i="1"/>
  <c r="N1203" i="1"/>
  <c r="R1126" i="1"/>
  <c r="J1040" i="1"/>
  <c r="A1040" i="1"/>
  <c r="Q168" i="1"/>
  <c r="R530" i="1"/>
  <c r="Q132" i="1"/>
  <c r="J31" i="1"/>
  <c r="Q15" i="1"/>
  <c r="A15" i="1"/>
  <c r="O322" i="1"/>
  <c r="N236" i="1"/>
  <c r="M281" i="1"/>
  <c r="Q1171" i="1"/>
  <c r="K227" i="1"/>
  <c r="A227" i="1"/>
  <c r="O309" i="1"/>
  <c r="P1032" i="1"/>
  <c r="Q1155" i="1"/>
  <c r="A1155" i="1"/>
  <c r="J538" i="1"/>
  <c r="O47" i="1"/>
  <c r="R235" i="1"/>
  <c r="K157" i="1"/>
  <c r="B157" i="1"/>
  <c r="J1042" i="1"/>
  <c r="J94" i="1"/>
  <c r="Q94" i="1"/>
  <c r="N215" i="1"/>
  <c r="O1006" i="1"/>
  <c r="L316" i="1"/>
  <c r="N477" i="1"/>
  <c r="L501" i="1"/>
  <c r="N525" i="1"/>
  <c r="L541" i="1"/>
  <c r="O1014" i="1"/>
  <c r="P136" i="1"/>
  <c r="L52" i="1"/>
  <c r="R28" i="1"/>
  <c r="N264" i="1"/>
  <c r="N94" i="1"/>
  <c r="J69" i="1"/>
  <c r="L299" i="1"/>
  <c r="B299" i="1"/>
  <c r="O178" i="1"/>
  <c r="M1203" i="1"/>
  <c r="J1126" i="1"/>
  <c r="Q1040" i="1"/>
  <c r="J168" i="1"/>
  <c r="B168" i="1"/>
  <c r="J530" i="1"/>
  <c r="O132" i="1"/>
  <c r="P31" i="1"/>
  <c r="R15" i="1"/>
  <c r="N322" i="1"/>
  <c r="A322" i="1"/>
  <c r="M236" i="1"/>
  <c r="L281" i="1"/>
  <c r="O1171" i="1"/>
  <c r="R227" i="1"/>
  <c r="N309" i="1"/>
  <c r="O1032" i="1"/>
  <c r="O1155" i="1"/>
  <c r="B538" i="1"/>
  <c r="N47" i="1"/>
  <c r="R96" i="1"/>
  <c r="J235" i="1"/>
  <c r="R157" i="1"/>
  <c r="A157" i="1"/>
  <c r="Q1042" i="1"/>
  <c r="Q1069" i="1"/>
  <c r="L1074" i="1"/>
  <c r="Q1066" i="1"/>
  <c r="A1066" i="1"/>
  <c r="B1072" i="1"/>
  <c r="P1068" i="1"/>
  <c r="O1068" i="1"/>
  <c r="Q1068" i="1"/>
  <c r="M118" i="1"/>
  <c r="M123" i="1"/>
  <c r="R121" i="1"/>
  <c r="L116" i="1"/>
  <c r="N116" i="1"/>
  <c r="R124" i="1"/>
  <c r="K124" i="1"/>
  <c r="J251" i="1"/>
  <c r="K257" i="1"/>
  <c r="A257" i="1"/>
  <c r="L257" i="1"/>
  <c r="J257" i="1"/>
  <c r="R257" i="1"/>
  <c r="Q249" i="1"/>
  <c r="J249" i="1"/>
  <c r="O249" i="1"/>
  <c r="N249" i="1"/>
  <c r="P249" i="1"/>
  <c r="B200" i="1"/>
  <c r="O194" i="1"/>
  <c r="M422" i="1"/>
  <c r="O423" i="1"/>
  <c r="M439" i="1"/>
  <c r="Q463" i="1"/>
  <c r="Q1064" i="1"/>
  <c r="A1064" i="1"/>
  <c r="J1064" i="1"/>
  <c r="R1067" i="1"/>
  <c r="K1067" i="1"/>
  <c r="K117" i="1"/>
  <c r="M117" i="1"/>
  <c r="Q117" i="1"/>
  <c r="A125" i="1"/>
  <c r="P125" i="1"/>
  <c r="B125" i="1"/>
  <c r="R125" i="1"/>
  <c r="L256" i="1"/>
  <c r="B256" i="1"/>
  <c r="M256" i="1"/>
  <c r="R256" i="1"/>
  <c r="K256" i="1"/>
  <c r="Q248" i="1"/>
  <c r="J248" i="1"/>
  <c r="A248" i="1"/>
  <c r="N248" i="1"/>
  <c r="P248" i="1"/>
  <c r="O248" i="1"/>
  <c r="R423" i="1"/>
  <c r="A1074" i="1"/>
  <c r="O1074" i="1"/>
  <c r="B1074" i="1"/>
  <c r="P1074" i="1"/>
  <c r="K1066" i="1"/>
  <c r="L1066"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67" i="1"/>
  <c r="A1067" i="1"/>
  <c r="B1064" i="1"/>
  <c r="A1068" i="1"/>
  <c r="J1074" i="1"/>
  <c r="N1066" i="1"/>
  <c r="K1073" i="1"/>
  <c r="R1073" i="1"/>
  <c r="L1073" i="1"/>
  <c r="B1065" i="1"/>
  <c r="J1065" i="1"/>
  <c r="K1065" i="1"/>
  <c r="R1065" i="1"/>
  <c r="Q124" i="1"/>
  <c r="A124" i="1"/>
  <c r="B116" i="1"/>
  <c r="B118" i="1"/>
  <c r="L117" i="1"/>
  <c r="M257" i="1"/>
  <c r="L248" i="1"/>
  <c r="L192" i="1"/>
  <c r="M193" i="1"/>
  <c r="A193" i="1"/>
  <c r="O193" i="1"/>
  <c r="N193" i="1"/>
  <c r="K193" i="1"/>
  <c r="Q201" i="1"/>
  <c r="J201" i="1"/>
  <c r="O201" i="1"/>
  <c r="N201" i="1"/>
  <c r="P201" i="1"/>
  <c r="M447" i="1"/>
  <c r="M1066" i="1"/>
  <c r="Q1072" i="1"/>
  <c r="A1072" i="1"/>
  <c r="J1072" i="1"/>
  <c r="N200" i="1"/>
  <c r="O192" i="1"/>
  <c r="K194" i="1"/>
  <c r="M194" i="1"/>
  <c r="A194" i="1"/>
  <c r="P194" i="1"/>
  <c r="Q194" i="1"/>
  <c r="R194" i="1"/>
  <c r="B202" i="1"/>
  <c r="K202" i="1"/>
  <c r="A202" i="1"/>
  <c r="L202" i="1"/>
  <c r="J202" i="1"/>
  <c r="R202" i="1"/>
  <c r="B423" i="1"/>
  <c r="M423" i="1"/>
  <c r="A423" i="1"/>
  <c r="N423" i="1"/>
  <c r="Q423" i="1"/>
  <c r="K423" i="1"/>
  <c r="L423" i="1"/>
  <c r="Q447" i="1"/>
  <c r="Q1074" i="1"/>
  <c r="R1066"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074" i="1"/>
  <c r="J1066" i="1"/>
  <c r="O118" i="1"/>
  <c r="M251" i="1"/>
  <c r="L251" i="1"/>
  <c r="N251" i="1"/>
  <c r="A251" i="1"/>
  <c r="R251" i="1"/>
  <c r="B251" i="1"/>
  <c r="K251" i="1"/>
  <c r="L200" i="1"/>
  <c r="K192" i="1"/>
  <c r="R431" i="1"/>
  <c r="L455" i="1"/>
  <c r="M1074" i="1"/>
  <c r="B1066" i="1"/>
  <c r="J1069" i="1"/>
  <c r="R1069"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5" i="1"/>
  <c r="Q975" i="1"/>
  <c r="K951" i="1"/>
  <c r="R951" i="1"/>
  <c r="B935" i="1"/>
  <c r="R935" i="1"/>
  <c r="A911" i="1"/>
  <c r="P911" i="1"/>
  <c r="Q903" i="1"/>
  <c r="M903" i="1"/>
  <c r="A871" i="1"/>
  <c r="L871"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1" i="1"/>
  <c r="K1001" i="1"/>
  <c r="L1001" i="1"/>
  <c r="O1001" i="1"/>
  <c r="R1001" i="1"/>
  <c r="N1145" i="1"/>
  <c r="J1145" i="1"/>
  <c r="A1145" i="1"/>
  <c r="R1145" i="1"/>
  <c r="B1145" i="1"/>
  <c r="M1145" i="1"/>
  <c r="K1137" i="1"/>
  <c r="P1137" i="1"/>
  <c r="Q1137" i="1"/>
  <c r="R1137" i="1"/>
  <c r="L1137" i="1"/>
  <c r="B1197" i="1"/>
  <c r="M1197" i="1"/>
  <c r="N1197" i="1"/>
  <c r="P1197" i="1"/>
  <c r="R1197" i="1"/>
  <c r="A1189" i="1"/>
  <c r="O1189" i="1"/>
  <c r="M1189" i="1"/>
  <c r="N1189" i="1"/>
  <c r="P1189" i="1"/>
  <c r="R1189"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45" i="1"/>
  <c r="B1189" i="1"/>
  <c r="A1137" i="1"/>
  <c r="R1144" i="1"/>
  <c r="Q1144" i="1"/>
  <c r="K1144" i="1"/>
  <c r="M1144" i="1"/>
  <c r="R1136" i="1"/>
  <c r="K1136" i="1"/>
  <c r="B1136" i="1"/>
  <c r="N1136" i="1"/>
  <c r="N1196" i="1"/>
  <c r="P1196" i="1"/>
  <c r="A1196" i="1"/>
  <c r="Q1196" i="1"/>
  <c r="B1196" i="1"/>
  <c r="L1196" i="1"/>
  <c r="L1188" i="1"/>
  <c r="P1188" i="1"/>
  <c r="Q1188" i="1"/>
  <c r="A1188" i="1"/>
  <c r="K1188" i="1"/>
  <c r="P397" i="1"/>
  <c r="J405" i="1"/>
  <c r="P412" i="1"/>
  <c r="L412" i="1"/>
  <c r="M412" i="1"/>
  <c r="N412" i="1"/>
  <c r="A412" i="1"/>
  <c r="J412" i="1"/>
  <c r="M404" i="1"/>
  <c r="A404" i="1"/>
  <c r="R404" i="1"/>
  <c r="K404" i="1"/>
  <c r="L404" i="1"/>
  <c r="P404" i="1"/>
  <c r="B396" i="1"/>
  <c r="J396" i="1"/>
  <c r="Q396" i="1"/>
  <c r="A396" i="1"/>
  <c r="R396" i="1"/>
  <c r="K396" i="1"/>
  <c r="N396" i="1"/>
  <c r="R900" i="1"/>
  <c r="L948" i="1"/>
  <c r="B948" i="1"/>
  <c r="L867" i="1"/>
  <c r="O875" i="1"/>
  <c r="K875" i="1"/>
  <c r="K883" i="1"/>
  <c r="N891" i="1"/>
  <c r="B891" i="1"/>
  <c r="O899" i="1"/>
  <c r="J907" i="1"/>
  <c r="N915" i="1"/>
  <c r="A915" i="1"/>
  <c r="P923" i="1"/>
  <c r="J931" i="1"/>
  <c r="N939" i="1"/>
  <c r="M939" i="1"/>
  <c r="J947" i="1"/>
  <c r="L955" i="1"/>
  <c r="B955" i="1"/>
  <c r="P963" i="1"/>
  <c r="R971" i="1"/>
  <c r="M979" i="1"/>
  <c r="B979" i="1"/>
  <c r="Q987" i="1"/>
  <c r="K995" i="1"/>
  <c r="L868" i="1"/>
  <c r="Q892" i="1"/>
  <c r="P924" i="1"/>
  <c r="L924" i="1"/>
  <c r="R940" i="1"/>
  <c r="K956" i="1"/>
  <c r="A956" i="1"/>
  <c r="O980" i="1"/>
  <c r="Q908" i="1"/>
  <c r="M988" i="1"/>
  <c r="N988" i="1"/>
  <c r="N554" i="1"/>
  <c r="Q562" i="1"/>
  <c r="M570" i="1"/>
  <c r="A570" i="1"/>
  <c r="A578" i="1"/>
  <c r="A586" i="1"/>
  <c r="B594" i="1"/>
  <c r="B602" i="1"/>
  <c r="B610" i="1"/>
  <c r="A618" i="1"/>
  <c r="M634" i="1"/>
  <c r="K642" i="1"/>
  <c r="J650" i="1"/>
  <c r="P658" i="1"/>
  <c r="N666" i="1"/>
  <c r="A674" i="1"/>
  <c r="L690" i="1"/>
  <c r="K698" i="1"/>
  <c r="J706" i="1"/>
  <c r="P714" i="1"/>
  <c r="Q1001" i="1"/>
  <c r="L1145" i="1"/>
  <c r="O1196" i="1"/>
  <c r="P1144" i="1"/>
  <c r="L1197" i="1"/>
  <c r="N404" i="1"/>
  <c r="O397" i="1"/>
  <c r="B405" i="1"/>
  <c r="Q409" i="1"/>
  <c r="O554" i="1"/>
  <c r="O562" i="1"/>
  <c r="Q570" i="1"/>
  <c r="N578" i="1"/>
  <c r="Q586" i="1"/>
  <c r="Q594" i="1"/>
  <c r="M602" i="1"/>
  <c r="L610" i="1"/>
  <c r="A610" i="1"/>
  <c r="K626" i="1"/>
  <c r="K634" i="1"/>
  <c r="J642" i="1"/>
  <c r="P650" i="1"/>
  <c r="N658" i="1"/>
  <c r="B666" i="1"/>
  <c r="L682" i="1"/>
  <c r="K690" i="1"/>
  <c r="J698" i="1"/>
  <c r="P706" i="1"/>
  <c r="O714" i="1"/>
  <c r="M1001" i="1"/>
  <c r="K1145" i="1"/>
  <c r="M1196" i="1"/>
  <c r="N1144" i="1"/>
  <c r="K1197" i="1"/>
  <c r="P396" i="1"/>
  <c r="B404" i="1"/>
  <c r="K397" i="1"/>
  <c r="N413" i="1"/>
  <c r="Q410" i="1"/>
  <c r="O410" i="1"/>
  <c r="P410" i="1"/>
  <c r="J410" i="1"/>
  <c r="A410" i="1"/>
  <c r="L410" i="1"/>
  <c r="N402" i="1"/>
  <c r="M402" i="1"/>
  <c r="O402" i="1"/>
  <c r="P402" i="1"/>
  <c r="R402" i="1"/>
  <c r="B394" i="1"/>
  <c r="R394" i="1"/>
  <c r="A394" i="1"/>
  <c r="L394" i="1"/>
  <c r="M394" i="1"/>
  <c r="N394" i="1"/>
  <c r="Q394" i="1"/>
  <c r="N868" i="1"/>
  <c r="J868" i="1"/>
  <c r="J892" i="1"/>
  <c r="K924" i="1"/>
  <c r="A924" i="1"/>
  <c r="O940" i="1"/>
  <c r="J956" i="1"/>
  <c r="L980" i="1"/>
  <c r="B980" i="1"/>
  <c r="J908" i="1"/>
  <c r="K988" i="1"/>
  <c r="A988" i="1"/>
  <c r="M554" i="1"/>
  <c r="M562" i="1"/>
  <c r="N570" i="1"/>
  <c r="M578" i="1"/>
  <c r="M586" i="1"/>
  <c r="N594" i="1"/>
  <c r="N602" i="1"/>
  <c r="Q610" i="1"/>
  <c r="N618" i="1"/>
  <c r="Q626" i="1"/>
  <c r="J634" i="1"/>
  <c r="P642" i="1"/>
  <c r="O650" i="1"/>
  <c r="B658" i="1"/>
  <c r="L674" i="1"/>
  <c r="K682" i="1"/>
  <c r="J690" i="1"/>
  <c r="Q698" i="1"/>
  <c r="O706" i="1"/>
  <c r="B714" i="1"/>
  <c r="J1001" i="1"/>
  <c r="K1196" i="1"/>
  <c r="L1144" i="1"/>
  <c r="Q1197" i="1"/>
  <c r="R397" i="1"/>
  <c r="M413" i="1"/>
  <c r="A409" i="1"/>
  <c r="K409" i="1"/>
  <c r="L409" i="1"/>
  <c r="N409" i="1"/>
  <c r="O409" i="1"/>
  <c r="P409" i="1"/>
  <c r="R409" i="1"/>
  <c r="Q401" i="1"/>
  <c r="R401" i="1"/>
  <c r="B401" i="1"/>
  <c r="N401" i="1"/>
  <c r="O401" i="1"/>
  <c r="K401" i="1"/>
  <c r="N393" i="1"/>
  <c r="M393" i="1"/>
  <c r="Q393" i="1"/>
  <c r="A393" i="1"/>
  <c r="B393" i="1"/>
  <c r="O393" i="1"/>
  <c r="R393" i="1"/>
  <c r="O1136" i="1"/>
  <c r="N900" i="1"/>
  <c r="J948" i="1"/>
  <c r="Q867" i="1"/>
  <c r="P875" i="1"/>
  <c r="Q883" i="1"/>
  <c r="M883" i="1"/>
  <c r="K891" i="1"/>
  <c r="L899" i="1"/>
  <c r="B899" i="1"/>
  <c r="O907" i="1"/>
  <c r="R915" i="1"/>
  <c r="Q923" i="1"/>
  <c r="A923" i="1"/>
  <c r="P931" i="1"/>
  <c r="J939" i="1"/>
  <c r="N947" i="1"/>
  <c r="O947" i="1"/>
  <c r="J955" i="1"/>
  <c r="L963" i="1"/>
  <c r="A963" i="1"/>
  <c r="P971" i="1"/>
  <c r="R979" i="1"/>
  <c r="M987" i="1"/>
  <c r="B987" i="1"/>
  <c r="Q995" i="1"/>
  <c r="Q868" i="1"/>
  <c r="B868" i="1"/>
  <c r="O892" i="1"/>
  <c r="Q924" i="1"/>
  <c r="P940" i="1"/>
  <c r="L940" i="1"/>
  <c r="Q956" i="1"/>
  <c r="K980" i="1"/>
  <c r="A980" i="1"/>
  <c r="O908" i="1"/>
  <c r="R988" i="1"/>
  <c r="K554" i="1"/>
  <c r="L562" i="1"/>
  <c r="L570" i="1"/>
  <c r="L578" i="1"/>
  <c r="O586" i="1"/>
  <c r="O594" i="1"/>
  <c r="O602" i="1"/>
  <c r="O610" i="1"/>
  <c r="M618" i="1"/>
  <c r="O626" i="1"/>
  <c r="Q634" i="1"/>
  <c r="O642" i="1"/>
  <c r="B650" i="1"/>
  <c r="L666" i="1"/>
  <c r="K674" i="1"/>
  <c r="R682" i="1"/>
  <c r="Q690" i="1"/>
  <c r="O698" i="1"/>
  <c r="B706" i="1"/>
  <c r="P1001" i="1"/>
  <c r="R1196" i="1"/>
  <c r="B1144" i="1"/>
  <c r="A1197" i="1"/>
  <c r="B1148" i="1"/>
  <c r="O1148" i="1"/>
  <c r="K1148" i="1"/>
  <c r="M1148" i="1"/>
  <c r="P1148" i="1"/>
  <c r="N1140" i="1"/>
  <c r="K1140" i="1"/>
  <c r="M1140" i="1"/>
  <c r="P1140" i="1"/>
  <c r="K1200" i="1"/>
  <c r="Q1200" i="1"/>
  <c r="L1200" i="1"/>
  <c r="N1200" i="1"/>
  <c r="R1192" i="1"/>
  <c r="Q1192" i="1"/>
  <c r="L1192" i="1"/>
  <c r="B1192" i="1"/>
  <c r="Q1184" i="1"/>
  <c r="J1184" i="1"/>
  <c r="K1184" i="1"/>
  <c r="B1184" i="1"/>
  <c r="M396" i="1"/>
  <c r="Q412" i="1"/>
  <c r="A397" i="1"/>
  <c r="K413" i="1"/>
  <c r="K402" i="1"/>
  <c r="M410" i="1"/>
  <c r="J401" i="1"/>
  <c r="Q900" i="1"/>
  <c r="L900" i="1"/>
  <c r="Q948" i="1"/>
  <c r="M867" i="1"/>
  <c r="Q875" i="1"/>
  <c r="N883" i="1"/>
  <c r="A883" i="1"/>
  <c r="P891" i="1"/>
  <c r="J899" i="1"/>
  <c r="R907" i="1"/>
  <c r="M907" i="1"/>
  <c r="K915" i="1"/>
  <c r="N923" i="1"/>
  <c r="B923" i="1"/>
  <c r="O931" i="1"/>
  <c r="R939" i="1"/>
  <c r="M947" i="1"/>
  <c r="A947" i="1"/>
  <c r="Q955" i="1"/>
  <c r="K963" i="1"/>
  <c r="N971" i="1"/>
  <c r="O971" i="1"/>
  <c r="J979" i="1"/>
  <c r="L987" i="1"/>
  <c r="A987" i="1"/>
  <c r="P995" i="1"/>
  <c r="O868" i="1"/>
  <c r="A868" i="1"/>
  <c r="N892" i="1"/>
  <c r="R924" i="1"/>
  <c r="N940" i="1"/>
  <c r="B940" i="1"/>
  <c r="P956" i="1"/>
  <c r="R980" i="1"/>
  <c r="N908" i="1"/>
  <c r="J988"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1" i="1"/>
  <c r="N1188" i="1"/>
  <c r="Q1136" i="1"/>
  <c r="L1189" i="1"/>
  <c r="N1137" i="1"/>
  <c r="N1147" i="1"/>
  <c r="P1147" i="1"/>
  <c r="B1147" i="1"/>
  <c r="K1147" i="1"/>
  <c r="R1139" i="1"/>
  <c r="N1139" i="1"/>
  <c r="P1139" i="1"/>
  <c r="B1139" i="1"/>
  <c r="K1139" i="1"/>
  <c r="A1199" i="1"/>
  <c r="N1199" i="1"/>
  <c r="P1199" i="1"/>
  <c r="R1199" i="1"/>
  <c r="M1199" i="1"/>
  <c r="L1191" i="1"/>
  <c r="N1191" i="1"/>
  <c r="A1191" i="1"/>
  <c r="B1191" i="1"/>
  <c r="R1191" i="1"/>
  <c r="L396" i="1"/>
  <c r="O412" i="1"/>
  <c r="Q405" i="1"/>
  <c r="R413" i="1"/>
  <c r="J402" i="1"/>
  <c r="B410" i="1"/>
  <c r="P401" i="1"/>
  <c r="M876" i="1"/>
  <c r="L964" i="1"/>
  <c r="P884" i="1"/>
  <c r="L865" i="1"/>
  <c r="K889" i="1"/>
  <c r="N905" i="1"/>
  <c r="N929" i="1"/>
  <c r="P953" i="1"/>
  <c r="N969" i="1"/>
  <c r="O993" i="1"/>
  <c r="M906" i="1"/>
  <c r="N970" i="1"/>
  <c r="O954" i="1"/>
  <c r="P900" i="1"/>
  <c r="O933" i="1"/>
  <c r="R867" i="1"/>
  <c r="L883" i="1"/>
  <c r="Q907" i="1"/>
  <c r="Q931" i="1"/>
  <c r="L947" i="1"/>
  <c r="M971" i="1"/>
  <c r="N995" i="1"/>
  <c r="P892" i="1"/>
  <c r="M940" i="1"/>
  <c r="P861" i="1"/>
  <c r="P908" i="1"/>
  <c r="J901"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1" i="1"/>
  <c r="M1188" i="1"/>
  <c r="P1136" i="1"/>
  <c r="K1189" i="1"/>
  <c r="M1137" i="1"/>
  <c r="J404" i="1"/>
  <c r="K412" i="1"/>
  <c r="M405" i="1"/>
  <c r="Q402" i="1"/>
  <c r="L393" i="1"/>
  <c r="A401" i="1"/>
  <c r="A694" i="1"/>
  <c r="O694" i="1"/>
  <c r="R1186" i="1"/>
  <c r="R1194" i="1"/>
  <c r="L1134" i="1"/>
  <c r="K1142" i="1"/>
  <c r="P1143" i="1"/>
  <c r="M407" i="1"/>
  <c r="N392" i="1"/>
  <c r="A392" i="1"/>
  <c r="Q408" i="1"/>
  <c r="K391" i="1"/>
  <c r="R399" i="1"/>
  <c r="L385" i="1"/>
  <c r="K385" i="1"/>
  <c r="M385" i="1"/>
  <c r="R385" i="1"/>
  <c r="N385" i="1"/>
  <c r="P385" i="1"/>
  <c r="A385" i="1"/>
  <c r="Q385" i="1"/>
  <c r="N1186" i="1"/>
  <c r="N1194" i="1"/>
  <c r="Q1134" i="1"/>
  <c r="N1142" i="1"/>
  <c r="A1187" i="1"/>
  <c r="J1187" i="1"/>
  <c r="R407" i="1"/>
  <c r="O400" i="1"/>
  <c r="N400" i="1"/>
  <c r="J1138" i="1"/>
  <c r="B399" i="1"/>
  <c r="N399" i="1"/>
  <c r="L399" i="1"/>
  <c r="L391" i="1"/>
  <c r="Q391" i="1"/>
  <c r="L1186" i="1"/>
  <c r="A1194" i="1"/>
  <c r="B1134" i="1"/>
  <c r="K1143" i="1"/>
  <c r="P407" i="1"/>
  <c r="O391" i="1"/>
  <c r="A391" i="1"/>
  <c r="O399" i="1"/>
  <c r="B19" i="10" a="1"/>
  <c r="B19" i="10" s="1"/>
  <c r="A852" i="1"/>
  <c r="B852" i="1"/>
  <c r="A844" i="1"/>
  <c r="B844" i="1"/>
  <c r="A836" i="1"/>
  <c r="B836" i="1"/>
  <c r="A828" i="1"/>
  <c r="B828" i="1"/>
  <c r="A820" i="1"/>
  <c r="B820" i="1"/>
  <c r="A812" i="1"/>
  <c r="B812" i="1"/>
  <c r="A804" i="1"/>
  <c r="B804" i="1"/>
  <c r="A796" i="1"/>
  <c r="B796" i="1"/>
  <c r="A788" i="1"/>
  <c r="B788" i="1"/>
  <c r="A780" i="1"/>
  <c r="B780" i="1"/>
  <c r="A772" i="1"/>
  <c r="B772" i="1"/>
  <c r="A764" i="1"/>
  <c r="B764" i="1"/>
  <c r="A756" i="1"/>
  <c r="B756" i="1"/>
  <c r="A748" i="1"/>
  <c r="B748"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188" i="1"/>
  <c r="R363" i="1"/>
  <c r="R383" i="1"/>
  <c r="A387" i="1"/>
  <c r="N365" i="1"/>
  <c r="N373" i="1"/>
  <c r="L373" i="1"/>
  <c r="A369" i="1"/>
  <c r="M373" i="1"/>
  <c r="A335" i="1"/>
  <c r="A739" i="1"/>
  <c r="K739" i="1"/>
  <c r="M738" i="1"/>
  <c r="K735" i="1"/>
  <c r="M734" i="1"/>
  <c r="K731" i="1"/>
  <c r="M730" i="1"/>
  <c r="K727" i="1"/>
  <c r="M726" i="1"/>
  <c r="K723" i="1"/>
  <c r="M722" i="1"/>
  <c r="K719" i="1"/>
  <c r="M718" i="1"/>
  <c r="B853" i="1"/>
  <c r="B845" i="1"/>
  <c r="B837" i="1"/>
  <c r="B829" i="1"/>
  <c r="B821" i="1"/>
  <c r="B813" i="1"/>
  <c r="L718" i="1"/>
  <c r="K738" i="1"/>
  <c r="K734" i="1"/>
  <c r="K730" i="1"/>
  <c r="K726" i="1"/>
  <c r="K722" i="1"/>
  <c r="K718" i="1"/>
  <c r="N379" i="1"/>
  <c r="N387" i="1"/>
  <c r="N356" i="1"/>
  <c r="N360" i="1"/>
  <c r="B379" i="1"/>
  <c r="P363" i="1"/>
  <c r="L356" i="1"/>
  <c r="Q387" i="1"/>
  <c r="P360" i="1"/>
  <c r="M369" i="1"/>
  <c r="P365" i="1"/>
  <c r="B373" i="1"/>
  <c r="B807" i="1"/>
  <c r="B799" i="1"/>
  <c r="B791" i="1"/>
  <c r="B783" i="1"/>
  <c r="B775" i="1"/>
  <c r="B767" i="1"/>
  <c r="B759" i="1"/>
  <c r="B751" i="1"/>
  <c r="R738" i="1"/>
  <c r="R734" i="1"/>
  <c r="R730" i="1"/>
  <c r="R726" i="1"/>
  <c r="R722" i="1"/>
  <c r="R718" i="1"/>
  <c r="R379" i="1"/>
  <c r="A379" i="1"/>
  <c r="R356" i="1"/>
  <c r="R360" i="1"/>
  <c r="K356" i="1"/>
  <c r="K360" i="1"/>
  <c r="L360" i="1"/>
  <c r="N369" i="1"/>
  <c r="Q369" i="1"/>
  <c r="Q360" i="1"/>
  <c r="B383" i="1"/>
  <c r="R369" i="1"/>
  <c r="A1148" i="1"/>
  <c r="O1199" i="1"/>
  <c r="O1186" i="1"/>
  <c r="J1194" i="1"/>
  <c r="O1134" i="1"/>
  <c r="J1142" i="1"/>
  <c r="J1195" i="1"/>
  <c r="O1135" i="1"/>
  <c r="O1191" i="1"/>
  <c r="O1139" i="1"/>
  <c r="O1144" i="1"/>
  <c r="J1197" i="1"/>
  <c r="O1137" i="1"/>
  <c r="J1198" i="1"/>
  <c r="O1184" i="1"/>
  <c r="J1192" i="1"/>
  <c r="J1140" i="1"/>
  <c r="A1133" i="1"/>
  <c r="O1145" i="1"/>
  <c r="A1139" i="1"/>
  <c r="O1193" i="1"/>
  <c r="O1141" i="1"/>
  <c r="J1149" i="1"/>
  <c r="A1134" i="1"/>
  <c r="J1147" i="1"/>
  <c r="O1187" i="1"/>
  <c r="J1188" i="1"/>
  <c r="J1136" i="1"/>
  <c r="A1136" i="1"/>
  <c r="O1197" i="1"/>
  <c r="O1198" i="1"/>
  <c r="O1140" i="1"/>
  <c r="O1194" i="1"/>
  <c r="O1142" i="1"/>
  <c r="O1195" i="1"/>
  <c r="A1143" i="1"/>
  <c r="O1192" i="1"/>
  <c r="J1200" i="1"/>
  <c r="J1148" i="1"/>
  <c r="J1185" i="1"/>
  <c r="J1133" i="1"/>
  <c r="A1141" i="1"/>
  <c r="A1135" i="1"/>
  <c r="O1147" i="1"/>
  <c r="J1143" i="1"/>
  <c r="J1146" i="1"/>
  <c r="A1140" i="1"/>
  <c r="O1149" i="1"/>
  <c r="J1199" i="1"/>
  <c r="J1186" i="1"/>
  <c r="J1134" i="1"/>
  <c r="A1142" i="1"/>
  <c r="J1135" i="1"/>
  <c r="J1191" i="1"/>
  <c r="A1147" i="1"/>
  <c r="A1146" i="1"/>
  <c r="J1196" i="1"/>
  <c r="J1144" i="1"/>
  <c r="J1189" i="1"/>
  <c r="J113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1"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3"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4"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5"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79"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5"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0"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0"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<sst xmlns="http://schemas.openxmlformats.org/spreadsheetml/2006/main" count="15067" uniqueCount="3577">
  <si>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</si>
  <si>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</si>
  <si>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</si>
  <si>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</si>
  <si>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</si>
  <si>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</si>
  <si>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</si>
  <si>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</si>
  <si>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</si>
  <si>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</si>
  <si>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</si>
  <si>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</si>
  <si>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</si>
  <si>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</si>
  <si>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</si>
  <si>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</si>
  <si>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</si>
  <si>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</si>
  <si>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</si>
  <si>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</si>
  <si>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</si>
  <si>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</si>
  <si>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</si>
  <si>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</si>
  <si>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</si>
  <si>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</si>
  <si>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</si>
  <si>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</si>
  <si>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</si>
  <si>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</si>
  <si>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</si>
  <si>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</si>
  <si>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</si>
  <si>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</si>
  <si>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</si>
  <si>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</si>
  <si>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</si>
  <si>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</si>
  <si>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</si>
  <si>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</si>
  <si>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</si>
  <si>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</si>
  <si>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</si>
  <si>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</si>
  <si>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</si>
  <si>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</si>
  <si>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</si>
  <si>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</si>
  <si>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</si>
  <si>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</si>
  <si>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</si>
  <si>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</si>
  <si>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</si>
  <si>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</si>
  <si>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</si>
  <si>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</si>
  <si>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</si>
  <si>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</si>
  <si>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</si>
  <si>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</si>
  <si>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</si>
  <si>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</si>
  <si>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</si>
  <si>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</si>
  <si>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</si>
  <si>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</si>
  <si>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</si>
  <si>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</si>
  <si>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</si>
  <si>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</si>
  <si>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</si>
  <si>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</si>
  <si>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</si>
  <si>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</si>
  <si>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</si>
  <si>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</si>
  <si>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</si>
  <si>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</si>
  <si>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</si>
  <si>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</si>
  <si>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</si>
  <si>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</si>
  <si>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</si>
  <si>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</si>
  <si>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</si>
  <si>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</si>
  <si>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</si>
  <si>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</si>
  <si>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</si>
  <si>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</si>
  <si>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</si>
  <si>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</si>
  <si>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</si>
  <si>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</si>
  <si>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</si>
  <si>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</si>
  <si>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</si>
  <si>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</si>
  <si>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</si>
  <si>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</si>
  <si>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</si>
  <si>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</si>
  <si>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</si>
  <si>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</si>
  <si>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</si>
  <si>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</si>
  <si>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</si>
  <si>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</si>
  <si>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</si>
  <si>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</si>
  <si>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</si>
  <si>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</si>
  <si>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</si>
  <si>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</si>
  <si>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</si>
  <si>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</si>
  <si>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</si>
  <si>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</si>
  <si>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</si>
  <si>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</si>
  <si>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</si>
  <si>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</si>
  <si>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</si>
  <si>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</si>
  <si>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</si>
  <si>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</si>
  <si>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</si>
  <si>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</si>
  <si>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</si>
  <si>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</si>
  <si>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</si>
  <si>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</si>
  <si>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</si>
  <si>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</si>
  <si>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</si>
  <si>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</si>
  <si>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</si>
  <si>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</si>
  <si>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</si>
  <si>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</si>
  <si>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</si>
  <si>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</si>
  <si>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</si>
  <si>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</si>
  <si>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</si>
  <si>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</si>
  <si>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</si>
  <si>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</si>
  <si>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</si>
  <si>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</si>
  <si>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</si>
  <si>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</si>
  <si>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</si>
  <si>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</si>
  <si>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</si>
  <si>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</si>
  <si>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</si>
  <si>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</si>
  <si>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</si>
  <si>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</si>
  <si>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</si>
  <si>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</si>
  <si>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</si>
  <si>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</si>
  <si>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</si>
  <si>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</si>
  <si>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</si>
  <si>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</si>
  <si>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</si>
  <si>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</si>
  <si>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</si>
  <si>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</si>
  <si>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</si>
  <si>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</si>
  <si>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</si>
  <si>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</si>
  <si>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</si>
  <si>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</si>
  <si>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</si>
  <si>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</si>
  <si>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</si>
  <si>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</si>
  <si>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</si>
  <si>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</si>
  <si>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</si>
  <si>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</si>
  <si>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</si>
  <si>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</si>
  <si>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</si>
  <si>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</si>
  <si>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</si>
  <si>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</si>
  <si>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</si>
  <si>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</si>
  <si>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</si>
  <si>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</si>
  <si>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</si>
  <si>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</si>
  <si>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</si>
  <si>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</si>
  <si>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</si>
  <si>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</si>
  <si>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</si>
  <si>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</si>
  <si>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</si>
  <si>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</si>
  <si>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</si>
  <si>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</si>
  <si>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</si>
  <si>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</si>
  <si>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</si>
  <si>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</si>
  <si>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</si>
  <si>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</si>
  <si>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</si>
  <si>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</si>
  <si>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</si>
  <si>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</si>
  <si>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</si>
  <si>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</si>
  <si>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</si>
  <si>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</si>
  <si>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</si>
  <si>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</si>
  <si>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</si>
  <si>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</si>
  <si>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</si>
  <si>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</si>
  <si>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</si>
  <si>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</si>
  <si>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</si>
  <si>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</si>
  <si>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</si>
  <si>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</si>
  <si>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</si>
  <si>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</si>
  <si>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</si>
  <si>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</si>
  <si>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</si>
  <si>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</si>
  <si>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</si>
  <si>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</si>
  <si>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</si>
  <si>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</si>
  <si>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</si>
  <si>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</si>
  <si>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</si>
  <si>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</si>
  <si>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</si>
  <si>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</si>
  <si>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</si>
  <si>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</si>
  <si>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</si>
  <si>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</si>
  <si>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</si>
  <si>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</si>
  <si>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</si>
  <si>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</si>
  <si>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</si>
  <si>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</si>
  <si>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</si>
  <si>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</si>
  <si>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</si>
  <si>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</si>
  <si>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</si>
  <si>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</si>
  <si>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</si>
  <si>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</si>
  <si>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</si>
  <si>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</si>
  <si>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</si>
  <si>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</si>
  <si>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</si>
  <si>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</si>
  <si>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</si>
  <si>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</si>
  <si>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</si>
  <si>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</si>
  <si>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</si>
  <si>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</si>
  <si>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</si>
  <si>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</si>
  <si>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</si>
  <si>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</si>
  <si>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</si>
  <si>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</si>
  <si>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</si>
  <si>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</si>
  <si>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</si>
  <si>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</si>
  <si>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</si>
  <si>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</si>
  <si>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</si>
  <si>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</si>
  <si>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</si>
  <si>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</si>
  <si>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</si>
  <si>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</si>
  <si>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</si>
  <si>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</si>
  <si>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</si>
  <si>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</si>
  <si>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</si>
  <si>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</si>
  <si>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</si>
  <si>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</si>
  <si>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</si>
  <si>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</si>
  <si>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</si>
  <si>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</si>
  <si>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</si>
  <si>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</si>
  <si>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</si>
  <si>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</si>
  <si>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</si>
  <si>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</si>
  <si>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</si>
  <si>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</si>
  <si>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</si>
  <si>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</si>
  <si>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</si>
  <si>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</si>
  <si>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</si>
  <si>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</si>
  <si>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</si>
  <si>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</si>
  <si>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</si>
  <si>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</si>
  <si>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</si>
  <si>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</si>
  <si>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</si>
  <si>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</si>
  <si>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</si>
  <si>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</si>
  <si>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</si>
  <si>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</si>
  <si>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</si>
  <si>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</si>
  <si>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</si>
  <si>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</si>
  <si>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</si>
  <si>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</si>
  <si>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</si>
  <si>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</si>
  <si>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</si>
  <si>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</si>
  <si>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</si>
  <si>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</si>
  <si>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</si>
  <si>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</si>
  <si>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</si>
  <si>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</si>
  <si>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</si>
  <si>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</si>
  <si>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</si>
  <si>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</si>
  <si>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</si>
  <si>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</si>
  <si>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</si>
  <si>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</si>
  <si>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</si>
  <si>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</si>
  <si>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</si>
  <si>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</si>
  <si>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</si>
  <si>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</si>
  <si>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</si>
  <si>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</si>
  <si>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</si>
  <si>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</si>
  <si>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</si>
  <si>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</si>
  <si>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</si>
  <si>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</si>
  <si>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</si>
  <si>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</si>
  <si>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</si>
  <si>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</si>
  <si>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</si>
  <si>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</si>
  <si>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</si>
  <si>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</si>
  <si>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</si>
  <si>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</si>
  <si>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</si>
  <si>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</si>
  <si>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</si>
  <si>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</si>
  <si>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</si>
  <si>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</si>
  <si>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</si>
  <si>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</si>
  <si>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</si>
  <si>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</si>
  <si>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</si>
  <si>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</si>
  <si>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</si>
  <si>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</si>
  <si>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</si>
  <si>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</si>
  <si>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</si>
  <si>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</si>
  <si>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</si>
  <si>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</si>
  <si>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</si>
  <si>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</si>
  <si>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</si>
  <si>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</si>
  <si>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</si>
  <si>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</si>
  <si>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</si>
  <si>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</si>
  <si>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</si>
  <si>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</si>
  <si>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</si>
  <si>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</si>
  <si>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</si>
  <si>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</si>
  <si>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</si>
  <si>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</si>
  <si>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</si>
  <si>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</si>
  <si>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</si>
  <si>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</si>
  <si>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</si>
  <si>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</si>
  <si>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</si>
  <si>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</si>
  <si>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</si>
  <si>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</si>
  <si>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</si>
  <si>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</si>
  <si>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</si>
  <si>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</si>
  <si>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</si>
  <si>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</si>
  <si>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</si>
  <si>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</si>
  <si>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</si>
  <si>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</si>
  <si>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</si>
  <si>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</si>
  <si>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</si>
  <si>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</si>
  <si>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</si>
  <si>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</si>
  <si>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</si>
  <si>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</si>
  <si>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</si>
  <si>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</si>
  <si>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</si>
  <si>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</si>
  <si>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</si>
  <si>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</si>
  <si>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</si>
  <si>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</si>
  <si>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</si>
  <si>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</si>
  <si>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</si>
  <si>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</si>
  <si>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</si>
  <si>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</si>
  <si>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</si>
  <si>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</si>
  <si>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</si>
  <si>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</si>
  <si>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</si>
  <si>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</si>
  <si>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</si>
  <si>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</si>
  <si>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</si>
  <si>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</si>
  <si>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</si>
  <si>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</si>
  <si>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</si>
  <si>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</si>
  <si>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</si>
  <si>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</si>
  <si>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</si>
  <si>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</si>
  <si>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</si>
  <si>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</si>
  <si>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</si>
  <si>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</si>
  <si>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</si>
  <si>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</si>
  <si>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</si>
  <si>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</si>
  <si>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</si>
  <si>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</si>
  <si>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</si>
  <si>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</si>
  <si>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</si>
  <si>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</si>
  <si>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</si>
  <si>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</si>
  <si>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</si>
  <si>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</si>
  <si>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</si>
  <si>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</si>
  <si>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</si>
  <si>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</si>
  <si>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</si>
  <si>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</si>
  <si>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</si>
  <si>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</si>
  <si>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</si>
  <si>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</si>
  <si>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</si>
  <si>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</si>
  <si>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</si>
  <si>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</si>
  <si>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</si>
  <si>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</si>
  <si>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</si>
  <si>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</si>
  <si>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</si>
  <si>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</si>
  <si>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</si>
  <si>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</si>
  <si>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</si>
  <si>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</si>
  <si>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</si>
  <si>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</si>
  <si>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</si>
  <si>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</si>
  <si>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</si>
  <si>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</si>
  <si>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</si>
  <si>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</si>
  <si>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</si>
  <si>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</si>
  <si>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</si>
  <si>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</si>
  <si>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</si>
  <si>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</si>
  <si>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</si>
  <si>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</si>
  <si>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</si>
  <si>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</si>
  <si>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</si>
  <si>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</si>
  <si>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</si>
  <si>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</si>
  <si>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</si>
  <si>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</si>
  <si>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</si>
  <si>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</si>
  <si>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</si>
  <si>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</si>
  <si>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</si>
  <si>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</si>
  <si>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</si>
  <si>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</si>
  <si>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</si>
  <si>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</si>
  <si>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</si>
  <si>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</si>
  <si>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</si>
  <si>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</si>
  <si>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</si>
  <si>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</si>
  <si>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</si>
  <si>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</si>
  <si>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</si>
  <si>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</si>
  <si>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</si>
  <si>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</si>
  <si>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</si>
  <si>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</si>
  <si>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</si>
  <si>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</si>
  <si>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</si>
  <si>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</si>
  <si>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</si>
  <si>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</si>
  <si>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</si>
  <si>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</si>
  <si>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</si>
  <si>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</si>
  <si>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</si>
  <si>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</si>
  <si>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</si>
  <si>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</si>
  <si>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</si>
  <si>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</si>
  <si>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</si>
  <si>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</si>
  <si>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</si>
  <si>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</si>
  <si>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</si>
  <si>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</si>
  <si>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</si>
  <si>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</si>
  <si>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</si>
  <si>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</si>
  <si>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</si>
  <si>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</si>
  <si>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</si>
  <si>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</si>
  <si>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</si>
  <si>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</si>
  <si>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</si>
  <si>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</si>
  <si>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</si>
  <si>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</si>
  <si>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</si>
  <si>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</si>
  <si>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</si>
  <si>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</si>
  <si>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</si>
  <si>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</si>
  <si>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</si>
  <si>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</si>
  <si>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</si>
  <si>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</si>
  <si>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</si>
  <si>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</si>
  <si>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</si>
  <si>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</si>
  <si>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</si>
  <si>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</si>
  <si>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</si>
  <si>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</si>
  <si>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</si>
  <si>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</si>
  <si>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</si>
  <si>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</si>
  <si>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</si>
  <si>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</si>
  <si>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</si>
  <si>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</si>
  <si>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</si>
  <si>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</si>
  <si>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</si>
  <si>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</si>
  <si>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</si>
  <si>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</si>
  <si>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</si>
  <si>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</si>
  <si>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</si>
  <si>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</si>
  <si>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</si>
  <si>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</si>
  <si>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</si>
  <si>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</si>
  <si>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</si>
  <si>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</si>
  <si>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</si>
  <si>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</si>
  <si>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</si>
  <si>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</si>
  <si>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</si>
  <si>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</si>
  <si>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</si>
  <si>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</si>
  <si>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</si>
  <si>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</si>
  <si>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</si>
  <si>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</si>
  <si>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</si>
  <si>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</si>
  <si>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</si>
  <si>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</si>
  <si>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</si>
  <si>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</si>
  <si>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</si>
  <si>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</si>
  <si>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</si>
  <si>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</si>
  <si>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</si>
  <si>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</si>
  <si>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</si>
  <si>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</si>
  <si>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</si>
  <si>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</si>
  <si>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</si>
  <si>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</si>
  <si>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</si>
  <si>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</si>
  <si>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</si>
  <si>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</si>
  <si>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</si>
  <si>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</si>
  <si>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</si>
  <si>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</si>
  <si>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</si>
  <si>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</si>
  <si>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</si>
  <si>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</si>
  <si>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</si>
  <si>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</si>
  <si>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</si>
  <si>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</si>
  <si>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</si>
  <si>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</si>
  <si>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</si>
  <si>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</si>
  <si>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</si>
  <si>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</si>
  <si>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</si>
  <si>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</si>
  <si>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</si>
  <si>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</si>
  <si>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</si>
  <si>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</si>
  <si>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</si>
  <si>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</si>
  <si>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</si>
  <si>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</si>
  <si>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</si>
  <si>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</si>
  <si>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</si>
  <si>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</si>
  <si>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</si>
  <si>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</si>
  <si>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</si>
  <si>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</si>
  <si>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</si>
  <si>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</si>
  <si>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</si>
  <si>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</si>
  <si>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</si>
  <si>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</si>
  <si>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</si>
  <si>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</si>
  <si>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</si>
  <si>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</si>
  <si>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</si>
  <si>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</si>
  <si>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</si>
  <si>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</si>
  <si>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</si>
  <si>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</si>
  <si>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</si>
  <si>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</si>
  <si>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</si>
  <si>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</si>
  <si>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</si>
  <si>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</si>
  <si>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</si>
  <si>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</si>
  <si>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</si>
  <si>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</si>
  <si>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</si>
  <si>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</si>
  <si>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</si>
  <si>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</si>
  <si>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</si>
  <si>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</si>
  <si>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</si>
  <si>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</si>
  <si>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</si>
  <si>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</si>
  <si>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</si>
  <si>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</si>
  <si>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</si>
  <si>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</si>
  <si>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</si>
  <si>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</si>
  <si>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</si>
  <si>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</si>
  <si>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</si>
  <si>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</si>
  <si>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</si>
  <si>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</si>
  <si>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</si>
  <si>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</si>
  <si>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</si>
  <si>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</si>
  <si>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</si>
  <si>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</si>
  <si>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</si>
  <si>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</si>
  <si>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</si>
  <si>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</si>
  <si>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</si>
  <si>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</si>
  <si>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</si>
  <si>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</si>
  <si>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</si>
  <si>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</si>
  <si>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</si>
  <si>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</si>
  <si>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</si>
  <si>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</si>
  <si>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</si>
  <si>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</si>
  <si>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</si>
  <si>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</si>
  <si>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</si>
  <si>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</si>
  <si>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</si>
  <si>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</si>
  <si>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</si>
  <si>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</si>
  <si>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</si>
  <si>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</si>
  <si>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</si>
  <si>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</si>
  <si>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</si>
  <si>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</si>
  <si>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</si>
  <si>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</si>
  <si>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</si>
  <si>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</si>
  <si>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</si>
  <si>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</si>
  <si>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</si>
  <si>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</si>
  <si>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</si>
  <si>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</si>
  <si>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</si>
  <si>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</si>
  <si>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</si>
  <si>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</si>
  <si>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</si>
  <si>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</si>
  <si>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</si>
  <si>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</si>
  <si>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</si>
  <si>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</si>
  <si>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</si>
  <si>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</si>
  <si>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</si>
  <si>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</si>
  <si>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</si>
  <si>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</si>
  <si>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</si>
  <si>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</si>
  <si>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</si>
  <si>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</si>
  <si>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</si>
  <si>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</si>
  <si>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</si>
  <si>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</si>
  <si>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</si>
  <si>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</si>
  <si>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</si>
  <si>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</si>
  <si>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</si>
  <si>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</si>
  <si>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</si>
  <si>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</si>
  <si>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</si>
  <si>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</si>
  <si>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</si>
  <si>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</si>
  <si>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</si>
  <si>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</si>
  <si>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</si>
  <si>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</si>
  <si>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</si>
  <si>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</si>
  <si>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</si>
  <si>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</si>
  <si>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</si>
  <si>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</si>
  <si>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</si>
  <si>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</si>
  <si>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</si>
  <si>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</si>
  <si>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</si>
  <si>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</si>
  <si>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</si>
  <si>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</si>
  <si>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</si>
  <si>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</si>
  <si>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</si>
  <si>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</si>
  <si>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</si>
  <si>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</si>
  <si>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</si>
  <si>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</si>
  <si>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</si>
  <si>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</si>
  <si>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</si>
  <si>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</si>
  <si>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</si>
  <si>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</si>
  <si>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</si>
  <si>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</si>
  <si>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</si>
  <si>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</si>
  <si>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</si>
  <si>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</si>
  <si>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</si>
  <si>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</si>
  <si>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</si>
  <si>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</si>
  <si>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</si>
  <si>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</si>
  <si>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</si>
  <si>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</si>
  <si>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</si>
  <si>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</si>
  <si>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</si>
  <si>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</si>
  <si>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</si>
  <si>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</si>
  <si>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</si>
  <si>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</si>
  <si>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</si>
  <si>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</si>
  <si>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</si>
  <si>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</si>
  <si>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</si>
  <si>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</si>
  <si>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</si>
  <si>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</si>
  <si>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</si>
  <si>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</si>
  <si>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</si>
  <si>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</si>
  <si>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</si>
  <si>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</si>
  <si>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</si>
  <si>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</si>
  <si>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</si>
  <si>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</si>
  <si>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</si>
  <si>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</si>
  <si>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</si>
  <si>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</si>
  <si>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</si>
  <si>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</si>
  <si>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</si>
  <si>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</si>
  <si>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</si>
  <si>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</si>
  <si>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</si>
  <si>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</si>
  <si>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</si>
  <si>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</si>
  <si>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</si>
  <si>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</si>
  <si>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</si>
  <si>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</si>
  <si>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</si>
  <si>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</si>
  <si>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</si>
  <si>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</si>
  <si>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</si>
  <si>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</si>
  <si>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</si>
  <si>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</si>
  <si>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</si>
  <si>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</si>
  <si>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</si>
  <si>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</si>
  <si>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</si>
  <si>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</si>
  <si>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</si>
  <si>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</si>
  <si>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</si>
  <si>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</si>
  <si>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</si>
  <si>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</si>
  <si>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</si>
  <si>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</si>
  <si>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</si>
  <si>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</si>
  <si>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</si>
  <si>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</si>
  <si>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</si>
  <si>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</si>
  <si>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</si>
  <si>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</si>
  <si>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</si>
  <si>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</si>
  <si>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</si>
  <si>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</si>
  <si>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</si>
  <si>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</si>
  <si>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</si>
  <si>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</si>
  <si>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</si>
  <si>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</si>
  <si>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</si>
  <si>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</si>
  <si>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</si>
  <si>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</si>
  <si>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</si>
  <si>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</si>
  <si>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</si>
  <si>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</si>
  <si>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</si>
  <si>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</si>
  <si>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</si>
  <si>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</si>
  <si>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</si>
  <si>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</si>
  <si>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</si>
  <si>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</si>
  <si>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</si>
  <si>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</si>
  <si>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</si>
  <si>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</si>
  <si>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</si>
  <si>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</si>
  <si>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</si>
  <si>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</si>
  <si>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</si>
  <si>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</si>
  <si>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</si>
  <si>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</si>
  <si>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</si>
  <si>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</si>
  <si>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</si>
  <si>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</si>
  <si>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</si>
  <si>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</si>
  <si>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</si>
  <si>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</si>
  <si>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</si>
  <si>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</si>
  <si>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</si>
  <si>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</si>
  <si>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</si>
  <si>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</si>
  <si>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</si>
  <si>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</si>
  <si>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</si>
  <si>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</si>
  <si>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</si>
  <si>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</si>
  <si>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</si>
  <si>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</si>
  <si>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</si>
  <si>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</si>
  <si>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</si>
  <si>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</si>
  <si>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</si>
  <si>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</si>
  <si>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</si>
  <si>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</si>
  <si>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</si>
  <si>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</si>
  <si>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</si>
  <si>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</si>
  <si>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</si>
  <si>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</si>
  <si>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</si>
  <si>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</si>
  <si>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</si>
  <si>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</si>
  <si>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</si>
  <si>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</si>
  <si>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</si>
  <si>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</si>
  <si>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</si>
  <si>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</si>
  <si>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</si>
  <si>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</si>
  <si>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</si>
  <si>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</si>
  <si>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</si>
  <si>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</si>
  <si>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</si>
  <si>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</si>
  <si>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</si>
  <si>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</si>
  <si>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</si>
  <si>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</si>
  <si>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</si>
  <si>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</si>
  <si>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</si>
  <si>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</si>
  <si>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</si>
  <si>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</si>
  <si>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</si>
  <si>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</si>
  <si>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</si>
  <si>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</si>
  <si>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</si>
  <si>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</si>
  <si>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</si>
  <si>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</si>
  <si>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</si>
  <si>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</si>
  <si>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</si>
  <si>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</si>
  <si>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</si>
  <si>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</si>
  <si>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</si>
  <si>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</si>
  <si>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</si>
  <si>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</si>
  <si>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</si>
  <si>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</si>
  <si>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</si>
  <si>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</si>
  <si>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</si>
  <si>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</si>
  <si>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</si>
  <si>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</si>
  <si>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</si>
  <si>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</si>
  <si>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</si>
  <si>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</si>
  <si>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</si>
  <si>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</si>
  <si>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</si>
  <si>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</si>
  <si>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</si>
  <si>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</si>
  <si>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</si>
  <si>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</si>
  <si>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</si>
  <si>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</si>
  <si>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</si>
  <si>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</si>
  <si>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</si>
  <si>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</si>
  <si>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</si>
  <si>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</si>
  <si>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</si>
  <si>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</si>
  <si>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</si>
  <si>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</si>
  <si>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</si>
  <si>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</si>
  <si>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</si>
  <si>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</si>
  <si>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</si>
  <si>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</si>
  <si>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</si>
  <si>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</si>
  <si>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</si>
  <si>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</si>
  <si>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</si>
  <si>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</si>
  <si>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</si>
  <si>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</si>
  <si>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</si>
  <si>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</si>
  <si>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</si>
  <si>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</si>
  <si>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</si>
  <si>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</si>
  <si>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</si>
  <si>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</si>
  <si>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</si>
  <si>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</si>
  <si>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</si>
  <si>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</si>
  <si>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</si>
  <si>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</si>
  <si>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</si>
  <si>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</si>
  <si>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</si>
  <si>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</si>
  <si>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</si>
  <si>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</si>
  <si>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</si>
  <si>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</si>
  <si>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</si>
  <si>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</si>
  <si>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</si>
  <si>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</si>
  <si>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</si>
  <si>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</si>
  <si>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</si>
  <si>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</si>
  <si>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</si>
  <si>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</si>
  <si>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</si>
  <si>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</si>
  <si>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</si>
  <si>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</si>
  <si>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</si>
  <si>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</si>
  <si>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</si>
  <si>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</si>
  <si>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</si>
  <si>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</si>
  <si>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</si>
  <si>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</si>
  <si>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</si>
  <si>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</si>
  <si>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</si>
  <si>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</si>
  <si>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</si>
  <si>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</si>
  <si>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</si>
  <si>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</si>
  <si>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</si>
  <si>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</si>
  <si>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</si>
  <si>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</si>
  <si>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</si>
  <si>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</si>
  <si>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</si>
  <si>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</si>
  <si>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</si>
  <si>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</si>
  <si>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</si>
  <si>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</si>
  <si>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</si>
  <si>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</si>
  <si>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</si>
  <si>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</si>
  <si>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</si>
  <si>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</si>
  <si>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</si>
  <si>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</si>
  <si>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</si>
  <si>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</si>
  <si>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</si>
  <si>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</si>
  <si>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</si>
  <si>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</si>
  <si>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</si>
  <si>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</si>
  <si>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</si>
  <si>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</si>
  <si>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</si>
  <si>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</si>
  <si>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</si>
  <si>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</si>
  <si>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</si>
  <si>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</si>
  <si>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</si>
  <si>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</si>
  <si>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</si>
  <si>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</si>
  <si>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</si>
  <si>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</si>
  <si>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</si>
  <si>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</si>
  <si>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</si>
  <si>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</si>
  <si>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</si>
  <si>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</si>
  <si>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</si>
  <si>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</si>
  <si>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</si>
  <si>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</si>
  <si>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</si>
  <si>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</si>
  <si>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</si>
  <si>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</si>
  <si>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</si>
  <si>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</si>
  <si>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</si>
  <si>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</si>
  <si>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</si>
  <si>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</si>
  <si>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</si>
  <si>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</si>
  <si>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</si>
  <si>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</si>
  <si>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</si>
  <si>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</si>
  <si>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</si>
  <si>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</si>
  <si>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</si>
  <si>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</si>
  <si>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</si>
  <si>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</si>
  <si>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</si>
  <si>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</si>
  <si>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</si>
  <si>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</si>
  <si>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</si>
  <si>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</si>
  <si>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</si>
  <si>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</si>
  <si>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</si>
  <si>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</si>
  <si>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</si>
  <si>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</si>
  <si>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</si>
  <si>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</si>
  <si>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</si>
  <si>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</si>
  <si>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</si>
  <si>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</si>
  <si>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</si>
  <si>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</si>
  <si>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</si>
  <si>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</si>
  <si>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</si>
  <si>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</si>
  <si>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</si>
  <si>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</si>
  <si>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</si>
  <si>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</si>
  <si>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</si>
  <si>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</si>
  <si>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</si>
  <si>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</si>
  <si>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</si>
  <si>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</si>
  <si>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</si>
  <si>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</si>
  <si>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</si>
  <si>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</si>
  <si>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</si>
  <si>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</si>
  <si>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</si>
  <si>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</si>
  <si>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</si>
  <si>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</si>
  <si>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</si>
  <si>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</si>
  <si>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</si>
  <si>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</si>
  <si>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</si>
  <si>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</si>
  <si>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</si>
  <si>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</si>
  <si>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</si>
  <si>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</si>
  <si>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</si>
  <si>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</si>
  <si>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</si>
  <si>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</si>
  <si>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</si>
  <si>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</si>
  <si>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</si>
  <si>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</si>
  <si>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</si>
  <si>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</si>
  <si>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</si>
  <si>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</si>
  <si>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</si>
  <si>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</si>
  <si>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</si>
  <si>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</si>
  <si>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</si>
  <si>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</si>
  <si>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</si>
  <si>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</si>
  <si>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</si>
  <si>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</si>
  <si>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</si>
  <si>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</si>
  <si>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</si>
  <si>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</si>
  <si>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</si>
  <si>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</si>
  <si>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</si>
  <si>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</si>
  <si>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</si>
  <si>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</si>
  <si>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</si>
  <si>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</si>
  <si>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</si>
  <si>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</si>
  <si>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</si>
  <si>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</si>
  <si>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</si>
  <si>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</si>
  <si>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</si>
  <si>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</si>
  <si>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</si>
  <si>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</si>
  <si>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</si>
  <si>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</si>
  <si>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</si>
  <si>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</si>
  <si>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</si>
  <si>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</si>
  <si>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</si>
  <si>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</si>
  <si>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</si>
  <si>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</si>
  <si>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</si>
  <si>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</si>
  <si>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</si>
  <si>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</si>
  <si>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</si>
  <si>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</si>
  <si>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</si>
  <si>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</si>
  <si>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</si>
  <si>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</si>
  <si>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</si>
  <si>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</si>
  <si>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</si>
  <si>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</si>
  <si>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</si>
  <si>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</si>
  <si>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</si>
  <si>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</si>
  <si>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</si>
  <si>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</si>
  <si>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</si>
  <si>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</si>
  <si>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</si>
  <si>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</si>
  <si>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</si>
  <si>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</si>
  <si>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</si>
  <si>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</si>
  <si>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</si>
  <si>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</si>
  <si>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</si>
  <si>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</si>
  <si>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</si>
  <si>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</si>
  <si>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</si>
  <si>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</si>
  <si>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</si>
  <si>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</si>
  <si>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</si>
  <si>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</si>
  <si>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</si>
  <si>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</si>
  <si>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</si>
  <si>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</si>
  <si>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</si>
  <si>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</si>
  <si>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</si>
  <si>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</si>
  <si>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</si>
  <si>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</si>
  <si>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</si>
  <si>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</si>
  <si>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</si>
  <si>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</si>
  <si>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</si>
  <si>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</si>
  <si>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</si>
  <si>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</si>
  <si>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</si>
  <si>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</si>
  <si>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</si>
  <si>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</si>
  <si>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</si>
  <si>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</si>
  <si>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</si>
  <si>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</si>
  <si>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</si>
  <si>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</si>
  <si>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</si>
  <si>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</si>
  <si>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</si>
  <si>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</si>
  <si>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</si>
  <si>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</si>
  <si>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</si>
  <si>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</si>
  <si>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</si>
  <si>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</si>
  <si>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</si>
  <si>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</si>
  <si>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</si>
  <si>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</si>
  <si>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</si>
  <si>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</si>
  <si>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</si>
  <si>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</si>
  <si>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</si>
  <si>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</si>
  <si>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</si>
  <si>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</si>
  <si>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</si>
  <si>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</si>
  <si>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</si>
  <si>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</si>
  <si>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</si>
  <si>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</si>
  <si>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</si>
  <si>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</si>
  <si>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</si>
  <si>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</si>
  <si>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</si>
  <si>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</si>
  <si>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</si>
  <si>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</si>
  <si>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</si>
  <si>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</si>
  <si>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</si>
  <si>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</si>
  <si>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</si>
  <si>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</si>
  <si>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</si>
  <si>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</si>
  <si>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</si>
  <si>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</si>
  <si>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</si>
  <si>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</si>
  <si>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</si>
  <si>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</si>
  <si>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</si>
  <si>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</si>
  <si>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</si>
  <si>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</si>
  <si>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</si>
  <si>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</si>
  <si>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</si>
  <si>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</si>
  <si>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</si>
  <si>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</si>
  <si>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</si>
  <si>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</si>
  <si>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</si>
  <si>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</si>
  <si>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</si>
  <si>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</si>
  <si>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</si>
  <si>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</si>
  <si>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</si>
  <si>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</si>
  <si>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</si>
  <si>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</si>
  <si>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</si>
  <si>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</si>
  <si>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</si>
  <si>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</si>
  <si>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</si>
  <si>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</si>
  <si>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</si>
  <si>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</si>
  <si>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</si>
  <si>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</si>
  <si>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</si>
  <si>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</si>
  <si>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</si>
  <si>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</si>
  <si>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</si>
  <si>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</si>
  <si>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</si>
  <si>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</si>
  <si>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</si>
  <si>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</si>
  <si>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</si>
  <si>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</si>
  <si>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</si>
  <si>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</si>
  <si>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</si>
  <si>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</si>
  <si>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</si>
  <si>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</si>
  <si>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</si>
  <si>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</si>
  <si>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</si>
  <si>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</si>
  <si>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</si>
  <si>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</si>
  <si>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</si>
  <si>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</si>
  <si>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</si>
  <si>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</si>
  <si>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</si>
  <si>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</si>
  <si>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</si>
  <si>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</si>
  <si>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</si>
  <si>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</si>
  <si>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</si>
  <si>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</si>
  <si>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</si>
  <si>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</si>
  <si>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</si>
  <si>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</si>
  <si>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</si>
  <si>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</si>
  <si>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</si>
  <si>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</si>
  <si>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</si>
  <si>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</si>
  <si>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</si>
  <si>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</si>
  <si>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</si>
  <si>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</si>
  <si>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</si>
  <si>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</si>
  <si>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</si>
  <si>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</si>
  <si>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</si>
  <si>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</si>
  <si>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</si>
  <si>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</si>
  <si>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</si>
  <si>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</si>
  <si>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</si>
  <si>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</si>
  <si>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</si>
  <si>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</si>
  <si>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</si>
  <si>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</si>
  <si>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</si>
  <si>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</si>
  <si>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</si>
  <si>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</si>
  <si>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</si>
  <si>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</si>
  <si>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</si>
  <si>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</si>
  <si>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</si>
  <si>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</si>
  <si>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</si>
  <si>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</si>
  <si>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</si>
  <si>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</si>
  <si>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</si>
  <si>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</si>
  <si>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</si>
  <si>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</si>
  <si>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</si>
  <si>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</si>
  <si>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</si>
  <si>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</si>
  <si>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</si>
  <si>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</si>
  <si>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</si>
  <si>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</si>
  <si>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</si>
  <si>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</si>
  <si>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</si>
  <si>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</si>
  <si>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</si>
  <si>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</si>
  <si>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</si>
  <si>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</si>
  <si>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</si>
  <si>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</si>
  <si>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</si>
  <si>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</si>
  <si>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</si>
  <si>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</si>
  <si>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</si>
  <si>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</si>
  <si>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</si>
  <si>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</si>
  <si>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</si>
  <si>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</si>
  <si>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</si>
  <si>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</si>
  <si>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</si>
  <si>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</si>
  <si>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</si>
  <si>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</si>
  <si>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</si>
  <si>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</si>
  <si>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</si>
  <si>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</si>
  <si>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</si>
  <si>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</si>
  <si>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</si>
  <si>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</si>
  <si>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</si>
  <si>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</si>
  <si>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</si>
  <si>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</si>
  <si>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</si>
  <si>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</si>
  <si>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</si>
  <si>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</si>
  <si>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</si>
  <si>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</si>
  <si>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</si>
  <si>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</si>
  <si>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</si>
  <si>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</si>
  <si>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</si>
  <si>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</si>
  <si>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</si>
  <si>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</si>
  <si>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</si>
  <si>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</si>
  <si>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</si>
  <si>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</si>
  <si>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</si>
  <si>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</si>
  <si>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</si>
  <si>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</si>
  <si>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</si>
  <si>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</si>
  <si>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</si>
  <si>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</si>
  <si>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</si>
  <si>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</si>
  <si>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</si>
  <si>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</si>
  <si>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</si>
  <si>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</si>
  <si>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</si>
  <si>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</si>
  <si>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</si>
  <si>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</si>
  <si>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</si>
  <si>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</si>
  <si>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</si>
  <si>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</si>
  <si>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</si>
  <si>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</si>
  <si>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</si>
  <si>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</si>
  <si>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</si>
  <si>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</si>
  <si>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</si>
  <si>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</si>
  <si>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</si>
  <si>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</si>
  <si>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</si>
  <si>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</si>
  <si>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</si>
  <si>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</si>
  <si>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</si>
  <si>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</si>
  <si>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</si>
  <si>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</si>
  <si>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</si>
  <si>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</si>
  <si>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</si>
  <si>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</si>
  <si>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</si>
  <si>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</si>
  <si>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</si>
  <si>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</si>
  <si>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</si>
  <si>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</si>
  <si>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</si>
  <si>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</si>
  <si>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</si>
  <si>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</si>
  <si>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</si>
  <si>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</si>
  <si>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</si>
  <si>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</si>
  <si>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</si>
  <si>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</si>
  <si>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</si>
  <si>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</si>
  <si>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</si>
  <si>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</si>
  <si>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</si>
  <si>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</si>
  <si>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</si>
  <si>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</si>
  <si>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</si>
  <si>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</si>
  <si>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</si>
  <si>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</si>
  <si>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</si>
  <si>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</si>
  <si>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</si>
  <si>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</si>
  <si>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</si>
  <si>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</si>
  <si>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</si>
  <si>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</si>
  <si>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</si>
  <si>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</si>
  <si>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</si>
  <si>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</si>
  <si>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</si>
  <si>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</si>
  <si>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</si>
  <si>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</si>
  <si>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</si>
  <si>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</si>
  <si>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</si>
  <si>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</si>
  <si>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</si>
  <si>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</si>
  <si>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</si>
  <si>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</si>
  <si>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</si>
  <si>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</si>
  <si>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</si>
  <si>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</si>
  <si>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</si>
  <si>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</si>
  <si>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</si>
  <si>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</si>
  <si>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</si>
  <si>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</si>
  <si>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</si>
  <si>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</si>
  <si>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</si>
  <si>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</si>
  <si>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</si>
  <si>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</si>
  <si>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</si>
  <si>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</si>
  <si>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</si>
  <si>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</si>
  <si>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</si>
  <si>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</si>
  <si>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</si>
  <si>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</si>
  <si>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</si>
  <si>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</si>
  <si>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</si>
  <si>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</si>
  <si>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</si>
  <si>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</si>
  <si>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</si>
  <si>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</si>
  <si>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</si>
  <si>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</si>
  <si>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</si>
  <si>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</si>
  <si>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</si>
  <si>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</si>
  <si>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</si>
  <si>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</si>
  <si>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</si>
  <si>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</si>
  <si>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</si>
  <si>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</si>
  <si>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</si>
  <si>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</si>
  <si>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</si>
  <si>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</si>
  <si>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</si>
  <si>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</si>
  <si>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</si>
  <si>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</si>
  <si>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</si>
  <si>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</si>
  <si>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</si>
  <si>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</si>
  <si>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</si>
  <si>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</si>
  <si>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</si>
  <si>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</si>
  <si>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</si>
  <si>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</si>
  <si>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</si>
  <si>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</si>
  <si>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</si>
  <si>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</si>
  <si>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</si>
  <si>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</si>
  <si>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</si>
  <si>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</si>
  <si>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</si>
  <si>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</si>
  <si>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</si>
  <si>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</si>
  <si>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</si>
  <si>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</si>
  <si>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</si>
  <si>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</si>
  <si>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</si>
  <si>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</si>
  <si>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</si>
  <si>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</si>
  <si>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</si>
  <si>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</si>
  <si>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</si>
  <si>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</si>
  <si>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</si>
  <si>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</si>
  <si>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</si>
  <si>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</si>
  <si>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</si>
  <si>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</si>
  <si>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</si>
  <si>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</si>
  <si>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</si>
  <si>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</si>
  <si>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</si>
  <si>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</si>
  <si>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</si>
  <si>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</si>
  <si>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</si>
  <si>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</si>
  <si>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</si>
  <si>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</si>
  <si>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</si>
  <si>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</si>
  <si>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</si>
  <si>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</si>
  <si>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</si>
  <si>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</si>
  <si>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</si>
  <si>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</si>
  <si>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</si>
  <si>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</si>
  <si>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</si>
  <si>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</si>
  <si>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</si>
  <si>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</si>
  <si>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</si>
  <si>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</si>
  <si>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</si>
  <si>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</si>
  <si>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</si>
  <si>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</si>
  <si>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</si>
  <si>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</si>
  <si>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</si>
  <si>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</si>
  <si>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</si>
  <si>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</si>
  <si>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</si>
  <si>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</si>
  <si>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</si>
  <si>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</si>
  <si>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</si>
  <si>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</si>
  <si>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</si>
  <si>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</si>
  <si>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</si>
  <si>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</si>
  <si>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</si>
  <si>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</si>
  <si>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</si>
  <si>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</si>
  <si>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</si>
  <si>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</si>
  <si>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</si>
  <si>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</si>
  <si>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</si>
  <si>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</si>
  <si>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</si>
  <si>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</si>
  <si>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</si>
  <si>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</si>
  <si>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</si>
  <si>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</si>
  <si>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</si>
  <si>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</si>
  <si>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</si>
  <si>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</si>
  <si>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</si>
  <si>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</si>
  <si>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</si>
  <si>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</si>
  <si>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</si>
  <si>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</si>
  <si>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</si>
  <si>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</si>
  <si>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</si>
  <si>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</si>
  <si>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</si>
  <si>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</si>
  <si>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</si>
  <si>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</si>
  <si>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</si>
  <si>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</si>
  <si>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</si>
  <si>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</si>
  <si>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</si>
  <si>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</si>
  <si>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</si>
  <si>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</si>
  <si>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</si>
  <si>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</si>
  <si>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</si>
  <si>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</si>
  <si>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</si>
  <si>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</si>
  <si>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</si>
  <si>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</si>
  <si>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</si>
  <si>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</si>
  <si>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</si>
  <si>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</si>
  <si>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</si>
  <si>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</si>
  <si>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</si>
  <si>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</si>
  <si>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</si>
  <si>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</si>
  <si>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</si>
  <si>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</si>
  <si>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</si>
  <si>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</si>
  <si>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</si>
  <si>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</si>
  <si>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</si>
  <si>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</si>
  <si>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</si>
  <si>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</si>
  <si>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</si>
  <si>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</si>
  <si>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</si>
  <si>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</si>
  <si>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</si>
  <si>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</si>
  <si>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</si>
  <si>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</si>
  <si>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</si>
  <si>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</si>
  <si>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</si>
  <si>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</si>
  <si>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</si>
  <si>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</si>
  <si>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</si>
  <si>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</si>
  <si>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</si>
  <si>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</si>
  <si>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</si>
  <si>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</si>
  <si>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</si>
  <si>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</si>
  <si>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</si>
  <si>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</si>
  <si>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</si>
  <si>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</si>
  <si>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</si>
  <si>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</si>
  <si>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</si>
  <si>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</si>
  <si>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</si>
  <si>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</si>
  <si>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</si>
  <si>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</si>
  <si>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</si>
  <si>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</si>
  <si>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</si>
  <si>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</si>
  <si>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</si>
  <si>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</si>
  <si>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</si>
  <si>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</si>
  <si>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</si>
  <si>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</si>
  <si>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</si>
  <si>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</si>
  <si>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</si>
  <si>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</si>
  <si>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</si>
  <si>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</si>
  <si>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</si>
  <si>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</si>
  <si>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</si>
  <si>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</si>
  <si>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</si>
  <si>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</si>
  <si>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</si>
  <si>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</si>
  <si>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</si>
  <si>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</si>
  <si>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</si>
  <si>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</si>
  <si>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</si>
  <si>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</si>
  <si>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</si>
  <si>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</si>
  <si>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</si>
  <si>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</si>
  <si>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</si>
  <si>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</si>
  <si>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</si>
  <si>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</si>
  <si>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</si>
  <si>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</si>
  <si>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</si>
  <si>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</si>
  <si>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</si>
  <si>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</si>
  <si>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</si>
  <si>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</si>
  <si>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</si>
  <si>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</si>
  <si>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</si>
  <si>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</si>
  <si>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</si>
  <si>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</si>
  <si>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</si>
  <si>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</si>
  <si>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</si>
  <si>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</si>
  <si>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</si>
  <si>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</si>
  <si>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</si>
  <si>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</si>
  <si>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</si>
  <si>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</si>
  <si>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</si>
  <si>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</si>
  <si>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</si>
  <si>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</si>
  <si>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</si>
  <si>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</si>
  <si>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</si>
  <si>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</si>
  <si>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</si>
  <si>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</si>
  <si>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</si>
  <si>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</si>
  <si>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</si>
  <si>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</si>
  <si>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</si>
  <si>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</si>
  <si>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</si>
  <si>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</si>
  <si>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</si>
  <si>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</si>
  <si>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</si>
  <si>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</si>
  <si>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</si>
  <si>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</si>
  <si>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</si>
  <si>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</si>
  <si>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</si>
  <si>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</si>
  <si>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</si>
  <si>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</si>
  <si>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</si>
  <si>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</si>
  <si>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</si>
  <si>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</si>
  <si>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</si>
  <si>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</si>
  <si>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</si>
  <si>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</si>
  <si>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</si>
  <si>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</si>
  <si>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</si>
  <si>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</si>
  <si>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</si>
  <si>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</si>
  <si>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</si>
  <si>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</si>
  <si>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</si>
  <si>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</si>
  <si>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</si>
  <si>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</si>
  <si>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</si>
  <si>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</si>
  <si>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</si>
  <si>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</si>
  <si>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</si>
  <si>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</si>
  <si>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</si>
  <si>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</si>
  <si>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</si>
  <si>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</si>
  <si>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</si>
  <si>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</si>
  <si>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</si>
  <si>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</si>
  <si>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</si>
  <si>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</si>
  <si>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</si>
  <si>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</si>
  <si>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</si>
  <si>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</si>
  <si>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</si>
  <si>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</si>
  <si>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</si>
  <si>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</si>
  <si>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</si>
  <si>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</si>
  <si>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</si>
  <si>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</si>
  <si>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</si>
  <si>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</si>
  <si>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</si>
  <si>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</si>
  <si>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</si>
  <si>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</si>
  <si>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</si>
  <si>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</si>
  <si>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</si>
  <si>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</si>
  <si>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</si>
  <si>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</si>
  <si>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</si>
  <si>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</si>
  <si>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</si>
  <si>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</si>
  <si>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</si>
  <si>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</si>
  <si>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</si>
  <si>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</si>
  <si>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</si>
  <si>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</si>
  <si>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</si>
  <si>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</si>
  <si>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</si>
  <si>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</si>
  <si>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</si>
  <si>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</si>
  <si>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</si>
  <si>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</si>
  <si>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</si>
  <si>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</si>
  <si>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</si>
  <si>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</si>
  <si>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</si>
  <si>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</si>
  <si>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</si>
  <si>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</si>
  <si>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</si>
  <si>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</si>
  <si>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</si>
  <si>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</si>
  <si>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</si>
  <si>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</si>
  <si>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</si>
  <si>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</si>
  <si>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</si>
  <si>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</si>
  <si>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</si>
  <si>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</si>
  <si>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</si>
  <si>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</si>
  <si>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</si>
  <si>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</si>
  <si>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</si>
  <si>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</si>
  <si>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</si>
  <si>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</si>
  <si>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</si>
  <si>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</si>
  <si>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</si>
  <si>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</si>
  <si>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</si>
  <si>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</si>
  <si>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</si>
  <si>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</si>
  <si>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</si>
  <si>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</si>
  <si>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</si>
  <si>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</si>
  <si>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</si>
  <si>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</si>
  <si>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</si>
  <si>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</si>
  <si>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</si>
  <si>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</si>
  <si>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</si>
  <si>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</si>
  <si>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</si>
  <si>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</si>
  <si>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</si>
  <si>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</si>
  <si>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</si>
  <si>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</si>
  <si>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</si>
  <si>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</si>
  <si>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</si>
  <si>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</si>
  <si>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</si>
  <si>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</si>
  <si>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</si>
  <si>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</si>
  <si>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</si>
  <si>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</si>
  <si>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</si>
  <si>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</si>
  <si>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</si>
  <si>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</si>
  <si>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</si>
  <si>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</si>
  <si>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</si>
  <si>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</si>
  <si>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</si>
  <si>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</si>
  <si>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</si>
  <si>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</si>
  <si>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</si>
  <si>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</si>
  <si>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</si>
  <si>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</si>
  <si>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</si>
  <si>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</si>
  <si>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</si>
  <si>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</si>
  <si>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</si>
  <si>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</si>
  <si>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</si>
  <si>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</si>
  <si>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</si>
  <si>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</si>
  <si>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</si>
  <si>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</si>
  <si>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</si>
  <si>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</si>
  <si>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</si>
  <si>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</si>
  <si>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</si>
  <si>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</si>
  <si>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</si>
  <si>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</si>
  <si>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</si>
  <si>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</si>
  <si>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</si>
  <si>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</si>
  <si>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</si>
  <si>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</si>
  <si>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</si>
  <si>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</si>
  <si>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</si>
  <si>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</si>
  <si>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</si>
  <si>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</si>
  <si>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</si>
  <si>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</si>
  <si>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</si>
  <si>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</si>
  <si>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</si>
  <si>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</si>
  <si>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</si>
  <si>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</si>
  <si>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</si>
  <si>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</si>
  <si>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</si>
  <si>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</si>
  <si>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</si>
  <si>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</si>
  <si>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</si>
  <si>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</si>
  <si>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</si>
  <si>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</si>
  <si>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</si>
  <si>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</si>
  <si>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</si>
  <si>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</si>
  <si>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</si>
  <si>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</si>
  <si>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</si>
  <si>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</si>
  <si>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</si>
  <si>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</si>
  <si>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</si>
  <si>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</si>
  <si>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</si>
  <si>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</si>
  <si>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</si>
  <si>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</si>
  <si>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</si>
  <si>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</si>
  <si>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</si>
  <si>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</si>
  <si>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</si>
  <si>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</si>
  <si>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</si>
  <si>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</si>
  <si>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</si>
  <si>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</si>
  <si>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</si>
  <si>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</si>
  <si>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</si>
  <si>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</si>
  <si>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</si>
  <si>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</si>
  <si>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</si>
  <si>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</si>
  <si>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</si>
  <si>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</si>
  <si>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</si>
  <si>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</si>
  <si>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</si>
  <si>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</si>
  <si>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</si>
  <si>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</si>
  <si>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</si>
  <si>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</si>
  <si>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</si>
  <si>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</si>
  <si>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</si>
  <si>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</si>
  <si>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</si>
  <si>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</si>
  <si>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</si>
  <si>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</si>
  <si>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</si>
  <si>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</si>
  <si>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</si>
  <si>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</si>
  <si>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</si>
  <si>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</si>
  <si>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</si>
  <si>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</si>
  <si>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</si>
  <si>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</si>
  <si>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</si>
  <si>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</si>
  <si>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</si>
  <si>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</si>
  <si>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</si>
  <si>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</si>
  <si>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</si>
  <si>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</si>
  <si>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</si>
  <si>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</si>
  <si>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</si>
  <si>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</si>
  <si>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</si>
  <si>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</si>
  <si>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</si>
  <si>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</si>
  <si>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</si>
  <si>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</si>
  <si>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</si>
  <si>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</si>
  <si>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</si>
  <si>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</si>
  <si>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</si>
  <si>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</si>
  <si>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</si>
  <si>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</si>
  <si>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</si>
  <si>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</si>
  <si>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</si>
  <si>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</si>
  <si>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</si>
  <si>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</si>
  <si>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</si>
  <si>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</si>
  <si>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</si>
  <si>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</si>
  <si>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</si>
  <si>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</si>
  <si>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</si>
  <si>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</si>
  <si>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</si>
  <si>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</si>
  <si>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</si>
  <si>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</si>
  <si>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</si>
  <si>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</si>
  <si>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</si>
  <si>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</si>
  <si>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</si>
  <si>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</si>
  <si>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</si>
  <si>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</si>
  <si>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</si>
  <si>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</si>
  <si>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</si>
  <si>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</si>
  <si>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</si>
  <si>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</si>
  <si>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</si>
  <si>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</si>
  <si>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</si>
  <si>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</si>
  <si>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</si>
  <si>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</si>
  <si>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</si>
  <si>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</si>
  <si>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</si>
  <si>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</si>
  <si>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</si>
  <si>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</si>
  <si>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</si>
  <si>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</si>
  <si>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</si>
  <si>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</si>
  <si>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</si>
  <si>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</si>
  <si>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</si>
  <si>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</si>
  <si>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</si>
  <si>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</si>
  <si>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</si>
  <si>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</si>
  <si>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</si>
  <si>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</si>
  <si>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</si>
  <si>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</si>
  <si>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</si>
  <si>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</si>
  <si>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</si>
  <si>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</si>
  <si>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</si>
  <si>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</si>
  <si>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</si>
  <si>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</si>
  <si>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</si>
  <si>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</si>
  <si>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</si>
  <si>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</si>
  <si>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</si>
  <si>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</si>
  <si>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</si>
  <si>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</si>
  <si>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</si>
  <si>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</si>
  <si>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</si>
  <si>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</si>
  <si>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</si>
  <si>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</si>
  <si>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</si>
  <si>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</si>
  <si>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</si>
  <si>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</si>
  <si>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</si>
  <si>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</si>
  <si>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</si>
  <si>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</si>
  <si>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</si>
  <si>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</si>
  <si>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</si>
  <si>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</si>
  <si>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</si>
  <si>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</si>
  <si>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</si>
  <si>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</si>
  <si>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</si>
  <si>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</si>
  <si>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</si>
  <si>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</si>
  <si>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</si>
  <si>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</si>
  <si>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</si>
  <si>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</si>
  <si>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</si>
  <si>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</si>
  <si>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</si>
  <si>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</si>
  <si>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</si>
  <si>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</si>
  <si>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</si>
  <si>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</si>
  <si>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</si>
  <si>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</si>
  <si>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</si>
  <si>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</si>
  <si>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</si>
  <si>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</si>
  <si>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</si>
  <si>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</si>
  <si>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</si>
  <si>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</si>
  <si>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</si>
  <si>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</si>
  <si>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</si>
  <si>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</si>
  <si>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</si>
  <si>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</si>
  <si>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</si>
  <si>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</si>
  <si>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</si>
  <si>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</si>
  <si>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</si>
  <si>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</si>
  <si>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</si>
  <si>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</si>
  <si>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</si>
  <si>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</si>
  <si>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</si>
  <si>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</si>
  <si>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</si>
  <si>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</si>
  <si>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</si>
  <si>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</si>
  <si>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</si>
  <si>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</si>
  <si>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</si>
  <si>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</si>
  <si>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</si>
  <si>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</si>
  <si>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</si>
  <si>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</si>
  <si>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</si>
  <si>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</si>
  <si>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</si>
  <si>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</si>
  <si>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</si>
  <si>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</si>
  <si>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</si>
  <si>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</si>
  <si>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</si>
  <si>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</si>
  <si>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</si>
  <si>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</si>
  <si>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</si>
  <si>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</si>
  <si>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</si>
  <si>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</si>
  <si>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</si>
  <si>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</si>
  <si>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</si>
  <si>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</si>
  <si>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</si>
  <si>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</si>
  <si>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</si>
  <si>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</si>
  <si>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</si>
  <si>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</si>
  <si>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</si>
  <si>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</si>
  <si>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</si>
  <si>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</si>
  <si>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</si>
  <si>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</si>
  <si>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</si>
  <si>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</si>
  <si>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</si>
  <si>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</si>
  <si>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</si>
  <si>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</si>
  <si>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</si>
  <si>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</si>
  <si>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</si>
  <si>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</si>
  <si>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</si>
  <si>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</si>
  <si>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</si>
  <si>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</si>
  <si>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</si>
  <si>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</si>
  <si>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</si>
  <si>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</si>
  <si>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</si>
  <si>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</si>
  <si>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</si>
  <si>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</si>
  <si>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</si>
  <si>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</si>
  <si>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</si>
  <si>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</si>
  <si>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</si>
  <si>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</si>
  <si>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</si>
  <si>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</si>
  <si>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</si>
  <si>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</si>
  <si>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</si>
  <si>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</si>
  <si>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</si>
  <si>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</si>
  <si>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</si>
  <si>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</si>
  <si>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</si>
  <si>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</si>
  <si>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</si>
  <si>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</si>
  <si>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</si>
  <si>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</si>
  <si>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</si>
  <si>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</si>
  <si>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</si>
  <si>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</si>
  <si>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</si>
  <si>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</si>
  <si>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</si>
  <si>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</si>
  <si>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</si>
  <si>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</si>
  <si>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</si>
  <si>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</si>
  <si>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</si>
  <si>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</si>
  <si>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</si>
  <si>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</si>
  <si>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</si>
  <si>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</si>
  <si>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</si>
  <si>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</si>
  <si>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</si>
  <si>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</si>
  <si>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</si>
  <si>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</si>
  <si>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</si>
  <si>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</si>
  <si>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</si>
  <si>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</si>
  <si>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</si>
  <si>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</si>
  <si>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</si>
  <si>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</si>
  <si>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</si>
  <si>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</si>
  <si>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</si>
  <si>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</si>
  <si>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</si>
  <si>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</si>
  <si>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</si>
  <si>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</si>
  <si>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</si>
  <si>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</si>
  <si>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</si>
  <si>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</si>
  <si>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</si>
  <si>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</si>
  <si>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</si>
  <si>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</si>
  <si>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</si>
  <si>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</si>
  <si>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</si>
  <si>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</si>
  <si>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</si>
  <si>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</si>
  <si>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</si>
  <si>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</si>
  <si>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</si>
  <si>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</si>
  <si>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</si>
  <si>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</si>
  <si>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</si>
  <si>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</si>
  <si>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</si>
  <si>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</si>
  <si>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</si>
  <si>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</si>
  <si>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</si>
  <si>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</si>
  <si>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</si>
  <si>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</si>
  <si>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</si>
  <si>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</si>
  <si>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</si>
  <si>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</si>
  <si>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</si>
  <si>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</si>
  <si>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</si>
  <si>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</si>
  <si>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</si>
  <si>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</si>
  <si>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</si>
  <si>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</si>
  <si>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</si>
  <si>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</si>
  <si>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</si>
  <si>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</si>
  <si>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</si>
  <si>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</si>
  <si>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</si>
  <si>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</si>
  <si>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</si>
  <si>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</si>
  <si>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</si>
  <si>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</si>
  <si>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</si>
  <si>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</si>
  <si>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</si>
  <si>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</si>
  <si>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</si>
  <si>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</si>
  <si>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</si>
  <si>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</si>
  <si>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</si>
  <si>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</si>
  <si>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</si>
  <si>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</si>
  <si>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</si>
  <si>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</si>
  <si>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</si>
  <si>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</si>
  <si>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</si>
  <si>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</si>
  <si>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</si>
  <si>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</si>
  <si>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</si>
  <si>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</si>
  <si>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</si>
  <si>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</si>
  <si>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</si>
  <si>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</si>
  <si>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</si>
  <si>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</si>
  <si>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</si>
  <si>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</si>
  <si>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</si>
  <si>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</si>
  <si>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</si>
  <si>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</si>
  <si>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</si>
  <si>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</si>
  <si>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</si>
  <si>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</si>
  <si>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</si>
  <si>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</si>
  <si>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</si>
  <si>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</si>
  <si>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</si>
  <si>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</si>
  <si>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</si>
  <si>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</si>
  <si>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</si>
  <si>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</si>
  <si>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</si>
  <si>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</si>
  <si>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</si>
  <si>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</si>
  <si>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</si>
  <si>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</si>
  <si>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</si>
  <si>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</si>
  <si>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</si>
  <si>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</si>
  <si>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</si>
  <si>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</si>
  <si>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</si>
  <si>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</si>
  <si>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</si>
  <si>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</si>
  <si>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</si>
  <si>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</si>
  <si>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</si>
  <si>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</si>
  <si>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</si>
  <si>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</si>
  <si>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</si>
  <si>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</si>
  <si>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</si>
  <si>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</si>
  <si>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</si>
  <si>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</si>
  <si>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</si>
  <si>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</si>
  <si>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</si>
  <si>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</si>
  <si>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</si>
  <si>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</si>
  <si>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</si>
  <si>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</si>
  <si>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</si>
  <si>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</si>
  <si>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</si>
  <si>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</si>
  <si>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</si>
  <si>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</si>
  <si>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</si>
  <si>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</si>
  <si>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</si>
  <si>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</si>
  <si>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</si>
  <si>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</si>
  <si>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</si>
  <si>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</si>
  <si>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</si>
  <si>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</si>
  <si>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</si>
  <si>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</si>
  <si>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</si>
  <si>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</si>
  <si>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</si>
  <si>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</si>
  <si>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</si>
  <si>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</si>
  <si>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</si>
  <si>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</si>
  <si>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</si>
  <si>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</si>
  <si>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</si>
  <si>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</si>
  <si>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</si>
  <si>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</si>
  <si>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</si>
  <si>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</si>
  <si>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</si>
  <si>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</si>
  <si>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</si>
  <si>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</si>
  <si>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</si>
  <si>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</si>
  <si>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</si>
  <si>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</si>
  <si>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</si>
  <si>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</si>
  <si>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</si>
  <si>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</si>
  <si>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</si>
  <si>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</si>
  <si>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</si>
  <si>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</si>
  <si>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</si>
  <si>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</si>
  <si>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</si>
  <si>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</si>
  <si>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</si>
  <si>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</si>
  <si>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</si>
  <si>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</si>
  <si>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</si>
  <si>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</si>
  <si>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</si>
  <si>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</si>
  <si>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</si>
  <si>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</si>
  <si>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</si>
  <si>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</si>
  <si>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</si>
  <si>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</si>
  <si>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</si>
  <si>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</si>
  <si>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</si>
  <si>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</si>
  <si>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</si>
  <si>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</si>
  <si>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</si>
  <si>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</si>
  <si>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</si>
  <si>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</si>
  <si>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</si>
  <si>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</si>
  <si>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</si>
  <si>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</si>
  <si>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</si>
  <si>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</si>
  <si>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</si>
  <si>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</si>
  <si>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</si>
  <si>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</si>
  <si>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</si>
  <si>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</si>
  <si>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</si>
  <si>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</si>
  <si>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</si>
  <si>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</si>
  <si>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</si>
  <si>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</si>
  <si>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</si>
  <si>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</si>
  <si>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</si>
  <si>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</si>
  <si>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</si>
  <si>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</si>
  <si>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</si>
  <si>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</si>
  <si>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</si>
  <si>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</si>
  <si>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</si>
  <si>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</si>
  <si>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</si>
  <si>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</si>
  <si>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</si>
  <si>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</si>
  <si>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</si>
  <si>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</si>
  <si>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</si>
  <si>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</si>
  <si>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</si>
  <si>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</si>
  <si>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</si>
  <si>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</si>
  <si>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</si>
  <si>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</si>
  <si>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</si>
  <si>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</si>
  <si>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</si>
  <si>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</si>
  <si>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</si>
  <si>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</si>
  <si>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</si>
  <si>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</si>
  <si>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</si>
  <si>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</si>
  <si>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</si>
  <si>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</si>
  <si>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</si>
  <si>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</si>
  <si>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</si>
  <si>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</si>
  <si>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</si>
  <si>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</si>
  <si>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</si>
  <si>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</si>
  <si>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</si>
  <si>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</si>
  <si>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</si>
  <si>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</si>
  <si>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</si>
  <si>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</si>
  <si>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</si>
  <si>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</si>
  <si>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</si>
  <si>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</si>
  <si>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</si>
  <si>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</si>
  <si>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</si>
  <si>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</si>
  <si>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</si>
  <si>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</si>
  <si>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</si>
  <si>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</si>
  <si>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</si>
  <si>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</si>
  <si>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</si>
  <si>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</si>
  <si>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</si>
  <si>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</si>
  <si>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</si>
  <si>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</si>
  <si>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</si>
  <si>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</si>
  <si>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</si>
  <si>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</si>
  <si>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</si>
  <si>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</si>
  <si>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</si>
  <si>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</si>
  <si>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</si>
  <si>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</si>
  <si>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</si>
  <si>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</si>
  <si>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</si>
  <si>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</si>
  <si>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</si>
  <si>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</si>
  <si>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</si>
  <si>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</si>
  <si>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</si>
  <si>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</si>
  <si>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</si>
  <si>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</si>
  <si>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</si>
  <si>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</si>
  <si>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</si>
  <si>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</si>
  <si>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</si>
  <si>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</si>
  <si>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</si>
  <si>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</si>
  <si>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</si>
  <si>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</si>
  <si>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</si>
  <si>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</si>
  <si>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</si>
  <si>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</si>
  <si>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</si>
  <si>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</si>
  <si>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</si>
  <si>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</si>
  <si>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</si>
  <si>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</si>
  <si>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</si>
  <si>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</si>
  <si>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</si>
  <si>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</si>
  <si>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</si>
  <si>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</si>
  <si>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</si>
  <si>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</si>
  <si>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</si>
  <si>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</si>
  <si>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</si>
  <si>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</si>
  <si>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</si>
  <si>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</si>
  <si>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</si>
  <si>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</si>
  <si>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</si>
  <si>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</si>
  <si>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</si>
  <si>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</si>
  <si>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</si>
  <si>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</si>
  <si>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</si>
  <si>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</si>
  <si>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</si>
  <si>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</si>
  <si>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</si>
  <si>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</si>
  <si>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</si>
  <si>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</si>
  <si>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</si>
  <si>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</si>
  <si>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</si>
  <si>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</si>
  <si>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</si>
  <si>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</si>
  <si>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</si>
  <si>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</si>
  <si>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</si>
  <si>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</si>
  <si>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</si>
  <si>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</si>
  <si>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</si>
  <si>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</si>
  <si>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</si>
  <si>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</si>
  <si>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</si>
  <si>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</si>
  <si>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</si>
  <si>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</si>
  <si>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</si>
  <si>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</si>
  <si>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</si>
  <si>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</si>
  <si>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</si>
  <si>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</si>
  <si>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</si>
  <si>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</si>
  <si>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</si>
  <si>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</si>
  <si>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</si>
  <si>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</si>
  <si>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</si>
  <si>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</si>
  <si>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</si>
  <si>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</si>
  <si>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</si>
  <si>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</si>
  <si>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</si>
  <si>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</si>
  <si>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</si>
  <si>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</si>
  <si>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</si>
  <si>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</si>
  <si>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</si>
  <si>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</si>
  <si>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</si>
  <si>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</si>
  <si>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</si>
  <si>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</si>
  <si>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</si>
  <si>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</si>
  <si>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</si>
  <si>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</si>
  <si>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</si>
  <si>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</si>
  <si>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</si>
  <si>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</si>
  <si>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</si>
  <si>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</si>
  <si>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</si>
  <si>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</si>
  <si>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</si>
  <si>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</si>
  <si>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</si>
  <si>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</si>
  <si>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</si>
  <si>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</si>
  <si>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</si>
  <si>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</si>
  <si>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</si>
  <si>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</si>
  <si>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</si>
  <si>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</si>
  <si>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</si>
  <si>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</si>
  <si>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</si>
  <si>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</si>
  <si>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</si>
  <si>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</si>
  <si>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</si>
  <si>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</si>
  <si>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</si>
  <si>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</si>
  <si>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</si>
  <si>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</si>
  <si>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</si>
  <si>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</si>
  <si>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</si>
  <si>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</si>
  <si>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</si>
  <si>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</si>
  <si>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</si>
  <si>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</si>
  <si>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</si>
  <si>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</si>
  <si>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</si>
  <si>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</si>
  <si>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</si>
  <si>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</si>
  <si>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</si>
  <si>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</si>
  <si>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</si>
  <si>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</si>
  <si>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</si>
  <si>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</si>
  <si>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</si>
  <si>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</si>
  <si>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</si>
  <si>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</si>
  <si>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</si>
  <si>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</si>
  <si>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</si>
  <si>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</si>
  <si>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</si>
  <si>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</si>
  <si>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</si>
  <si>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</si>
  <si>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</si>
  <si>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</si>
  <si>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</si>
  <si>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</si>
  <si>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</si>
  <si>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</si>
  <si>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</si>
  <si>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</si>
  <si>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</si>
  <si>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</si>
  <si>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</si>
  <si>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</si>
  <si>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</si>
  <si>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</si>
  <si>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</si>
  <si>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</si>
  <si>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</si>
  <si>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</si>
  <si>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</si>
  <si>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</si>
  <si>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</si>
  <si>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</si>
  <si>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</si>
  <si>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</si>
  <si>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</si>
  <si>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</si>
  <si>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</si>
  <si>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</si>
  <si>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</si>
  <si>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</si>
  <si>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</si>
  <si>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</si>
  <si>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</si>
  <si>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</si>
  <si>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</si>
  <si>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</si>
  <si>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</si>
  <si>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</si>
  <si>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</si>
  <si>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</si>
  <si>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</si>
  <si>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</si>
  <si>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</si>
  <si>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</si>
  <si>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</si>
  <si>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</si>
  <si>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</si>
  <si>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</si>
  <si>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</si>
  <si>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</si>
  <si>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</si>
  <si>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</si>
  <si>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</si>
  <si>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</si>
  <si>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</si>
  <si>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</si>
  <si>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</si>
  <si>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</si>
  <si>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</si>
  <si>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</si>
  <si>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</si>
  <si>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</si>
  <si>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</si>
  <si>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</si>
  <si>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</si>
  <si>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</si>
  <si>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</si>
  <si>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</si>
  <si>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</si>
  <si>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</si>
  <si>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</si>
  <si>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</si>
  <si>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</si>
  <si>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</si>
  <si>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</si>
  <si>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</si>
  <si>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</si>
  <si>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</si>
  <si>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</si>
  <si>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</si>
  <si>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</si>
  <si>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</si>
  <si>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</si>
  <si>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</si>
  <si>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</si>
  <si>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</si>
  <si>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</si>
  <si>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</si>
  <si>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</si>
  <si>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</si>
  <si>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</si>
  <si>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</si>
  <si>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</si>
  <si>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</si>
  <si>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</si>
  <si>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</si>
  <si>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</si>
  <si>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</si>
  <si>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</si>
  <si>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</si>
  <si>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</si>
  <si>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</si>
  <si>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</si>
  <si>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</si>
  <si>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</si>
  <si>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</si>
  <si>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</si>
  <si>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</si>
  <si>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</si>
  <si>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</si>
  <si>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</si>
  <si>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</si>
  <si>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</si>
  <si>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</si>
  <si>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</si>
  <si>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</si>
  <si>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</si>
  <si>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</si>
  <si>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</si>
  <si>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</si>
  <si>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</si>
  <si>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</si>
  <si>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</si>
  <si>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</si>
  <si>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</si>
  <si>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</si>
  <si>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</si>
  <si>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</si>
  <si>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</si>
  <si>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</si>
  <si>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</si>
  <si>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</si>
  <si>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</si>
  <si>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</si>
  <si>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</si>
  <si>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</si>
  <si>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</si>
  <si>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</si>
  <si>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</si>
  <si>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</si>
  <si>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</si>
  <si>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</si>
  <si>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</si>
  <si>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</si>
  <si>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</si>
  <si>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</si>
  <si>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</si>
  <si>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</si>
  <si>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</si>
  <si>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</si>
  <si>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</si>
  <si>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</si>
  <si>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</si>
  <si>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</si>
  <si>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</si>
  <si>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</si>
  <si>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</si>
  <si>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</si>
  <si>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</si>
  <si>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</si>
  <si>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</si>
  <si>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</si>
  <si>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</si>
  <si>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</si>
  <si>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</si>
  <si>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</si>
  <si>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</si>
  <si>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</si>
  <si>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</si>
  <si>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</si>
  <si>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</si>
  <si>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</si>
  <si>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</si>
  <si>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</si>
  <si>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</si>
  <si>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</si>
  <si>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</si>
  <si>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</si>
  <si>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</si>
  <si>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</si>
  <si>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</si>
  <si>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</si>
  <si>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</si>
  <si>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</si>
  <si>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</si>
  <si>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</si>
  <si>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</si>
  <si>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</si>
  <si>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</si>
  <si>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</si>
  <si>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</si>
  <si>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</si>
  <si>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</si>
  <si>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</si>
  <si>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</si>
  <si>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</si>
  <si>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</si>
  <si>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</si>
  <si>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</si>
  <si>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</si>
  <si>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</si>
  <si>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</si>
  <si>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</si>
  <si>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</si>
  <si>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</si>
  <si>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</si>
  <si>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</si>
  <si>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</si>
  <si>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</si>
  <si>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</si>
  <si>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</si>
  <si>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</si>
  <si>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</si>
  <si>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</si>
  <si>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</si>
  <si>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</si>
  <si>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</si>
  <si>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</si>
  <si>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</si>
  <si>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</si>
  <si>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</si>
  <si>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</si>
  <si>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</si>
  <si>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</si>
  <si>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</si>
  <si>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</si>
  <si>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</si>
  <si>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</si>
  <si>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</si>
  <si>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</si>
  <si>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</si>
  <si>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</si>
  <si>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</si>
  <si>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</si>
  <si>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</si>
  <si>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</si>
  <si>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</si>
  <si>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</si>
  <si>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</si>
  <si>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</si>
  <si>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</si>
  <si>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</si>
  <si>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</si>
  <si>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</si>
  <si>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</si>
  <si>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</si>
  <si>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</si>
  <si>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</si>
  <si>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</si>
  <si>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</si>
  <si>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</si>
  <si>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</si>
  <si>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</si>
  <si>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</si>
  <si>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</si>
  <si>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</si>
  <si>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</si>
  <si>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</si>
  <si>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</si>
  <si>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</si>
  <si>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</si>
  <si>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</si>
  <si>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</si>
  <si>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</si>
  <si>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</si>
  <si>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</si>
  <si>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</si>
  <si>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</si>
  <si>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</si>
  <si>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</si>
  <si>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</si>
  <si>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</si>
  <si>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</si>
  <si>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</si>
  <si>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</si>
  <si>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</si>
  <si>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</si>
  <si>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</si>
  <si>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</si>
  <si>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</si>
  <si>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</si>
  <si>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</si>
  <si>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</si>
  <si>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</si>
  <si>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</si>
  <si>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</si>
  <si>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</si>
  <si>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</si>
  <si>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</si>
  <si>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</si>
  <si>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</si>
  <si>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</si>
  <si>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</si>
  <si>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</si>
  <si>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</si>
  <si>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</si>
  <si>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</si>
  <si>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</si>
  <si>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</si>
  <si>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</si>
  <si>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</si>
  <si>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</si>
  <si>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</si>
  <si>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</si>
  <si>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</si>
  <si>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</si>
  <si>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</si>
  <si>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</si>
  <si>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</si>
  <si>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</si>
  <si>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</si>
  <si>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</si>
  <si>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</si>
  <si>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</si>
  <si>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</si>
  <si>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</si>
  <si>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</si>
  <si>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</si>
  <si>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</si>
  <si>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</si>
  <si>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</si>
  <si>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</si>
  <si>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</si>
  <si>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</si>
  <si>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</si>
  <si>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</si>
  <si>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</si>
  <si>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</si>
  <si>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</si>
  <si>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</si>
  <si>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</si>
  <si>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</si>
  <si>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</si>
  <si>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</si>
  <si>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</si>
  <si>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</si>
  <si>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</si>
  <si>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</si>
  <si>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</si>
  <si>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</si>
  <si>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</si>
  <si>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</si>
  <si>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</si>
  <si>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</si>
  <si>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</si>
  <si>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</si>
  <si>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</si>
  <si>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</si>
  <si>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</si>
  <si>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</si>
  <si>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</si>
  <si>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</si>
  <si>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</si>
  <si>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</si>
  <si>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</si>
  <si>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</si>
  <si>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</si>
  <si>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</si>
  <si>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</si>
  <si>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</si>
  <si>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</si>
  <si>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</si>
  <si>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</si>
  <si>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</si>
  <si>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</si>
  <si>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</si>
  <si>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</si>
  <si>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</si>
  <si>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</si>
  <si>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</si>
  <si>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</si>
  <si>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</si>
  <si>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</si>
  <si>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</si>
  <si>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</si>
  <si>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</si>
  <si>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</si>
  <si>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</si>
  <si>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</si>
  <si>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</si>
  <si>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</si>
  <si>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</si>
  <si>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</si>
  <si>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</si>
  <si>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</si>
  <si>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</si>
  <si>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</si>
  <si>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</si>
  <si>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</si>
  <si>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</si>
  <si>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</si>
  <si>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</si>
  <si>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</si>
  <si>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</si>
  <si>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</si>
  <si>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Disable Carbon Tax Border Adjustment</t>
  </si>
  <si>
    <t>cross toggle carbon tax border adjustment</t>
  </si>
  <si>
    <t>Toggle Carbon Tax Border Adjustment</t>
  </si>
  <si>
    <t>**Description:** By default, carbon taxes apply to both domestically produced and imported goods. This policy disables carbon tax border adjustments, meaning the carbon tax will only apply to domestically produced goods.</t>
  </si>
  <si>
    <t>**Description:** By default, the carbon tax applies to CO2 and non-CO2 emissions. This policy exempts non-CO2 emissions, meaning the carbon tax will only apply to CO2 emissions.</t>
  </si>
  <si>
    <t>Share of Generation from Clean Sources</t>
  </si>
  <si>
    <t>Electricity Intensity</t>
  </si>
  <si>
    <t>%</t>
  </si>
  <si>
    <t>metric tons CO2e / megawatt-hour (MWh)</t>
  </si>
  <si>
    <t>kilowatt-hour / 2020 dollars</t>
  </si>
  <si>
    <t>Output Share of Generation from Clean Sources</t>
  </si>
  <si>
    <t>Output Electricity Intensity</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</si>
  <si>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</si>
  <si>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</si>
  <si>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</si>
  <si>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</si>
  <si>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</si>
  <si>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</si>
  <si>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</si>
  <si>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</si>
  <si>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Industry CO2 Emissions by Source Type</t>
  </si>
  <si>
    <t>969696, c01b00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</si>
</sst>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1" dT="2021-05-24T22:03:35.61" personId="{811026A2-74EF-4287-974D-D90683F22217}" id="{E8911680-E731-4D67-9690-17976D3FED66}">
    <text>Unit varies based on currency in this EPS region</text>
  </threadedComment>
  <threadedComment ref="D73" dT="2020-08-19T00:06:43.00" personId="{811026A2-74EF-4287-974D-D90683F22217}" id="{5B177B48-17FC-4889-93EE-8CEBBC9D67A1}">
    <text>Leave this cell blank.</text>
  </threadedComment>
  <threadedComment ref="D74" dT="2020-08-19T00:06:43.00" personId="{811026A2-74EF-4287-974D-D90683F22217}" id="{FC0E8780-2055-48EE-B42B-F31936B1D4FF}">
    <text>Leave this cell blank.</text>
  </threadedComment>
  <threadedComment ref="D75" dT="2020-08-19T00:06:43.00" personId="{811026A2-74EF-4287-974D-D90683F22217}" id="{9E6238C4-2B41-4F84-9F69-94DEF5E3EB8C}">
    <text>Leave this cell blank.</text>
  </threadedComment>
  <threadedComment ref="E75" dT="2020-08-19T00:06:43.00" personId="{811026A2-74EF-4287-974D-D90683F22217}" id="{6E9F8D40-752E-4116-9D9F-F74F76285640}">
    <text>Leave this cell blank.</text>
  </threadedComment>
  <threadedComment ref="B79" dT="2021-05-24T22:05:02.77" personId="{811026A2-74EF-4287-974D-D90683F22217}" id="{C12E46EA-3F96-434D-AD07-C9DAE30A70F4}">
    <text>Several Vensim variables are grouped under the same policy lever in the web app for this policy.</text>
  </threadedComment>
  <threadedComment ref="B85" dT="2021-05-24T22:19:40.61" personId="{811026A2-74EF-4287-974D-D90683F22217}" id="{A29A373E-8B2B-4B45-BF1E-AC6A2B5F3C17}">
    <text>Several Vensim variables are grouped under the same policy lever in the web app for this policy.</text>
  </threadedComment>
  <threadedComment ref="D90" dT="2020-08-19T00:06:43.00" personId="{811026A2-74EF-4287-974D-D90683F22217}" id="{4879F214-E99D-4D42-8C39-70789BBBC99D}">
    <text>Leave this cell blank.</text>
  </threadedComment>
  <threadedComment ref="D91" dT="2020-08-19T00:06:43.00" personId="{811026A2-74EF-4287-974D-D90683F22217}" id="{29C92E86-4989-4367-A9C0-46D156A7CEBB}">
    <text>Leave this cell blank.</text>
  </threadedComment>
  <threadedComment ref="D92" dT="2020-08-19T00:06:43.00" personId="{811026A2-74EF-4287-974D-D90683F22217}" id="{8C94AB36-0C9D-4D5F-A64A-5E1836200BD4}">
    <text>Leave this cell blank.</text>
  </threadedComment>
  <threadedComment ref="D93" dT="2020-08-19T00:06:43.00" personId="{811026A2-74EF-4287-974D-D90683F22217}" id="{0785BC27-69F5-4B43-8886-6AB6B3A1C38C}">
    <text>Leave this cell blank.</text>
  </threadedComment>
  <threadedComment ref="D94" dT="2020-08-19T00:06:43.00" personId="{811026A2-74EF-4287-974D-D90683F22217}" id="{4E6A3C34-D015-4798-8B15-C2C63B01F6C3}">
    <text>Leave this cell blank.</text>
  </threadedComment>
  <threadedComment ref="D95" dT="2020-08-19T00:06:43.00" personId="{811026A2-74EF-4287-974D-D90683F22217}" id="{7355F6F6-D3AD-4011-944E-FCE1A44D743D}">
    <text>Leave this cell blank.</text>
  </threadedComment>
  <threadedComment ref="D96" dT="2020-08-19T00:06:43.00" personId="{811026A2-74EF-4287-974D-D90683F22217}" id="{52DDC055-DFE6-4C4D-97FC-B38B71C63DF3}">
    <text>Leave this cell blank.</text>
  </threadedComment>
  <threadedComment ref="D97" dT="2020-08-19T00:06:43.00" personId="{811026A2-74EF-4287-974D-D90683F22217}" id="{0EFD8687-3DDE-4CBD-AEA3-EE622A1F5ED4}">
    <text>Leave this cell blank.</text>
  </threadedComment>
  <threadedComment ref="D98" dT="2020-08-19T00:06:43.00" personId="{811026A2-74EF-4287-974D-D90683F22217}" id="{4F677542-9574-41F5-9B11-3E8FA1978897}">
    <text>Leave this cell blank.</text>
  </threadedComment>
  <threadedComment ref="D99" dT="2020-08-19T00:06:43.00" personId="{811026A2-74EF-4287-974D-D90683F22217}" id="{C6EC601F-FF77-423D-9BE3-C8F28EB3F9D6}">
    <text>Leave this cell blank.</text>
  </threadedComment>
  <threadedComment ref="D100" dT="2020-08-19T00:06:43.00" personId="{811026A2-74EF-4287-974D-D90683F22217}" id="{A5E5F926-8C26-4331-A7DC-EFA14653951A}">
    <text>Leave this cell blank.</text>
  </threadedComment>
  <threadedComment ref="E100"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H27" sqref="H27"/>
    </sheetView>
  </sheetViews>
  <sheetFormatPr defaultColWidth="8.85546875" defaultRowHeight="15" x14ac:dyDescent="0.25"/>
  <cols>
    <col min="1" max="1" width="28.5703125" style="8" customWidth="1"/>
    <col min="2" max="2" width="24.42578125" style="8" customWidth="1"/>
    <col min="3" max="16384" width="8.85546875" style="8"/>
  </cols>
  <sheetData>
    <row r="1" spans="1:2" x14ac:dyDescent="0.25">
      <c r="A1" s="12" t="s">
        <v>103</v>
      </c>
    </row>
    <row r="3" spans="1:2" x14ac:dyDescent="0.25">
      <c r="A3" s="8" t="s">
        <v>104</v>
      </c>
    </row>
    <row r="4" spans="1:2" x14ac:dyDescent="0.25">
      <c r="A4" s="8" t="s">
        <v>142</v>
      </c>
    </row>
    <row r="5" spans="1:2" x14ac:dyDescent="0.25">
      <c r="A5" s="8" t="s">
        <v>108</v>
      </c>
    </row>
    <row r="6" spans="1:2" x14ac:dyDescent="0.25">
      <c r="A6" s="8" t="s">
        <v>105</v>
      </c>
    </row>
    <row r="8" spans="1:2" x14ac:dyDescent="0.25">
      <c r="A8" s="8" t="s">
        <v>106</v>
      </c>
    </row>
    <row r="9" spans="1:2" x14ac:dyDescent="0.25">
      <c r="A9" s="8" t="s">
        <v>107</v>
      </c>
    </row>
    <row r="10" spans="1:2" x14ac:dyDescent="0.25">
      <c r="A10" s="47" t="s">
        <v>2864</v>
      </c>
    </row>
    <row r="11" spans="1:2" x14ac:dyDescent="0.25">
      <c r="A11" s="47"/>
    </row>
    <row r="12" spans="1:2" x14ac:dyDescent="0.25">
      <c r="A12" s="8" t="s">
        <v>109</v>
      </c>
    </row>
    <row r="13" spans="1:2" x14ac:dyDescent="0.25">
      <c r="A13" s="8" t="s">
        <v>110</v>
      </c>
    </row>
    <row r="14" spans="1:2" x14ac:dyDescent="0.25">
      <c r="A14" s="8" t="s">
        <v>111</v>
      </c>
    </row>
    <row r="16" spans="1:2" x14ac:dyDescent="0.25">
      <c r="A16" s="48" t="s">
        <v>2959</v>
      </c>
      <c r="B16" s="259"/>
    </row>
    <row r="17" spans="1:3" x14ac:dyDescent="0.25">
      <c r="A17" s="262" t="s">
        <v>2942</v>
      </c>
      <c r="B17" s="214">
        <f>MAX(PolicyLevers!H:H)</f>
        <v>1627</v>
      </c>
    </row>
    <row r="18" spans="1:3" x14ac:dyDescent="0.25">
      <c r="A18" s="263" t="s">
        <v>2958</v>
      </c>
      <c r="B18" s="214" t="str" cm="1">
        <f t="array" ref="B18">IF(MIN(IF(COUNTIF(PolicyLevers!$H$2:$H$1254,PolicyLevers!$H$2:$H$1254)&gt;1,PolicyLevers!$H$2:$H$1254, ""))=0,"No duplicate ID numbers",MIN(IF(COUNTIF(PolicyLevers!$H$2:$H$1254,PolicyLevers!$H$2:$H$1254)&gt;1,PolicyLevers!$H$2:$H$1254, "")))</f>
        <v>No duplicate ID numbers</v>
      </c>
    </row>
    <row r="19" spans="1:3" ht="30" x14ac:dyDescent="0.25">
      <c r="A19" s="108" t="s">
        <v>3104</v>
      </c>
      <c r="B19" s="214" t="str" cm="1">
        <f t="array" ref="B19">IF(MIN(IF((NOT(ISNUMBER(PolicyLevers!$H$2:$H$1254)))*(ISTEXT(PolicyLevers!$I$2:$I$1254)),ROW(PolicyLevers!$H$2:$H$1254)))=0,"No missing ID numbers",MIN(IF((NOT(ISNUMBER(PolicyLevers!$H$2:$H$1254)))*(ISTEXT(PolicyLevers!$I$2:$I$1254)),ROW(PolicyLevers!$H$2:$H$1254))))</f>
        <v>No missing ID numbers</v>
      </c>
    </row>
    <row r="21" spans="1:3" x14ac:dyDescent="0.25">
      <c r="A21" s="48" t="s">
        <v>3385</v>
      </c>
      <c r="B21" s="259"/>
    </row>
    <row r="22" spans="1:3" x14ac:dyDescent="0.25">
      <c r="A22" s="8" t="s">
        <v>3379</v>
      </c>
    </row>
    <row r="23" spans="1:3" x14ac:dyDescent="0.25">
      <c r="A23" s="8" t="s">
        <v>3380</v>
      </c>
    </row>
    <row r="24" spans="1:3" x14ac:dyDescent="0.25">
      <c r="A24" s="8" t="s">
        <v>3381</v>
      </c>
    </row>
    <row r="25" spans="1:3" x14ac:dyDescent="0.25">
      <c r="A25" s="8" t="s">
        <v>3382</v>
      </c>
    </row>
    <row r="27" spans="1:3" x14ac:dyDescent="0.25">
      <c r="A27" s="48" t="s">
        <v>3383</v>
      </c>
      <c r="B27" s="259"/>
      <c r="C27" s="259"/>
    </row>
    <row r="28" spans="1:3" x14ac:dyDescent="0.25">
      <c r="A28" s="8" t="s">
        <v>2952</v>
      </c>
    </row>
    <row r="29" spans="1:3" x14ac:dyDescent="0.25">
      <c r="A29" s="8" t="s">
        <v>2938</v>
      </c>
    </row>
    <row r="30" spans="1:3" x14ac:dyDescent="0.25">
      <c r="A30" s="8" t="s">
        <v>2939</v>
      </c>
    </row>
    <row r="31" spans="1:3" x14ac:dyDescent="0.25">
      <c r="A31" s="8" t="s">
        <v>2940</v>
      </c>
    </row>
    <row r="32" spans="1:3" x14ac:dyDescent="0.25">
      <c r="A32" s="8" t="s">
        <v>2941</v>
      </c>
    </row>
    <row r="34" spans="1:2" x14ac:dyDescent="0.25">
      <c r="A34" s="8" t="s">
        <v>2953</v>
      </c>
    </row>
    <row r="35" spans="1:2" x14ac:dyDescent="0.25">
      <c r="A35" s="8" t="s">
        <v>2936</v>
      </c>
    </row>
    <row r="36" spans="1:2" x14ac:dyDescent="0.25">
      <c r="A36" s="8" t="s">
        <v>2937</v>
      </c>
    </row>
    <row r="38" spans="1:2" x14ac:dyDescent="0.25">
      <c r="A38" s="8" t="s">
        <v>2954</v>
      </c>
    </row>
    <row r="39" spans="1:2" x14ac:dyDescent="0.25">
      <c r="A39" s="8" t="s">
        <v>2943</v>
      </c>
    </row>
    <row r="40" spans="1:2" x14ac:dyDescent="0.25">
      <c r="A40" s="8" t="s">
        <v>2944</v>
      </c>
    </row>
    <row r="42" spans="1:2" x14ac:dyDescent="0.25">
      <c r="A42" s="8" t="s">
        <v>2955</v>
      </c>
    </row>
    <row r="43" spans="1:2" x14ac:dyDescent="0.25">
      <c r="A43" s="8" t="s">
        <v>2945</v>
      </c>
    </row>
    <row r="44" spans="1:2" x14ac:dyDescent="0.25">
      <c r="A44" s="8" t="s">
        <v>2946</v>
      </c>
    </row>
    <row r="46" spans="1:2" x14ac:dyDescent="0.25">
      <c r="A46" s="48" t="s">
        <v>3384</v>
      </c>
      <c r="B46" s="259"/>
    </row>
    <row r="47" spans="1:2" x14ac:dyDescent="0.25">
      <c r="A47" s="8" t="s">
        <v>2947</v>
      </c>
    </row>
    <row r="48" spans="1:2" x14ac:dyDescent="0.25">
      <c r="A48" s="8" t="s">
        <v>2948</v>
      </c>
    </row>
    <row r="50" spans="1:1" x14ac:dyDescent="0.25">
      <c r="A50" s="8" t="s">
        <v>2949</v>
      </c>
    </row>
    <row r="51" spans="1:1" x14ac:dyDescent="0.25">
      <c r="A51" s="8" t="s">
        <v>2956</v>
      </c>
    </row>
    <row r="52" spans="1:1" x14ac:dyDescent="0.25">
      <c r="A52" s="8" t="s">
        <v>2950</v>
      </c>
    </row>
    <row r="53" spans="1:1" x14ac:dyDescent="0.25">
      <c r="A53" s="8" t="s">
        <v>2951</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0"/>
  <sheetViews>
    <sheetView zoomScale="90" zoomScaleNormal="90" workbookViewId="0">
      <pane ySplit="3" topLeftCell="A70" activePane="bottomLeft" state="frozen"/>
      <selection pane="bottomLeft" activeCell="C75" sqref="C75"/>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375" customWidth="1"/>
    <col min="14" max="14" width="67.42578125" customWidth="1"/>
  </cols>
  <sheetData>
    <row r="1" spans="1:14" x14ac:dyDescent="0.25">
      <c r="A1" s="211" t="s">
        <v>3346</v>
      </c>
      <c r="M1" s="378"/>
    </row>
    <row r="2" spans="1:14" x14ac:dyDescent="0.25">
      <c r="A2" s="352" t="s">
        <v>3347</v>
      </c>
      <c r="M2" s="378"/>
    </row>
    <row r="3" spans="1:14" ht="45" x14ac:dyDescent="0.2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5.94999999999999" customHeight="1" x14ac:dyDescent="0.25">
      <c r="A4" s="197" t="s">
        <v>4</v>
      </c>
      <c r="B4" s="197" t="s">
        <v>2436</v>
      </c>
      <c r="C4" s="4" t="s">
        <v>2431</v>
      </c>
      <c r="D4" s="2" t="s">
        <v>2430</v>
      </c>
      <c r="E4" s="2" t="s">
        <v>2432</v>
      </c>
      <c r="F4" s="200">
        <v>0</v>
      </c>
      <c r="G4" s="200">
        <v>1</v>
      </c>
      <c r="H4" s="200">
        <v>0.02</v>
      </c>
      <c r="I4" s="2" t="s">
        <v>2433</v>
      </c>
      <c r="J4" s="460" t="s">
        <v>3497</v>
      </c>
      <c r="K4" s="65" t="s">
        <v>2435</v>
      </c>
      <c r="L4" s="205" t="s">
        <v>2434</v>
      </c>
    </row>
    <row r="5" spans="1:14" ht="75" x14ac:dyDescent="0.25">
      <c r="A5" s="196" t="s">
        <v>4</v>
      </c>
      <c r="B5" s="197" t="s">
        <v>2508</v>
      </c>
      <c r="C5" s="4" t="s">
        <v>2509</v>
      </c>
      <c r="D5" s="2" t="s">
        <v>2509</v>
      </c>
      <c r="E5" s="2" t="s">
        <v>2510</v>
      </c>
      <c r="F5" s="207">
        <v>0</v>
      </c>
      <c r="G5" s="207">
        <v>300</v>
      </c>
      <c r="H5" s="207">
        <v>5</v>
      </c>
      <c r="I5" s="2" t="s">
        <v>2511</v>
      </c>
      <c r="J5" s="459" t="s">
        <v>3454</v>
      </c>
      <c r="K5" s="2"/>
      <c r="L5" s="205" t="s">
        <v>2789</v>
      </c>
      <c r="M5" s="355" t="s">
        <v>3376</v>
      </c>
    </row>
    <row r="6" spans="1:14" ht="93.6" customHeight="1" x14ac:dyDescent="0.25">
      <c r="A6" s="196" t="s">
        <v>4</v>
      </c>
      <c r="B6" s="196" t="s">
        <v>2504</v>
      </c>
      <c r="C6" s="4" t="s">
        <v>2505</v>
      </c>
      <c r="D6" s="196" t="s">
        <v>2513</v>
      </c>
      <c r="E6" s="195" t="s">
        <v>2506</v>
      </c>
      <c r="F6" s="59">
        <v>0</v>
      </c>
      <c r="G6" s="59">
        <v>1</v>
      </c>
      <c r="H6" s="59">
        <v>0.02</v>
      </c>
      <c r="I6" s="53" t="s">
        <v>2507</v>
      </c>
      <c r="J6" s="460" t="s">
        <v>3494</v>
      </c>
      <c r="K6" s="65"/>
      <c r="L6" s="65" t="s">
        <v>2790</v>
      </c>
      <c r="M6" s="276" t="s">
        <v>2512</v>
      </c>
    </row>
    <row r="7" spans="1:14" ht="409.5" customHeight="1" x14ac:dyDescent="0.25">
      <c r="A7" s="196" t="s">
        <v>4</v>
      </c>
      <c r="B7" s="196" t="s">
        <v>3148</v>
      </c>
      <c r="C7" s="4" t="s">
        <v>491</v>
      </c>
      <c r="D7" s="196" t="s">
        <v>3149</v>
      </c>
      <c r="E7" s="195" t="s">
        <v>2339</v>
      </c>
      <c r="F7" s="59">
        <v>0</v>
      </c>
      <c r="G7" s="59">
        <v>1</v>
      </c>
      <c r="H7" s="59">
        <v>0.01</v>
      </c>
      <c r="I7" s="53" t="s">
        <v>492</v>
      </c>
      <c r="J7" s="460" t="s">
        <v>3510</v>
      </c>
      <c r="K7" s="65" t="s">
        <v>493</v>
      </c>
      <c r="L7" s="65" t="s">
        <v>494</v>
      </c>
      <c r="M7" s="376" t="s">
        <v>3348</v>
      </c>
    </row>
    <row r="8" spans="1:14" ht="90.95" customHeight="1" x14ac:dyDescent="0.25">
      <c r="A8" s="196" t="s">
        <v>4</v>
      </c>
      <c r="B8" s="196" t="s">
        <v>490</v>
      </c>
      <c r="C8" s="4" t="s">
        <v>485</v>
      </c>
      <c r="D8" s="196" t="s">
        <v>484</v>
      </c>
      <c r="E8" s="195" t="s">
        <v>2338</v>
      </c>
      <c r="F8" s="59">
        <v>0</v>
      </c>
      <c r="G8" s="59">
        <v>0.5</v>
      </c>
      <c r="H8" s="59">
        <v>0.01</v>
      </c>
      <c r="I8" s="65" t="s">
        <v>486</v>
      </c>
      <c r="J8" s="298" t="s">
        <v>3495</v>
      </c>
      <c r="K8" s="65" t="s">
        <v>487</v>
      </c>
      <c r="L8" s="65" t="s">
        <v>488</v>
      </c>
      <c r="M8" s="276" t="s">
        <v>489</v>
      </c>
    </row>
    <row r="9" spans="1:14" ht="75" x14ac:dyDescent="0.25">
      <c r="A9" s="195" t="s">
        <v>4</v>
      </c>
      <c r="B9" s="195" t="s">
        <v>11</v>
      </c>
      <c r="C9" s="4" t="s">
        <v>112</v>
      </c>
      <c r="D9" s="54" t="s">
        <v>11</v>
      </c>
      <c r="E9" s="195" t="s">
        <v>2337</v>
      </c>
      <c r="F9" s="57">
        <v>0</v>
      </c>
      <c r="G9" s="57">
        <v>1</v>
      </c>
      <c r="H9" s="58">
        <v>0.02</v>
      </c>
      <c r="I9" s="53" t="s">
        <v>467</v>
      </c>
      <c r="J9" s="460" t="s">
        <v>3496</v>
      </c>
      <c r="K9" s="53" t="s">
        <v>198</v>
      </c>
      <c r="L9" s="9" t="s">
        <v>199</v>
      </c>
      <c r="M9" s="278" t="s">
        <v>151</v>
      </c>
      <c r="N9" s="53" t="s">
        <v>180</v>
      </c>
    </row>
    <row r="10" spans="1:14" ht="348.6" customHeight="1" x14ac:dyDescent="0.25">
      <c r="A10" s="195" t="s">
        <v>4</v>
      </c>
      <c r="B10" s="195" t="s">
        <v>5</v>
      </c>
      <c r="C10" s="4" t="s">
        <v>316</v>
      </c>
      <c r="D10" s="54" t="s">
        <v>367</v>
      </c>
      <c r="E10" s="195" t="s">
        <v>2336</v>
      </c>
      <c r="F10" s="57">
        <v>0</v>
      </c>
      <c r="G10" s="57">
        <f>ROUND(MaxBoundCalculations!B88,1)</f>
        <v>1</v>
      </c>
      <c r="H10" s="57">
        <v>0.01</v>
      </c>
      <c r="I10" s="53" t="s">
        <v>113</v>
      </c>
      <c r="J10" s="460" t="s">
        <v>3519</v>
      </c>
      <c r="K10" s="53" t="s">
        <v>200</v>
      </c>
      <c r="L10" s="9" t="s">
        <v>201</v>
      </c>
      <c r="M10" s="278" t="s">
        <v>3349</v>
      </c>
      <c r="N10" s="53" t="s">
        <v>3350</v>
      </c>
    </row>
    <row r="11" spans="1:14" ht="191.1" customHeight="1" x14ac:dyDescent="0.25">
      <c r="A11" s="196" t="s">
        <v>4</v>
      </c>
      <c r="B11" s="196" t="s">
        <v>3150</v>
      </c>
      <c r="C11" s="4" t="s">
        <v>2552</v>
      </c>
      <c r="D11" s="196" t="s">
        <v>3151</v>
      </c>
      <c r="E11" s="195" t="s">
        <v>2553</v>
      </c>
      <c r="F11" s="59">
        <v>0</v>
      </c>
      <c r="G11" s="59">
        <v>1</v>
      </c>
      <c r="H11" s="59">
        <v>0.01</v>
      </c>
      <c r="I11" s="53" t="s">
        <v>492</v>
      </c>
      <c r="J11" s="460" t="s">
        <v>3511</v>
      </c>
      <c r="K11" s="65"/>
      <c r="L11" s="65" t="s">
        <v>2791</v>
      </c>
      <c r="M11" s="377" t="s">
        <v>2554</v>
      </c>
    </row>
    <row r="12" spans="1:14" ht="45" x14ac:dyDescent="0.2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 customHeight="1" x14ac:dyDescent="0.25">
      <c r="A13" s="195" t="s">
        <v>4</v>
      </c>
      <c r="B13" s="195" t="s">
        <v>3115</v>
      </c>
      <c r="C13" s="4" t="s">
        <v>3116</v>
      </c>
      <c r="D13" s="195" t="s">
        <v>3115</v>
      </c>
      <c r="E13" s="195" t="s">
        <v>3117</v>
      </c>
      <c r="F13" s="58">
        <v>0</v>
      </c>
      <c r="G13" s="58">
        <f>-ROUND(MaxBoundCalculations!$B$206,2)</f>
        <v>0.26</v>
      </c>
      <c r="H13" s="58">
        <v>0.01</v>
      </c>
      <c r="I13" s="53" t="s">
        <v>3118</v>
      </c>
      <c r="J13" s="460" t="s">
        <v>3512</v>
      </c>
      <c r="K13" s="53" t="s">
        <v>202</v>
      </c>
      <c r="L13" s="9" t="s">
        <v>203</v>
      </c>
      <c r="M13" s="280" t="s">
        <v>3375</v>
      </c>
    </row>
    <row r="14" spans="1:14" ht="195" x14ac:dyDescent="0.25">
      <c r="A14" s="195" t="s">
        <v>72</v>
      </c>
      <c r="B14" s="195" t="s">
        <v>15</v>
      </c>
      <c r="C14" s="4" t="s">
        <v>2544</v>
      </c>
      <c r="D14" s="195" t="s">
        <v>15</v>
      </c>
      <c r="E14" s="195" t="s">
        <v>2543</v>
      </c>
      <c r="F14" s="57">
        <v>0</v>
      </c>
      <c r="G14" s="57">
        <v>1</v>
      </c>
      <c r="H14" s="57">
        <v>0.01</v>
      </c>
      <c r="I14" s="53" t="s">
        <v>115</v>
      </c>
      <c r="J14" s="460" t="s">
        <v>3352</v>
      </c>
      <c r="K14" s="53" t="s">
        <v>204</v>
      </c>
      <c r="L14" s="9" t="s">
        <v>205</v>
      </c>
      <c r="M14" s="278" t="s">
        <v>3351</v>
      </c>
    </row>
    <row r="15" spans="1:14" ht="75" x14ac:dyDescent="0.25">
      <c r="A15" s="195" t="s">
        <v>72</v>
      </c>
      <c r="B15" s="195" t="s">
        <v>101</v>
      </c>
      <c r="C15" s="4" t="s">
        <v>317</v>
      </c>
      <c r="D15" s="195" t="s">
        <v>101</v>
      </c>
      <c r="E15" s="195" t="s">
        <v>2334</v>
      </c>
      <c r="F15" s="57">
        <v>0</v>
      </c>
      <c r="G15" s="57">
        <v>0.75</v>
      </c>
      <c r="H15" s="57">
        <v>0.01</v>
      </c>
      <c r="I15" s="53" t="s">
        <v>31</v>
      </c>
      <c r="J15" s="460" t="s">
        <v>3353</v>
      </c>
      <c r="K15" s="53" t="s">
        <v>206</v>
      </c>
      <c r="L15" s="9" t="s">
        <v>207</v>
      </c>
      <c r="M15" s="278" t="s">
        <v>152</v>
      </c>
      <c r="N15" s="53" t="s">
        <v>453</v>
      </c>
    </row>
    <row r="16" spans="1:14" ht="45" x14ac:dyDescent="0.25">
      <c r="A16" s="195" t="s">
        <v>72</v>
      </c>
      <c r="B16" s="195" t="s">
        <v>14</v>
      </c>
      <c r="C16" s="4" t="s">
        <v>7</v>
      </c>
      <c r="D16" s="195" t="s">
        <v>14</v>
      </c>
      <c r="E16" s="195" t="s">
        <v>2333</v>
      </c>
      <c r="F16" s="61">
        <v>0</v>
      </c>
      <c r="G16" s="61">
        <v>1</v>
      </c>
      <c r="H16" s="61">
        <v>1</v>
      </c>
      <c r="I16" s="53" t="s">
        <v>30</v>
      </c>
      <c r="J16" s="284" t="s">
        <v>2350</v>
      </c>
      <c r="K16" s="53" t="s">
        <v>208</v>
      </c>
      <c r="L16" s="9" t="s">
        <v>209</v>
      </c>
    </row>
    <row r="17" spans="1:14" ht="60" x14ac:dyDescent="0.2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5" x14ac:dyDescent="0.2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5" x14ac:dyDescent="0.25">
      <c r="A19" s="195" t="s">
        <v>72</v>
      </c>
      <c r="B19" s="195" t="s">
        <v>13</v>
      </c>
      <c r="C19" s="4" t="s">
        <v>128</v>
      </c>
      <c r="D19" s="195" t="s">
        <v>13</v>
      </c>
      <c r="E19" s="195" t="s">
        <v>2330</v>
      </c>
      <c r="F19" s="61">
        <v>0</v>
      </c>
      <c r="G19" s="61">
        <v>1</v>
      </c>
      <c r="H19" s="61">
        <v>1</v>
      </c>
      <c r="I19" s="53" t="s">
        <v>30</v>
      </c>
      <c r="J19" s="284" t="s">
        <v>3055</v>
      </c>
      <c r="K19" s="53" t="s">
        <v>210</v>
      </c>
      <c r="L19" s="9" t="s">
        <v>211</v>
      </c>
      <c r="M19" s="279" t="s">
        <v>75</v>
      </c>
      <c r="N19" s="55"/>
    </row>
    <row r="20" spans="1:14" ht="45" x14ac:dyDescent="0.25">
      <c r="A20" s="195" t="s">
        <v>72</v>
      </c>
      <c r="B20" s="195" t="s">
        <v>2518</v>
      </c>
      <c r="C20" s="4" t="s">
        <v>2517</v>
      </c>
      <c r="D20" s="195" t="s">
        <v>16</v>
      </c>
      <c r="E20" s="195" t="s">
        <v>2329</v>
      </c>
      <c r="F20" s="57">
        <v>0</v>
      </c>
      <c r="G20" s="57">
        <v>0.5</v>
      </c>
      <c r="H20" s="57">
        <v>0.01</v>
      </c>
      <c r="I20" s="53" t="s">
        <v>2519</v>
      </c>
      <c r="J20" s="284" t="s">
        <v>3354</v>
      </c>
      <c r="K20" s="53" t="s">
        <v>212</v>
      </c>
      <c r="L20" s="9" t="s">
        <v>213</v>
      </c>
      <c r="M20" s="278" t="s">
        <v>159</v>
      </c>
    </row>
    <row r="21" spans="1:14" ht="45" x14ac:dyDescent="0.25">
      <c r="A21" s="195" t="s">
        <v>72</v>
      </c>
      <c r="B21" s="195" t="s">
        <v>12</v>
      </c>
      <c r="C21" s="4" t="s">
        <v>6</v>
      </c>
      <c r="D21" s="195" t="s">
        <v>12</v>
      </c>
      <c r="E21" s="195" t="s">
        <v>2328</v>
      </c>
      <c r="F21" s="61">
        <v>0</v>
      </c>
      <c r="G21" s="61">
        <v>1</v>
      </c>
      <c r="H21" s="61">
        <v>1</v>
      </c>
      <c r="I21" s="53" t="s">
        <v>30</v>
      </c>
      <c r="J21" s="284" t="s">
        <v>3355</v>
      </c>
      <c r="K21" s="53" t="s">
        <v>214</v>
      </c>
      <c r="L21" s="9" t="s">
        <v>215</v>
      </c>
    </row>
    <row r="22" spans="1:14" ht="30" x14ac:dyDescent="0.25">
      <c r="A22" s="196" t="s">
        <v>8</v>
      </c>
      <c r="B22" s="196" t="s">
        <v>351</v>
      </c>
      <c r="C22" s="4" t="s">
        <v>352</v>
      </c>
      <c r="D22" s="196" t="s">
        <v>351</v>
      </c>
      <c r="E22" s="195" t="s">
        <v>2327</v>
      </c>
      <c r="F22" s="63">
        <v>0</v>
      </c>
      <c r="G22" s="63">
        <v>1</v>
      </c>
      <c r="H22" s="63">
        <v>1</v>
      </c>
      <c r="I22" s="9" t="s">
        <v>30</v>
      </c>
      <c r="J22" s="284" t="s">
        <v>3356</v>
      </c>
      <c r="K22" s="53" t="s">
        <v>353</v>
      </c>
      <c r="L22" s="9" t="s">
        <v>354</v>
      </c>
    </row>
    <row r="23" spans="1:14" ht="60" x14ac:dyDescent="0.25">
      <c r="A23" s="196" t="s">
        <v>8</v>
      </c>
      <c r="B23" s="196" t="s">
        <v>27</v>
      </c>
      <c r="C23" s="4" t="s">
        <v>3154</v>
      </c>
      <c r="D23" s="53" t="s">
        <v>3277</v>
      </c>
      <c r="E23" s="196" t="s">
        <v>3155</v>
      </c>
      <c r="F23" s="59">
        <v>0</v>
      </c>
      <c r="G23" s="59">
        <v>1</v>
      </c>
      <c r="H23" s="59">
        <v>0.01</v>
      </c>
      <c r="I23" s="9" t="s">
        <v>2918</v>
      </c>
      <c r="J23" s="284" t="s">
        <v>3156</v>
      </c>
      <c r="K23" s="53" t="s">
        <v>252</v>
      </c>
      <c r="L23" s="9" t="s">
        <v>253</v>
      </c>
    </row>
    <row r="24" spans="1:14" ht="150" x14ac:dyDescent="0.25">
      <c r="A24" s="195" t="s">
        <v>8</v>
      </c>
      <c r="B24" s="53" t="s">
        <v>3278</v>
      </c>
      <c r="C24" s="4" t="s">
        <v>2836</v>
      </c>
      <c r="D24" s="53" t="s">
        <v>3278</v>
      </c>
      <c r="E24" s="195" t="s">
        <v>2316</v>
      </c>
      <c r="F24" s="57">
        <v>0</v>
      </c>
      <c r="G24" s="58">
        <v>1</v>
      </c>
      <c r="H24" s="58">
        <v>0.01</v>
      </c>
      <c r="I24" s="53" t="s">
        <v>35</v>
      </c>
      <c r="J24" s="284" t="s">
        <v>3101</v>
      </c>
      <c r="K24" s="53" t="s">
        <v>2501</v>
      </c>
      <c r="L24" s="9" t="s">
        <v>2502</v>
      </c>
      <c r="M24" s="279" t="s">
        <v>157</v>
      </c>
    </row>
    <row r="25" spans="1:14" ht="45" x14ac:dyDescent="0.2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5" x14ac:dyDescent="0.2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5" x14ac:dyDescent="0.25">
      <c r="A27" s="195" t="s">
        <v>8</v>
      </c>
      <c r="B27" s="195" t="s">
        <v>320</v>
      </c>
      <c r="C27" s="4" t="s">
        <v>319</v>
      </c>
      <c r="D27" s="195" t="s">
        <v>320</v>
      </c>
      <c r="E27" s="195" t="s">
        <v>2324</v>
      </c>
      <c r="F27" s="61">
        <v>0</v>
      </c>
      <c r="G27" s="61">
        <v>1</v>
      </c>
      <c r="H27" s="61">
        <v>1</v>
      </c>
      <c r="I27" s="53" t="s">
        <v>30</v>
      </c>
    </row>
    <row r="28" spans="1:14" ht="60" x14ac:dyDescent="0.2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105" x14ac:dyDescent="0.25">
      <c r="A29" s="195" t="s">
        <v>8</v>
      </c>
      <c r="B29" s="195" t="s">
        <v>130</v>
      </c>
      <c r="C29" s="4" t="s">
        <v>129</v>
      </c>
      <c r="D29" s="195" t="s">
        <v>130</v>
      </c>
      <c r="E29" s="195" t="s">
        <v>2322</v>
      </c>
      <c r="F29" s="64">
        <v>0</v>
      </c>
      <c r="G29" s="64">
        <v>25000</v>
      </c>
      <c r="H29" s="64">
        <v>500</v>
      </c>
      <c r="I29" s="53" t="s">
        <v>194</v>
      </c>
      <c r="J29" s="284" t="s">
        <v>3357</v>
      </c>
      <c r="K29" s="53" t="s">
        <v>218</v>
      </c>
      <c r="L29" s="9" t="s">
        <v>219</v>
      </c>
      <c r="M29" s="278" t="s">
        <v>153</v>
      </c>
      <c r="N29" s="53" t="s">
        <v>195</v>
      </c>
    </row>
    <row r="30" spans="1:14" ht="60" x14ac:dyDescent="0.25">
      <c r="A30" s="195" t="s">
        <v>8</v>
      </c>
      <c r="B30" s="195" t="s">
        <v>19</v>
      </c>
      <c r="C30" s="4" t="s">
        <v>3097</v>
      </c>
      <c r="D30" s="195" t="s">
        <v>19</v>
      </c>
      <c r="E30" s="195" t="s">
        <v>2321</v>
      </c>
      <c r="F30" s="57">
        <v>0</v>
      </c>
      <c r="G30" s="57">
        <v>1</v>
      </c>
      <c r="H30" s="57">
        <v>0.01</v>
      </c>
      <c r="I30" s="53" t="s">
        <v>34</v>
      </c>
      <c r="J30" s="284" t="s">
        <v>3098</v>
      </c>
      <c r="K30" s="53" t="s">
        <v>220</v>
      </c>
      <c r="L30" s="9" t="s">
        <v>221</v>
      </c>
      <c r="M30" s="278" t="s">
        <v>154</v>
      </c>
      <c r="N30" s="53"/>
    </row>
    <row r="31" spans="1:14" ht="60" x14ac:dyDescent="0.2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5" x14ac:dyDescent="0.25">
      <c r="A32" s="195" t="s">
        <v>8</v>
      </c>
      <c r="B32" s="195" t="s">
        <v>3152</v>
      </c>
      <c r="C32" s="4" t="s">
        <v>3153</v>
      </c>
      <c r="D32" s="195" t="s">
        <v>3152</v>
      </c>
      <c r="E32" s="189"/>
      <c r="F32" s="61">
        <v>0</v>
      </c>
      <c r="G32" s="61">
        <v>1</v>
      </c>
      <c r="H32" s="61">
        <v>1</v>
      </c>
      <c r="I32" s="53" t="s">
        <v>30</v>
      </c>
      <c r="J32" s="298" t="s">
        <v>3358</v>
      </c>
    </row>
    <row r="33" spans="1:14" ht="75" x14ac:dyDescent="0.25">
      <c r="A33" s="195" t="s">
        <v>8</v>
      </c>
      <c r="B33" s="195" t="s">
        <v>60</v>
      </c>
      <c r="C33" s="4" t="s">
        <v>131</v>
      </c>
      <c r="D33" s="195" t="s">
        <v>60</v>
      </c>
      <c r="E33" s="189"/>
      <c r="F33" s="61">
        <v>0</v>
      </c>
      <c r="G33" s="61">
        <v>1</v>
      </c>
      <c r="H33" s="61">
        <v>1</v>
      </c>
      <c r="I33" s="53" t="s">
        <v>30</v>
      </c>
      <c r="J33" s="295" t="s">
        <v>3359</v>
      </c>
    </row>
    <row r="34" spans="1:14" ht="45" x14ac:dyDescent="0.25">
      <c r="A34" s="195" t="s">
        <v>8</v>
      </c>
      <c r="B34" s="195" t="s">
        <v>380</v>
      </c>
      <c r="C34" s="4" t="s">
        <v>381</v>
      </c>
      <c r="D34" s="195" t="s">
        <v>380</v>
      </c>
      <c r="E34" s="195" t="s">
        <v>2319</v>
      </c>
      <c r="F34" s="61">
        <v>0</v>
      </c>
      <c r="G34" s="61">
        <v>1</v>
      </c>
      <c r="H34" s="61">
        <v>1</v>
      </c>
      <c r="I34" s="53" t="s">
        <v>30</v>
      </c>
      <c r="J34" s="284"/>
    </row>
    <row r="35" spans="1:14" ht="45" x14ac:dyDescent="0.25">
      <c r="A35" s="195" t="s">
        <v>8</v>
      </c>
      <c r="B35" s="195" t="s">
        <v>2293</v>
      </c>
      <c r="C35" s="4" t="s">
        <v>2292</v>
      </c>
      <c r="D35" s="195" t="s">
        <v>2294</v>
      </c>
      <c r="E35" s="189"/>
      <c r="F35" s="297">
        <v>0</v>
      </c>
      <c r="G35" s="61">
        <v>20</v>
      </c>
      <c r="H35" s="61">
        <v>1</v>
      </c>
      <c r="I35" s="9" t="s">
        <v>132</v>
      </c>
      <c r="J35" s="284" t="s">
        <v>2912</v>
      </c>
      <c r="K35" s="53" t="s">
        <v>224</v>
      </c>
      <c r="L35" s="9" t="s">
        <v>2295</v>
      </c>
      <c r="M35" s="279" t="s">
        <v>156</v>
      </c>
      <c r="N35" s="9" t="s">
        <v>156</v>
      </c>
    </row>
    <row r="36" spans="1:14" ht="165" x14ac:dyDescent="0.25">
      <c r="A36" s="196" t="s">
        <v>8</v>
      </c>
      <c r="B36" s="196" t="s">
        <v>267</v>
      </c>
      <c r="C36" s="4" t="s">
        <v>268</v>
      </c>
      <c r="D36" s="196" t="s">
        <v>267</v>
      </c>
      <c r="E36" s="195" t="s">
        <v>2318</v>
      </c>
      <c r="F36" s="60">
        <v>0</v>
      </c>
      <c r="G36" s="60">
        <v>0.6</v>
      </c>
      <c r="H36" s="60">
        <v>0.01</v>
      </c>
      <c r="I36" s="9" t="s">
        <v>272</v>
      </c>
      <c r="J36" s="284" t="s">
        <v>3360</v>
      </c>
      <c r="K36" s="9" t="s">
        <v>2274</v>
      </c>
      <c r="L36" s="9" t="s">
        <v>273</v>
      </c>
      <c r="M36" s="278" t="s">
        <v>3374</v>
      </c>
    </row>
    <row r="37" spans="1:14" ht="45" x14ac:dyDescent="0.25">
      <c r="A37" s="196" t="s">
        <v>8</v>
      </c>
      <c r="B37" s="56" t="s">
        <v>2366</v>
      </c>
      <c r="C37" s="4" t="s">
        <v>2367</v>
      </c>
      <c r="D37" s="56" t="s">
        <v>2366</v>
      </c>
      <c r="E37" s="196" t="s">
        <v>2368</v>
      </c>
      <c r="F37" s="60">
        <v>0</v>
      </c>
      <c r="G37" s="60">
        <v>0.9</v>
      </c>
      <c r="H37" s="60">
        <v>0.01</v>
      </c>
      <c r="I37" s="9" t="s">
        <v>2369</v>
      </c>
      <c r="J37" s="354" t="s">
        <v>3361</v>
      </c>
      <c r="K37" s="9" t="s">
        <v>2427</v>
      </c>
      <c r="L37" s="9" t="s">
        <v>2426</v>
      </c>
    </row>
    <row r="38" spans="1:14" ht="45" x14ac:dyDescent="0.2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80" x14ac:dyDescent="0.25">
      <c r="A39" s="196" t="s">
        <v>8</v>
      </c>
      <c r="B39" s="195" t="s">
        <v>2887</v>
      </c>
      <c r="C39" s="4" t="s">
        <v>2889</v>
      </c>
      <c r="D39" s="195" t="s">
        <v>2887</v>
      </c>
      <c r="E39" s="195" t="s">
        <v>2890</v>
      </c>
      <c r="F39" s="60">
        <v>0</v>
      </c>
      <c r="G39" s="60">
        <v>0.95</v>
      </c>
      <c r="H39" s="60">
        <v>0.01</v>
      </c>
      <c r="I39" s="9" t="s">
        <v>2891</v>
      </c>
      <c r="J39" s="284" t="s">
        <v>3362</v>
      </c>
      <c r="K39" s="53" t="s">
        <v>225</v>
      </c>
      <c r="L39" s="9"/>
      <c r="M39" s="278" t="s">
        <v>3373</v>
      </c>
    </row>
    <row r="40" spans="1:14" ht="195" x14ac:dyDescent="0.25">
      <c r="A40" s="195" t="s">
        <v>8</v>
      </c>
      <c r="B40" s="195" t="s">
        <v>18</v>
      </c>
      <c r="C40" s="4" t="s">
        <v>133</v>
      </c>
      <c r="D40" s="195" t="s">
        <v>18</v>
      </c>
      <c r="E40" s="195" t="s">
        <v>2888</v>
      </c>
      <c r="F40" s="63">
        <v>0</v>
      </c>
      <c r="G40" s="63">
        <v>60</v>
      </c>
      <c r="H40" s="63">
        <v>1</v>
      </c>
      <c r="I40" s="255" t="str">
        <f>UnitControlCenter!$B$48</f>
        <v>$/MWh</v>
      </c>
      <c r="J40" s="284" t="s">
        <v>3363</v>
      </c>
      <c r="K40" s="53" t="s">
        <v>225</v>
      </c>
      <c r="L40" s="9" t="s">
        <v>226</v>
      </c>
      <c r="M40" s="278" t="s">
        <v>158</v>
      </c>
    </row>
    <row r="41" spans="1:14" ht="105" x14ac:dyDescent="0.25">
      <c r="A41" s="195" t="s">
        <v>9</v>
      </c>
      <c r="B41" s="195" t="s">
        <v>3394</v>
      </c>
      <c r="C41" s="4" t="s">
        <v>3344</v>
      </c>
      <c r="D41" s="195" t="s">
        <v>3394</v>
      </c>
      <c r="E41" s="195" t="s">
        <v>3345</v>
      </c>
      <c r="F41" s="60">
        <v>0</v>
      </c>
      <c r="G41" s="60">
        <v>0.5</v>
      </c>
      <c r="H41" s="60">
        <v>0.01</v>
      </c>
      <c r="I41" s="9" t="s">
        <v>3343</v>
      </c>
      <c r="J41" s="284" t="s">
        <v>3395</v>
      </c>
    </row>
    <row r="42" spans="1:14" ht="75" x14ac:dyDescent="0.25">
      <c r="A42" s="195" t="s">
        <v>9</v>
      </c>
      <c r="B42" s="195" t="s">
        <v>27</v>
      </c>
      <c r="C42" s="4" t="s">
        <v>3158</v>
      </c>
      <c r="D42" s="195" t="s">
        <v>3159</v>
      </c>
      <c r="E42" s="195" t="s">
        <v>3157</v>
      </c>
      <c r="F42" s="57">
        <v>0</v>
      </c>
      <c r="G42" s="58">
        <v>1</v>
      </c>
      <c r="H42" s="58">
        <v>0.01</v>
      </c>
      <c r="I42" s="53" t="s">
        <v>2918</v>
      </c>
      <c r="J42" s="284" t="s">
        <v>3160</v>
      </c>
      <c r="K42" s="53" t="s">
        <v>252</v>
      </c>
      <c r="L42" s="9" t="s">
        <v>253</v>
      </c>
    </row>
    <row r="43" spans="1:14" ht="30" x14ac:dyDescent="0.25">
      <c r="A43" s="195" t="s">
        <v>9</v>
      </c>
      <c r="B43" s="195" t="s">
        <v>21</v>
      </c>
      <c r="C43" s="4" t="s">
        <v>2869</v>
      </c>
      <c r="D43" s="195" t="s">
        <v>21</v>
      </c>
      <c r="E43" s="195" t="s">
        <v>2870</v>
      </c>
      <c r="F43" s="57">
        <v>0</v>
      </c>
      <c r="G43" s="58">
        <v>1</v>
      </c>
      <c r="H43" s="58">
        <v>0.01</v>
      </c>
      <c r="I43" s="53" t="s">
        <v>34</v>
      </c>
      <c r="J43" s="284" t="s">
        <v>2439</v>
      </c>
      <c r="K43" s="53" t="s">
        <v>227</v>
      </c>
      <c r="L43" s="9" t="s">
        <v>228</v>
      </c>
      <c r="M43" s="278" t="s">
        <v>2440</v>
      </c>
    </row>
    <row r="44" spans="1:14" ht="60" x14ac:dyDescent="0.2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60" x14ac:dyDescent="0.2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60" x14ac:dyDescent="0.25">
      <c r="A46" s="195" t="s">
        <v>9</v>
      </c>
      <c r="B46" s="195" t="s">
        <v>102</v>
      </c>
      <c r="C46" s="4" t="s">
        <v>301</v>
      </c>
      <c r="D46" s="195" t="s">
        <v>102</v>
      </c>
      <c r="E46" s="195" t="s">
        <v>2313</v>
      </c>
      <c r="F46" s="58">
        <v>0</v>
      </c>
      <c r="G46" s="58">
        <v>0.25</v>
      </c>
      <c r="H46" s="58">
        <v>0.01</v>
      </c>
      <c r="I46" s="53" t="s">
        <v>31</v>
      </c>
      <c r="J46" s="284" t="s">
        <v>3164</v>
      </c>
      <c r="K46" s="53" t="s">
        <v>233</v>
      </c>
      <c r="L46" s="9" t="s">
        <v>234</v>
      </c>
      <c r="M46" s="279" t="s">
        <v>2287</v>
      </c>
      <c r="N46" s="9" t="s">
        <v>2287</v>
      </c>
    </row>
    <row r="47" spans="1:14" ht="60" x14ac:dyDescent="0.2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105" x14ac:dyDescent="0.25">
      <c r="A48" s="195" t="s">
        <v>9</v>
      </c>
      <c r="B48" s="195" t="s">
        <v>3527</v>
      </c>
      <c r="C48" s="4" t="s">
        <v>3525</v>
      </c>
      <c r="D48" s="195" t="s">
        <v>2782</v>
      </c>
      <c r="E48" s="195" t="s">
        <v>3531</v>
      </c>
      <c r="F48" s="57">
        <v>0</v>
      </c>
      <c r="G48" s="57">
        <v>1</v>
      </c>
      <c r="H48" s="58">
        <v>0.01</v>
      </c>
      <c r="I48" s="53" t="s">
        <v>2460</v>
      </c>
      <c r="J48" s="284" t="s">
        <v>3526</v>
      </c>
      <c r="K48" s="53" t="s">
        <v>237</v>
      </c>
      <c r="L48" s="9" t="s">
        <v>2797</v>
      </c>
      <c r="M48" s="278"/>
    </row>
    <row r="49" spans="1:14" s="194" customFormat="1" ht="105" x14ac:dyDescent="0.25">
      <c r="A49" s="195" t="s">
        <v>9</v>
      </c>
      <c r="B49" s="195" t="s">
        <v>3528</v>
      </c>
      <c r="C49" s="4" t="s">
        <v>3529</v>
      </c>
      <c r="D49" s="195" t="s">
        <v>2782</v>
      </c>
      <c r="E49" s="195" t="s">
        <v>3530</v>
      </c>
      <c r="F49" s="57">
        <v>0</v>
      </c>
      <c r="G49" s="57">
        <v>1</v>
      </c>
      <c r="H49" s="58">
        <v>0.01</v>
      </c>
      <c r="I49" s="53" t="s">
        <v>2460</v>
      </c>
      <c r="J49" s="284" t="s">
        <v>3532</v>
      </c>
      <c r="K49" s="53" t="s">
        <v>237</v>
      </c>
      <c r="L49" s="9" t="s">
        <v>2797</v>
      </c>
      <c r="M49" s="278"/>
    </row>
    <row r="50" spans="1:14" ht="45" x14ac:dyDescent="0.25">
      <c r="A50" s="196" t="s">
        <v>9</v>
      </c>
      <c r="B50" s="196" t="s">
        <v>2874</v>
      </c>
      <c r="C50" s="4" t="s">
        <v>2877</v>
      </c>
      <c r="D50" s="196" t="s">
        <v>2881</v>
      </c>
      <c r="E50" s="196" t="s">
        <v>2882</v>
      </c>
      <c r="F50" s="59">
        <v>0</v>
      </c>
      <c r="G50" s="60">
        <v>1</v>
      </c>
      <c r="H50" s="60">
        <v>0.01</v>
      </c>
      <c r="I50" s="9" t="s">
        <v>34</v>
      </c>
      <c r="J50" s="285" t="s">
        <v>3451</v>
      </c>
      <c r="K50" s="9" t="s">
        <v>2290</v>
      </c>
      <c r="L50" s="9" t="s">
        <v>2291</v>
      </c>
      <c r="M50" s="279" t="s">
        <v>159</v>
      </c>
    </row>
    <row r="51" spans="1:14" ht="45" x14ac:dyDescent="0.25">
      <c r="A51" s="196" t="s">
        <v>9</v>
      </c>
      <c r="B51" s="196" t="s">
        <v>2875</v>
      </c>
      <c r="C51" s="4" t="s">
        <v>2878</v>
      </c>
      <c r="D51" s="196" t="s">
        <v>2881</v>
      </c>
      <c r="E51" s="196" t="s">
        <v>2883</v>
      </c>
      <c r="F51" s="59">
        <v>0</v>
      </c>
      <c r="G51" s="60">
        <v>1</v>
      </c>
      <c r="H51" s="60">
        <v>0.01</v>
      </c>
      <c r="I51" s="9" t="s">
        <v>34</v>
      </c>
      <c r="J51" s="285" t="s">
        <v>3455</v>
      </c>
      <c r="K51" s="9" t="s">
        <v>2290</v>
      </c>
      <c r="L51" s="9" t="s">
        <v>2291</v>
      </c>
      <c r="M51" s="279"/>
    </row>
    <row r="52" spans="1:14" ht="45" x14ac:dyDescent="0.25">
      <c r="A52" s="196" t="s">
        <v>9</v>
      </c>
      <c r="B52" s="196" t="s">
        <v>2876</v>
      </c>
      <c r="C52" s="4" t="s">
        <v>2879</v>
      </c>
      <c r="D52" s="196" t="s">
        <v>2881</v>
      </c>
      <c r="E52" s="196" t="s">
        <v>2884</v>
      </c>
      <c r="F52" s="59">
        <v>0</v>
      </c>
      <c r="G52" s="60">
        <v>1</v>
      </c>
      <c r="H52" s="60">
        <v>0.01</v>
      </c>
      <c r="I52" s="9" t="s">
        <v>34</v>
      </c>
      <c r="J52" s="285" t="s">
        <v>3452</v>
      </c>
      <c r="K52" s="9" t="s">
        <v>2290</v>
      </c>
      <c r="L52" s="9" t="s">
        <v>2291</v>
      </c>
      <c r="M52" s="279"/>
    </row>
    <row r="53" spans="1:14" ht="45" x14ac:dyDescent="0.25">
      <c r="A53" s="196" t="s">
        <v>9</v>
      </c>
      <c r="B53" s="196" t="s">
        <v>2886</v>
      </c>
      <c r="C53" s="4" t="s">
        <v>2880</v>
      </c>
      <c r="D53" s="196" t="s">
        <v>2881</v>
      </c>
      <c r="E53" s="196" t="s">
        <v>2885</v>
      </c>
      <c r="F53" s="59">
        <v>0</v>
      </c>
      <c r="G53" s="60">
        <v>1</v>
      </c>
      <c r="H53" s="60">
        <v>0.01</v>
      </c>
      <c r="I53" s="9" t="s">
        <v>34</v>
      </c>
      <c r="J53" s="285" t="s">
        <v>3453</v>
      </c>
      <c r="K53" s="9" t="s">
        <v>2290</v>
      </c>
      <c r="L53" s="9" t="s">
        <v>2291</v>
      </c>
      <c r="M53" s="279"/>
    </row>
    <row r="54" spans="1:14" ht="195" x14ac:dyDescent="0.25">
      <c r="A54" s="195" t="s">
        <v>9</v>
      </c>
      <c r="B54" s="195" t="s">
        <v>2487</v>
      </c>
      <c r="C54" s="4" t="s">
        <v>2486</v>
      </c>
      <c r="D54" s="195" t="s">
        <v>2487</v>
      </c>
      <c r="E54" s="195" t="s">
        <v>2489</v>
      </c>
      <c r="F54" s="57">
        <v>0</v>
      </c>
      <c r="G54" s="58">
        <v>1</v>
      </c>
      <c r="H54" s="58">
        <v>0.01</v>
      </c>
      <c r="I54" s="53" t="s">
        <v>2490</v>
      </c>
      <c r="J54" s="284" t="s">
        <v>3364</v>
      </c>
      <c r="K54" s="53"/>
      <c r="L54" s="9" t="s">
        <v>2792</v>
      </c>
      <c r="M54" s="278" t="s">
        <v>3372</v>
      </c>
    </row>
    <row r="55" spans="1:14" ht="60" x14ac:dyDescent="0.25">
      <c r="A55" s="195" t="s">
        <v>9</v>
      </c>
      <c r="B55" s="195" t="s">
        <v>22</v>
      </c>
      <c r="C55" s="4" t="s">
        <v>303</v>
      </c>
      <c r="D55" s="54" t="s">
        <v>371</v>
      </c>
      <c r="E55" s="195" t="s">
        <v>2311</v>
      </c>
      <c r="F55" s="57">
        <v>0</v>
      </c>
      <c r="G55" s="58">
        <v>1</v>
      </c>
      <c r="H55" s="58">
        <v>0.01</v>
      </c>
      <c r="I55" s="53" t="s">
        <v>34</v>
      </c>
      <c r="J55" s="284" t="s">
        <v>3365</v>
      </c>
      <c r="K55" s="53" t="s">
        <v>238</v>
      </c>
      <c r="L55" s="9" t="s">
        <v>239</v>
      </c>
      <c r="M55" s="278"/>
    </row>
    <row r="56" spans="1:14" ht="60" x14ac:dyDescent="0.25">
      <c r="A56" s="195" t="s">
        <v>9</v>
      </c>
      <c r="B56" s="195" t="s">
        <v>20</v>
      </c>
      <c r="C56" s="4" t="s">
        <v>304</v>
      </c>
      <c r="D56" s="54" t="s">
        <v>371</v>
      </c>
      <c r="E56" s="195" t="s">
        <v>2310</v>
      </c>
      <c r="F56" s="57">
        <v>0</v>
      </c>
      <c r="G56" s="58">
        <v>1</v>
      </c>
      <c r="H56" s="58">
        <v>0.01</v>
      </c>
      <c r="I56" s="53" t="s">
        <v>34</v>
      </c>
      <c r="J56" s="284" t="s">
        <v>3366</v>
      </c>
      <c r="K56" s="53" t="s">
        <v>240</v>
      </c>
      <c r="L56" s="9" t="s">
        <v>241</v>
      </c>
      <c r="M56" s="278"/>
    </row>
    <row r="57" spans="1:14" s="194" customFormat="1" ht="30" x14ac:dyDescent="0.25">
      <c r="A57" s="195" t="s">
        <v>9</v>
      </c>
      <c r="B57" s="195" t="s">
        <v>3402</v>
      </c>
      <c r="C57" s="4" t="s">
        <v>3403</v>
      </c>
      <c r="D57" s="195" t="s">
        <v>3402</v>
      </c>
      <c r="E57" s="195" t="s">
        <v>3404</v>
      </c>
      <c r="F57" s="57">
        <v>0</v>
      </c>
      <c r="G57" s="58">
        <v>1</v>
      </c>
      <c r="H57" s="58">
        <v>0.01</v>
      </c>
      <c r="I57" s="53" t="s">
        <v>34</v>
      </c>
      <c r="J57" s="284" t="s">
        <v>3405</v>
      </c>
      <c r="K57" s="53"/>
      <c r="L57" s="9"/>
      <c r="M57" s="278"/>
    </row>
    <row r="58" spans="1:14" ht="75" x14ac:dyDescent="0.25">
      <c r="A58" s="195" t="s">
        <v>9</v>
      </c>
      <c r="B58" s="195" t="s">
        <v>2548</v>
      </c>
      <c r="C58" s="4" t="s">
        <v>2549</v>
      </c>
      <c r="D58" s="195" t="s">
        <v>2549</v>
      </c>
      <c r="E58" s="195" t="s">
        <v>2550</v>
      </c>
      <c r="F58" s="57">
        <v>0</v>
      </c>
      <c r="G58" s="58">
        <v>1</v>
      </c>
      <c r="H58" s="58">
        <v>0.01</v>
      </c>
      <c r="I58" s="53" t="s">
        <v>2551</v>
      </c>
      <c r="J58" s="284" t="s">
        <v>3367</v>
      </c>
      <c r="K58" s="53"/>
      <c r="L58" s="9" t="s">
        <v>2793</v>
      </c>
      <c r="M58" s="278" t="s">
        <v>159</v>
      </c>
    </row>
    <row r="59" spans="1:14" ht="60" x14ac:dyDescent="0.25">
      <c r="A59" s="195" t="s">
        <v>137</v>
      </c>
      <c r="B59" s="195" t="s">
        <v>139</v>
      </c>
      <c r="C59" s="4" t="s">
        <v>454</v>
      </c>
      <c r="D59" s="195" t="s">
        <v>139</v>
      </c>
      <c r="E59" s="195" t="s">
        <v>2309</v>
      </c>
      <c r="F59" s="57">
        <v>0</v>
      </c>
      <c r="G59" s="58">
        <v>1</v>
      </c>
      <c r="H59" s="58">
        <v>0.01</v>
      </c>
      <c r="I59" s="53" t="s">
        <v>34</v>
      </c>
      <c r="J59" s="284" t="s">
        <v>3513</v>
      </c>
      <c r="K59" s="53" t="s">
        <v>242</v>
      </c>
      <c r="L59" s="9" t="s">
        <v>243</v>
      </c>
      <c r="M59" s="278" t="s">
        <v>159</v>
      </c>
      <c r="N59" s="53" t="s">
        <v>192</v>
      </c>
    </row>
    <row r="60" spans="1:14" ht="45" x14ac:dyDescent="0.25">
      <c r="A60" s="195" t="s">
        <v>137</v>
      </c>
      <c r="B60" s="195" t="s">
        <v>274</v>
      </c>
      <c r="C60" s="4" t="s">
        <v>463</v>
      </c>
      <c r="D60" s="195" t="s">
        <v>274</v>
      </c>
      <c r="E60" s="195" t="s">
        <v>2308</v>
      </c>
      <c r="F60" s="57">
        <v>0</v>
      </c>
      <c r="G60" s="58">
        <v>1</v>
      </c>
      <c r="H60" s="58">
        <v>0.01</v>
      </c>
      <c r="I60" s="53" t="s">
        <v>34</v>
      </c>
      <c r="J60" s="284" t="s">
        <v>3514</v>
      </c>
      <c r="K60" s="53" t="s">
        <v>334</v>
      </c>
      <c r="L60" s="9" t="s">
        <v>335</v>
      </c>
      <c r="M60" s="278"/>
      <c r="N60" s="53"/>
    </row>
    <row r="61" spans="1:14" ht="45" x14ac:dyDescent="0.25">
      <c r="A61" s="195" t="s">
        <v>137</v>
      </c>
      <c r="B61" s="195" t="s">
        <v>459</v>
      </c>
      <c r="C61" s="4" t="s">
        <v>460</v>
      </c>
      <c r="D61" s="195" t="s">
        <v>459</v>
      </c>
      <c r="E61" s="195" t="s">
        <v>2307</v>
      </c>
      <c r="F61" s="57">
        <v>0</v>
      </c>
      <c r="G61" s="58">
        <v>1</v>
      </c>
      <c r="H61" s="58">
        <v>0.01</v>
      </c>
      <c r="I61" s="53" t="s">
        <v>34</v>
      </c>
      <c r="J61" s="284"/>
      <c r="K61" s="53"/>
      <c r="L61" s="9" t="s">
        <v>2798</v>
      </c>
      <c r="M61" s="278"/>
      <c r="N61" s="53"/>
    </row>
    <row r="62" spans="1:14" ht="30" x14ac:dyDescent="0.25">
      <c r="A62" s="195" t="s">
        <v>137</v>
      </c>
      <c r="B62" s="195" t="s">
        <v>193</v>
      </c>
      <c r="C62" s="4" t="s">
        <v>455</v>
      </c>
      <c r="D62" s="195" t="s">
        <v>193</v>
      </c>
      <c r="E62" s="195" t="s">
        <v>2306</v>
      </c>
      <c r="F62" s="57">
        <v>0</v>
      </c>
      <c r="G62" s="58">
        <v>1</v>
      </c>
      <c r="H62" s="58">
        <v>0.01</v>
      </c>
      <c r="I62" s="53" t="s">
        <v>34</v>
      </c>
      <c r="J62" s="284" t="s">
        <v>2348</v>
      </c>
      <c r="K62" s="53" t="s">
        <v>244</v>
      </c>
      <c r="L62" s="9" t="s">
        <v>245</v>
      </c>
      <c r="M62" s="278" t="s">
        <v>159</v>
      </c>
      <c r="N62" s="53"/>
    </row>
    <row r="63" spans="1:14" ht="45" x14ac:dyDescent="0.25">
      <c r="A63" s="195" t="s">
        <v>137</v>
      </c>
      <c r="B63" s="195" t="s">
        <v>2871</v>
      </c>
      <c r="C63" s="4" t="s">
        <v>2872</v>
      </c>
      <c r="D63" s="195" t="s">
        <v>2871</v>
      </c>
      <c r="E63" s="195" t="s">
        <v>2873</v>
      </c>
      <c r="F63" s="57">
        <v>0</v>
      </c>
      <c r="G63" s="58">
        <v>1</v>
      </c>
      <c r="H63" s="58">
        <v>0.01</v>
      </c>
      <c r="I63" s="53" t="s">
        <v>34</v>
      </c>
      <c r="J63" s="284" t="s">
        <v>2892</v>
      </c>
      <c r="K63" s="53" t="s">
        <v>246</v>
      </c>
      <c r="L63" s="9" t="s">
        <v>247</v>
      </c>
      <c r="M63" s="278" t="s">
        <v>159</v>
      </c>
      <c r="N63" s="53"/>
    </row>
    <row r="64" spans="1:14" ht="45" x14ac:dyDescent="0.25">
      <c r="A64" s="195" t="s">
        <v>137</v>
      </c>
      <c r="B64" s="195" t="s">
        <v>140</v>
      </c>
      <c r="C64" s="4" t="s">
        <v>456</v>
      </c>
      <c r="D64" s="195" t="s">
        <v>140</v>
      </c>
      <c r="E64" s="195" t="s">
        <v>2305</v>
      </c>
      <c r="F64" s="57">
        <v>0</v>
      </c>
      <c r="G64" s="58">
        <v>1</v>
      </c>
      <c r="H64" s="58">
        <v>0.01</v>
      </c>
      <c r="I64" s="53" t="s">
        <v>34</v>
      </c>
      <c r="J64" s="284" t="s">
        <v>3515</v>
      </c>
      <c r="K64" s="53" t="s">
        <v>248</v>
      </c>
      <c r="L64" s="9" t="s">
        <v>249</v>
      </c>
      <c r="M64" s="278" t="s">
        <v>159</v>
      </c>
      <c r="N64" s="53"/>
    </row>
    <row r="65" spans="1:14" ht="30" x14ac:dyDescent="0.25">
      <c r="A65" s="195" t="s">
        <v>137</v>
      </c>
      <c r="B65" s="195" t="s">
        <v>138</v>
      </c>
      <c r="C65" s="4" t="s">
        <v>2906</v>
      </c>
      <c r="D65" s="195" t="s">
        <v>138</v>
      </c>
      <c r="E65" s="195" t="s">
        <v>2304</v>
      </c>
      <c r="F65" s="57">
        <v>0</v>
      </c>
      <c r="G65" s="58">
        <v>1</v>
      </c>
      <c r="H65" s="58">
        <v>0.01</v>
      </c>
      <c r="I65" s="53" t="s">
        <v>34</v>
      </c>
      <c r="J65" s="284" t="s">
        <v>2893</v>
      </c>
      <c r="K65" s="53" t="s">
        <v>250</v>
      </c>
      <c r="L65" s="9" t="s">
        <v>251</v>
      </c>
      <c r="M65" s="278" t="s">
        <v>159</v>
      </c>
      <c r="N65" s="53"/>
    </row>
    <row r="66" spans="1:14" ht="45" x14ac:dyDescent="0.25">
      <c r="A66" s="195" t="s">
        <v>137</v>
      </c>
      <c r="B66" s="195" t="s">
        <v>457</v>
      </c>
      <c r="C66" s="4" t="s">
        <v>458</v>
      </c>
      <c r="D66" s="195" t="s">
        <v>457</v>
      </c>
      <c r="E66" s="195" t="s">
        <v>2303</v>
      </c>
      <c r="F66" s="57">
        <v>0</v>
      </c>
      <c r="G66" s="58">
        <v>1</v>
      </c>
      <c r="H66" s="58">
        <v>0.01</v>
      </c>
      <c r="I66" s="53" t="s">
        <v>34</v>
      </c>
      <c r="J66" s="284"/>
      <c r="K66" s="53"/>
      <c r="L66" s="9" t="s">
        <v>2799</v>
      </c>
      <c r="M66" s="278"/>
      <c r="N66" s="53"/>
    </row>
    <row r="67" spans="1:14" ht="105" x14ac:dyDescent="0.25">
      <c r="A67" s="195" t="s">
        <v>137</v>
      </c>
      <c r="B67" s="195" t="s">
        <v>2491</v>
      </c>
      <c r="C67" s="4" t="s">
        <v>2492</v>
      </c>
      <c r="D67" s="195" t="s">
        <v>2491</v>
      </c>
      <c r="E67" s="195" t="s">
        <v>2493</v>
      </c>
      <c r="F67" s="57">
        <v>0</v>
      </c>
      <c r="G67" s="58">
        <v>1</v>
      </c>
      <c r="H67" s="58">
        <v>0.01</v>
      </c>
      <c r="I67" s="53" t="s">
        <v>2494</v>
      </c>
      <c r="J67" s="284" t="s">
        <v>3406</v>
      </c>
      <c r="K67" s="53"/>
      <c r="L67" s="9" t="s">
        <v>2794</v>
      </c>
      <c r="M67" s="277" t="s">
        <v>2495</v>
      </c>
      <c r="N67" s="53"/>
    </row>
    <row r="68" spans="1:14" ht="60" x14ac:dyDescent="0.25">
      <c r="A68" s="196" t="s">
        <v>2534</v>
      </c>
      <c r="B68" s="196" t="s">
        <v>2538</v>
      </c>
      <c r="C68" s="4" t="s">
        <v>305</v>
      </c>
      <c r="D68" s="196" t="s">
        <v>2537</v>
      </c>
      <c r="E68" s="195" t="s">
        <v>2302</v>
      </c>
      <c r="F68" s="60">
        <v>0</v>
      </c>
      <c r="G68" s="60">
        <v>1</v>
      </c>
      <c r="H68" s="60">
        <v>0.01</v>
      </c>
      <c r="I68" s="9" t="s">
        <v>58</v>
      </c>
      <c r="J68" s="285" t="s">
        <v>2349</v>
      </c>
      <c r="K68" s="9" t="s">
        <v>256</v>
      </c>
      <c r="L68" s="9" t="s">
        <v>257</v>
      </c>
      <c r="M68" s="278" t="s">
        <v>159</v>
      </c>
      <c r="N68" s="9"/>
    </row>
    <row r="69" spans="1:14" ht="60" x14ac:dyDescent="0.25">
      <c r="A69" s="196" t="s">
        <v>2534</v>
      </c>
      <c r="B69" s="196" t="s">
        <v>2835</v>
      </c>
      <c r="C69" s="4" t="s">
        <v>2834</v>
      </c>
      <c r="D69" s="196" t="s">
        <v>372</v>
      </c>
      <c r="E69" s="195" t="s">
        <v>2832</v>
      </c>
      <c r="F69" s="60">
        <v>0</v>
      </c>
      <c r="G69" s="60">
        <v>1</v>
      </c>
      <c r="H69" s="60">
        <v>0.01</v>
      </c>
      <c r="I69" s="53" t="s">
        <v>2833</v>
      </c>
      <c r="J69" s="285" t="s">
        <v>3056</v>
      </c>
      <c r="K69" s="9" t="s">
        <v>365</v>
      </c>
      <c r="L69" s="9" t="s">
        <v>2795</v>
      </c>
      <c r="M69" s="278" t="s">
        <v>159</v>
      </c>
      <c r="N69" s="9"/>
    </row>
    <row r="70" spans="1:14" ht="45" x14ac:dyDescent="0.25">
      <c r="A70" s="196" t="s">
        <v>2534</v>
      </c>
      <c r="B70" s="196" t="s">
        <v>2535</v>
      </c>
      <c r="C70" s="4" t="s">
        <v>2536</v>
      </c>
      <c r="D70" s="196" t="s">
        <v>2539</v>
      </c>
      <c r="E70" s="195" t="s">
        <v>2540</v>
      </c>
      <c r="F70" s="60">
        <v>0</v>
      </c>
      <c r="G70" s="60">
        <v>1</v>
      </c>
      <c r="H70" s="60">
        <v>0.01</v>
      </c>
      <c r="I70" s="53" t="s">
        <v>2541</v>
      </c>
      <c r="J70" s="285" t="s">
        <v>2542</v>
      </c>
      <c r="K70" s="9"/>
      <c r="L70" s="9" t="s">
        <v>2796</v>
      </c>
      <c r="M70" s="278"/>
      <c r="N70" s="9"/>
    </row>
    <row r="71" spans="1:14" ht="75" x14ac:dyDescent="0.25">
      <c r="A71" s="195" t="s">
        <v>10</v>
      </c>
      <c r="B71" s="195" t="s">
        <v>3276</v>
      </c>
      <c r="C71" s="4" t="s">
        <v>2461</v>
      </c>
      <c r="D71" s="195" t="s">
        <v>3276</v>
      </c>
      <c r="E71" s="195" t="s">
        <v>2301</v>
      </c>
      <c r="F71" s="61">
        <v>0</v>
      </c>
      <c r="G71" s="61">
        <v>300</v>
      </c>
      <c r="H71" s="61">
        <v>5</v>
      </c>
      <c r="I71" s="189" t="str">
        <f>UnitControlCenter!$B$47</f>
        <v>$/metric ton CO2e</v>
      </c>
      <c r="J71" s="284" t="s">
        <v>3368</v>
      </c>
      <c r="K71" s="53" t="s">
        <v>254</v>
      </c>
      <c r="L71" s="9" t="s">
        <v>255</v>
      </c>
      <c r="M71" s="279" t="s">
        <v>2437</v>
      </c>
      <c r="N71" s="9" t="s">
        <v>420</v>
      </c>
    </row>
    <row r="72" spans="1:14" ht="45" x14ac:dyDescent="0.25">
      <c r="A72" s="195" t="s">
        <v>10</v>
      </c>
      <c r="B72" s="195" t="s">
        <v>26</v>
      </c>
      <c r="C72" s="4" t="s">
        <v>144</v>
      </c>
      <c r="D72" s="195" t="s">
        <v>26</v>
      </c>
      <c r="E72" s="195" t="s">
        <v>2300</v>
      </c>
      <c r="F72" s="60">
        <v>0</v>
      </c>
      <c r="G72" s="60">
        <v>1</v>
      </c>
      <c r="H72" s="60">
        <v>0.01</v>
      </c>
      <c r="I72" s="53" t="s">
        <v>146</v>
      </c>
      <c r="J72" s="354" t="s">
        <v>3369</v>
      </c>
      <c r="K72" s="9" t="s">
        <v>258</v>
      </c>
      <c r="L72" s="9" t="s">
        <v>259</v>
      </c>
      <c r="M72" s="278" t="s">
        <v>159</v>
      </c>
    </row>
    <row r="73" spans="1:14" ht="45" x14ac:dyDescent="0.25">
      <c r="A73" s="196" t="s">
        <v>10</v>
      </c>
      <c r="B73" s="196" t="s">
        <v>2496</v>
      </c>
      <c r="C73" s="4" t="s">
        <v>2498</v>
      </c>
      <c r="D73" s="189"/>
      <c r="E73" s="196" t="s">
        <v>2500</v>
      </c>
      <c r="F73" s="61">
        <v>0</v>
      </c>
      <c r="G73" s="61">
        <v>1</v>
      </c>
      <c r="H73" s="61">
        <v>1</v>
      </c>
      <c r="I73" s="53" t="s">
        <v>30</v>
      </c>
      <c r="J73" s="284" t="s">
        <v>3559</v>
      </c>
      <c r="K73" s="53" t="s">
        <v>254</v>
      </c>
      <c r="L73" s="9" t="s">
        <v>255</v>
      </c>
    </row>
    <row r="74" spans="1:14" ht="45" x14ac:dyDescent="0.25">
      <c r="A74" s="196" t="s">
        <v>10</v>
      </c>
      <c r="B74" s="196" t="s">
        <v>3102</v>
      </c>
      <c r="C74" s="4" t="s">
        <v>2497</v>
      </c>
      <c r="D74" s="189"/>
      <c r="E74" s="196" t="s">
        <v>2499</v>
      </c>
      <c r="F74" s="61">
        <v>0</v>
      </c>
      <c r="G74" s="61">
        <v>1</v>
      </c>
      <c r="H74" s="61">
        <v>1</v>
      </c>
      <c r="I74" s="53" t="s">
        <v>30</v>
      </c>
      <c r="J74" s="284" t="s">
        <v>3103</v>
      </c>
      <c r="K74" s="53" t="s">
        <v>254</v>
      </c>
      <c r="L74" s="9" t="s">
        <v>255</v>
      </c>
    </row>
    <row r="75" spans="1:14" s="194" customFormat="1" ht="45" x14ac:dyDescent="0.25">
      <c r="A75" s="4" t="s">
        <v>2927</v>
      </c>
      <c r="B75" s="4" t="s">
        <v>3555</v>
      </c>
      <c r="C75" s="4" t="s">
        <v>3557</v>
      </c>
      <c r="D75" s="189"/>
      <c r="E75" s="195" t="s">
        <v>3556</v>
      </c>
      <c r="F75" s="68">
        <v>0</v>
      </c>
      <c r="G75" s="4">
        <v>1</v>
      </c>
      <c r="H75" s="4">
        <v>1</v>
      </c>
      <c r="I75" s="53" t="s">
        <v>30</v>
      </c>
      <c r="J75" s="4" t="s">
        <v>3558</v>
      </c>
      <c r="K75" s="53" t="s">
        <v>254</v>
      </c>
      <c r="L75" s="9" t="s">
        <v>255</v>
      </c>
      <c r="M75" s="375"/>
    </row>
    <row r="76" spans="1:14" ht="45" x14ac:dyDescent="0.25">
      <c r="A76" s="196" t="s">
        <v>10</v>
      </c>
      <c r="B76" s="196" t="s">
        <v>2809</v>
      </c>
      <c r="C76" s="4" t="s">
        <v>2808</v>
      </c>
      <c r="D76" s="196" t="s">
        <v>2809</v>
      </c>
      <c r="E76" s="195" t="s">
        <v>2810</v>
      </c>
      <c r="F76" s="61">
        <v>0</v>
      </c>
      <c r="G76" s="61">
        <v>1</v>
      </c>
      <c r="H76" s="61">
        <v>1</v>
      </c>
      <c r="I76" s="53" t="s">
        <v>30</v>
      </c>
      <c r="J76" s="285"/>
    </row>
    <row r="77" spans="1:14" ht="30" x14ac:dyDescent="0.25">
      <c r="A77" s="196" t="s">
        <v>10</v>
      </c>
      <c r="B77" s="196" t="s">
        <v>2857</v>
      </c>
      <c r="C77" s="4" t="s">
        <v>2857</v>
      </c>
      <c r="D77" s="196" t="s">
        <v>2857</v>
      </c>
      <c r="E77" s="196" t="s">
        <v>2858</v>
      </c>
      <c r="F77" s="60">
        <v>0</v>
      </c>
      <c r="G77" s="60">
        <v>1</v>
      </c>
      <c r="H77" s="60">
        <v>0.01</v>
      </c>
      <c r="I77" s="53" t="s">
        <v>2859</v>
      </c>
      <c r="J77" s="354" t="s">
        <v>3370</v>
      </c>
      <c r="K77" s="9" t="s">
        <v>3020</v>
      </c>
    </row>
    <row r="78" spans="1:14" ht="45" x14ac:dyDescent="0.25">
      <c r="A78" s="195" t="s">
        <v>10</v>
      </c>
      <c r="B78" s="195" t="s">
        <v>3464</v>
      </c>
      <c r="C78" s="4" t="s">
        <v>3463</v>
      </c>
      <c r="D78" s="195" t="s">
        <v>3464</v>
      </c>
      <c r="E78" s="195" t="s">
        <v>2299</v>
      </c>
      <c r="F78" s="57">
        <v>-0.5</v>
      </c>
      <c r="G78" s="57">
        <v>0.5</v>
      </c>
      <c r="H78" s="60">
        <v>0.01</v>
      </c>
      <c r="I78" s="53" t="s">
        <v>147</v>
      </c>
      <c r="J78" s="284" t="s">
        <v>3465</v>
      </c>
      <c r="K78" s="9" t="s">
        <v>260</v>
      </c>
      <c r="L78" s="9" t="s">
        <v>261</v>
      </c>
      <c r="M78" s="279" t="s">
        <v>160</v>
      </c>
    </row>
    <row r="79" spans="1:14" ht="90" x14ac:dyDescent="0.25">
      <c r="A79" s="195" t="s">
        <v>2752</v>
      </c>
      <c r="B79" s="189" t="s">
        <v>336</v>
      </c>
      <c r="C79" s="1" t="s">
        <v>306</v>
      </c>
      <c r="D79" s="195" t="s">
        <v>373</v>
      </c>
      <c r="E79" s="195" t="s">
        <v>2298</v>
      </c>
      <c r="F79" s="58">
        <v>0</v>
      </c>
      <c r="G79" s="58">
        <v>0.4</v>
      </c>
      <c r="H79" s="57">
        <v>0.01</v>
      </c>
      <c r="I79" s="53" t="s">
        <v>32</v>
      </c>
      <c r="J79" s="284" t="s">
        <v>3371</v>
      </c>
      <c r="K79" s="53" t="s">
        <v>262</v>
      </c>
      <c r="L79" s="9" t="s">
        <v>263</v>
      </c>
      <c r="M79" s="278"/>
    </row>
    <row r="80" spans="1:14" s="194" customFormat="1" ht="90" x14ac:dyDescent="0.25">
      <c r="A80" s="66" t="str">
        <f>A$79</f>
        <v>Research and Development</v>
      </c>
      <c r="B80" s="66" t="str">
        <f t="shared" ref="B80:B83" si="0">B$79</f>
        <v>Capital Cost Reduction</v>
      </c>
      <c r="C80" s="195" t="s">
        <v>307</v>
      </c>
      <c r="D80" s="66" t="str">
        <f t="shared" ref="D80:L83" si="1">D$79</f>
        <v>R&amp;D Capital Cost Reductions</v>
      </c>
      <c r="E80" s="4" t="s">
        <v>3386</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90" x14ac:dyDescent="0.25">
      <c r="A81" s="66" t="str">
        <f t="shared" ref="A81:A83" si="2">A$79</f>
        <v>Research and Development</v>
      </c>
      <c r="B81" s="66" t="str">
        <f t="shared" si="0"/>
        <v>Capital Cost Reduction</v>
      </c>
      <c r="C81" s="195" t="s">
        <v>308</v>
      </c>
      <c r="D81" s="66" t="str">
        <f t="shared" si="1"/>
        <v>R&amp;D Capital Cost Reductions</v>
      </c>
      <c r="E81" s="4" t="s">
        <v>3387</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s="194" customFormat="1" ht="90" x14ac:dyDescent="0.25">
      <c r="A82" s="66" t="str">
        <f t="shared" si="2"/>
        <v>Research and Development</v>
      </c>
      <c r="B82" s="66" t="str">
        <f t="shared" si="0"/>
        <v>Capital Cost Reduction</v>
      </c>
      <c r="C82" s="195" t="s">
        <v>309</v>
      </c>
      <c r="D82" s="66" t="str">
        <f t="shared" si="1"/>
        <v>R&amp;D Capital Cost Reductions</v>
      </c>
      <c r="E82" s="4" t="s">
        <v>3388</v>
      </c>
      <c r="F82" s="203">
        <f t="shared" si="1"/>
        <v>0</v>
      </c>
      <c r="G82" s="203">
        <f t="shared" si="1"/>
        <v>0.4</v>
      </c>
      <c r="H82" s="203">
        <f t="shared" si="1"/>
        <v>0.01</v>
      </c>
      <c r="I82" s="66" t="str">
        <f t="shared" si="1"/>
        <v>% reduction in cost</v>
      </c>
      <c r="J82"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66" t="str">
        <f t="shared" si="1"/>
        <v>architectural-design.html#rnd</v>
      </c>
      <c r="L82" s="66" t="str">
        <f t="shared" si="1"/>
        <v>research-and-development.html</v>
      </c>
      <c r="M82" s="278"/>
    </row>
    <row r="83" spans="1:13" s="194" customFormat="1" ht="90" x14ac:dyDescent="0.25">
      <c r="A83" s="66" t="str">
        <f t="shared" si="2"/>
        <v>Research and Development</v>
      </c>
      <c r="B83" s="66" t="str">
        <f t="shared" si="0"/>
        <v>Capital Cost Reduction</v>
      </c>
      <c r="C83" s="196" t="s">
        <v>310</v>
      </c>
      <c r="D83" s="66" t="str">
        <f t="shared" si="1"/>
        <v>R&amp;D Capital Cost Reductions</v>
      </c>
      <c r="E83" s="4" t="s">
        <v>3389</v>
      </c>
      <c r="F83" s="203">
        <f t="shared" si="1"/>
        <v>0</v>
      </c>
      <c r="G83" s="203">
        <f t="shared" si="1"/>
        <v>0.4</v>
      </c>
      <c r="H83" s="203">
        <f t="shared" si="1"/>
        <v>0.01</v>
      </c>
      <c r="I83" s="66" t="str">
        <f t="shared" si="1"/>
        <v>% reduction in cost</v>
      </c>
      <c r="J83"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66" t="str">
        <f t="shared" si="1"/>
        <v>architectural-design.html#rnd</v>
      </c>
      <c r="L83" s="66" t="str">
        <f t="shared" si="1"/>
        <v>research-and-development.html</v>
      </c>
      <c r="M83" s="278"/>
    </row>
    <row r="84" spans="1:13" ht="105" x14ac:dyDescent="0.25">
      <c r="A84" s="196" t="s">
        <v>2752</v>
      </c>
      <c r="B84" s="196" t="s">
        <v>2904</v>
      </c>
      <c r="C84" s="4" t="s">
        <v>2905</v>
      </c>
      <c r="D84" s="196" t="s">
        <v>2904</v>
      </c>
      <c r="E84" s="59" t="s">
        <v>2907</v>
      </c>
      <c r="F84" s="58">
        <v>0</v>
      </c>
      <c r="G84" s="58">
        <v>1</v>
      </c>
      <c r="H84" s="57">
        <v>0.01</v>
      </c>
      <c r="I84" s="53" t="s">
        <v>34</v>
      </c>
      <c r="J84" s="284" t="s">
        <v>2909</v>
      </c>
      <c r="K84" s="9" t="s">
        <v>2911</v>
      </c>
      <c r="L84" s="9" t="s">
        <v>2910</v>
      </c>
      <c r="M84" s="279" t="s">
        <v>2908</v>
      </c>
    </row>
    <row r="85" spans="1:13" ht="90" x14ac:dyDescent="0.25">
      <c r="A85" s="195" t="s">
        <v>2752</v>
      </c>
      <c r="B85" s="189" t="s">
        <v>350</v>
      </c>
      <c r="C85" s="4" t="s">
        <v>311</v>
      </c>
      <c r="D85" s="195" t="s">
        <v>374</v>
      </c>
      <c r="E85" s="195" t="s">
        <v>2297</v>
      </c>
      <c r="F85" s="58">
        <v>0</v>
      </c>
      <c r="G85" s="58">
        <v>0.4</v>
      </c>
      <c r="H85" s="57">
        <v>0.01</v>
      </c>
      <c r="I85" s="53" t="s">
        <v>33</v>
      </c>
      <c r="J85" s="284" t="s">
        <v>3377</v>
      </c>
      <c r="K85" s="53" t="s">
        <v>262</v>
      </c>
      <c r="L85" s="9" t="s">
        <v>263</v>
      </c>
    </row>
    <row r="86" spans="1:13" ht="90" x14ac:dyDescent="0.25">
      <c r="A86" s="5" t="str">
        <f>A$85</f>
        <v>Research and Development</v>
      </c>
      <c r="B86" s="5" t="str">
        <f>B$85</f>
        <v>Fuel Use Reduction</v>
      </c>
      <c r="C86" s="4" t="s">
        <v>312</v>
      </c>
      <c r="D86" s="5" t="str">
        <f t="shared" ref="D86:L89" si="3">D$85</f>
        <v>R&amp;D Fuel Use Reductions</v>
      </c>
      <c r="E86" s="4" t="s">
        <v>3390</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ref="A87:B89" si="4">A$85</f>
        <v>Research and Development</v>
      </c>
      <c r="B87" s="5" t="str">
        <f t="shared" si="4"/>
        <v>Fuel Use Reduction</v>
      </c>
      <c r="C87" s="4" t="s">
        <v>313</v>
      </c>
      <c r="D87" s="5" t="str">
        <f t="shared" si="3"/>
        <v>R&amp;D Fuel Use Reductions</v>
      </c>
      <c r="E87" s="4" t="s">
        <v>3391</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90" x14ac:dyDescent="0.25">
      <c r="A88" s="5" t="str">
        <f t="shared" si="4"/>
        <v>Research and Development</v>
      </c>
      <c r="B88" s="5" t="str">
        <f t="shared" si="4"/>
        <v>Fuel Use Reduction</v>
      </c>
      <c r="C88" s="4" t="s">
        <v>314</v>
      </c>
      <c r="D88" s="5" t="str">
        <f t="shared" si="3"/>
        <v>R&amp;D Fuel Use Reductions</v>
      </c>
      <c r="E88" s="4" t="s">
        <v>3392</v>
      </c>
      <c r="F88" s="201">
        <f t="shared" si="3"/>
        <v>0</v>
      </c>
      <c r="G88" s="201">
        <f t="shared" si="3"/>
        <v>0.4</v>
      </c>
      <c r="H88" s="201">
        <f t="shared" si="3"/>
        <v>0.01</v>
      </c>
      <c r="I88" s="5" t="str">
        <f t="shared" si="3"/>
        <v>% reduction in fuel use</v>
      </c>
      <c r="J88"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5" t="str">
        <f t="shared" si="3"/>
        <v>architectural-design.html#rnd</v>
      </c>
      <c r="L88" s="5" t="str">
        <f t="shared" si="3"/>
        <v>research-and-development.html</v>
      </c>
    </row>
    <row r="89" spans="1:13" ht="90" x14ac:dyDescent="0.25">
      <c r="A89" s="5" t="str">
        <f t="shared" si="4"/>
        <v>Research and Development</v>
      </c>
      <c r="B89" s="5" t="str">
        <f t="shared" si="4"/>
        <v>Fuel Use Reduction</v>
      </c>
      <c r="C89" s="4" t="s">
        <v>315</v>
      </c>
      <c r="D89" s="5" t="str">
        <f t="shared" si="3"/>
        <v>R&amp;D Fuel Use Reductions</v>
      </c>
      <c r="E89" s="4" t="s">
        <v>3393</v>
      </c>
      <c r="F89" s="201">
        <f t="shared" si="3"/>
        <v>0</v>
      </c>
      <c r="G89" s="201">
        <f t="shared" si="3"/>
        <v>0.4</v>
      </c>
      <c r="H89" s="201">
        <f t="shared" si="3"/>
        <v>0.01</v>
      </c>
      <c r="I89" s="5" t="str">
        <f t="shared" si="3"/>
        <v>% reduction in fuel use</v>
      </c>
      <c r="J89"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5" t="str">
        <f t="shared" si="3"/>
        <v>architectural-design.html#rnd</v>
      </c>
      <c r="L89" s="5" t="str">
        <f t="shared" si="3"/>
        <v>research-and-development.html</v>
      </c>
    </row>
    <row r="90" spans="1:13" ht="150" x14ac:dyDescent="0.25">
      <c r="A90" s="4" t="s">
        <v>3058</v>
      </c>
      <c r="B90" s="4" t="s">
        <v>3059</v>
      </c>
      <c r="C90" s="4" t="s">
        <v>3066</v>
      </c>
      <c r="D90" s="189"/>
      <c r="E90" s="195" t="s">
        <v>3106</v>
      </c>
      <c r="F90" s="68">
        <v>0</v>
      </c>
      <c r="G90" s="4">
        <v>10</v>
      </c>
      <c r="H90" s="4">
        <v>1</v>
      </c>
      <c r="I90" s="4" t="s">
        <v>3033</v>
      </c>
      <c r="J90" s="4" t="s">
        <v>3378</v>
      </c>
      <c r="K90" s="4" t="s">
        <v>3034</v>
      </c>
    </row>
    <row r="91" spans="1:13" ht="150" x14ac:dyDescent="0.25">
      <c r="A91" s="4" t="s">
        <v>3058</v>
      </c>
      <c r="B91" s="4" t="s">
        <v>3060</v>
      </c>
      <c r="C91" s="4" t="s">
        <v>3067</v>
      </c>
      <c r="D91" s="189"/>
      <c r="E91" s="195" t="s">
        <v>3107</v>
      </c>
      <c r="F91" s="68">
        <v>0</v>
      </c>
      <c r="G91" s="4">
        <v>10</v>
      </c>
      <c r="H91" s="4">
        <v>1</v>
      </c>
      <c r="I91" s="4" t="s">
        <v>3033</v>
      </c>
      <c r="J91" s="5" t="str">
        <f>J$90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ref="K91:K98" si="5">K$90</f>
        <v>io-model.html</v>
      </c>
      <c r="L91" s="292"/>
    </row>
    <row r="92" spans="1:13" ht="150" x14ac:dyDescent="0.25">
      <c r="A92" s="4" t="s">
        <v>3058</v>
      </c>
      <c r="B92" s="4" t="s">
        <v>484</v>
      </c>
      <c r="C92" s="4" t="s">
        <v>3068</v>
      </c>
      <c r="D92" s="189"/>
      <c r="E92" s="195" t="s">
        <v>3108</v>
      </c>
      <c r="F92" s="68">
        <v>0</v>
      </c>
      <c r="G92" s="4">
        <v>10</v>
      </c>
      <c r="H92" s="4">
        <v>1</v>
      </c>
      <c r="I92" s="4" t="s">
        <v>3033</v>
      </c>
      <c r="J92" s="5" t="str">
        <f t="shared" ref="J92:J98" si="6">J$90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3058</v>
      </c>
      <c r="B93" s="4" t="s">
        <v>3061</v>
      </c>
      <c r="C93" s="4" t="s">
        <v>3069</v>
      </c>
      <c r="D93" s="189"/>
      <c r="E93" s="195" t="s">
        <v>3109</v>
      </c>
      <c r="F93" s="68">
        <v>0</v>
      </c>
      <c r="G93" s="4">
        <v>10</v>
      </c>
      <c r="H93" s="4">
        <v>1</v>
      </c>
      <c r="I93" s="4" t="s">
        <v>3033</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3058</v>
      </c>
      <c r="B94" s="4" t="s">
        <v>3062</v>
      </c>
      <c r="C94" s="4" t="s">
        <v>3070</v>
      </c>
      <c r="D94" s="189"/>
      <c r="E94" s="195" t="s">
        <v>3110</v>
      </c>
      <c r="F94" s="68">
        <v>0</v>
      </c>
      <c r="G94" s="4">
        <v>10</v>
      </c>
      <c r="H94" s="4">
        <v>1</v>
      </c>
      <c r="I94" s="4" t="s">
        <v>3033</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3058</v>
      </c>
      <c r="B95" s="4" t="s">
        <v>279</v>
      </c>
      <c r="C95" s="4" t="s">
        <v>3071</v>
      </c>
      <c r="D95" s="189"/>
      <c r="E95" s="195" t="s">
        <v>3111</v>
      </c>
      <c r="F95" s="68">
        <v>0</v>
      </c>
      <c r="G95" s="4">
        <v>10</v>
      </c>
      <c r="H95" s="4">
        <v>1</v>
      </c>
      <c r="I95" s="4" t="s">
        <v>3033</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3058</v>
      </c>
      <c r="B96" s="4" t="s">
        <v>3063</v>
      </c>
      <c r="C96" s="4" t="s">
        <v>3072</v>
      </c>
      <c r="D96" s="189"/>
      <c r="E96" s="195" t="s">
        <v>3112</v>
      </c>
      <c r="F96" s="68">
        <v>0</v>
      </c>
      <c r="G96" s="4">
        <v>10</v>
      </c>
      <c r="H96" s="4">
        <v>1</v>
      </c>
      <c r="I96" s="4" t="s">
        <v>3033</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150" x14ac:dyDescent="0.25">
      <c r="A97" s="4" t="s">
        <v>3058</v>
      </c>
      <c r="B97" s="4" t="s">
        <v>3064</v>
      </c>
      <c r="C97" s="4" t="s">
        <v>3073</v>
      </c>
      <c r="D97" s="189"/>
      <c r="E97" s="195" t="s">
        <v>3113</v>
      </c>
      <c r="F97" s="68">
        <v>0</v>
      </c>
      <c r="G97" s="4">
        <v>10</v>
      </c>
      <c r="H97" s="4">
        <v>1</v>
      </c>
      <c r="I97" s="4" t="s">
        <v>3033</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row r="98" spans="1:13" ht="150" x14ac:dyDescent="0.25">
      <c r="A98" s="4" t="s">
        <v>3058</v>
      </c>
      <c r="B98" s="4" t="s">
        <v>3065</v>
      </c>
      <c r="C98" s="4" t="s">
        <v>3074</v>
      </c>
      <c r="D98" s="189"/>
      <c r="E98" s="195" t="s">
        <v>3114</v>
      </c>
      <c r="F98" s="68">
        <v>0</v>
      </c>
      <c r="G98" s="4">
        <v>10</v>
      </c>
      <c r="H98" s="4">
        <v>1</v>
      </c>
      <c r="I98" s="4" t="s">
        <v>3033</v>
      </c>
      <c r="J98"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5" t="str">
        <f t="shared" si="5"/>
        <v>io-model.html</v>
      </c>
    </row>
    <row r="99" spans="1:13" ht="60" x14ac:dyDescent="0.25">
      <c r="A99" s="4" t="s">
        <v>2927</v>
      </c>
      <c r="B99" s="4" t="s">
        <v>2928</v>
      </c>
      <c r="C99" s="4" t="s">
        <v>2932</v>
      </c>
      <c r="D99" s="189"/>
      <c r="E99" s="4" t="s">
        <v>2929</v>
      </c>
      <c r="F99" s="257">
        <v>-0.08</v>
      </c>
      <c r="G99" s="257">
        <v>0.02</v>
      </c>
      <c r="H99" s="260">
        <v>1E-3</v>
      </c>
      <c r="I99" s="4" t="s">
        <v>2935</v>
      </c>
      <c r="J99" s="4" t="s">
        <v>3144</v>
      </c>
      <c r="K99" s="4"/>
      <c r="L99" s="7"/>
      <c r="M99" s="356" t="s">
        <v>2930</v>
      </c>
    </row>
    <row r="100" spans="1:13" ht="120" x14ac:dyDescent="0.25">
      <c r="A100" s="4" t="s">
        <v>2927</v>
      </c>
      <c r="B100" s="4" t="s">
        <v>3478</v>
      </c>
      <c r="C100" s="4" t="s">
        <v>3476</v>
      </c>
      <c r="D100" s="189"/>
      <c r="E100" s="189"/>
      <c r="F100" s="68">
        <v>0</v>
      </c>
      <c r="G100" s="4">
        <v>1</v>
      </c>
      <c r="H100" s="4">
        <v>1</v>
      </c>
      <c r="I100" s="53" t="s">
        <v>30</v>
      </c>
      <c r="J100" s="4" t="s">
        <v>3477</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54"/>
  <sheetViews>
    <sheetView zoomScaleNormal="100" workbookViewId="0">
      <pane ySplit="1" topLeftCell="A1040" activePane="bottomLeft" state="frozen"/>
      <selection pane="bottomLeft" activeCell="C1065" sqref="C1065"/>
    </sheetView>
  </sheetViews>
  <sheetFormatPr defaultColWidth="9.140625" defaultRowHeight="15" x14ac:dyDescent="0.25"/>
  <cols>
    <col min="1" max="1" width="30" style="68" customWidth="1"/>
    <col min="2" max="2" width="41.42578125" style="68" customWidth="1"/>
    <col min="3" max="3" width="59.85546875" style="381" customWidth="1"/>
    <col min="4" max="4" width="45.42578125" style="4" customWidth="1"/>
    <col min="5" max="5" width="38.42578125" style="4" customWidth="1"/>
    <col min="6" max="6" width="47.42578125" style="4" customWidth="1"/>
    <col min="7" max="7" width="46" style="4" customWidth="1"/>
    <col min="8" max="8" width="19.42578125" style="50" customWidth="1"/>
    <col min="9" max="9" width="21.42578125" style="4" customWidth="1"/>
    <col min="10" max="10" width="19.42578125" style="368"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205" customWidth="1"/>
    <col min="19" max="16384" width="9.140625" style="4"/>
  </cols>
  <sheetData>
    <row r="1" spans="1:18" x14ac:dyDescent="0.2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30" x14ac:dyDescent="0.25">
      <c r="A2" s="357" t="str">
        <f>INDEX('Policy Characteristics'!A:A,MATCH($C2,'Policy Characteristics'!$C:$C,0))</f>
        <v>Transportation</v>
      </c>
      <c r="B2" s="357" t="str">
        <f>INDEX('Policy Characteristics'!B:B,MATCH($C2,'Policy Characteristics'!$C:$C,0))</f>
        <v>Conventional Pollutant Standards</v>
      </c>
      <c r="C2" s="358" t="s">
        <v>2431</v>
      </c>
      <c r="D2" s="2" t="s">
        <v>38</v>
      </c>
      <c r="E2" s="2" t="s">
        <v>2252</v>
      </c>
      <c r="F2" s="2" t="s">
        <v>3503</v>
      </c>
      <c r="G2" s="2" t="s">
        <v>2477</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30" x14ac:dyDescent="0.2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3503</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30" x14ac:dyDescent="0.2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3503</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30" x14ac:dyDescent="0.2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3503</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30" x14ac:dyDescent="0.2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3503</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30" x14ac:dyDescent="0.2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3503</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30" x14ac:dyDescent="0.2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3503</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30" x14ac:dyDescent="0.2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3503</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30" x14ac:dyDescent="0.2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3503</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30" x14ac:dyDescent="0.2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3503</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2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3504</v>
      </c>
      <c r="G12" s="2" t="s">
        <v>2477</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2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3504</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2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3504</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2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3504</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2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3504</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2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3504</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2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3504</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2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3504</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2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3504</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2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3504</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2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3499</v>
      </c>
      <c r="G22" s="2" t="s">
        <v>2477</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2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3499</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2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3499</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2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3499</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2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3499</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2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3499</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2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3499</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2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3499</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2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3499</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2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3499</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2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3500</v>
      </c>
      <c r="G32" s="2" t="s">
        <v>2477</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2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3500</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2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3500</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2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3500</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2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3500</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2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3500</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2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3500</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2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3500</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2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3500</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2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3500</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2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3501</v>
      </c>
      <c r="G42" s="2" t="s">
        <v>2477</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2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3501</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2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3501</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2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3501</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2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3501</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2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3501</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2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3501</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2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3501</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2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3501</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2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3501</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2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3502</v>
      </c>
      <c r="G52" s="2" t="s">
        <v>2477</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2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3502</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2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3502</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2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3502</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2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3502</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2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3502</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2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3502</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2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3502</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2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3502</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2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3502</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2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2509</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2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2505</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2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3509</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45" customHeight="1" x14ac:dyDescent="0.2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3498</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45" customHeight="1" x14ac:dyDescent="0.2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2388</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45" customHeight="1" x14ac:dyDescent="0.2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3505</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2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3506</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2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3506</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2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2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2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3507</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2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3508</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2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2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2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3509</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45" customHeight="1" x14ac:dyDescent="0.2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3498</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2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2388</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2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3505</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2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3506</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2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3506</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2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2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2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3507</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2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3508</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2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2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2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2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3509</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30" x14ac:dyDescent="0.2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3498</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2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2388</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2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3505</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2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3506</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2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3506</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2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2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2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3507</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2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3508</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2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2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2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2552</v>
      </c>
      <c r="D101" s="53" t="s">
        <v>46</v>
      </c>
      <c r="E101" s="53" t="s">
        <v>38</v>
      </c>
      <c r="F101" s="53" t="s">
        <v>85</v>
      </c>
      <c r="G101" s="2" t="s">
        <v>3509</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30" x14ac:dyDescent="0.2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3498</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2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2388</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2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3505</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2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3506</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2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3506</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2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2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2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3507</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2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3508</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2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2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2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2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3116</v>
      </c>
      <c r="D114" s="53" t="s">
        <v>46</v>
      </c>
      <c r="E114" s="53" t="s">
        <v>38</v>
      </c>
      <c r="F114" s="53" t="s">
        <v>85</v>
      </c>
      <c r="G114" s="2" t="s">
        <v>3509</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2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2388</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2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3506</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2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2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3507</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2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30" x14ac:dyDescent="0.2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3498</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2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3505</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2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3506</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2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2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3508</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2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2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2544</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2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2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2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2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2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2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2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2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2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2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2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2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2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2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2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2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2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2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2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2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2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2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2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2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2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2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2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2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2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2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2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2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2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2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2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2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2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2517</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2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2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2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2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2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2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2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2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2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2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2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2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2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2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2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2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2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2476</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2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2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2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2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2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2846</v>
      </c>
      <c r="E185" s="53"/>
      <c r="F185" s="9" t="s">
        <v>2526</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2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2847</v>
      </c>
      <c r="E186" s="53"/>
      <c r="F186" s="9" t="s">
        <v>2675</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2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2848</v>
      </c>
      <c r="E187" s="53"/>
      <c r="F187" s="9" t="s">
        <v>2528</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2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3154</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2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2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2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2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2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2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2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2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2476</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2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2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2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2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2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2846</v>
      </c>
      <c r="E201" s="53"/>
      <c r="F201" s="9" t="s">
        <v>2526</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2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2847</v>
      </c>
      <c r="E202" s="53"/>
      <c r="F202" s="9" t="s">
        <v>2675</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2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2848</v>
      </c>
      <c r="E203" s="53"/>
      <c r="F203" s="9" t="s">
        <v>2528</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2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2836</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2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2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2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2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2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2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2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2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2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2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2476</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2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2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2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2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2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2846</v>
      </c>
      <c r="E219" s="53"/>
      <c r="F219" s="9" t="s">
        <v>2526</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2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2847</v>
      </c>
      <c r="E220" s="53"/>
      <c r="F220" s="9" t="s">
        <v>2675</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2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2848</v>
      </c>
      <c r="E221" s="53"/>
      <c r="F221" s="9" t="s">
        <v>2528</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2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2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2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2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2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2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2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2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2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2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2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2476</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2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2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2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2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2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2846</v>
      </c>
      <c r="E237" s="53"/>
      <c r="F237" s="9" t="s">
        <v>2526</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2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2847</v>
      </c>
      <c r="E238" s="53"/>
      <c r="F238" s="9" t="s">
        <v>2675</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2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2848</v>
      </c>
      <c r="E239" s="53"/>
      <c r="F239" s="9" t="s">
        <v>2528</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2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3097</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2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2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3153</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2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2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2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2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2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2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2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2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2476</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2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2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2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2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2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2846</v>
      </c>
      <c r="E255" s="53"/>
      <c r="F255" s="9" t="s">
        <v>2526</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2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2847</v>
      </c>
      <c r="E256" s="53"/>
      <c r="F256" s="9" t="s">
        <v>2675</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2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2848</v>
      </c>
      <c r="E257" s="53"/>
      <c r="F257" s="9" t="s">
        <v>2528</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2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2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2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2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2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2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2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2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2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2476</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2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2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2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2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2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2846</v>
      </c>
      <c r="E271" s="53"/>
      <c r="F271" s="9" t="s">
        <v>2526</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2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2847</v>
      </c>
      <c r="E272" s="53"/>
      <c r="F272" s="9" t="s">
        <v>2675</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2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2848</v>
      </c>
      <c r="E273" s="53"/>
      <c r="F273" s="9" t="s">
        <v>2528</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2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2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2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2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2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2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2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2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2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2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2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2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2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2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2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2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2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2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2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2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2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2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2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2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2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2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2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2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2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2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2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2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2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2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2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2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2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2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2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2846</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2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2846</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2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2846</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2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2847</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2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2847</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2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2847</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2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2848</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2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2848</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2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2848</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2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2367</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2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2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2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2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2889</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2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2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2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2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2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2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2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2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2476</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2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2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2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2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2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2846</v>
      </c>
      <c r="E338" s="53"/>
      <c r="F338" s="9" t="s">
        <v>2526</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2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2847</v>
      </c>
      <c r="E339" s="53"/>
      <c r="F339" s="9" t="s">
        <v>2675</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2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2848</v>
      </c>
      <c r="E340" s="53"/>
      <c r="F340" s="9" t="s">
        <v>2528</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2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2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2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2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2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2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2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2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2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2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2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2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2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2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2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2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2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2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2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2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2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2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2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2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2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2476</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2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2476</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2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2476</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2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2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2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2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2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2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2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2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2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2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2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2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2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2846</v>
      </c>
      <c r="E380" s="53" t="s">
        <v>269</v>
      </c>
      <c r="F380" s="9" t="s">
        <v>2526</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2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2846</v>
      </c>
      <c r="E381" s="53" t="s">
        <v>270</v>
      </c>
      <c r="F381" s="9" t="s">
        <v>2526</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2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2846</v>
      </c>
      <c r="E382" s="53" t="s">
        <v>271</v>
      </c>
      <c r="F382" s="9" t="s">
        <v>2526</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2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2847</v>
      </c>
      <c r="E383" s="53" t="s">
        <v>269</v>
      </c>
      <c r="F383" s="9" t="s">
        <v>2675</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2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2847</v>
      </c>
      <c r="E384" s="53" t="s">
        <v>270</v>
      </c>
      <c r="F384" s="9" t="s">
        <v>2675</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2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2847</v>
      </c>
      <c r="E385" s="53" t="s">
        <v>271</v>
      </c>
      <c r="F385" s="9" t="s">
        <v>2675</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2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2848</v>
      </c>
      <c r="E386" s="53" t="s">
        <v>269</v>
      </c>
      <c r="F386" s="9" t="s">
        <v>2528</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2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2848</v>
      </c>
      <c r="E387" s="53" t="s">
        <v>270</v>
      </c>
      <c r="F387" s="9" t="s">
        <v>2528</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2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2848</v>
      </c>
      <c r="E388" s="53" t="s">
        <v>271</v>
      </c>
      <c r="F388" s="9" t="s">
        <v>2528</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2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3344</v>
      </c>
      <c r="D389" s="284" t="s">
        <v>3199</v>
      </c>
      <c r="E389" s="285"/>
      <c r="F389" s="194" t="s">
        <v>3224</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2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3200</v>
      </c>
      <c r="E390" s="285"/>
      <c r="F390" s="194" t="s">
        <v>2860</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2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3201</v>
      </c>
      <c r="E391" s="285"/>
      <c r="F391" s="194" t="s">
        <v>3165</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2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3202</v>
      </c>
      <c r="E392" s="285"/>
      <c r="F392" s="194" t="s">
        <v>3166</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2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3203</v>
      </c>
      <c r="E393" s="285"/>
      <c r="F393" s="194" t="s">
        <v>3167</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2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3204</v>
      </c>
      <c r="E394" s="285"/>
      <c r="F394" s="194" t="s">
        <v>3168</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2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3205</v>
      </c>
      <c r="E395" s="285"/>
      <c r="F395" s="194" t="s">
        <v>3169</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2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3206</v>
      </c>
      <c r="E396" s="285"/>
      <c r="F396" s="194" t="s">
        <v>3170</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2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3207</v>
      </c>
      <c r="E397" s="285"/>
      <c r="F397" s="194" t="s">
        <v>3171</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2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3208</v>
      </c>
      <c r="E398" s="285"/>
      <c r="F398" s="194" t="s">
        <v>2662</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2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3209</v>
      </c>
      <c r="E399" s="285"/>
      <c r="F399" s="194" t="s">
        <v>3172</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2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3210</v>
      </c>
      <c r="E400" s="285"/>
      <c r="F400" s="194" t="s">
        <v>3173</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2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3211</v>
      </c>
      <c r="E401" s="285"/>
      <c r="F401" s="194" t="s">
        <v>3174</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2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3212</v>
      </c>
      <c r="E402" s="285"/>
      <c r="F402" s="194" t="s">
        <v>2663</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2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3213</v>
      </c>
      <c r="E403" s="285"/>
      <c r="F403" s="194" t="s">
        <v>3175</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2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3214</v>
      </c>
      <c r="E404" s="285"/>
      <c r="F404" s="194" t="s">
        <v>3176</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2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3215</v>
      </c>
      <c r="E405" s="285"/>
      <c r="F405" s="194" t="s">
        <v>3177</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2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3216</v>
      </c>
      <c r="E406" s="285"/>
      <c r="F406" s="194" t="s">
        <v>3178</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2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3217</v>
      </c>
      <c r="E407" s="285"/>
      <c r="F407" s="194" t="s">
        <v>3179</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2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3218</v>
      </c>
      <c r="E408" s="285"/>
      <c r="F408" s="194" t="s">
        <v>3180</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2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3219</v>
      </c>
      <c r="E409" s="285"/>
      <c r="F409" s="194" t="s">
        <v>3181</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2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3220</v>
      </c>
      <c r="E410" s="285"/>
      <c r="F410" s="194" t="s">
        <v>3182</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2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3221</v>
      </c>
      <c r="E411" s="285"/>
      <c r="F411" s="194" t="s">
        <v>3183</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2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3222</v>
      </c>
      <c r="E412" s="285"/>
      <c r="F412" s="194" t="s">
        <v>3225</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2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3223</v>
      </c>
      <c r="E413" s="285"/>
      <c r="F413" s="194" t="s">
        <v>3184</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2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3158</v>
      </c>
      <c r="D414" s="284" t="s">
        <v>3199</v>
      </c>
      <c r="E414" s="285" t="s">
        <v>3161</v>
      </c>
      <c r="F414" s="194" t="s">
        <v>3224</v>
      </c>
      <c r="G414" s="53" t="s">
        <v>3162</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2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3199</v>
      </c>
      <c r="E415" s="285" t="s">
        <v>2614</v>
      </c>
      <c r="F415" s="194" t="s">
        <v>3224</v>
      </c>
      <c r="G415" s="53" t="s">
        <v>3163</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2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3200</v>
      </c>
      <c r="E416" s="285" t="s">
        <v>3161</v>
      </c>
      <c r="F416" s="194" t="s">
        <v>2860</v>
      </c>
      <c r="G416" s="53" t="s">
        <v>3162</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2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3200</v>
      </c>
      <c r="E417" s="285" t="s">
        <v>2614</v>
      </c>
      <c r="F417" s="194" t="s">
        <v>2860</v>
      </c>
      <c r="G417" s="53" t="s">
        <v>3163</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2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3201</v>
      </c>
      <c r="E418" s="285" t="s">
        <v>3161</v>
      </c>
      <c r="F418" s="194" t="s">
        <v>3165</v>
      </c>
      <c r="G418" s="53" t="s">
        <v>3162</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2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3201</v>
      </c>
      <c r="E419" s="285" t="s">
        <v>2614</v>
      </c>
      <c r="F419" s="194" t="s">
        <v>3165</v>
      </c>
      <c r="G419" s="53" t="s">
        <v>3163</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2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3202</v>
      </c>
      <c r="E420" s="285" t="s">
        <v>3161</v>
      </c>
      <c r="F420" s="194" t="s">
        <v>3166</v>
      </c>
      <c r="G420" s="53" t="s">
        <v>3162</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2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3202</v>
      </c>
      <c r="E421" s="285" t="s">
        <v>2614</v>
      </c>
      <c r="F421" s="194" t="s">
        <v>3166</v>
      </c>
      <c r="G421" s="53" t="s">
        <v>3163</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2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3203</v>
      </c>
      <c r="E422" s="285" t="s">
        <v>3161</v>
      </c>
      <c r="F422" s="194" t="s">
        <v>3167</v>
      </c>
      <c r="G422" s="53" t="s">
        <v>3162</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2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3203</v>
      </c>
      <c r="E423" s="285" t="s">
        <v>2614</v>
      </c>
      <c r="F423" s="194" t="s">
        <v>3167</v>
      </c>
      <c r="G423" s="53" t="s">
        <v>3163</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2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3204</v>
      </c>
      <c r="E424" s="285" t="s">
        <v>3161</v>
      </c>
      <c r="F424" s="194" t="s">
        <v>3168</v>
      </c>
      <c r="G424" s="53" t="s">
        <v>3162</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2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3204</v>
      </c>
      <c r="E425" s="285" t="s">
        <v>2614</v>
      </c>
      <c r="F425" s="194" t="s">
        <v>3168</v>
      </c>
      <c r="G425" s="53" t="s">
        <v>3163</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2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3205</v>
      </c>
      <c r="E426" s="285" t="s">
        <v>3161</v>
      </c>
      <c r="F426" s="194" t="s">
        <v>3169</v>
      </c>
      <c r="G426" s="53" t="s">
        <v>3162</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2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3205</v>
      </c>
      <c r="E427" s="285" t="s">
        <v>2614</v>
      </c>
      <c r="F427" s="194" t="s">
        <v>3169</v>
      </c>
      <c r="G427" s="53" t="s">
        <v>3163</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2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3206</v>
      </c>
      <c r="E428" s="285" t="s">
        <v>3161</v>
      </c>
      <c r="F428" s="194" t="s">
        <v>3170</v>
      </c>
      <c r="G428" s="53" t="s">
        <v>3162</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2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3206</v>
      </c>
      <c r="E429" s="285" t="s">
        <v>2614</v>
      </c>
      <c r="F429" s="194" t="s">
        <v>3170</v>
      </c>
      <c r="G429" s="53" t="s">
        <v>3163</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2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3207</v>
      </c>
      <c r="E430" s="285" t="s">
        <v>3161</v>
      </c>
      <c r="F430" s="194" t="s">
        <v>3171</v>
      </c>
      <c r="G430" s="53" t="s">
        <v>3162</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2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3207</v>
      </c>
      <c r="E431" s="285" t="s">
        <v>2614</v>
      </c>
      <c r="F431" s="194" t="s">
        <v>3171</v>
      </c>
      <c r="G431" s="53" t="s">
        <v>3163</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2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3208</v>
      </c>
      <c r="E432" s="285" t="s">
        <v>3161</v>
      </c>
      <c r="F432" s="194" t="s">
        <v>2662</v>
      </c>
      <c r="G432" s="53" t="s">
        <v>3162</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2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3208</v>
      </c>
      <c r="E433" s="285" t="s">
        <v>2614</v>
      </c>
      <c r="F433" s="194" t="s">
        <v>2662</v>
      </c>
      <c r="G433" s="53" t="s">
        <v>3163</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2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3209</v>
      </c>
      <c r="E434" s="285" t="s">
        <v>3161</v>
      </c>
      <c r="F434" s="194" t="s">
        <v>3172</v>
      </c>
      <c r="G434" s="53" t="s">
        <v>3162</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2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3209</v>
      </c>
      <c r="E435" s="285" t="s">
        <v>2614</v>
      </c>
      <c r="F435" s="194" t="s">
        <v>3172</v>
      </c>
      <c r="G435" s="53" t="s">
        <v>3163</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2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3210</v>
      </c>
      <c r="E436" s="285" t="s">
        <v>3161</v>
      </c>
      <c r="F436" s="194" t="s">
        <v>3173</v>
      </c>
      <c r="G436" s="53" t="s">
        <v>3162</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2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3210</v>
      </c>
      <c r="E437" s="285" t="s">
        <v>2614</v>
      </c>
      <c r="F437" s="194" t="s">
        <v>3173</v>
      </c>
      <c r="G437" s="53" t="s">
        <v>3163</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2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3211</v>
      </c>
      <c r="E438" s="285" t="s">
        <v>3161</v>
      </c>
      <c r="F438" s="194" t="s">
        <v>3174</v>
      </c>
      <c r="G438" s="53" t="s">
        <v>3162</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2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3211</v>
      </c>
      <c r="E439" s="285" t="s">
        <v>2614</v>
      </c>
      <c r="F439" s="194" t="s">
        <v>3174</v>
      </c>
      <c r="G439" s="53" t="s">
        <v>3163</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2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3212</v>
      </c>
      <c r="E440" s="285" t="s">
        <v>3161</v>
      </c>
      <c r="F440" s="194" t="s">
        <v>2663</v>
      </c>
      <c r="G440" s="53" t="s">
        <v>3162</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2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3212</v>
      </c>
      <c r="E441" s="285" t="s">
        <v>2614</v>
      </c>
      <c r="F441" s="194" t="s">
        <v>2663</v>
      </c>
      <c r="G441" s="53" t="s">
        <v>3163</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2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3213</v>
      </c>
      <c r="E442" s="285" t="s">
        <v>3161</v>
      </c>
      <c r="F442" s="194" t="s">
        <v>3175</v>
      </c>
      <c r="G442" s="53" t="s">
        <v>3162</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2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3213</v>
      </c>
      <c r="E443" s="285" t="s">
        <v>2614</v>
      </c>
      <c r="F443" s="194" t="s">
        <v>3175</v>
      </c>
      <c r="G443" s="53" t="s">
        <v>3163</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2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3214</v>
      </c>
      <c r="E444" s="285" t="s">
        <v>3161</v>
      </c>
      <c r="F444" s="194" t="s">
        <v>3176</v>
      </c>
      <c r="G444" s="53" t="s">
        <v>3162</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2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3214</v>
      </c>
      <c r="E445" s="285" t="s">
        <v>2614</v>
      </c>
      <c r="F445" s="194" t="s">
        <v>3176</v>
      </c>
      <c r="G445" s="53" t="s">
        <v>3163</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2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3215</v>
      </c>
      <c r="E446" s="285" t="s">
        <v>3161</v>
      </c>
      <c r="F446" s="194" t="s">
        <v>3177</v>
      </c>
      <c r="G446" s="53" t="s">
        <v>3162</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2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3215</v>
      </c>
      <c r="E447" s="285" t="s">
        <v>2614</v>
      </c>
      <c r="F447" s="194" t="s">
        <v>3177</v>
      </c>
      <c r="G447" s="53" t="s">
        <v>3163</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2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3216</v>
      </c>
      <c r="E448" s="285" t="s">
        <v>3161</v>
      </c>
      <c r="F448" s="194" t="s">
        <v>3178</v>
      </c>
      <c r="G448" s="53" t="s">
        <v>3162</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2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3216</v>
      </c>
      <c r="E449" s="285" t="s">
        <v>2614</v>
      </c>
      <c r="F449" s="194" t="s">
        <v>3178</v>
      </c>
      <c r="G449" s="53" t="s">
        <v>3163</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2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3217</v>
      </c>
      <c r="E450" s="285" t="s">
        <v>3161</v>
      </c>
      <c r="F450" s="194" t="s">
        <v>3179</v>
      </c>
      <c r="G450" s="53" t="s">
        <v>3162</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2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3217</v>
      </c>
      <c r="E451" s="285" t="s">
        <v>2614</v>
      </c>
      <c r="F451" s="194" t="s">
        <v>3179</v>
      </c>
      <c r="G451" s="53" t="s">
        <v>3163</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2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3218</v>
      </c>
      <c r="E452" s="285" t="s">
        <v>3161</v>
      </c>
      <c r="F452" s="194" t="s">
        <v>3180</v>
      </c>
      <c r="G452" s="53" t="s">
        <v>3162</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2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3218</v>
      </c>
      <c r="E453" s="285" t="s">
        <v>2614</v>
      </c>
      <c r="F453" s="194" t="s">
        <v>3180</v>
      </c>
      <c r="G453" s="53" t="s">
        <v>3163</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2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3219</v>
      </c>
      <c r="E454" s="285" t="s">
        <v>3161</v>
      </c>
      <c r="F454" s="194" t="s">
        <v>3181</v>
      </c>
      <c r="G454" s="53" t="s">
        <v>3162</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2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3219</v>
      </c>
      <c r="E455" s="285" t="s">
        <v>2614</v>
      </c>
      <c r="F455" s="194" t="s">
        <v>3181</v>
      </c>
      <c r="G455" s="53" t="s">
        <v>3163</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2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3220</v>
      </c>
      <c r="E456" s="285" t="s">
        <v>3161</v>
      </c>
      <c r="F456" s="194" t="s">
        <v>3182</v>
      </c>
      <c r="G456" s="53" t="s">
        <v>3162</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2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3220</v>
      </c>
      <c r="E457" s="285" t="s">
        <v>2614</v>
      </c>
      <c r="F457" s="194" t="s">
        <v>3182</v>
      </c>
      <c r="G457" s="53" t="s">
        <v>3163</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2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3221</v>
      </c>
      <c r="E458" s="285" t="s">
        <v>3161</v>
      </c>
      <c r="F458" s="194" t="s">
        <v>3183</v>
      </c>
      <c r="G458" s="53" t="s">
        <v>3162</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2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3221</v>
      </c>
      <c r="E459" s="285" t="s">
        <v>2614</v>
      </c>
      <c r="F459" s="194" t="s">
        <v>3183</v>
      </c>
      <c r="G459" s="53" t="s">
        <v>3163</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2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3222</v>
      </c>
      <c r="E460" s="285" t="s">
        <v>3161</v>
      </c>
      <c r="F460" s="194" t="s">
        <v>3225</v>
      </c>
      <c r="G460" s="53" t="s">
        <v>3162</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2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3222</v>
      </c>
      <c r="E461" s="285" t="s">
        <v>2614</v>
      </c>
      <c r="F461" s="194" t="s">
        <v>3225</v>
      </c>
      <c r="G461" s="53" t="s">
        <v>3163</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2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3223</v>
      </c>
      <c r="E462" s="285" t="s">
        <v>3161</v>
      </c>
      <c r="F462" s="194" t="s">
        <v>3184</v>
      </c>
      <c r="G462" s="53" t="s">
        <v>3162</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2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3223</v>
      </c>
      <c r="E463" s="285" t="s">
        <v>2614</v>
      </c>
      <c r="F463" s="194" t="s">
        <v>3184</v>
      </c>
      <c r="G463" s="53" t="s">
        <v>3163</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2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2869</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2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2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2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 (Med &amp; High Temp)</v>
      </c>
      <c r="C467" s="362" t="s">
        <v>3525</v>
      </c>
      <c r="D467" s="53" t="s">
        <v>3199</v>
      </c>
      <c r="E467" s="53" t="s">
        <v>2448</v>
      </c>
      <c r="F467" s="194" t="s">
        <v>3224</v>
      </c>
      <c r="G467" s="53" t="s">
        <v>3226</v>
      </c>
      <c r="H467" s="54">
        <v>1208</v>
      </c>
      <c r="I467" s="53" t="s">
        <v>45</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med and high temp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2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 (Med &amp; High Temp)</v>
      </c>
      <c r="C468" s="361" t="str">
        <f t="shared" ref="C468:C499" si="31">C$467</f>
        <v>Fraction of Med and High Temp Industrial Heat Shifted to Other Fuels</v>
      </c>
      <c r="D468" s="53" t="s">
        <v>3199</v>
      </c>
      <c r="E468" s="53" t="s">
        <v>2449</v>
      </c>
      <c r="F468" s="194" t="s">
        <v>3224</v>
      </c>
      <c r="G468" s="53" t="s">
        <v>3227</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med and high temp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2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 (Med &amp; High Temp)</v>
      </c>
      <c r="C469" s="361" t="str">
        <f t="shared" si="31"/>
        <v>Fraction of Med and High Temp Industrial Heat Shifted to Other Fuels</v>
      </c>
      <c r="D469" s="53" t="s">
        <v>3199</v>
      </c>
      <c r="E469" s="53" t="s">
        <v>2450</v>
      </c>
      <c r="F469" s="194" t="s">
        <v>3224</v>
      </c>
      <c r="G469" s="53" t="s">
        <v>3228</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med and high temp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2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 (Med &amp; High Temp)</v>
      </c>
      <c r="C470" s="361" t="str">
        <f t="shared" si="31"/>
        <v>Fraction of Med and High Temp Industrial Heat Shifted to Other Fuels</v>
      </c>
      <c r="D470" s="53" t="s">
        <v>3199</v>
      </c>
      <c r="E470" s="53" t="s">
        <v>2451</v>
      </c>
      <c r="F470" s="194" t="s">
        <v>3224</v>
      </c>
      <c r="G470" s="53" t="s">
        <v>3229</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med and high temp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2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 (Med &amp; High Temp)</v>
      </c>
      <c r="C471" s="361" t="str">
        <f t="shared" si="31"/>
        <v>Fraction of Med and High Temp Industrial Heat Shifted to Other Fuels</v>
      </c>
      <c r="D471" s="53" t="s">
        <v>3199</v>
      </c>
      <c r="E471" s="53" t="s">
        <v>2452</v>
      </c>
      <c r="F471" s="194" t="s">
        <v>3224</v>
      </c>
      <c r="G471" s="53" t="s">
        <v>3230</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med and high temp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2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 (Med &amp; High Temp)</v>
      </c>
      <c r="C472" s="361" t="str">
        <f t="shared" si="31"/>
        <v>Fraction of Med and High Temp Industrial Heat Shifted to Other Fuels</v>
      </c>
      <c r="D472" s="53" t="s">
        <v>3199</v>
      </c>
      <c r="E472" s="53" t="s">
        <v>2453</v>
      </c>
      <c r="F472" s="194" t="s">
        <v>3224</v>
      </c>
      <c r="G472" s="53" t="s">
        <v>3231</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med and high temp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2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 (Med &amp; High Temp)</v>
      </c>
      <c r="C473" s="361" t="str">
        <f t="shared" si="31"/>
        <v>Fraction of Med and High Temp Industrial Heat Shifted to Other Fuels</v>
      </c>
      <c r="D473" s="53" t="s">
        <v>3199</v>
      </c>
      <c r="E473" s="53" t="s">
        <v>2801</v>
      </c>
      <c r="F473" s="194" t="s">
        <v>3224</v>
      </c>
      <c r="G473" s="53" t="s">
        <v>3232</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med and high temp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2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 (Med &amp; High Temp)</v>
      </c>
      <c r="C474" s="361" t="str">
        <f t="shared" si="31"/>
        <v>Fraction of Med and High Temp Industrial Heat Shifted to Other Fuels</v>
      </c>
      <c r="D474" s="53" t="s">
        <v>3199</v>
      </c>
      <c r="E474" s="53" t="s">
        <v>2802</v>
      </c>
      <c r="F474" s="194" t="s">
        <v>3224</v>
      </c>
      <c r="G474" s="53" t="s">
        <v>3233</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med and high temp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2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 (Med &amp; High Temp)</v>
      </c>
      <c r="C475" s="361" t="str">
        <f t="shared" si="31"/>
        <v>Fraction of Med and High Temp Industrial Heat Shifted to Other Fuels</v>
      </c>
      <c r="D475" s="53" t="s">
        <v>3199</v>
      </c>
      <c r="E475" s="53" t="s">
        <v>2803</v>
      </c>
      <c r="F475" s="194" t="s">
        <v>3224</v>
      </c>
      <c r="G475" s="53" t="s">
        <v>3234</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med and high temp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2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 (Med &amp; High Temp)</v>
      </c>
      <c r="C476" s="361" t="str">
        <f t="shared" si="31"/>
        <v>Fraction of Med and High Temp Industrial Heat Shifted to Other Fuels</v>
      </c>
      <c r="D476" s="53" t="s">
        <v>3199</v>
      </c>
      <c r="E476" s="53" t="s">
        <v>2800</v>
      </c>
      <c r="F476" s="194" t="s">
        <v>3224</v>
      </c>
      <c r="G476" s="53" t="s">
        <v>3235</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med and high temp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2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 (Med &amp; High Temp)</v>
      </c>
      <c r="C477" s="361" t="str">
        <f t="shared" si="31"/>
        <v>Fraction of Med and High Temp Industrial Heat Shifted to Other Fuels</v>
      </c>
      <c r="D477" s="9" t="s">
        <v>3200</v>
      </c>
      <c r="E477" s="53" t="s">
        <v>2448</v>
      </c>
      <c r="F477" s="194" t="s">
        <v>2860</v>
      </c>
      <c r="G477" s="53" t="s">
        <v>3226</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med and high temp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2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 (Med &amp; High Temp)</v>
      </c>
      <c r="C478" s="361" t="str">
        <f t="shared" si="31"/>
        <v>Fraction of Med and High Temp Industrial Heat Shifted to Other Fuels</v>
      </c>
      <c r="D478" s="9" t="s">
        <v>3200</v>
      </c>
      <c r="E478" s="53" t="s">
        <v>2449</v>
      </c>
      <c r="F478" s="194" t="s">
        <v>2860</v>
      </c>
      <c r="G478" s="53" t="s">
        <v>3227</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med and high temp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2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 (Med &amp; High Temp)</v>
      </c>
      <c r="C479" s="361" t="str">
        <f t="shared" si="31"/>
        <v>Fraction of Med and High Temp Industrial Heat Shifted to Other Fuels</v>
      </c>
      <c r="D479" s="9" t="s">
        <v>3200</v>
      </c>
      <c r="E479" s="53" t="s">
        <v>2450</v>
      </c>
      <c r="F479" s="194" t="s">
        <v>2860</v>
      </c>
      <c r="G479" s="53" t="s">
        <v>3228</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med and high temp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2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 (Med &amp; High Temp)</v>
      </c>
      <c r="C480" s="361" t="str">
        <f t="shared" si="31"/>
        <v>Fraction of Med and High Temp Industrial Heat Shifted to Other Fuels</v>
      </c>
      <c r="D480" s="9" t="s">
        <v>3200</v>
      </c>
      <c r="E480" s="53" t="s">
        <v>2451</v>
      </c>
      <c r="F480" s="194" t="s">
        <v>2860</v>
      </c>
      <c r="G480" s="53" t="s">
        <v>3229</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med and high temp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2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 (Med &amp; High Temp)</v>
      </c>
      <c r="C481" s="361" t="str">
        <f t="shared" si="31"/>
        <v>Fraction of Med and High Temp Industrial Heat Shifted to Other Fuels</v>
      </c>
      <c r="D481" s="9" t="s">
        <v>3200</v>
      </c>
      <c r="E481" s="53" t="s">
        <v>2452</v>
      </c>
      <c r="F481" s="194" t="s">
        <v>2860</v>
      </c>
      <c r="G481" s="53" t="s">
        <v>3230</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med and high temp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2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 (Med &amp; High Temp)</v>
      </c>
      <c r="C482" s="361" t="str">
        <f t="shared" si="31"/>
        <v>Fraction of Med and High Temp Industrial Heat Shifted to Other Fuels</v>
      </c>
      <c r="D482" s="9" t="s">
        <v>3200</v>
      </c>
      <c r="E482" s="53" t="s">
        <v>2453</v>
      </c>
      <c r="F482" s="194" t="s">
        <v>2860</v>
      </c>
      <c r="G482" s="53" t="s">
        <v>3231</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med and high temp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2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 (Med &amp; High Temp)</v>
      </c>
      <c r="C483" s="361" t="str">
        <f t="shared" si="31"/>
        <v>Fraction of Med and High Temp Industrial Heat Shifted to Other Fuels</v>
      </c>
      <c r="D483" s="9" t="s">
        <v>3200</v>
      </c>
      <c r="E483" s="53" t="s">
        <v>2801</v>
      </c>
      <c r="F483" s="194" t="s">
        <v>2860</v>
      </c>
      <c r="G483" s="53" t="s">
        <v>3232</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med and high temp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2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 (Med &amp; High Temp)</v>
      </c>
      <c r="C484" s="361" t="str">
        <f t="shared" si="31"/>
        <v>Fraction of Med and High Temp Industrial Heat Shifted to Other Fuels</v>
      </c>
      <c r="D484" s="9" t="s">
        <v>3200</v>
      </c>
      <c r="E484" s="53" t="s">
        <v>2802</v>
      </c>
      <c r="F484" s="194" t="s">
        <v>2860</v>
      </c>
      <c r="G484" s="53" t="s">
        <v>3233</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med and high temp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2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 (Med &amp; High Temp)</v>
      </c>
      <c r="C485" s="361" t="str">
        <f t="shared" si="31"/>
        <v>Fraction of Med and High Temp Industrial Heat Shifted to Other Fuels</v>
      </c>
      <c r="D485" s="9" t="s">
        <v>3200</v>
      </c>
      <c r="E485" s="53" t="s">
        <v>2803</v>
      </c>
      <c r="F485" s="194" t="s">
        <v>2860</v>
      </c>
      <c r="G485" s="53" t="s">
        <v>3234</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med and high temp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2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 (Med &amp; High Temp)</v>
      </c>
      <c r="C486" s="361" t="str">
        <f t="shared" si="31"/>
        <v>Fraction of Med and High Temp Industrial Heat Shifted to Other Fuels</v>
      </c>
      <c r="D486" s="9" t="s">
        <v>3200</v>
      </c>
      <c r="E486" s="53" t="s">
        <v>2800</v>
      </c>
      <c r="F486" s="194" t="s">
        <v>2860</v>
      </c>
      <c r="G486" s="53" t="s">
        <v>3235</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med and high temp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2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 (Med &amp; High Temp)</v>
      </c>
      <c r="C487" s="361" t="str">
        <f t="shared" si="31"/>
        <v>Fraction of Med and High Temp Industrial Heat Shifted to Other Fuels</v>
      </c>
      <c r="D487" s="9" t="s">
        <v>3201</v>
      </c>
      <c r="E487" s="53" t="s">
        <v>2448</v>
      </c>
      <c r="F487" s="194" t="s">
        <v>3165</v>
      </c>
      <c r="G487" s="53" t="s">
        <v>3226</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med and high temp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2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 (Med &amp; High Temp)</v>
      </c>
      <c r="C488" s="361" t="str">
        <f t="shared" si="31"/>
        <v>Fraction of Med and High Temp Industrial Heat Shifted to Other Fuels</v>
      </c>
      <c r="D488" s="9" t="s">
        <v>3201</v>
      </c>
      <c r="E488" s="53" t="s">
        <v>2449</v>
      </c>
      <c r="F488" s="194" t="s">
        <v>3165</v>
      </c>
      <c r="G488" s="53" t="s">
        <v>3227</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med and high temp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2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 (Med &amp; High Temp)</v>
      </c>
      <c r="C489" s="361" t="str">
        <f t="shared" si="31"/>
        <v>Fraction of Med and High Temp Industrial Heat Shifted to Other Fuels</v>
      </c>
      <c r="D489" s="9" t="s">
        <v>3201</v>
      </c>
      <c r="E489" s="53" t="s">
        <v>2450</v>
      </c>
      <c r="F489" s="194" t="s">
        <v>3165</v>
      </c>
      <c r="G489" s="53" t="s">
        <v>3228</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med and high temp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2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 (Med &amp; High Temp)</v>
      </c>
      <c r="C490" s="361" t="str">
        <f t="shared" si="31"/>
        <v>Fraction of Med and High Temp Industrial Heat Shifted to Other Fuels</v>
      </c>
      <c r="D490" s="9" t="s">
        <v>3201</v>
      </c>
      <c r="E490" s="53" t="s">
        <v>2451</v>
      </c>
      <c r="F490" s="194" t="s">
        <v>3165</v>
      </c>
      <c r="G490" s="53" t="s">
        <v>3229</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med and high temp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2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 (Med &amp; High Temp)</v>
      </c>
      <c r="C491" s="361" t="str">
        <f t="shared" si="31"/>
        <v>Fraction of Med and High Temp Industrial Heat Shifted to Other Fuels</v>
      </c>
      <c r="D491" s="9" t="s">
        <v>3201</v>
      </c>
      <c r="E491" s="53" t="s">
        <v>2452</v>
      </c>
      <c r="F491" s="194" t="s">
        <v>3165</v>
      </c>
      <c r="G491" s="53" t="s">
        <v>3230</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med and high temp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2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 (Med &amp; High Temp)</v>
      </c>
      <c r="C492" s="361" t="str">
        <f t="shared" si="31"/>
        <v>Fraction of Med and High Temp Industrial Heat Shifted to Other Fuels</v>
      </c>
      <c r="D492" s="9" t="s">
        <v>3201</v>
      </c>
      <c r="E492" s="53" t="s">
        <v>2453</v>
      </c>
      <c r="F492" s="194" t="s">
        <v>3165</v>
      </c>
      <c r="G492" s="53" t="s">
        <v>3231</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med and high temp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2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 (Med &amp; High Temp)</v>
      </c>
      <c r="C493" s="361" t="str">
        <f t="shared" si="31"/>
        <v>Fraction of Med and High Temp Industrial Heat Shifted to Other Fuels</v>
      </c>
      <c r="D493" s="9" t="s">
        <v>3201</v>
      </c>
      <c r="E493" s="53" t="s">
        <v>2801</v>
      </c>
      <c r="F493" s="194" t="s">
        <v>3165</v>
      </c>
      <c r="G493" s="53" t="s">
        <v>3232</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med and high temp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2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 (Med &amp; High Temp)</v>
      </c>
      <c r="C494" s="361" t="str">
        <f t="shared" si="31"/>
        <v>Fraction of Med and High Temp Industrial Heat Shifted to Other Fuels</v>
      </c>
      <c r="D494" s="9" t="s">
        <v>3201</v>
      </c>
      <c r="E494" s="53" t="s">
        <v>2802</v>
      </c>
      <c r="F494" s="194" t="s">
        <v>3165</v>
      </c>
      <c r="G494" s="53" t="s">
        <v>3233</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med and high temp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2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 (Med &amp; High Temp)</v>
      </c>
      <c r="C495" s="361" t="str">
        <f t="shared" si="31"/>
        <v>Fraction of Med and High Temp Industrial Heat Shifted to Other Fuels</v>
      </c>
      <c r="D495" s="9" t="s">
        <v>3201</v>
      </c>
      <c r="E495" s="53" t="s">
        <v>2803</v>
      </c>
      <c r="F495" s="194" t="s">
        <v>3165</v>
      </c>
      <c r="G495" s="53" t="s">
        <v>3234</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med and high temp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2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 (Med &amp; High Temp)</v>
      </c>
      <c r="C496" s="361" t="str">
        <f t="shared" si="31"/>
        <v>Fraction of Med and High Temp Industrial Heat Shifted to Other Fuels</v>
      </c>
      <c r="D496" s="9" t="s">
        <v>3201</v>
      </c>
      <c r="E496" s="53" t="s">
        <v>2800</v>
      </c>
      <c r="F496" s="194" t="s">
        <v>3165</v>
      </c>
      <c r="G496" s="53" t="s">
        <v>3235</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med and high temp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2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 (Med &amp; High Temp)</v>
      </c>
      <c r="C497" s="361" t="str">
        <f t="shared" si="31"/>
        <v>Fraction of Med and High Temp Industrial Heat Shifted to Other Fuels</v>
      </c>
      <c r="D497" s="9" t="s">
        <v>3202</v>
      </c>
      <c r="E497" s="53" t="s">
        <v>2448</v>
      </c>
      <c r="F497" s="194" t="s">
        <v>3166</v>
      </c>
      <c r="G497" s="53" t="s">
        <v>3226</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med and high temp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2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 (Med &amp; High Temp)</v>
      </c>
      <c r="C498" s="361" t="str">
        <f t="shared" si="31"/>
        <v>Fraction of Med and High Temp Industrial Heat Shifted to Other Fuels</v>
      </c>
      <c r="D498" s="9" t="s">
        <v>3202</v>
      </c>
      <c r="E498" s="53" t="s">
        <v>2449</v>
      </c>
      <c r="F498" s="194" t="s">
        <v>3166</v>
      </c>
      <c r="G498" s="53" t="s">
        <v>3227</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med and high temp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2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 (Med &amp; High Temp)</v>
      </c>
      <c r="C499" s="361" t="str">
        <f t="shared" si="31"/>
        <v>Fraction of Med and High Temp Industrial Heat Shifted to Other Fuels</v>
      </c>
      <c r="D499" s="9" t="s">
        <v>3202</v>
      </c>
      <c r="E499" s="53" t="s">
        <v>2450</v>
      </c>
      <c r="F499" s="194" t="s">
        <v>3166</v>
      </c>
      <c r="G499" s="53" t="s">
        <v>3228</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med and high temp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2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 (Med &amp; High Temp)</v>
      </c>
      <c r="C500" s="361" t="str">
        <f t="shared" ref="C500:C501" si="32">C$467</f>
        <v>Fraction of Med and High Temp Industrial Heat Shifted to Other Fuels</v>
      </c>
      <c r="D500" s="9" t="s">
        <v>3202</v>
      </c>
      <c r="E500" s="53" t="s">
        <v>2451</v>
      </c>
      <c r="F500" s="194" t="s">
        <v>3166</v>
      </c>
      <c r="G500" s="53" t="s">
        <v>3229</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med and high temp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2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 (Med &amp; High Temp)</v>
      </c>
      <c r="C501" s="361" t="str">
        <f t="shared" si="32"/>
        <v>Fraction of Med and High Temp Industrial Heat Shifted to Other Fuels</v>
      </c>
      <c r="D501" s="9" t="s">
        <v>3202</v>
      </c>
      <c r="E501" s="53" t="s">
        <v>2452</v>
      </c>
      <c r="F501" s="194" t="s">
        <v>3166</v>
      </c>
      <c r="G501" s="53" t="s">
        <v>3230</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med and high temp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2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 (Med &amp; High Temp)</v>
      </c>
      <c r="C502" s="361" t="str">
        <f t="shared" ref="C502:C547" si="33">C$467</f>
        <v>Fraction of Med and High Temp Industrial Heat Shifted to Other Fuels</v>
      </c>
      <c r="D502" s="9" t="s">
        <v>3202</v>
      </c>
      <c r="E502" s="53" t="s">
        <v>2453</v>
      </c>
      <c r="F502" s="194" t="s">
        <v>3166</v>
      </c>
      <c r="G502" s="53" t="s">
        <v>3231</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med and high temp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2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 (Med &amp; High Temp)</v>
      </c>
      <c r="C503" s="361" t="str">
        <f t="shared" si="33"/>
        <v>Fraction of Med and High Temp Industrial Heat Shifted to Other Fuels</v>
      </c>
      <c r="D503" s="9" t="s">
        <v>3202</v>
      </c>
      <c r="E503" s="53" t="s">
        <v>2801</v>
      </c>
      <c r="F503" s="194" t="s">
        <v>3166</v>
      </c>
      <c r="G503" s="53" t="s">
        <v>3232</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med and high temp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2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 (Med &amp; High Temp)</v>
      </c>
      <c r="C504" s="361" t="str">
        <f t="shared" si="33"/>
        <v>Fraction of Med and High Temp Industrial Heat Shifted to Other Fuels</v>
      </c>
      <c r="D504" s="9" t="s">
        <v>3202</v>
      </c>
      <c r="E504" s="53" t="s">
        <v>2802</v>
      </c>
      <c r="F504" s="194" t="s">
        <v>3166</v>
      </c>
      <c r="G504" s="53" t="s">
        <v>3233</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med and high temp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2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 (Med &amp; High Temp)</v>
      </c>
      <c r="C505" s="361" t="str">
        <f t="shared" si="33"/>
        <v>Fraction of Med and High Temp Industrial Heat Shifted to Other Fuels</v>
      </c>
      <c r="D505" s="9" t="s">
        <v>3202</v>
      </c>
      <c r="E505" s="53" t="s">
        <v>2803</v>
      </c>
      <c r="F505" s="194" t="s">
        <v>3166</v>
      </c>
      <c r="G505" s="53" t="s">
        <v>3234</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med and high temp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2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 (Med &amp; High Temp)</v>
      </c>
      <c r="C506" s="361" t="str">
        <f t="shared" si="33"/>
        <v>Fraction of Med and High Temp Industrial Heat Shifted to Other Fuels</v>
      </c>
      <c r="D506" s="9" t="s">
        <v>3202</v>
      </c>
      <c r="E506" s="53" t="s">
        <v>2800</v>
      </c>
      <c r="F506" s="194" t="s">
        <v>3166</v>
      </c>
      <c r="G506" s="53" t="s">
        <v>3235</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med and high temp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2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 (Med &amp; High Temp)</v>
      </c>
      <c r="C507" s="361" t="str">
        <f t="shared" si="33"/>
        <v>Fraction of Med and High Temp Industrial Heat Shifted to Other Fuels</v>
      </c>
      <c r="D507" s="9" t="s">
        <v>3203</v>
      </c>
      <c r="E507" s="53" t="s">
        <v>2448</v>
      </c>
      <c r="F507" s="194" t="s">
        <v>3167</v>
      </c>
      <c r="G507" s="53" t="s">
        <v>3226</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med and high temp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2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 (Med &amp; High Temp)</v>
      </c>
      <c r="C508" s="361" t="str">
        <f t="shared" si="33"/>
        <v>Fraction of Med and High Temp Industrial Heat Shifted to Other Fuels</v>
      </c>
      <c r="D508" s="9" t="s">
        <v>3203</v>
      </c>
      <c r="E508" s="53" t="s">
        <v>2449</v>
      </c>
      <c r="F508" s="194" t="s">
        <v>3167</v>
      </c>
      <c r="G508" s="53" t="s">
        <v>3227</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med and high temp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2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 (Med &amp; High Temp)</v>
      </c>
      <c r="C509" s="361" t="str">
        <f t="shared" si="33"/>
        <v>Fraction of Med and High Temp Industrial Heat Shifted to Other Fuels</v>
      </c>
      <c r="D509" s="9" t="s">
        <v>3203</v>
      </c>
      <c r="E509" s="53" t="s">
        <v>2450</v>
      </c>
      <c r="F509" s="194" t="s">
        <v>3167</v>
      </c>
      <c r="G509" s="53" t="s">
        <v>3228</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med and high temp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2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 (Med &amp; High Temp)</v>
      </c>
      <c r="C510" s="361" t="str">
        <f t="shared" si="33"/>
        <v>Fraction of Med and High Temp Industrial Heat Shifted to Other Fuels</v>
      </c>
      <c r="D510" s="9" t="s">
        <v>3203</v>
      </c>
      <c r="E510" s="53" t="s">
        <v>2451</v>
      </c>
      <c r="F510" s="194" t="s">
        <v>3167</v>
      </c>
      <c r="G510" s="53" t="s">
        <v>3229</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med and high temp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2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 (Med &amp; High Temp)</v>
      </c>
      <c r="C511" s="361" t="str">
        <f t="shared" si="33"/>
        <v>Fraction of Med and High Temp Industrial Heat Shifted to Other Fuels</v>
      </c>
      <c r="D511" s="9" t="s">
        <v>3203</v>
      </c>
      <c r="E511" s="53" t="s">
        <v>2452</v>
      </c>
      <c r="F511" s="194" t="s">
        <v>3167</v>
      </c>
      <c r="G511" s="53" t="s">
        <v>3230</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med and high temp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2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 (Med &amp; High Temp)</v>
      </c>
      <c r="C512" s="361" t="str">
        <f t="shared" si="33"/>
        <v>Fraction of Med and High Temp Industrial Heat Shifted to Other Fuels</v>
      </c>
      <c r="D512" s="9" t="s">
        <v>3203</v>
      </c>
      <c r="E512" s="53" t="s">
        <v>2453</v>
      </c>
      <c r="F512" s="194" t="s">
        <v>3167</v>
      </c>
      <c r="G512" s="53" t="s">
        <v>3231</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med and high temp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2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 (Med &amp; High Temp)</v>
      </c>
      <c r="C513" s="361" t="str">
        <f t="shared" si="33"/>
        <v>Fraction of Med and High Temp Industrial Heat Shifted to Other Fuels</v>
      </c>
      <c r="D513" s="9" t="s">
        <v>3203</v>
      </c>
      <c r="E513" s="53" t="s">
        <v>2801</v>
      </c>
      <c r="F513" s="194" t="s">
        <v>3167</v>
      </c>
      <c r="G513" s="53" t="s">
        <v>3232</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med and high temp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2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 (Med &amp; High Temp)</v>
      </c>
      <c r="C514" s="361" t="str">
        <f t="shared" si="33"/>
        <v>Fraction of Med and High Temp Industrial Heat Shifted to Other Fuels</v>
      </c>
      <c r="D514" s="9" t="s">
        <v>3203</v>
      </c>
      <c r="E514" s="53" t="s">
        <v>2802</v>
      </c>
      <c r="F514" s="194" t="s">
        <v>3167</v>
      </c>
      <c r="G514" s="53" t="s">
        <v>3233</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med and high temp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2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 (Med &amp; High Temp)</v>
      </c>
      <c r="C515" s="361" t="str">
        <f t="shared" si="33"/>
        <v>Fraction of Med and High Temp Industrial Heat Shifted to Other Fuels</v>
      </c>
      <c r="D515" s="9" t="s">
        <v>3203</v>
      </c>
      <c r="E515" s="53" t="s">
        <v>2803</v>
      </c>
      <c r="F515" s="194" t="s">
        <v>3167</v>
      </c>
      <c r="G515" s="53" t="s">
        <v>3234</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med and high temp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2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 (Med &amp; High Temp)</v>
      </c>
      <c r="C516" s="361" t="str">
        <f t="shared" si="33"/>
        <v>Fraction of Med and High Temp Industrial Heat Shifted to Other Fuels</v>
      </c>
      <c r="D516" s="9" t="s">
        <v>3203</v>
      </c>
      <c r="E516" s="53" t="s">
        <v>2800</v>
      </c>
      <c r="F516" s="194" t="s">
        <v>3167</v>
      </c>
      <c r="G516" s="53" t="s">
        <v>3235</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med and high temp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2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 (Med &amp; High Temp)</v>
      </c>
      <c r="C517" s="361" t="str">
        <f t="shared" si="33"/>
        <v>Fraction of Med and High Temp Industrial Heat Shifted to Other Fuels</v>
      </c>
      <c r="D517" s="9" t="s">
        <v>3204</v>
      </c>
      <c r="E517" s="53" t="s">
        <v>2448</v>
      </c>
      <c r="F517" s="194" t="s">
        <v>3168</v>
      </c>
      <c r="G517" s="53" t="s">
        <v>3226</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med and high temp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2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 (Med &amp; High Temp)</v>
      </c>
      <c r="C518" s="361" t="str">
        <f t="shared" si="33"/>
        <v>Fraction of Med and High Temp Industrial Heat Shifted to Other Fuels</v>
      </c>
      <c r="D518" s="9" t="s">
        <v>3204</v>
      </c>
      <c r="E518" s="53" t="s">
        <v>2449</v>
      </c>
      <c r="F518" s="194" t="s">
        <v>3168</v>
      </c>
      <c r="G518" s="53" t="s">
        <v>3227</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med and high temp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2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 (Med &amp; High Temp)</v>
      </c>
      <c r="C519" s="361" t="str">
        <f t="shared" si="33"/>
        <v>Fraction of Med and High Temp Industrial Heat Shifted to Other Fuels</v>
      </c>
      <c r="D519" s="9" t="s">
        <v>3204</v>
      </c>
      <c r="E519" s="53" t="s">
        <v>2450</v>
      </c>
      <c r="F519" s="194" t="s">
        <v>3168</v>
      </c>
      <c r="G519" s="53" t="s">
        <v>3228</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med and high temp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2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 (Med &amp; High Temp)</v>
      </c>
      <c r="C520" s="361" t="str">
        <f t="shared" si="33"/>
        <v>Fraction of Med and High Temp Industrial Heat Shifted to Other Fuels</v>
      </c>
      <c r="D520" s="9" t="s">
        <v>3204</v>
      </c>
      <c r="E520" s="53" t="s">
        <v>2451</v>
      </c>
      <c r="F520" s="194" t="s">
        <v>3168</v>
      </c>
      <c r="G520" s="53" t="s">
        <v>3229</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med and high temp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2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 (Med &amp; High Temp)</v>
      </c>
      <c r="C521" s="361" t="str">
        <f t="shared" si="33"/>
        <v>Fraction of Med and High Temp Industrial Heat Shifted to Other Fuels</v>
      </c>
      <c r="D521" s="9" t="s">
        <v>3204</v>
      </c>
      <c r="E521" s="53" t="s">
        <v>2452</v>
      </c>
      <c r="F521" s="194" t="s">
        <v>3168</v>
      </c>
      <c r="G521" s="53" t="s">
        <v>3230</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med and high temp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2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 (Med &amp; High Temp)</v>
      </c>
      <c r="C522" s="361" t="str">
        <f t="shared" si="33"/>
        <v>Fraction of Med and High Temp Industrial Heat Shifted to Other Fuels</v>
      </c>
      <c r="D522" s="9" t="s">
        <v>3204</v>
      </c>
      <c r="E522" s="53" t="s">
        <v>2453</v>
      </c>
      <c r="F522" s="194" t="s">
        <v>3168</v>
      </c>
      <c r="G522" s="53" t="s">
        <v>3231</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med and high temp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2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 (Med &amp; High Temp)</v>
      </c>
      <c r="C523" s="361" t="str">
        <f t="shared" si="33"/>
        <v>Fraction of Med and High Temp Industrial Heat Shifted to Other Fuels</v>
      </c>
      <c r="D523" s="9" t="s">
        <v>3204</v>
      </c>
      <c r="E523" s="53" t="s">
        <v>2801</v>
      </c>
      <c r="F523" s="194" t="s">
        <v>3168</v>
      </c>
      <c r="G523" s="53" t="s">
        <v>3232</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med and high temp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2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 (Med &amp; High Temp)</v>
      </c>
      <c r="C524" s="361" t="str">
        <f t="shared" si="33"/>
        <v>Fraction of Med and High Temp Industrial Heat Shifted to Other Fuels</v>
      </c>
      <c r="D524" s="9" t="s">
        <v>3204</v>
      </c>
      <c r="E524" s="53" t="s">
        <v>2802</v>
      </c>
      <c r="F524" s="194" t="s">
        <v>3168</v>
      </c>
      <c r="G524" s="53" t="s">
        <v>3233</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med and high temp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2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 (Med &amp; High Temp)</v>
      </c>
      <c r="C525" s="361" t="str">
        <f t="shared" si="33"/>
        <v>Fraction of Med and High Temp Industrial Heat Shifted to Other Fuels</v>
      </c>
      <c r="D525" s="9" t="s">
        <v>3204</v>
      </c>
      <c r="E525" s="53" t="s">
        <v>2803</v>
      </c>
      <c r="F525" s="194" t="s">
        <v>3168</v>
      </c>
      <c r="G525" s="53" t="s">
        <v>3234</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med and high temp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2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 (Med &amp; High Temp)</v>
      </c>
      <c r="C526" s="361" t="str">
        <f t="shared" si="33"/>
        <v>Fraction of Med and High Temp Industrial Heat Shifted to Other Fuels</v>
      </c>
      <c r="D526" s="9" t="s">
        <v>3204</v>
      </c>
      <c r="E526" s="53" t="s">
        <v>2800</v>
      </c>
      <c r="F526" s="194" t="s">
        <v>3168</v>
      </c>
      <c r="G526" s="53" t="s">
        <v>3235</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med and high temp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2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 (Med &amp; High Temp)</v>
      </c>
      <c r="C527" s="361" t="str">
        <f t="shared" si="33"/>
        <v>Fraction of Med and High Temp Industrial Heat Shifted to Other Fuels</v>
      </c>
      <c r="D527" s="9" t="s">
        <v>3205</v>
      </c>
      <c r="E527" s="53" t="s">
        <v>2448</v>
      </c>
      <c r="F527" s="194" t="s">
        <v>3169</v>
      </c>
      <c r="G527" s="53" t="s">
        <v>3226</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med and high temp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2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 (Med &amp; High Temp)</v>
      </c>
      <c r="C528" s="361" t="str">
        <f t="shared" si="33"/>
        <v>Fraction of Med and High Temp Industrial Heat Shifted to Other Fuels</v>
      </c>
      <c r="D528" s="9" t="s">
        <v>3205</v>
      </c>
      <c r="E528" s="53" t="s">
        <v>2449</v>
      </c>
      <c r="F528" s="194" t="s">
        <v>3169</v>
      </c>
      <c r="G528" s="53" t="s">
        <v>3227</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med and high temp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2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 (Med &amp; High Temp)</v>
      </c>
      <c r="C529" s="361" t="str">
        <f t="shared" si="33"/>
        <v>Fraction of Med and High Temp Industrial Heat Shifted to Other Fuels</v>
      </c>
      <c r="D529" s="9" t="s">
        <v>3205</v>
      </c>
      <c r="E529" s="53" t="s">
        <v>2450</v>
      </c>
      <c r="F529" s="194" t="s">
        <v>3169</v>
      </c>
      <c r="G529" s="53" t="s">
        <v>3228</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med and high temp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2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 (Med &amp; High Temp)</v>
      </c>
      <c r="C530" s="361" t="str">
        <f t="shared" si="33"/>
        <v>Fraction of Med and High Temp Industrial Heat Shifted to Other Fuels</v>
      </c>
      <c r="D530" s="9" t="s">
        <v>3205</v>
      </c>
      <c r="E530" s="53" t="s">
        <v>2451</v>
      </c>
      <c r="F530" s="194" t="s">
        <v>3169</v>
      </c>
      <c r="G530" s="53" t="s">
        <v>3229</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med and high temp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2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 (Med &amp; High Temp)</v>
      </c>
      <c r="C531" s="361" t="str">
        <f t="shared" si="33"/>
        <v>Fraction of Med and High Temp Industrial Heat Shifted to Other Fuels</v>
      </c>
      <c r="D531" s="9" t="s">
        <v>3205</v>
      </c>
      <c r="E531" s="53" t="s">
        <v>2452</v>
      </c>
      <c r="F531" s="194" t="s">
        <v>3169</v>
      </c>
      <c r="G531" s="53" t="s">
        <v>3230</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med and high temp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2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 (Med &amp; High Temp)</v>
      </c>
      <c r="C532" s="361" t="str">
        <f t="shared" si="33"/>
        <v>Fraction of Med and High Temp Industrial Heat Shifted to Other Fuels</v>
      </c>
      <c r="D532" s="9" t="s">
        <v>3205</v>
      </c>
      <c r="E532" s="53" t="s">
        <v>2453</v>
      </c>
      <c r="F532" s="194" t="s">
        <v>3169</v>
      </c>
      <c r="G532" s="53" t="s">
        <v>3231</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med and high temp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2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 (Med &amp; High Temp)</v>
      </c>
      <c r="C533" s="361" t="str">
        <f t="shared" si="33"/>
        <v>Fraction of Med and High Temp Industrial Heat Shifted to Other Fuels</v>
      </c>
      <c r="D533" s="9" t="s">
        <v>3205</v>
      </c>
      <c r="E533" s="53" t="s">
        <v>2801</v>
      </c>
      <c r="F533" s="194" t="s">
        <v>3169</v>
      </c>
      <c r="G533" s="53" t="s">
        <v>3232</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med and high temp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2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 (Med &amp; High Temp)</v>
      </c>
      <c r="C534" s="361" t="str">
        <f t="shared" si="33"/>
        <v>Fraction of Med and High Temp Industrial Heat Shifted to Other Fuels</v>
      </c>
      <c r="D534" s="9" t="s">
        <v>3205</v>
      </c>
      <c r="E534" s="53" t="s">
        <v>2802</v>
      </c>
      <c r="F534" s="194" t="s">
        <v>3169</v>
      </c>
      <c r="G534" s="53" t="s">
        <v>3233</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med and high temp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2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 (Med &amp; High Temp)</v>
      </c>
      <c r="C535" s="361" t="str">
        <f t="shared" si="33"/>
        <v>Fraction of Med and High Temp Industrial Heat Shifted to Other Fuels</v>
      </c>
      <c r="D535" s="9" t="s">
        <v>3205</v>
      </c>
      <c r="E535" s="53" t="s">
        <v>2803</v>
      </c>
      <c r="F535" s="194" t="s">
        <v>3169</v>
      </c>
      <c r="G535" s="53" t="s">
        <v>3234</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med and high temp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2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 (Med &amp; High Temp)</v>
      </c>
      <c r="C536" s="361" t="str">
        <f t="shared" si="33"/>
        <v>Fraction of Med and High Temp Industrial Heat Shifted to Other Fuels</v>
      </c>
      <c r="D536" s="9" t="s">
        <v>3205</v>
      </c>
      <c r="E536" s="53" t="s">
        <v>2800</v>
      </c>
      <c r="F536" s="194" t="s">
        <v>3169</v>
      </c>
      <c r="G536" s="53" t="s">
        <v>3235</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med and high temp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2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 (Med &amp; High Temp)</v>
      </c>
      <c r="C537" s="361" t="str">
        <f t="shared" si="33"/>
        <v>Fraction of Med and High Temp Industrial Heat Shifted to Other Fuels</v>
      </c>
      <c r="D537" s="9" t="s">
        <v>3206</v>
      </c>
      <c r="E537" s="53" t="s">
        <v>2448</v>
      </c>
      <c r="F537" s="194" t="s">
        <v>3170</v>
      </c>
      <c r="G537" s="53" t="s">
        <v>3226</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med and high temp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2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 (Med &amp; High Temp)</v>
      </c>
      <c r="C538" s="361" t="str">
        <f t="shared" si="33"/>
        <v>Fraction of Med and High Temp Industrial Heat Shifted to Other Fuels</v>
      </c>
      <c r="D538" s="9" t="s">
        <v>3206</v>
      </c>
      <c r="E538" s="53" t="s">
        <v>2449</v>
      </c>
      <c r="F538" s="194" t="s">
        <v>3170</v>
      </c>
      <c r="G538" s="53" t="s">
        <v>3227</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med and high temp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2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 (Med &amp; High Temp)</v>
      </c>
      <c r="C539" s="361" t="str">
        <f t="shared" si="33"/>
        <v>Fraction of Med and High Temp Industrial Heat Shifted to Other Fuels</v>
      </c>
      <c r="D539" s="9" t="s">
        <v>3206</v>
      </c>
      <c r="E539" s="53" t="s">
        <v>2450</v>
      </c>
      <c r="F539" s="194" t="s">
        <v>3170</v>
      </c>
      <c r="G539" s="53" t="s">
        <v>3228</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med and high temp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2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 (Med &amp; High Temp)</v>
      </c>
      <c r="C540" s="361" t="str">
        <f t="shared" si="33"/>
        <v>Fraction of Med and High Temp Industrial Heat Shifted to Other Fuels</v>
      </c>
      <c r="D540" s="9" t="s">
        <v>3206</v>
      </c>
      <c r="E540" s="53" t="s">
        <v>2451</v>
      </c>
      <c r="F540" s="194" t="s">
        <v>3170</v>
      </c>
      <c r="G540" s="53" t="s">
        <v>3229</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med and high temp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2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 (Med &amp; High Temp)</v>
      </c>
      <c r="C541" s="361" t="str">
        <f t="shared" si="33"/>
        <v>Fraction of Med and High Temp Industrial Heat Shifted to Other Fuels</v>
      </c>
      <c r="D541" s="9" t="s">
        <v>3206</v>
      </c>
      <c r="E541" s="53" t="s">
        <v>2452</v>
      </c>
      <c r="F541" s="194" t="s">
        <v>3170</v>
      </c>
      <c r="G541" s="53" t="s">
        <v>3230</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med and high temp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2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 (Med &amp; High Temp)</v>
      </c>
      <c r="C542" s="361" t="str">
        <f t="shared" si="33"/>
        <v>Fraction of Med and High Temp Industrial Heat Shifted to Other Fuels</v>
      </c>
      <c r="D542" s="9" t="s">
        <v>3206</v>
      </c>
      <c r="E542" s="53" t="s">
        <v>2453</v>
      </c>
      <c r="F542" s="194" t="s">
        <v>3170</v>
      </c>
      <c r="G542" s="53" t="s">
        <v>3231</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med and high temp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2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 (Med &amp; High Temp)</v>
      </c>
      <c r="C543" s="361" t="str">
        <f t="shared" si="33"/>
        <v>Fraction of Med and High Temp Industrial Heat Shifted to Other Fuels</v>
      </c>
      <c r="D543" s="9" t="s">
        <v>3206</v>
      </c>
      <c r="E543" s="53" t="s">
        <v>2801</v>
      </c>
      <c r="F543" s="194" t="s">
        <v>3170</v>
      </c>
      <c r="G543" s="53" t="s">
        <v>3232</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med and high temp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2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 (Med &amp; High Temp)</v>
      </c>
      <c r="C544" s="361" t="str">
        <f t="shared" si="33"/>
        <v>Fraction of Med and High Temp Industrial Heat Shifted to Other Fuels</v>
      </c>
      <c r="D544" s="9" t="s">
        <v>3206</v>
      </c>
      <c r="E544" s="53" t="s">
        <v>2802</v>
      </c>
      <c r="F544" s="194" t="s">
        <v>3170</v>
      </c>
      <c r="G544" s="53" t="s">
        <v>3233</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med and high temp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2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 (Med &amp; High Temp)</v>
      </c>
      <c r="C545" s="361" t="str">
        <f t="shared" si="33"/>
        <v>Fraction of Med and High Temp Industrial Heat Shifted to Other Fuels</v>
      </c>
      <c r="D545" s="9" t="s">
        <v>3206</v>
      </c>
      <c r="E545" s="53" t="s">
        <v>2803</v>
      </c>
      <c r="F545" s="194" t="s">
        <v>3170</v>
      </c>
      <c r="G545" s="53" t="s">
        <v>3234</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med and high temp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2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 (Med &amp; High Temp)</v>
      </c>
      <c r="C546" s="361" t="str">
        <f t="shared" si="33"/>
        <v>Fraction of Med and High Temp Industrial Heat Shifted to Other Fuels</v>
      </c>
      <c r="D546" s="9" t="s">
        <v>3206</v>
      </c>
      <c r="E546" s="53" t="s">
        <v>2800</v>
      </c>
      <c r="F546" s="194" t="s">
        <v>3170</v>
      </c>
      <c r="G546" s="53" t="s">
        <v>3235</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med and high temp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2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 (Med &amp; High Temp)</v>
      </c>
      <c r="C547" s="361" t="str">
        <f t="shared" si="33"/>
        <v>Fraction of Med and High Temp Industrial Heat Shifted to Other Fuels</v>
      </c>
      <c r="D547" s="9" t="s">
        <v>3207</v>
      </c>
      <c r="E547" s="53" t="s">
        <v>2448</v>
      </c>
      <c r="F547" s="194" t="s">
        <v>3171</v>
      </c>
      <c r="G547" s="53" t="s">
        <v>3226</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med and high temp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2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 (Med &amp; High Temp)</v>
      </c>
      <c r="C548" s="361" t="str">
        <f t="shared" ref="C548:C611" si="34">C$467</f>
        <v>Fraction of Med and High Temp Industrial Heat Shifted to Other Fuels</v>
      </c>
      <c r="D548" s="9" t="s">
        <v>3207</v>
      </c>
      <c r="E548" s="53" t="s">
        <v>2449</v>
      </c>
      <c r="F548" s="194" t="s">
        <v>3171</v>
      </c>
      <c r="G548" s="53" t="s">
        <v>3227</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med and high temp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2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 (Med &amp; High Temp)</v>
      </c>
      <c r="C549" s="361" t="str">
        <f t="shared" si="34"/>
        <v>Fraction of Med and High Temp Industrial Heat Shifted to Other Fuels</v>
      </c>
      <c r="D549" s="9" t="s">
        <v>3207</v>
      </c>
      <c r="E549" s="53" t="s">
        <v>2450</v>
      </c>
      <c r="F549" s="194" t="s">
        <v>3171</v>
      </c>
      <c r="G549" s="53" t="s">
        <v>3228</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med and high temp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2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 (Med &amp; High Temp)</v>
      </c>
      <c r="C550" s="361" t="str">
        <f t="shared" si="34"/>
        <v>Fraction of Med and High Temp Industrial Heat Shifted to Other Fuels</v>
      </c>
      <c r="D550" s="9" t="s">
        <v>3207</v>
      </c>
      <c r="E550" s="53" t="s">
        <v>2451</v>
      </c>
      <c r="F550" s="194" t="s">
        <v>3171</v>
      </c>
      <c r="G550" s="53" t="s">
        <v>3229</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med and high temp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2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 (Med &amp; High Temp)</v>
      </c>
      <c r="C551" s="361" t="str">
        <f t="shared" si="34"/>
        <v>Fraction of Med and High Temp Industrial Heat Shifted to Other Fuels</v>
      </c>
      <c r="D551" s="9" t="s">
        <v>3207</v>
      </c>
      <c r="E551" s="53" t="s">
        <v>2452</v>
      </c>
      <c r="F551" s="194" t="s">
        <v>3171</v>
      </c>
      <c r="G551" s="53" t="s">
        <v>3230</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med and high temp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2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 (Med &amp; High Temp)</v>
      </c>
      <c r="C552" s="361" t="str">
        <f t="shared" si="34"/>
        <v>Fraction of Med and High Temp Industrial Heat Shifted to Other Fuels</v>
      </c>
      <c r="D552" s="9" t="s">
        <v>3207</v>
      </c>
      <c r="E552" s="53" t="s">
        <v>2453</v>
      </c>
      <c r="F552" s="194" t="s">
        <v>3171</v>
      </c>
      <c r="G552" s="53" t="s">
        <v>3231</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med and high temp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2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 (Med &amp; High Temp)</v>
      </c>
      <c r="C553" s="361" t="str">
        <f t="shared" si="34"/>
        <v>Fraction of Med and High Temp Industrial Heat Shifted to Other Fuels</v>
      </c>
      <c r="D553" s="9" t="s">
        <v>3207</v>
      </c>
      <c r="E553" s="53" t="s">
        <v>2801</v>
      </c>
      <c r="F553" s="194" t="s">
        <v>3171</v>
      </c>
      <c r="G553" s="53" t="s">
        <v>3232</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med and high temp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2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 (Med &amp; High Temp)</v>
      </c>
      <c r="C554" s="361" t="str">
        <f t="shared" si="34"/>
        <v>Fraction of Med and High Temp Industrial Heat Shifted to Other Fuels</v>
      </c>
      <c r="D554" s="9" t="s">
        <v>3207</v>
      </c>
      <c r="E554" s="53" t="s">
        <v>2802</v>
      </c>
      <c r="F554" s="194" t="s">
        <v>3171</v>
      </c>
      <c r="G554" s="53" t="s">
        <v>3233</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med and high temp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2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 (Med &amp; High Temp)</v>
      </c>
      <c r="C555" s="361" t="str">
        <f t="shared" si="34"/>
        <v>Fraction of Med and High Temp Industrial Heat Shifted to Other Fuels</v>
      </c>
      <c r="D555" s="9" t="s">
        <v>3207</v>
      </c>
      <c r="E555" s="53" t="s">
        <v>2803</v>
      </c>
      <c r="F555" s="194" t="s">
        <v>3171</v>
      </c>
      <c r="G555" s="53" t="s">
        <v>3234</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med and high temp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2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 (Med &amp; High Temp)</v>
      </c>
      <c r="C556" s="361" t="str">
        <f t="shared" si="34"/>
        <v>Fraction of Med and High Temp Industrial Heat Shifted to Other Fuels</v>
      </c>
      <c r="D556" s="9" t="s">
        <v>3207</v>
      </c>
      <c r="E556" s="53" t="s">
        <v>2800</v>
      </c>
      <c r="F556" s="194" t="s">
        <v>3171</v>
      </c>
      <c r="G556" s="53" t="s">
        <v>3235</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med and high temp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2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 (Med &amp; High Temp)</v>
      </c>
      <c r="C557" s="361" t="str">
        <f t="shared" si="34"/>
        <v>Fraction of Med and High Temp Industrial Heat Shifted to Other Fuels</v>
      </c>
      <c r="D557" s="9" t="s">
        <v>3208</v>
      </c>
      <c r="E557" s="53" t="s">
        <v>2448</v>
      </c>
      <c r="F557" s="194" t="s">
        <v>2662</v>
      </c>
      <c r="G557" s="53" t="s">
        <v>3226</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med and high temp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2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 (Med &amp; High Temp)</v>
      </c>
      <c r="C558" s="361" t="str">
        <f t="shared" si="34"/>
        <v>Fraction of Med and High Temp Industrial Heat Shifted to Other Fuels</v>
      </c>
      <c r="D558" s="9" t="s">
        <v>3208</v>
      </c>
      <c r="E558" s="53" t="s">
        <v>2449</v>
      </c>
      <c r="F558" s="194" t="s">
        <v>2662</v>
      </c>
      <c r="G558" s="53" t="s">
        <v>3227</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med and high temp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2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 (Med &amp; High Temp)</v>
      </c>
      <c r="C559" s="361" t="str">
        <f t="shared" si="34"/>
        <v>Fraction of Med and High Temp Industrial Heat Shifted to Other Fuels</v>
      </c>
      <c r="D559" s="9" t="s">
        <v>3208</v>
      </c>
      <c r="E559" s="53" t="s">
        <v>2450</v>
      </c>
      <c r="F559" s="194" t="s">
        <v>2662</v>
      </c>
      <c r="G559" s="53" t="s">
        <v>3228</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med and high temp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2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 (Med &amp; High Temp)</v>
      </c>
      <c r="C560" s="361" t="str">
        <f t="shared" si="34"/>
        <v>Fraction of Med and High Temp Industrial Heat Shifted to Other Fuels</v>
      </c>
      <c r="D560" s="9" t="s">
        <v>3208</v>
      </c>
      <c r="E560" s="53" t="s">
        <v>2451</v>
      </c>
      <c r="F560" s="194" t="s">
        <v>2662</v>
      </c>
      <c r="G560" s="53" t="s">
        <v>3229</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med and high temp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2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 (Med &amp; High Temp)</v>
      </c>
      <c r="C561" s="361" t="str">
        <f t="shared" si="34"/>
        <v>Fraction of Med and High Temp Industrial Heat Shifted to Other Fuels</v>
      </c>
      <c r="D561" s="9" t="s">
        <v>3208</v>
      </c>
      <c r="E561" s="53" t="s">
        <v>2452</v>
      </c>
      <c r="F561" s="194" t="s">
        <v>2662</v>
      </c>
      <c r="G561" s="53" t="s">
        <v>3230</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med and high temp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2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 (Med &amp; High Temp)</v>
      </c>
      <c r="C562" s="361" t="str">
        <f t="shared" si="34"/>
        <v>Fraction of Med and High Temp Industrial Heat Shifted to Other Fuels</v>
      </c>
      <c r="D562" s="9" t="s">
        <v>3208</v>
      </c>
      <c r="E562" s="53" t="s">
        <v>2453</v>
      </c>
      <c r="F562" s="194" t="s">
        <v>2662</v>
      </c>
      <c r="G562" s="53" t="s">
        <v>3231</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med and high temp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2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 (Med &amp; High Temp)</v>
      </c>
      <c r="C563" s="361" t="str">
        <f t="shared" si="34"/>
        <v>Fraction of Med and High Temp Industrial Heat Shifted to Other Fuels</v>
      </c>
      <c r="D563" s="9" t="s">
        <v>3208</v>
      </c>
      <c r="E563" s="53" t="s">
        <v>2801</v>
      </c>
      <c r="F563" s="194" t="s">
        <v>2662</v>
      </c>
      <c r="G563" s="53" t="s">
        <v>3232</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med and high temp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2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 (Med &amp; High Temp)</v>
      </c>
      <c r="C564" s="361" t="str">
        <f t="shared" si="34"/>
        <v>Fraction of Med and High Temp Industrial Heat Shifted to Other Fuels</v>
      </c>
      <c r="D564" s="9" t="s">
        <v>3208</v>
      </c>
      <c r="E564" s="53" t="s">
        <v>2802</v>
      </c>
      <c r="F564" s="194" t="s">
        <v>2662</v>
      </c>
      <c r="G564" s="53" t="s">
        <v>3233</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med and high temp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2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 (Med &amp; High Temp)</v>
      </c>
      <c r="C565" s="361" t="str">
        <f t="shared" si="34"/>
        <v>Fraction of Med and High Temp Industrial Heat Shifted to Other Fuels</v>
      </c>
      <c r="D565" s="9" t="s">
        <v>3208</v>
      </c>
      <c r="E565" s="53" t="s">
        <v>2803</v>
      </c>
      <c r="F565" s="194" t="s">
        <v>2662</v>
      </c>
      <c r="G565" s="53" t="s">
        <v>3234</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med and high temp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2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 (Med &amp; High Temp)</v>
      </c>
      <c r="C566" s="361" t="str">
        <f t="shared" si="34"/>
        <v>Fraction of Med and High Temp Industrial Heat Shifted to Other Fuels</v>
      </c>
      <c r="D566" s="9" t="s">
        <v>3208</v>
      </c>
      <c r="E566" s="53" t="s">
        <v>2800</v>
      </c>
      <c r="F566" s="194" t="s">
        <v>2662</v>
      </c>
      <c r="G566" s="53" t="s">
        <v>3235</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med and high temp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2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 (Med &amp; High Temp)</v>
      </c>
      <c r="C567" s="361" t="str">
        <f t="shared" si="34"/>
        <v>Fraction of Med and High Temp Industrial Heat Shifted to Other Fuels</v>
      </c>
      <c r="D567" s="9" t="s">
        <v>3209</v>
      </c>
      <c r="E567" s="53" t="s">
        <v>2448</v>
      </c>
      <c r="F567" s="194" t="s">
        <v>3172</v>
      </c>
      <c r="G567" s="53" t="s">
        <v>3226</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med and high temp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2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 (Med &amp; High Temp)</v>
      </c>
      <c r="C568" s="361" t="str">
        <f t="shared" si="34"/>
        <v>Fraction of Med and High Temp Industrial Heat Shifted to Other Fuels</v>
      </c>
      <c r="D568" s="9" t="s">
        <v>3209</v>
      </c>
      <c r="E568" s="53" t="s">
        <v>2449</v>
      </c>
      <c r="F568" s="194" t="s">
        <v>3172</v>
      </c>
      <c r="G568" s="53" t="s">
        <v>3227</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med and high temp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2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 (Med &amp; High Temp)</v>
      </c>
      <c r="C569" s="361" t="str">
        <f t="shared" si="34"/>
        <v>Fraction of Med and High Temp Industrial Heat Shifted to Other Fuels</v>
      </c>
      <c r="D569" s="9" t="s">
        <v>3209</v>
      </c>
      <c r="E569" s="53" t="s">
        <v>2450</v>
      </c>
      <c r="F569" s="194" t="s">
        <v>3172</v>
      </c>
      <c r="G569" s="53" t="s">
        <v>3228</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med and high temp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2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 (Med &amp; High Temp)</v>
      </c>
      <c r="C570" s="361" t="str">
        <f t="shared" si="34"/>
        <v>Fraction of Med and High Temp Industrial Heat Shifted to Other Fuels</v>
      </c>
      <c r="D570" s="9" t="s">
        <v>3209</v>
      </c>
      <c r="E570" s="53" t="s">
        <v>2451</v>
      </c>
      <c r="F570" s="194" t="s">
        <v>3172</v>
      </c>
      <c r="G570" s="53" t="s">
        <v>3229</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med and high temp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2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 (Med &amp; High Temp)</v>
      </c>
      <c r="C571" s="361" t="str">
        <f t="shared" si="34"/>
        <v>Fraction of Med and High Temp Industrial Heat Shifted to Other Fuels</v>
      </c>
      <c r="D571" s="9" t="s">
        <v>3209</v>
      </c>
      <c r="E571" s="53" t="s">
        <v>2452</v>
      </c>
      <c r="F571" s="194" t="s">
        <v>3172</v>
      </c>
      <c r="G571" s="53" t="s">
        <v>3230</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med and high temp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2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 (Med &amp; High Temp)</v>
      </c>
      <c r="C572" s="361" t="str">
        <f t="shared" si="34"/>
        <v>Fraction of Med and High Temp Industrial Heat Shifted to Other Fuels</v>
      </c>
      <c r="D572" s="9" t="s">
        <v>3209</v>
      </c>
      <c r="E572" s="53" t="s">
        <v>2453</v>
      </c>
      <c r="F572" s="194" t="s">
        <v>3172</v>
      </c>
      <c r="G572" s="53" t="s">
        <v>3231</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med and high temp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2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 (Med &amp; High Temp)</v>
      </c>
      <c r="C573" s="361" t="str">
        <f t="shared" si="34"/>
        <v>Fraction of Med and High Temp Industrial Heat Shifted to Other Fuels</v>
      </c>
      <c r="D573" s="9" t="s">
        <v>3209</v>
      </c>
      <c r="E573" s="53" t="s">
        <v>2801</v>
      </c>
      <c r="F573" s="194" t="s">
        <v>3172</v>
      </c>
      <c r="G573" s="53" t="s">
        <v>3232</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med and high temp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2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 (Med &amp; High Temp)</v>
      </c>
      <c r="C574" s="361" t="str">
        <f t="shared" si="34"/>
        <v>Fraction of Med and High Temp Industrial Heat Shifted to Other Fuels</v>
      </c>
      <c r="D574" s="9" t="s">
        <v>3209</v>
      </c>
      <c r="E574" s="53" t="s">
        <v>2802</v>
      </c>
      <c r="F574" s="194" t="s">
        <v>3172</v>
      </c>
      <c r="G574" s="53" t="s">
        <v>3233</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med and high temp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2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 (Med &amp; High Temp)</v>
      </c>
      <c r="C575" s="361" t="str">
        <f t="shared" si="34"/>
        <v>Fraction of Med and High Temp Industrial Heat Shifted to Other Fuels</v>
      </c>
      <c r="D575" s="9" t="s">
        <v>3209</v>
      </c>
      <c r="E575" s="53" t="s">
        <v>2803</v>
      </c>
      <c r="F575" s="194" t="s">
        <v>3172</v>
      </c>
      <c r="G575" s="53" t="s">
        <v>3234</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med and high temp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2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 (Med &amp; High Temp)</v>
      </c>
      <c r="C576" s="361" t="str">
        <f t="shared" si="34"/>
        <v>Fraction of Med and High Temp Industrial Heat Shifted to Other Fuels</v>
      </c>
      <c r="D576" s="9" t="s">
        <v>3209</v>
      </c>
      <c r="E576" s="53" t="s">
        <v>2800</v>
      </c>
      <c r="F576" s="194" t="s">
        <v>3172</v>
      </c>
      <c r="G576" s="53" t="s">
        <v>3235</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med and high temp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2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 (Med &amp; High Temp)</v>
      </c>
      <c r="C577" s="361" t="str">
        <f t="shared" si="34"/>
        <v>Fraction of Med and High Temp Industrial Heat Shifted to Other Fuels</v>
      </c>
      <c r="D577" s="9" t="s">
        <v>3210</v>
      </c>
      <c r="E577" s="53" t="s">
        <v>2448</v>
      </c>
      <c r="F577" s="194" t="s">
        <v>3173</v>
      </c>
      <c r="G577" s="53" t="s">
        <v>3226</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med and high temp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2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 (Med &amp; High Temp)</v>
      </c>
      <c r="C578" s="361" t="str">
        <f t="shared" si="34"/>
        <v>Fraction of Med and High Temp Industrial Heat Shifted to Other Fuels</v>
      </c>
      <c r="D578" s="9" t="s">
        <v>3210</v>
      </c>
      <c r="E578" s="53" t="s">
        <v>2449</v>
      </c>
      <c r="F578" s="194" t="s">
        <v>3173</v>
      </c>
      <c r="G578" s="53" t="s">
        <v>3227</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med and high temp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2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 (Med &amp; High Temp)</v>
      </c>
      <c r="C579" s="361" t="str">
        <f t="shared" si="34"/>
        <v>Fraction of Med and High Temp Industrial Heat Shifted to Other Fuels</v>
      </c>
      <c r="D579" s="9" t="s">
        <v>3210</v>
      </c>
      <c r="E579" s="53" t="s">
        <v>2450</v>
      </c>
      <c r="F579" s="194" t="s">
        <v>3173</v>
      </c>
      <c r="G579" s="53" t="s">
        <v>3228</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med and high temp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2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 (Med &amp; High Temp)</v>
      </c>
      <c r="C580" s="361" t="str">
        <f t="shared" si="34"/>
        <v>Fraction of Med and High Temp Industrial Heat Shifted to Other Fuels</v>
      </c>
      <c r="D580" s="9" t="s">
        <v>3210</v>
      </c>
      <c r="E580" s="53" t="s">
        <v>2451</v>
      </c>
      <c r="F580" s="194" t="s">
        <v>3173</v>
      </c>
      <c r="G580" s="53" t="s">
        <v>3229</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med and high temp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2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 (Med &amp; High Temp)</v>
      </c>
      <c r="C581" s="361" t="str">
        <f t="shared" si="34"/>
        <v>Fraction of Med and High Temp Industrial Heat Shifted to Other Fuels</v>
      </c>
      <c r="D581" s="9" t="s">
        <v>3210</v>
      </c>
      <c r="E581" s="53" t="s">
        <v>2452</v>
      </c>
      <c r="F581" s="194" t="s">
        <v>3173</v>
      </c>
      <c r="G581" s="53" t="s">
        <v>3230</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med and high temp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2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 (Med &amp; High Temp)</v>
      </c>
      <c r="C582" s="361" t="str">
        <f t="shared" si="34"/>
        <v>Fraction of Med and High Temp Industrial Heat Shifted to Other Fuels</v>
      </c>
      <c r="D582" s="9" t="s">
        <v>3210</v>
      </c>
      <c r="E582" s="53" t="s">
        <v>2453</v>
      </c>
      <c r="F582" s="194" t="s">
        <v>3173</v>
      </c>
      <c r="G582" s="53" t="s">
        <v>3231</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med and high temp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2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 (Med &amp; High Temp)</v>
      </c>
      <c r="C583" s="361" t="str">
        <f t="shared" si="34"/>
        <v>Fraction of Med and High Temp Industrial Heat Shifted to Other Fuels</v>
      </c>
      <c r="D583" s="9" t="s">
        <v>3210</v>
      </c>
      <c r="E583" s="53" t="s">
        <v>2801</v>
      </c>
      <c r="F583" s="194" t="s">
        <v>3173</v>
      </c>
      <c r="G583" s="53" t="s">
        <v>3232</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med and high temp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2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 (Med &amp; High Temp)</v>
      </c>
      <c r="C584" s="361" t="str">
        <f t="shared" si="34"/>
        <v>Fraction of Med and High Temp Industrial Heat Shifted to Other Fuels</v>
      </c>
      <c r="D584" s="9" t="s">
        <v>3210</v>
      </c>
      <c r="E584" s="53" t="s">
        <v>2802</v>
      </c>
      <c r="F584" s="194" t="s">
        <v>3173</v>
      </c>
      <c r="G584" s="53" t="s">
        <v>3233</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med and high temp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2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 (Med &amp; High Temp)</v>
      </c>
      <c r="C585" s="361" t="str">
        <f t="shared" si="34"/>
        <v>Fraction of Med and High Temp Industrial Heat Shifted to Other Fuels</v>
      </c>
      <c r="D585" s="9" t="s">
        <v>3210</v>
      </c>
      <c r="E585" s="53" t="s">
        <v>2803</v>
      </c>
      <c r="F585" s="194" t="s">
        <v>3173</v>
      </c>
      <c r="G585" s="53" t="s">
        <v>3234</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med and high temp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2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 (Med &amp; High Temp)</v>
      </c>
      <c r="C586" s="361" t="str">
        <f t="shared" si="34"/>
        <v>Fraction of Med and High Temp Industrial Heat Shifted to Other Fuels</v>
      </c>
      <c r="D586" s="9" t="s">
        <v>3210</v>
      </c>
      <c r="E586" s="53" t="s">
        <v>2800</v>
      </c>
      <c r="F586" s="194" t="s">
        <v>3173</v>
      </c>
      <c r="G586" s="53" t="s">
        <v>3235</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med and high temp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2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 (Med &amp; High Temp)</v>
      </c>
      <c r="C587" s="361" t="str">
        <f t="shared" si="34"/>
        <v>Fraction of Med and High Temp Industrial Heat Shifted to Other Fuels</v>
      </c>
      <c r="D587" s="9" t="s">
        <v>3211</v>
      </c>
      <c r="E587" s="53" t="s">
        <v>2448</v>
      </c>
      <c r="F587" s="194" t="s">
        <v>3174</v>
      </c>
      <c r="G587" s="53" t="s">
        <v>3226</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med and high temp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2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 (Med &amp; High Temp)</v>
      </c>
      <c r="C588" s="361" t="str">
        <f t="shared" si="34"/>
        <v>Fraction of Med and High Temp Industrial Heat Shifted to Other Fuels</v>
      </c>
      <c r="D588" s="9" t="s">
        <v>3211</v>
      </c>
      <c r="E588" s="53" t="s">
        <v>2449</v>
      </c>
      <c r="F588" s="194" t="s">
        <v>3174</v>
      </c>
      <c r="G588" s="53" t="s">
        <v>3227</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med and high temp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2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 (Med &amp; High Temp)</v>
      </c>
      <c r="C589" s="361" t="str">
        <f t="shared" si="34"/>
        <v>Fraction of Med and High Temp Industrial Heat Shifted to Other Fuels</v>
      </c>
      <c r="D589" s="9" t="s">
        <v>3211</v>
      </c>
      <c r="E589" s="53" t="s">
        <v>2450</v>
      </c>
      <c r="F589" s="194" t="s">
        <v>3174</v>
      </c>
      <c r="G589" s="53" t="s">
        <v>3228</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med and high temp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2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 (Med &amp; High Temp)</v>
      </c>
      <c r="C590" s="361" t="str">
        <f t="shared" si="34"/>
        <v>Fraction of Med and High Temp Industrial Heat Shifted to Other Fuels</v>
      </c>
      <c r="D590" s="9" t="s">
        <v>3211</v>
      </c>
      <c r="E590" s="53" t="s">
        <v>2451</v>
      </c>
      <c r="F590" s="194" t="s">
        <v>3174</v>
      </c>
      <c r="G590" s="53" t="s">
        <v>3229</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med and high temp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2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 (Med &amp; High Temp)</v>
      </c>
      <c r="C591" s="361" t="str">
        <f t="shared" si="34"/>
        <v>Fraction of Med and High Temp Industrial Heat Shifted to Other Fuels</v>
      </c>
      <c r="D591" s="9" t="s">
        <v>3211</v>
      </c>
      <c r="E591" s="53" t="s">
        <v>2452</v>
      </c>
      <c r="F591" s="194" t="s">
        <v>3174</v>
      </c>
      <c r="G591" s="53" t="s">
        <v>3230</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med and high temp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2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 (Med &amp; High Temp)</v>
      </c>
      <c r="C592" s="361" t="str">
        <f t="shared" si="34"/>
        <v>Fraction of Med and High Temp Industrial Heat Shifted to Other Fuels</v>
      </c>
      <c r="D592" s="9" t="s">
        <v>3211</v>
      </c>
      <c r="E592" s="53" t="s">
        <v>2453</v>
      </c>
      <c r="F592" s="194" t="s">
        <v>3174</v>
      </c>
      <c r="G592" s="53" t="s">
        <v>3231</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med and high temp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2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 (Med &amp; High Temp)</v>
      </c>
      <c r="C593" s="361" t="str">
        <f t="shared" si="34"/>
        <v>Fraction of Med and High Temp Industrial Heat Shifted to Other Fuels</v>
      </c>
      <c r="D593" s="9" t="s">
        <v>3211</v>
      </c>
      <c r="E593" s="53" t="s">
        <v>2801</v>
      </c>
      <c r="F593" s="194" t="s">
        <v>3174</v>
      </c>
      <c r="G593" s="53" t="s">
        <v>3232</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med and high temp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2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 (Med &amp; High Temp)</v>
      </c>
      <c r="C594" s="361" t="str">
        <f t="shared" si="34"/>
        <v>Fraction of Med and High Temp Industrial Heat Shifted to Other Fuels</v>
      </c>
      <c r="D594" s="9" t="s">
        <v>3211</v>
      </c>
      <c r="E594" s="53" t="s">
        <v>2802</v>
      </c>
      <c r="F594" s="194" t="s">
        <v>3174</v>
      </c>
      <c r="G594" s="53" t="s">
        <v>3233</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med and high temp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2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 (Med &amp; High Temp)</v>
      </c>
      <c r="C595" s="361" t="str">
        <f t="shared" si="34"/>
        <v>Fraction of Med and High Temp Industrial Heat Shifted to Other Fuels</v>
      </c>
      <c r="D595" s="9" t="s">
        <v>3211</v>
      </c>
      <c r="E595" s="53" t="s">
        <v>2803</v>
      </c>
      <c r="F595" s="194" t="s">
        <v>3174</v>
      </c>
      <c r="G595" s="53" t="s">
        <v>3234</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med and high temp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2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 (Med &amp; High Temp)</v>
      </c>
      <c r="C596" s="361" t="str">
        <f t="shared" si="34"/>
        <v>Fraction of Med and High Temp Industrial Heat Shifted to Other Fuels</v>
      </c>
      <c r="D596" s="9" t="s">
        <v>3211</v>
      </c>
      <c r="E596" s="53" t="s">
        <v>2800</v>
      </c>
      <c r="F596" s="194" t="s">
        <v>3174</v>
      </c>
      <c r="G596" s="53" t="s">
        <v>3235</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med and high temp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2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 (Med &amp; High Temp)</v>
      </c>
      <c r="C597" s="361" t="str">
        <f t="shared" si="34"/>
        <v>Fraction of Med and High Temp Industrial Heat Shifted to Other Fuels</v>
      </c>
      <c r="D597" s="9" t="s">
        <v>3212</v>
      </c>
      <c r="E597" s="53" t="s">
        <v>2448</v>
      </c>
      <c r="F597" s="194" t="s">
        <v>2663</v>
      </c>
      <c r="G597" s="53" t="s">
        <v>3226</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med and high temp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2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 (Med &amp; High Temp)</v>
      </c>
      <c r="C598" s="361" t="str">
        <f t="shared" si="34"/>
        <v>Fraction of Med and High Temp Industrial Heat Shifted to Other Fuels</v>
      </c>
      <c r="D598" s="9" t="s">
        <v>3212</v>
      </c>
      <c r="E598" s="53" t="s">
        <v>2449</v>
      </c>
      <c r="F598" s="194" t="s">
        <v>2663</v>
      </c>
      <c r="G598" s="53" t="s">
        <v>3227</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med and high temp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2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 (Med &amp; High Temp)</v>
      </c>
      <c r="C599" s="361" t="str">
        <f t="shared" si="34"/>
        <v>Fraction of Med and High Temp Industrial Heat Shifted to Other Fuels</v>
      </c>
      <c r="D599" s="9" t="s">
        <v>3212</v>
      </c>
      <c r="E599" s="53" t="s">
        <v>2450</v>
      </c>
      <c r="F599" s="194" t="s">
        <v>2663</v>
      </c>
      <c r="G599" s="53" t="s">
        <v>3228</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med and high temp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2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 (Med &amp; High Temp)</v>
      </c>
      <c r="C600" s="361" t="str">
        <f t="shared" si="34"/>
        <v>Fraction of Med and High Temp Industrial Heat Shifted to Other Fuels</v>
      </c>
      <c r="D600" s="9" t="s">
        <v>3212</v>
      </c>
      <c r="E600" s="53" t="s">
        <v>2451</v>
      </c>
      <c r="F600" s="194" t="s">
        <v>2663</v>
      </c>
      <c r="G600" s="53" t="s">
        <v>3229</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med and high temp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2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 (Med &amp; High Temp)</v>
      </c>
      <c r="C601" s="361" t="str">
        <f t="shared" si="34"/>
        <v>Fraction of Med and High Temp Industrial Heat Shifted to Other Fuels</v>
      </c>
      <c r="D601" s="9" t="s">
        <v>3212</v>
      </c>
      <c r="E601" s="53" t="s">
        <v>2452</v>
      </c>
      <c r="F601" s="194" t="s">
        <v>2663</v>
      </c>
      <c r="G601" s="53" t="s">
        <v>3230</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med and high temp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2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 (Med &amp; High Temp)</v>
      </c>
      <c r="C602" s="361" t="str">
        <f t="shared" si="34"/>
        <v>Fraction of Med and High Temp Industrial Heat Shifted to Other Fuels</v>
      </c>
      <c r="D602" s="9" t="s">
        <v>3212</v>
      </c>
      <c r="E602" s="53" t="s">
        <v>2453</v>
      </c>
      <c r="F602" s="194" t="s">
        <v>2663</v>
      </c>
      <c r="G602" s="53" t="s">
        <v>3231</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med and high temp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2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 (Med &amp; High Temp)</v>
      </c>
      <c r="C603" s="361" t="str">
        <f t="shared" si="34"/>
        <v>Fraction of Med and High Temp Industrial Heat Shifted to Other Fuels</v>
      </c>
      <c r="D603" s="9" t="s">
        <v>3212</v>
      </c>
      <c r="E603" s="53" t="s">
        <v>2801</v>
      </c>
      <c r="F603" s="194" t="s">
        <v>2663</v>
      </c>
      <c r="G603" s="53" t="s">
        <v>3232</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med and high temp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2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 (Med &amp; High Temp)</v>
      </c>
      <c r="C604" s="361" t="str">
        <f t="shared" si="34"/>
        <v>Fraction of Med and High Temp Industrial Heat Shifted to Other Fuels</v>
      </c>
      <c r="D604" s="9" t="s">
        <v>3212</v>
      </c>
      <c r="E604" s="53" t="s">
        <v>2802</v>
      </c>
      <c r="F604" s="194" t="s">
        <v>2663</v>
      </c>
      <c r="G604" s="53" t="s">
        <v>3233</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med and high temp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2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 (Med &amp; High Temp)</v>
      </c>
      <c r="C605" s="361" t="str">
        <f t="shared" si="34"/>
        <v>Fraction of Med and High Temp Industrial Heat Shifted to Other Fuels</v>
      </c>
      <c r="D605" s="9" t="s">
        <v>3212</v>
      </c>
      <c r="E605" s="53" t="s">
        <v>2803</v>
      </c>
      <c r="F605" s="194" t="s">
        <v>2663</v>
      </c>
      <c r="G605" s="53" t="s">
        <v>3234</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med and high temp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2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 (Med &amp; High Temp)</v>
      </c>
      <c r="C606" s="361" t="str">
        <f t="shared" si="34"/>
        <v>Fraction of Med and High Temp Industrial Heat Shifted to Other Fuels</v>
      </c>
      <c r="D606" s="9" t="s">
        <v>3212</v>
      </c>
      <c r="E606" s="53" t="s">
        <v>2800</v>
      </c>
      <c r="F606" s="194" t="s">
        <v>2663</v>
      </c>
      <c r="G606" s="53" t="s">
        <v>3235</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med and high temp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2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 (Med &amp; High Temp)</v>
      </c>
      <c r="C607" s="361" t="str">
        <f t="shared" si="34"/>
        <v>Fraction of Med and High Temp Industrial Heat Shifted to Other Fuels</v>
      </c>
      <c r="D607" s="9" t="s">
        <v>3213</v>
      </c>
      <c r="E607" s="53" t="s">
        <v>2448</v>
      </c>
      <c r="F607" s="194" t="s">
        <v>3175</v>
      </c>
      <c r="G607" s="53" t="s">
        <v>3226</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med and high temp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2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 (Med &amp; High Temp)</v>
      </c>
      <c r="C608" s="361" t="str">
        <f t="shared" si="34"/>
        <v>Fraction of Med and High Temp Industrial Heat Shifted to Other Fuels</v>
      </c>
      <c r="D608" s="9" t="s">
        <v>3213</v>
      </c>
      <c r="E608" s="53" t="s">
        <v>2449</v>
      </c>
      <c r="F608" s="194" t="s">
        <v>3175</v>
      </c>
      <c r="G608" s="53" t="s">
        <v>3227</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med and high temp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2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 (Med &amp; High Temp)</v>
      </c>
      <c r="C609" s="361" t="str">
        <f t="shared" si="34"/>
        <v>Fraction of Med and High Temp Industrial Heat Shifted to Other Fuels</v>
      </c>
      <c r="D609" s="9" t="s">
        <v>3213</v>
      </c>
      <c r="E609" s="53" t="s">
        <v>2450</v>
      </c>
      <c r="F609" s="194" t="s">
        <v>3175</v>
      </c>
      <c r="G609" s="53" t="s">
        <v>3228</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med and high temp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2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 (Med &amp; High Temp)</v>
      </c>
      <c r="C610" s="361" t="str">
        <f t="shared" si="34"/>
        <v>Fraction of Med and High Temp Industrial Heat Shifted to Other Fuels</v>
      </c>
      <c r="D610" s="9" t="s">
        <v>3213</v>
      </c>
      <c r="E610" s="53" t="s">
        <v>2451</v>
      </c>
      <c r="F610" s="194" t="s">
        <v>3175</v>
      </c>
      <c r="G610" s="53" t="s">
        <v>3229</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med and high temp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2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 (Med &amp; High Temp)</v>
      </c>
      <c r="C611" s="361" t="str">
        <f t="shared" si="34"/>
        <v>Fraction of Med and High Temp Industrial Heat Shifted to Other Fuels</v>
      </c>
      <c r="D611" s="9" t="s">
        <v>3213</v>
      </c>
      <c r="E611" s="53" t="s">
        <v>2452</v>
      </c>
      <c r="F611" s="194" t="s">
        <v>3175</v>
      </c>
      <c r="G611" s="53" t="s">
        <v>3230</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med and high temp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2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 (Med &amp; High Temp)</v>
      </c>
      <c r="C612" s="361" t="str">
        <f t="shared" ref="C612:C675" si="35">C$467</f>
        <v>Fraction of Med and High Temp Industrial Heat Shifted to Other Fuels</v>
      </c>
      <c r="D612" s="9" t="s">
        <v>3213</v>
      </c>
      <c r="E612" s="53" t="s">
        <v>2453</v>
      </c>
      <c r="F612" s="194" t="s">
        <v>3175</v>
      </c>
      <c r="G612" s="53" t="s">
        <v>3231</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med and high temp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2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 (Med &amp; High Temp)</v>
      </c>
      <c r="C613" s="361" t="str">
        <f t="shared" si="35"/>
        <v>Fraction of Med and High Temp Industrial Heat Shifted to Other Fuels</v>
      </c>
      <c r="D613" s="9" t="s">
        <v>3213</v>
      </c>
      <c r="E613" s="53" t="s">
        <v>2801</v>
      </c>
      <c r="F613" s="194" t="s">
        <v>3175</v>
      </c>
      <c r="G613" s="53" t="s">
        <v>3232</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med and high temp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2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 (Med &amp; High Temp)</v>
      </c>
      <c r="C614" s="361" t="str">
        <f t="shared" si="35"/>
        <v>Fraction of Med and High Temp Industrial Heat Shifted to Other Fuels</v>
      </c>
      <c r="D614" s="9" t="s">
        <v>3213</v>
      </c>
      <c r="E614" s="53" t="s">
        <v>2802</v>
      </c>
      <c r="F614" s="194" t="s">
        <v>3175</v>
      </c>
      <c r="G614" s="53" t="s">
        <v>3233</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med and high temp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2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 (Med &amp; High Temp)</v>
      </c>
      <c r="C615" s="361" t="str">
        <f t="shared" si="35"/>
        <v>Fraction of Med and High Temp Industrial Heat Shifted to Other Fuels</v>
      </c>
      <c r="D615" s="9" t="s">
        <v>3213</v>
      </c>
      <c r="E615" s="53" t="s">
        <v>2803</v>
      </c>
      <c r="F615" s="194" t="s">
        <v>3175</v>
      </c>
      <c r="G615" s="53" t="s">
        <v>3234</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med and high temp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2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 (Med &amp; High Temp)</v>
      </c>
      <c r="C616" s="361" t="str">
        <f t="shared" si="35"/>
        <v>Fraction of Med and High Temp Industrial Heat Shifted to Other Fuels</v>
      </c>
      <c r="D616" s="9" t="s">
        <v>3213</v>
      </c>
      <c r="E616" s="53" t="s">
        <v>2800</v>
      </c>
      <c r="F616" s="194" t="s">
        <v>3175</v>
      </c>
      <c r="G616" s="53" t="s">
        <v>3235</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med and high temp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2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 (Med &amp; High Temp)</v>
      </c>
      <c r="C617" s="361" t="str">
        <f t="shared" si="35"/>
        <v>Fraction of Med and High Temp Industrial Heat Shifted to Other Fuels</v>
      </c>
      <c r="D617" s="9" t="s">
        <v>3214</v>
      </c>
      <c r="E617" s="53" t="s">
        <v>2448</v>
      </c>
      <c r="F617" s="194" t="s">
        <v>3176</v>
      </c>
      <c r="G617" s="53" t="s">
        <v>3226</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med and high temp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2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 (Med &amp; High Temp)</v>
      </c>
      <c r="C618" s="361" t="str">
        <f t="shared" si="35"/>
        <v>Fraction of Med and High Temp Industrial Heat Shifted to Other Fuels</v>
      </c>
      <c r="D618" s="9" t="s">
        <v>3214</v>
      </c>
      <c r="E618" s="53" t="s">
        <v>2449</v>
      </c>
      <c r="F618" s="194" t="s">
        <v>3176</v>
      </c>
      <c r="G618" s="53" t="s">
        <v>3227</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med and high temp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2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 (Med &amp; High Temp)</v>
      </c>
      <c r="C619" s="361" t="str">
        <f t="shared" si="35"/>
        <v>Fraction of Med and High Temp Industrial Heat Shifted to Other Fuels</v>
      </c>
      <c r="D619" s="9" t="s">
        <v>3214</v>
      </c>
      <c r="E619" s="53" t="s">
        <v>2450</v>
      </c>
      <c r="F619" s="194" t="s">
        <v>3176</v>
      </c>
      <c r="G619" s="53" t="s">
        <v>3228</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med and high temp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2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 (Med &amp; High Temp)</v>
      </c>
      <c r="C620" s="361" t="str">
        <f t="shared" si="35"/>
        <v>Fraction of Med and High Temp Industrial Heat Shifted to Other Fuels</v>
      </c>
      <c r="D620" s="9" t="s">
        <v>3214</v>
      </c>
      <c r="E620" s="53" t="s">
        <v>2451</v>
      </c>
      <c r="F620" s="194" t="s">
        <v>3176</v>
      </c>
      <c r="G620" s="53" t="s">
        <v>3229</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med and high temp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2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 (Med &amp; High Temp)</v>
      </c>
      <c r="C621" s="361" t="str">
        <f t="shared" si="35"/>
        <v>Fraction of Med and High Temp Industrial Heat Shifted to Other Fuels</v>
      </c>
      <c r="D621" s="9" t="s">
        <v>3214</v>
      </c>
      <c r="E621" s="53" t="s">
        <v>2452</v>
      </c>
      <c r="F621" s="194" t="s">
        <v>3176</v>
      </c>
      <c r="G621" s="53" t="s">
        <v>3230</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med and high temp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2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 (Med &amp; High Temp)</v>
      </c>
      <c r="C622" s="361" t="str">
        <f t="shared" si="35"/>
        <v>Fraction of Med and High Temp Industrial Heat Shifted to Other Fuels</v>
      </c>
      <c r="D622" s="9" t="s">
        <v>3214</v>
      </c>
      <c r="E622" s="53" t="s">
        <v>2453</v>
      </c>
      <c r="F622" s="194" t="s">
        <v>3176</v>
      </c>
      <c r="G622" s="53" t="s">
        <v>3231</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med and high temp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2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 (Med &amp; High Temp)</v>
      </c>
      <c r="C623" s="361" t="str">
        <f t="shared" si="35"/>
        <v>Fraction of Med and High Temp Industrial Heat Shifted to Other Fuels</v>
      </c>
      <c r="D623" s="9" t="s">
        <v>3214</v>
      </c>
      <c r="E623" s="53" t="s">
        <v>2801</v>
      </c>
      <c r="F623" s="194" t="s">
        <v>3176</v>
      </c>
      <c r="G623" s="53" t="s">
        <v>3232</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med and high temp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2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 (Med &amp; High Temp)</v>
      </c>
      <c r="C624" s="361" t="str">
        <f t="shared" si="35"/>
        <v>Fraction of Med and High Temp Industrial Heat Shifted to Other Fuels</v>
      </c>
      <c r="D624" s="9" t="s">
        <v>3214</v>
      </c>
      <c r="E624" s="53" t="s">
        <v>2802</v>
      </c>
      <c r="F624" s="194" t="s">
        <v>3176</v>
      </c>
      <c r="G624" s="53" t="s">
        <v>3233</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med and high temp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2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 (Med &amp; High Temp)</v>
      </c>
      <c r="C625" s="361" t="str">
        <f t="shared" si="35"/>
        <v>Fraction of Med and High Temp Industrial Heat Shifted to Other Fuels</v>
      </c>
      <c r="D625" s="9" t="s">
        <v>3214</v>
      </c>
      <c r="E625" s="53" t="s">
        <v>2803</v>
      </c>
      <c r="F625" s="194" t="s">
        <v>3176</v>
      </c>
      <c r="G625" s="53" t="s">
        <v>3234</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med and high temp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2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 (Med &amp; High Temp)</v>
      </c>
      <c r="C626" s="361" t="str">
        <f t="shared" si="35"/>
        <v>Fraction of Med and High Temp Industrial Heat Shifted to Other Fuels</v>
      </c>
      <c r="D626" s="9" t="s">
        <v>3214</v>
      </c>
      <c r="E626" s="53" t="s">
        <v>2800</v>
      </c>
      <c r="F626" s="194" t="s">
        <v>3176</v>
      </c>
      <c r="G626" s="53" t="s">
        <v>3235</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med and high temp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2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 (Med &amp; High Temp)</v>
      </c>
      <c r="C627" s="361" t="str">
        <f t="shared" si="35"/>
        <v>Fraction of Med and High Temp Industrial Heat Shifted to Other Fuels</v>
      </c>
      <c r="D627" s="9" t="s">
        <v>3215</v>
      </c>
      <c r="E627" s="53" t="s">
        <v>2448</v>
      </c>
      <c r="F627" s="194" t="s">
        <v>3177</v>
      </c>
      <c r="G627" s="53" t="s">
        <v>3226</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med and high temp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2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 (Med &amp; High Temp)</v>
      </c>
      <c r="C628" s="361" t="str">
        <f t="shared" si="35"/>
        <v>Fraction of Med and High Temp Industrial Heat Shifted to Other Fuels</v>
      </c>
      <c r="D628" s="9" t="s">
        <v>3215</v>
      </c>
      <c r="E628" s="53" t="s">
        <v>2449</v>
      </c>
      <c r="F628" s="194" t="s">
        <v>3177</v>
      </c>
      <c r="G628" s="53" t="s">
        <v>3227</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med and high temp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2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 (Med &amp; High Temp)</v>
      </c>
      <c r="C629" s="361" t="str">
        <f t="shared" si="35"/>
        <v>Fraction of Med and High Temp Industrial Heat Shifted to Other Fuels</v>
      </c>
      <c r="D629" s="9" t="s">
        <v>3215</v>
      </c>
      <c r="E629" s="53" t="s">
        <v>2450</v>
      </c>
      <c r="F629" s="194" t="s">
        <v>3177</v>
      </c>
      <c r="G629" s="53" t="s">
        <v>3228</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med and high temp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2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 (Med &amp; High Temp)</v>
      </c>
      <c r="C630" s="361" t="str">
        <f t="shared" si="35"/>
        <v>Fraction of Med and High Temp Industrial Heat Shifted to Other Fuels</v>
      </c>
      <c r="D630" s="9" t="s">
        <v>3215</v>
      </c>
      <c r="E630" s="53" t="s">
        <v>2451</v>
      </c>
      <c r="F630" s="194" t="s">
        <v>3177</v>
      </c>
      <c r="G630" s="53" t="s">
        <v>3229</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med and high temp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2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 (Med &amp; High Temp)</v>
      </c>
      <c r="C631" s="361" t="str">
        <f t="shared" si="35"/>
        <v>Fraction of Med and High Temp Industrial Heat Shifted to Other Fuels</v>
      </c>
      <c r="D631" s="9" t="s">
        <v>3215</v>
      </c>
      <c r="E631" s="53" t="s">
        <v>2452</v>
      </c>
      <c r="F631" s="194" t="s">
        <v>3177</v>
      </c>
      <c r="G631" s="53" t="s">
        <v>3230</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med and high temp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2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 (Med &amp; High Temp)</v>
      </c>
      <c r="C632" s="361" t="str">
        <f t="shared" si="35"/>
        <v>Fraction of Med and High Temp Industrial Heat Shifted to Other Fuels</v>
      </c>
      <c r="D632" s="9" t="s">
        <v>3215</v>
      </c>
      <c r="E632" s="53" t="s">
        <v>2453</v>
      </c>
      <c r="F632" s="194" t="s">
        <v>3177</v>
      </c>
      <c r="G632" s="53" t="s">
        <v>3231</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med and high temp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2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 (Med &amp; High Temp)</v>
      </c>
      <c r="C633" s="361" t="str">
        <f t="shared" si="35"/>
        <v>Fraction of Med and High Temp Industrial Heat Shifted to Other Fuels</v>
      </c>
      <c r="D633" s="9" t="s">
        <v>3215</v>
      </c>
      <c r="E633" s="53" t="s">
        <v>2801</v>
      </c>
      <c r="F633" s="194" t="s">
        <v>3177</v>
      </c>
      <c r="G633" s="53" t="s">
        <v>3232</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med and high temp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2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 (Med &amp; High Temp)</v>
      </c>
      <c r="C634" s="361" t="str">
        <f t="shared" si="35"/>
        <v>Fraction of Med and High Temp Industrial Heat Shifted to Other Fuels</v>
      </c>
      <c r="D634" s="9" t="s">
        <v>3215</v>
      </c>
      <c r="E634" s="53" t="s">
        <v>2802</v>
      </c>
      <c r="F634" s="194" t="s">
        <v>3177</v>
      </c>
      <c r="G634" s="53" t="s">
        <v>3233</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med and high temp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2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 (Med &amp; High Temp)</v>
      </c>
      <c r="C635" s="361" t="str">
        <f t="shared" si="35"/>
        <v>Fraction of Med and High Temp Industrial Heat Shifted to Other Fuels</v>
      </c>
      <c r="D635" s="9" t="s">
        <v>3215</v>
      </c>
      <c r="E635" s="53" t="s">
        <v>2803</v>
      </c>
      <c r="F635" s="194" t="s">
        <v>3177</v>
      </c>
      <c r="G635" s="53" t="s">
        <v>3234</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med and high temp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2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 (Med &amp; High Temp)</v>
      </c>
      <c r="C636" s="361" t="str">
        <f t="shared" si="35"/>
        <v>Fraction of Med and High Temp Industrial Heat Shifted to Other Fuels</v>
      </c>
      <c r="D636" s="9" t="s">
        <v>3215</v>
      </c>
      <c r="E636" s="53" t="s">
        <v>2800</v>
      </c>
      <c r="F636" s="194" t="s">
        <v>3177</v>
      </c>
      <c r="G636" s="53" t="s">
        <v>3235</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med and high temp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2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 (Med &amp; High Temp)</v>
      </c>
      <c r="C637" s="361" t="str">
        <f t="shared" si="35"/>
        <v>Fraction of Med and High Temp Industrial Heat Shifted to Other Fuels</v>
      </c>
      <c r="D637" s="9" t="s">
        <v>3216</v>
      </c>
      <c r="E637" s="53" t="s">
        <v>2448</v>
      </c>
      <c r="F637" s="194" t="s">
        <v>3178</v>
      </c>
      <c r="G637" s="53" t="s">
        <v>3226</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med and high temp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2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 (Med &amp; High Temp)</v>
      </c>
      <c r="C638" s="361" t="str">
        <f t="shared" si="35"/>
        <v>Fraction of Med and High Temp Industrial Heat Shifted to Other Fuels</v>
      </c>
      <c r="D638" s="9" t="s">
        <v>3216</v>
      </c>
      <c r="E638" s="53" t="s">
        <v>2449</v>
      </c>
      <c r="F638" s="194" t="s">
        <v>3178</v>
      </c>
      <c r="G638" s="53" t="s">
        <v>3227</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med and high temp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2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 (Med &amp; High Temp)</v>
      </c>
      <c r="C639" s="361" t="str">
        <f t="shared" si="35"/>
        <v>Fraction of Med and High Temp Industrial Heat Shifted to Other Fuels</v>
      </c>
      <c r="D639" s="9" t="s">
        <v>3216</v>
      </c>
      <c r="E639" s="53" t="s">
        <v>2450</v>
      </c>
      <c r="F639" s="194" t="s">
        <v>3178</v>
      </c>
      <c r="G639" s="53" t="s">
        <v>3228</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med and high temp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2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 (Med &amp; High Temp)</v>
      </c>
      <c r="C640" s="361" t="str">
        <f t="shared" si="35"/>
        <v>Fraction of Med and High Temp Industrial Heat Shifted to Other Fuels</v>
      </c>
      <c r="D640" s="9" t="s">
        <v>3216</v>
      </c>
      <c r="E640" s="53" t="s">
        <v>2451</v>
      </c>
      <c r="F640" s="194" t="s">
        <v>3178</v>
      </c>
      <c r="G640" s="53" t="s">
        <v>3229</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med and high temp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2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 (Med &amp; High Temp)</v>
      </c>
      <c r="C641" s="361" t="str">
        <f t="shared" si="35"/>
        <v>Fraction of Med and High Temp Industrial Heat Shifted to Other Fuels</v>
      </c>
      <c r="D641" s="9" t="s">
        <v>3216</v>
      </c>
      <c r="E641" s="53" t="s">
        <v>2452</v>
      </c>
      <c r="F641" s="194" t="s">
        <v>3178</v>
      </c>
      <c r="G641" s="53" t="s">
        <v>3230</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med and high temp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2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 (Med &amp; High Temp)</v>
      </c>
      <c r="C642" s="361" t="str">
        <f t="shared" si="35"/>
        <v>Fraction of Med and High Temp Industrial Heat Shifted to Other Fuels</v>
      </c>
      <c r="D642" s="9" t="s">
        <v>3216</v>
      </c>
      <c r="E642" s="53" t="s">
        <v>2453</v>
      </c>
      <c r="F642" s="194" t="s">
        <v>3178</v>
      </c>
      <c r="G642" s="53" t="s">
        <v>3231</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med and high temp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2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 (Med &amp; High Temp)</v>
      </c>
      <c r="C643" s="361" t="str">
        <f t="shared" si="35"/>
        <v>Fraction of Med and High Temp Industrial Heat Shifted to Other Fuels</v>
      </c>
      <c r="D643" s="9" t="s">
        <v>3216</v>
      </c>
      <c r="E643" s="53" t="s">
        <v>2801</v>
      </c>
      <c r="F643" s="194" t="s">
        <v>3178</v>
      </c>
      <c r="G643" s="53" t="s">
        <v>3232</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med and high temp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2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 (Med &amp; High Temp)</v>
      </c>
      <c r="C644" s="361" t="str">
        <f t="shared" si="35"/>
        <v>Fraction of Med and High Temp Industrial Heat Shifted to Other Fuels</v>
      </c>
      <c r="D644" s="9" t="s">
        <v>3216</v>
      </c>
      <c r="E644" s="53" t="s">
        <v>2802</v>
      </c>
      <c r="F644" s="194" t="s">
        <v>3178</v>
      </c>
      <c r="G644" s="53" t="s">
        <v>3233</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med and high temp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2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 (Med &amp; High Temp)</v>
      </c>
      <c r="C645" s="361" t="str">
        <f t="shared" si="35"/>
        <v>Fraction of Med and High Temp Industrial Heat Shifted to Other Fuels</v>
      </c>
      <c r="D645" s="9" t="s">
        <v>3216</v>
      </c>
      <c r="E645" s="53" t="s">
        <v>2803</v>
      </c>
      <c r="F645" s="194" t="s">
        <v>3178</v>
      </c>
      <c r="G645" s="53" t="s">
        <v>3234</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med and high temp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2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 (Med &amp; High Temp)</v>
      </c>
      <c r="C646" s="361" t="str">
        <f t="shared" si="35"/>
        <v>Fraction of Med and High Temp Industrial Heat Shifted to Other Fuels</v>
      </c>
      <c r="D646" s="9" t="s">
        <v>3216</v>
      </c>
      <c r="E646" s="53" t="s">
        <v>2800</v>
      </c>
      <c r="F646" s="194" t="s">
        <v>3178</v>
      </c>
      <c r="G646" s="53" t="s">
        <v>3235</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med and high temp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2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 (Med &amp; High Temp)</v>
      </c>
      <c r="C647" s="361" t="str">
        <f t="shared" si="35"/>
        <v>Fraction of Med and High Temp Industrial Heat Shifted to Other Fuels</v>
      </c>
      <c r="D647" s="9" t="s">
        <v>3217</v>
      </c>
      <c r="E647" s="53" t="s">
        <v>2448</v>
      </c>
      <c r="F647" s="194" t="s">
        <v>3179</v>
      </c>
      <c r="G647" s="53" t="s">
        <v>3226</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med and high temp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2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 (Med &amp; High Temp)</v>
      </c>
      <c r="C648" s="361" t="str">
        <f t="shared" si="35"/>
        <v>Fraction of Med and High Temp Industrial Heat Shifted to Other Fuels</v>
      </c>
      <c r="D648" s="9" t="s">
        <v>3217</v>
      </c>
      <c r="E648" s="53" t="s">
        <v>2449</v>
      </c>
      <c r="F648" s="194" t="s">
        <v>3179</v>
      </c>
      <c r="G648" s="53" t="s">
        <v>3227</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med and high temp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2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 (Med &amp; High Temp)</v>
      </c>
      <c r="C649" s="361" t="str">
        <f t="shared" si="35"/>
        <v>Fraction of Med and High Temp Industrial Heat Shifted to Other Fuels</v>
      </c>
      <c r="D649" s="9" t="s">
        <v>3217</v>
      </c>
      <c r="E649" s="53" t="s">
        <v>2450</v>
      </c>
      <c r="F649" s="194" t="s">
        <v>3179</v>
      </c>
      <c r="G649" s="53" t="s">
        <v>3228</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med and high temp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2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 (Med &amp; High Temp)</v>
      </c>
      <c r="C650" s="361" t="str">
        <f t="shared" si="35"/>
        <v>Fraction of Med and High Temp Industrial Heat Shifted to Other Fuels</v>
      </c>
      <c r="D650" s="9" t="s">
        <v>3217</v>
      </c>
      <c r="E650" s="53" t="s">
        <v>2451</v>
      </c>
      <c r="F650" s="194" t="s">
        <v>3179</v>
      </c>
      <c r="G650" s="53" t="s">
        <v>3229</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med and high temp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2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 (Med &amp; High Temp)</v>
      </c>
      <c r="C651" s="361" t="str">
        <f t="shared" si="35"/>
        <v>Fraction of Med and High Temp Industrial Heat Shifted to Other Fuels</v>
      </c>
      <c r="D651" s="9" t="s">
        <v>3217</v>
      </c>
      <c r="E651" s="53" t="s">
        <v>2452</v>
      </c>
      <c r="F651" s="194" t="s">
        <v>3179</v>
      </c>
      <c r="G651" s="53" t="s">
        <v>3230</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med and high temp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2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 (Med &amp; High Temp)</v>
      </c>
      <c r="C652" s="361" t="str">
        <f t="shared" si="35"/>
        <v>Fraction of Med and High Temp Industrial Heat Shifted to Other Fuels</v>
      </c>
      <c r="D652" s="9" t="s">
        <v>3217</v>
      </c>
      <c r="E652" s="53" t="s">
        <v>2453</v>
      </c>
      <c r="F652" s="194" t="s">
        <v>3179</v>
      </c>
      <c r="G652" s="53" t="s">
        <v>3231</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med and high temp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2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 (Med &amp; High Temp)</v>
      </c>
      <c r="C653" s="361" t="str">
        <f t="shared" si="35"/>
        <v>Fraction of Med and High Temp Industrial Heat Shifted to Other Fuels</v>
      </c>
      <c r="D653" s="9" t="s">
        <v>3217</v>
      </c>
      <c r="E653" s="53" t="s">
        <v>2801</v>
      </c>
      <c r="F653" s="194" t="s">
        <v>3179</v>
      </c>
      <c r="G653" s="53" t="s">
        <v>3232</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med and high temp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2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 (Med &amp; High Temp)</v>
      </c>
      <c r="C654" s="361" t="str">
        <f t="shared" si="35"/>
        <v>Fraction of Med and High Temp Industrial Heat Shifted to Other Fuels</v>
      </c>
      <c r="D654" s="9" t="s">
        <v>3217</v>
      </c>
      <c r="E654" s="53" t="s">
        <v>2802</v>
      </c>
      <c r="F654" s="194" t="s">
        <v>3179</v>
      </c>
      <c r="G654" s="53" t="s">
        <v>3233</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med and high temp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2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 (Med &amp; High Temp)</v>
      </c>
      <c r="C655" s="361" t="str">
        <f t="shared" si="35"/>
        <v>Fraction of Med and High Temp Industrial Heat Shifted to Other Fuels</v>
      </c>
      <c r="D655" s="9" t="s">
        <v>3217</v>
      </c>
      <c r="E655" s="53" t="s">
        <v>2803</v>
      </c>
      <c r="F655" s="194" t="s">
        <v>3179</v>
      </c>
      <c r="G655" s="53" t="s">
        <v>3234</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med and high temp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2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 (Med &amp; High Temp)</v>
      </c>
      <c r="C656" s="361" t="str">
        <f t="shared" si="35"/>
        <v>Fraction of Med and High Temp Industrial Heat Shifted to Other Fuels</v>
      </c>
      <c r="D656" s="9" t="s">
        <v>3217</v>
      </c>
      <c r="E656" s="53" t="s">
        <v>2800</v>
      </c>
      <c r="F656" s="194" t="s">
        <v>3179</v>
      </c>
      <c r="G656" s="53" t="s">
        <v>3235</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med and high temp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2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 (Med &amp; High Temp)</v>
      </c>
      <c r="C657" s="361" t="str">
        <f t="shared" si="35"/>
        <v>Fraction of Med and High Temp Industrial Heat Shifted to Other Fuels</v>
      </c>
      <c r="D657" s="9" t="s">
        <v>3218</v>
      </c>
      <c r="E657" s="53" t="s">
        <v>2448</v>
      </c>
      <c r="F657" s="194" t="s">
        <v>3180</v>
      </c>
      <c r="G657" s="53" t="s">
        <v>3226</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med and high temp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2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 (Med &amp; High Temp)</v>
      </c>
      <c r="C658" s="361" t="str">
        <f t="shared" si="35"/>
        <v>Fraction of Med and High Temp Industrial Heat Shifted to Other Fuels</v>
      </c>
      <c r="D658" s="9" t="s">
        <v>3218</v>
      </c>
      <c r="E658" s="53" t="s">
        <v>2449</v>
      </c>
      <c r="F658" s="194" t="s">
        <v>3180</v>
      </c>
      <c r="G658" s="53" t="s">
        <v>3227</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med and high temp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2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 (Med &amp; High Temp)</v>
      </c>
      <c r="C659" s="361" t="str">
        <f t="shared" si="35"/>
        <v>Fraction of Med and High Temp Industrial Heat Shifted to Other Fuels</v>
      </c>
      <c r="D659" s="9" t="s">
        <v>3218</v>
      </c>
      <c r="E659" s="53" t="s">
        <v>2450</v>
      </c>
      <c r="F659" s="194" t="s">
        <v>3180</v>
      </c>
      <c r="G659" s="53" t="s">
        <v>3228</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med and high temp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2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 (Med &amp; High Temp)</v>
      </c>
      <c r="C660" s="361" t="str">
        <f t="shared" si="35"/>
        <v>Fraction of Med and High Temp Industrial Heat Shifted to Other Fuels</v>
      </c>
      <c r="D660" s="9" t="s">
        <v>3218</v>
      </c>
      <c r="E660" s="53" t="s">
        <v>2451</v>
      </c>
      <c r="F660" s="194" t="s">
        <v>3180</v>
      </c>
      <c r="G660" s="53" t="s">
        <v>3229</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med and high temp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2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 (Med &amp; High Temp)</v>
      </c>
      <c r="C661" s="361" t="str">
        <f t="shared" si="35"/>
        <v>Fraction of Med and High Temp Industrial Heat Shifted to Other Fuels</v>
      </c>
      <c r="D661" s="9" t="s">
        <v>3218</v>
      </c>
      <c r="E661" s="53" t="s">
        <v>2452</v>
      </c>
      <c r="F661" s="194" t="s">
        <v>3180</v>
      </c>
      <c r="G661" s="53" t="s">
        <v>3230</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med and high temp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2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 (Med &amp; High Temp)</v>
      </c>
      <c r="C662" s="361" t="str">
        <f t="shared" si="35"/>
        <v>Fraction of Med and High Temp Industrial Heat Shifted to Other Fuels</v>
      </c>
      <c r="D662" s="9" t="s">
        <v>3218</v>
      </c>
      <c r="E662" s="53" t="s">
        <v>2453</v>
      </c>
      <c r="F662" s="194" t="s">
        <v>3180</v>
      </c>
      <c r="G662" s="53" t="s">
        <v>3231</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med and high temp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2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 (Med &amp; High Temp)</v>
      </c>
      <c r="C663" s="361" t="str">
        <f t="shared" si="35"/>
        <v>Fraction of Med and High Temp Industrial Heat Shifted to Other Fuels</v>
      </c>
      <c r="D663" s="9" t="s">
        <v>3218</v>
      </c>
      <c r="E663" s="53" t="s">
        <v>2801</v>
      </c>
      <c r="F663" s="194" t="s">
        <v>3180</v>
      </c>
      <c r="G663" s="53" t="s">
        <v>3232</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med and high temp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2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 (Med &amp; High Temp)</v>
      </c>
      <c r="C664" s="361" t="str">
        <f t="shared" si="35"/>
        <v>Fraction of Med and High Temp Industrial Heat Shifted to Other Fuels</v>
      </c>
      <c r="D664" s="9" t="s">
        <v>3218</v>
      </c>
      <c r="E664" s="53" t="s">
        <v>2802</v>
      </c>
      <c r="F664" s="194" t="s">
        <v>3180</v>
      </c>
      <c r="G664" s="53" t="s">
        <v>3233</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med and high temp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2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 (Med &amp; High Temp)</v>
      </c>
      <c r="C665" s="361" t="str">
        <f t="shared" si="35"/>
        <v>Fraction of Med and High Temp Industrial Heat Shifted to Other Fuels</v>
      </c>
      <c r="D665" s="9" t="s">
        <v>3218</v>
      </c>
      <c r="E665" s="53" t="s">
        <v>2803</v>
      </c>
      <c r="F665" s="194" t="s">
        <v>3180</v>
      </c>
      <c r="G665" s="53" t="s">
        <v>3234</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med and high temp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2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 (Med &amp; High Temp)</v>
      </c>
      <c r="C666" s="361" t="str">
        <f t="shared" si="35"/>
        <v>Fraction of Med and High Temp Industrial Heat Shifted to Other Fuels</v>
      </c>
      <c r="D666" s="9" t="s">
        <v>3218</v>
      </c>
      <c r="E666" s="53" t="s">
        <v>2800</v>
      </c>
      <c r="F666" s="194" t="s">
        <v>3180</v>
      </c>
      <c r="G666" s="53" t="s">
        <v>3235</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med and high temp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2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 (Med &amp; High Temp)</v>
      </c>
      <c r="C667" s="361" t="str">
        <f t="shared" si="35"/>
        <v>Fraction of Med and High Temp Industrial Heat Shifted to Other Fuels</v>
      </c>
      <c r="D667" s="9" t="s">
        <v>3219</v>
      </c>
      <c r="E667" s="53" t="s">
        <v>2448</v>
      </c>
      <c r="F667" s="194" t="s">
        <v>3181</v>
      </c>
      <c r="G667" s="53" t="s">
        <v>3226</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med and high temp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2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 (Med &amp; High Temp)</v>
      </c>
      <c r="C668" s="361" t="str">
        <f t="shared" si="35"/>
        <v>Fraction of Med and High Temp Industrial Heat Shifted to Other Fuels</v>
      </c>
      <c r="D668" s="9" t="s">
        <v>3219</v>
      </c>
      <c r="E668" s="53" t="s">
        <v>2449</v>
      </c>
      <c r="F668" s="194" t="s">
        <v>3181</v>
      </c>
      <c r="G668" s="53" t="s">
        <v>3227</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med and high temp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2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 (Med &amp; High Temp)</v>
      </c>
      <c r="C669" s="361" t="str">
        <f t="shared" si="35"/>
        <v>Fraction of Med and High Temp Industrial Heat Shifted to Other Fuels</v>
      </c>
      <c r="D669" s="9" t="s">
        <v>3219</v>
      </c>
      <c r="E669" s="53" t="s">
        <v>2450</v>
      </c>
      <c r="F669" s="194" t="s">
        <v>3181</v>
      </c>
      <c r="G669" s="53" t="s">
        <v>3228</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med and high temp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2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 (Med &amp; High Temp)</v>
      </c>
      <c r="C670" s="361" t="str">
        <f t="shared" si="35"/>
        <v>Fraction of Med and High Temp Industrial Heat Shifted to Other Fuels</v>
      </c>
      <c r="D670" s="9" t="s">
        <v>3219</v>
      </c>
      <c r="E670" s="53" t="s">
        <v>2451</v>
      </c>
      <c r="F670" s="194" t="s">
        <v>3181</v>
      </c>
      <c r="G670" s="53" t="s">
        <v>3229</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med and high temp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2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 (Med &amp; High Temp)</v>
      </c>
      <c r="C671" s="361" t="str">
        <f t="shared" si="35"/>
        <v>Fraction of Med and High Temp Industrial Heat Shifted to Other Fuels</v>
      </c>
      <c r="D671" s="9" t="s">
        <v>3219</v>
      </c>
      <c r="E671" s="53" t="s">
        <v>2452</v>
      </c>
      <c r="F671" s="194" t="s">
        <v>3181</v>
      </c>
      <c r="G671" s="53" t="s">
        <v>3230</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med and high temp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2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 (Med &amp; High Temp)</v>
      </c>
      <c r="C672" s="361" t="str">
        <f t="shared" si="35"/>
        <v>Fraction of Med and High Temp Industrial Heat Shifted to Other Fuels</v>
      </c>
      <c r="D672" s="9" t="s">
        <v>3219</v>
      </c>
      <c r="E672" s="53" t="s">
        <v>2453</v>
      </c>
      <c r="F672" s="194" t="s">
        <v>3181</v>
      </c>
      <c r="G672" s="53" t="s">
        <v>3231</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med and high temp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2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 (Med &amp; High Temp)</v>
      </c>
      <c r="C673" s="361" t="str">
        <f t="shared" si="35"/>
        <v>Fraction of Med and High Temp Industrial Heat Shifted to Other Fuels</v>
      </c>
      <c r="D673" s="9" t="s">
        <v>3219</v>
      </c>
      <c r="E673" s="53" t="s">
        <v>2801</v>
      </c>
      <c r="F673" s="194" t="s">
        <v>3181</v>
      </c>
      <c r="G673" s="53" t="s">
        <v>3232</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med and high temp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2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 (Med &amp; High Temp)</v>
      </c>
      <c r="C674" s="361" t="str">
        <f t="shared" si="35"/>
        <v>Fraction of Med and High Temp Industrial Heat Shifted to Other Fuels</v>
      </c>
      <c r="D674" s="9" t="s">
        <v>3219</v>
      </c>
      <c r="E674" s="53" t="s">
        <v>2802</v>
      </c>
      <c r="F674" s="194" t="s">
        <v>3181</v>
      </c>
      <c r="G674" s="53" t="s">
        <v>3233</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med and high temp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2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 (Med &amp; High Temp)</v>
      </c>
      <c r="C675" s="361" t="str">
        <f t="shared" si="35"/>
        <v>Fraction of Med and High Temp Industrial Heat Shifted to Other Fuels</v>
      </c>
      <c r="D675" s="9" t="s">
        <v>3219</v>
      </c>
      <c r="E675" s="53" t="s">
        <v>2803</v>
      </c>
      <c r="F675" s="194" t="s">
        <v>3181</v>
      </c>
      <c r="G675" s="53" t="s">
        <v>3234</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med and high temp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2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 (Med &amp; High Temp)</v>
      </c>
      <c r="C676" s="361" t="str">
        <f t="shared" ref="C676:C716" si="36">C$467</f>
        <v>Fraction of Med and High Temp Industrial Heat Shifted to Other Fuels</v>
      </c>
      <c r="D676" s="9" t="s">
        <v>3219</v>
      </c>
      <c r="E676" s="53" t="s">
        <v>2800</v>
      </c>
      <c r="F676" s="194" t="s">
        <v>3181</v>
      </c>
      <c r="G676" s="53" t="s">
        <v>3235</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med and high temp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2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 (Med &amp; High Temp)</v>
      </c>
      <c r="C677" s="361" t="str">
        <f t="shared" si="36"/>
        <v>Fraction of Med and High Temp Industrial Heat Shifted to Other Fuels</v>
      </c>
      <c r="D677" s="9" t="s">
        <v>3220</v>
      </c>
      <c r="E677" s="53" t="s">
        <v>2448</v>
      </c>
      <c r="F677" s="194" t="s">
        <v>3182</v>
      </c>
      <c r="G677" s="53" t="s">
        <v>3226</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med and high temp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2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 (Med &amp; High Temp)</v>
      </c>
      <c r="C678" s="361" t="str">
        <f t="shared" si="36"/>
        <v>Fraction of Med and High Temp Industrial Heat Shifted to Other Fuels</v>
      </c>
      <c r="D678" s="9" t="s">
        <v>3220</v>
      </c>
      <c r="E678" s="53" t="s">
        <v>2449</v>
      </c>
      <c r="F678" s="194" t="s">
        <v>3182</v>
      </c>
      <c r="G678" s="53" t="s">
        <v>3227</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med and high temp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2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 (Med &amp; High Temp)</v>
      </c>
      <c r="C679" s="361" t="str">
        <f t="shared" si="36"/>
        <v>Fraction of Med and High Temp Industrial Heat Shifted to Other Fuels</v>
      </c>
      <c r="D679" s="9" t="s">
        <v>3220</v>
      </c>
      <c r="E679" s="53" t="s">
        <v>2450</v>
      </c>
      <c r="F679" s="194" t="s">
        <v>3182</v>
      </c>
      <c r="G679" s="53" t="s">
        <v>3228</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med and high temp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2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 (Med &amp; High Temp)</v>
      </c>
      <c r="C680" s="361" t="str">
        <f t="shared" si="36"/>
        <v>Fraction of Med and High Temp Industrial Heat Shifted to Other Fuels</v>
      </c>
      <c r="D680" s="9" t="s">
        <v>3220</v>
      </c>
      <c r="E680" s="53" t="s">
        <v>2451</v>
      </c>
      <c r="F680" s="194" t="s">
        <v>3182</v>
      </c>
      <c r="G680" s="53" t="s">
        <v>3229</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med and high temp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2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 (Med &amp; High Temp)</v>
      </c>
      <c r="C681" s="361" t="str">
        <f t="shared" si="36"/>
        <v>Fraction of Med and High Temp Industrial Heat Shifted to Other Fuels</v>
      </c>
      <c r="D681" s="9" t="s">
        <v>3220</v>
      </c>
      <c r="E681" s="53" t="s">
        <v>2452</v>
      </c>
      <c r="F681" s="194" t="s">
        <v>3182</v>
      </c>
      <c r="G681" s="53" t="s">
        <v>3230</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med and high temp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2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 (Med &amp; High Temp)</v>
      </c>
      <c r="C682" s="361" t="str">
        <f t="shared" si="36"/>
        <v>Fraction of Med and High Temp Industrial Heat Shifted to Other Fuels</v>
      </c>
      <c r="D682" s="9" t="s">
        <v>3220</v>
      </c>
      <c r="E682" s="53" t="s">
        <v>2453</v>
      </c>
      <c r="F682" s="194" t="s">
        <v>3182</v>
      </c>
      <c r="G682" s="53" t="s">
        <v>3231</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med and high temp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2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 (Med &amp; High Temp)</v>
      </c>
      <c r="C683" s="361" t="str">
        <f t="shared" si="36"/>
        <v>Fraction of Med and High Temp Industrial Heat Shifted to Other Fuels</v>
      </c>
      <c r="D683" s="9" t="s">
        <v>3220</v>
      </c>
      <c r="E683" s="53" t="s">
        <v>2801</v>
      </c>
      <c r="F683" s="194" t="s">
        <v>3182</v>
      </c>
      <c r="G683" s="53" t="s">
        <v>3232</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med and high temp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2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 (Med &amp; High Temp)</v>
      </c>
      <c r="C684" s="361" t="str">
        <f t="shared" si="36"/>
        <v>Fraction of Med and High Temp Industrial Heat Shifted to Other Fuels</v>
      </c>
      <c r="D684" s="9" t="s">
        <v>3220</v>
      </c>
      <c r="E684" s="53" t="s">
        <v>2802</v>
      </c>
      <c r="F684" s="194" t="s">
        <v>3182</v>
      </c>
      <c r="G684" s="53" t="s">
        <v>3233</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med and high temp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2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 (Med &amp; High Temp)</v>
      </c>
      <c r="C685" s="361" t="str">
        <f t="shared" si="36"/>
        <v>Fraction of Med and High Temp Industrial Heat Shifted to Other Fuels</v>
      </c>
      <c r="D685" s="9" t="s">
        <v>3220</v>
      </c>
      <c r="E685" s="53" t="s">
        <v>2803</v>
      </c>
      <c r="F685" s="194" t="s">
        <v>3182</v>
      </c>
      <c r="G685" s="53" t="s">
        <v>3234</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med and high temp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2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 (Med &amp; High Temp)</v>
      </c>
      <c r="C686" s="361" t="str">
        <f t="shared" si="36"/>
        <v>Fraction of Med and High Temp Industrial Heat Shifted to Other Fuels</v>
      </c>
      <c r="D686" s="9" t="s">
        <v>3220</v>
      </c>
      <c r="E686" s="53" t="s">
        <v>2800</v>
      </c>
      <c r="F686" s="194" t="s">
        <v>3182</v>
      </c>
      <c r="G686" s="53" t="s">
        <v>3235</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med and high temp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2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 (Med &amp; High Temp)</v>
      </c>
      <c r="C687" s="361" t="str">
        <f t="shared" si="36"/>
        <v>Fraction of Med and High Temp Industrial Heat Shifted to Other Fuels</v>
      </c>
      <c r="D687" s="9" t="s">
        <v>3221</v>
      </c>
      <c r="E687" s="53" t="s">
        <v>2448</v>
      </c>
      <c r="F687" s="194" t="s">
        <v>3183</v>
      </c>
      <c r="G687" s="53" t="s">
        <v>3226</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med and high temp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2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 (Med &amp; High Temp)</v>
      </c>
      <c r="C688" s="361" t="str">
        <f t="shared" si="36"/>
        <v>Fraction of Med and High Temp Industrial Heat Shifted to Other Fuels</v>
      </c>
      <c r="D688" s="9" t="s">
        <v>3221</v>
      </c>
      <c r="E688" s="53" t="s">
        <v>2449</v>
      </c>
      <c r="F688" s="194" t="s">
        <v>3183</v>
      </c>
      <c r="G688" s="53" t="s">
        <v>3227</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med and high temp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2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 (Med &amp; High Temp)</v>
      </c>
      <c r="C689" s="361" t="str">
        <f t="shared" si="36"/>
        <v>Fraction of Med and High Temp Industrial Heat Shifted to Other Fuels</v>
      </c>
      <c r="D689" s="9" t="s">
        <v>3221</v>
      </c>
      <c r="E689" s="53" t="s">
        <v>2450</v>
      </c>
      <c r="F689" s="194" t="s">
        <v>3183</v>
      </c>
      <c r="G689" s="53" t="s">
        <v>3228</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med and high temp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2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 (Med &amp; High Temp)</v>
      </c>
      <c r="C690" s="361" t="str">
        <f t="shared" si="36"/>
        <v>Fraction of Med and High Temp Industrial Heat Shifted to Other Fuels</v>
      </c>
      <c r="D690" s="9" t="s">
        <v>3221</v>
      </c>
      <c r="E690" s="53" t="s">
        <v>2451</v>
      </c>
      <c r="F690" s="194" t="s">
        <v>3183</v>
      </c>
      <c r="G690" s="53" t="s">
        <v>3229</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med and high temp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2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 (Med &amp; High Temp)</v>
      </c>
      <c r="C691" s="361" t="str">
        <f t="shared" si="36"/>
        <v>Fraction of Med and High Temp Industrial Heat Shifted to Other Fuels</v>
      </c>
      <c r="D691" s="9" t="s">
        <v>3221</v>
      </c>
      <c r="E691" s="53" t="s">
        <v>2452</v>
      </c>
      <c r="F691" s="194" t="s">
        <v>3183</v>
      </c>
      <c r="G691" s="53" t="s">
        <v>3230</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med and high temp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2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 (Med &amp; High Temp)</v>
      </c>
      <c r="C692" s="361" t="str">
        <f t="shared" si="36"/>
        <v>Fraction of Med and High Temp Industrial Heat Shifted to Other Fuels</v>
      </c>
      <c r="D692" s="9" t="s">
        <v>3221</v>
      </c>
      <c r="E692" s="53" t="s">
        <v>2453</v>
      </c>
      <c r="F692" s="194" t="s">
        <v>3183</v>
      </c>
      <c r="G692" s="53" t="s">
        <v>3231</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med and high temp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2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 (Med &amp; High Temp)</v>
      </c>
      <c r="C693" s="361" t="str">
        <f t="shared" si="36"/>
        <v>Fraction of Med and High Temp Industrial Heat Shifted to Other Fuels</v>
      </c>
      <c r="D693" s="9" t="s">
        <v>3221</v>
      </c>
      <c r="E693" s="53" t="s">
        <v>2801</v>
      </c>
      <c r="F693" s="194" t="s">
        <v>3183</v>
      </c>
      <c r="G693" s="53" t="s">
        <v>3232</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med and high temp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2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 (Med &amp; High Temp)</v>
      </c>
      <c r="C694" s="361" t="str">
        <f t="shared" si="36"/>
        <v>Fraction of Med and High Temp Industrial Heat Shifted to Other Fuels</v>
      </c>
      <c r="D694" s="9" t="s">
        <v>3221</v>
      </c>
      <c r="E694" s="53" t="s">
        <v>2802</v>
      </c>
      <c r="F694" s="194" t="s">
        <v>3183</v>
      </c>
      <c r="G694" s="53" t="s">
        <v>3233</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med and high temp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2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 (Med &amp; High Temp)</v>
      </c>
      <c r="C695" s="361" t="str">
        <f t="shared" si="36"/>
        <v>Fraction of Med and High Temp Industrial Heat Shifted to Other Fuels</v>
      </c>
      <c r="D695" s="9" t="s">
        <v>3221</v>
      </c>
      <c r="E695" s="53" t="s">
        <v>2803</v>
      </c>
      <c r="F695" s="194" t="s">
        <v>3183</v>
      </c>
      <c r="G695" s="53" t="s">
        <v>3234</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med and high temp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2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 (Med &amp; High Temp)</v>
      </c>
      <c r="C696" s="361" t="str">
        <f t="shared" si="36"/>
        <v>Fraction of Med and High Temp Industrial Heat Shifted to Other Fuels</v>
      </c>
      <c r="D696" s="9" t="s">
        <v>3221</v>
      </c>
      <c r="E696" s="53" t="s">
        <v>2800</v>
      </c>
      <c r="F696" s="194" t="s">
        <v>3183</v>
      </c>
      <c r="G696" s="53" t="s">
        <v>3235</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med and high temp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2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 (Med &amp; High Temp)</v>
      </c>
      <c r="C697" s="361" t="str">
        <f t="shared" si="36"/>
        <v>Fraction of Med and High Temp Industrial Heat Shifted to Other Fuels</v>
      </c>
      <c r="D697" s="9" t="s">
        <v>3222</v>
      </c>
      <c r="E697" s="53" t="s">
        <v>2448</v>
      </c>
      <c r="F697" s="194" t="s">
        <v>3225</v>
      </c>
      <c r="G697" s="53" t="s">
        <v>3226</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med and high temp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2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 (Med &amp; High Temp)</v>
      </c>
      <c r="C698" s="361" t="str">
        <f t="shared" si="36"/>
        <v>Fraction of Med and High Temp Industrial Heat Shifted to Other Fuels</v>
      </c>
      <c r="D698" s="9" t="s">
        <v>3222</v>
      </c>
      <c r="E698" s="53" t="s">
        <v>2449</v>
      </c>
      <c r="F698" s="194" t="s">
        <v>3225</v>
      </c>
      <c r="G698" s="53" t="s">
        <v>3227</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med and high temp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2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 (Med &amp; High Temp)</v>
      </c>
      <c r="C699" s="361" t="str">
        <f t="shared" si="36"/>
        <v>Fraction of Med and High Temp Industrial Heat Shifted to Other Fuels</v>
      </c>
      <c r="D699" s="9" t="s">
        <v>3222</v>
      </c>
      <c r="E699" s="53" t="s">
        <v>2450</v>
      </c>
      <c r="F699" s="194" t="s">
        <v>3225</v>
      </c>
      <c r="G699" s="53" t="s">
        <v>3228</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med and high temp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2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 (Med &amp; High Temp)</v>
      </c>
      <c r="C700" s="361" t="str">
        <f t="shared" si="36"/>
        <v>Fraction of Med and High Temp Industrial Heat Shifted to Other Fuels</v>
      </c>
      <c r="D700" s="9" t="s">
        <v>3222</v>
      </c>
      <c r="E700" s="53" t="s">
        <v>2451</v>
      </c>
      <c r="F700" s="194" t="s">
        <v>3225</v>
      </c>
      <c r="G700" s="53" t="s">
        <v>3229</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med and high temp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2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 (Med &amp; High Temp)</v>
      </c>
      <c r="C701" s="361" t="str">
        <f t="shared" si="36"/>
        <v>Fraction of Med and High Temp Industrial Heat Shifted to Other Fuels</v>
      </c>
      <c r="D701" s="9" t="s">
        <v>3222</v>
      </c>
      <c r="E701" s="53" t="s">
        <v>2452</v>
      </c>
      <c r="F701" s="194" t="s">
        <v>3225</v>
      </c>
      <c r="G701" s="53" t="s">
        <v>3230</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med and high temp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2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 (Med &amp; High Temp)</v>
      </c>
      <c r="C702" s="361" t="str">
        <f t="shared" si="36"/>
        <v>Fraction of Med and High Temp Industrial Heat Shifted to Other Fuels</v>
      </c>
      <c r="D702" s="9" t="s">
        <v>3222</v>
      </c>
      <c r="E702" s="53" t="s">
        <v>2453</v>
      </c>
      <c r="F702" s="194" t="s">
        <v>3225</v>
      </c>
      <c r="G702" s="53" t="s">
        <v>3231</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med and high temp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2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 (Med &amp; High Temp)</v>
      </c>
      <c r="C703" s="361" t="str">
        <f t="shared" si="36"/>
        <v>Fraction of Med and High Temp Industrial Heat Shifted to Other Fuels</v>
      </c>
      <c r="D703" s="9" t="s">
        <v>3222</v>
      </c>
      <c r="E703" s="53" t="s">
        <v>2801</v>
      </c>
      <c r="F703" s="194" t="s">
        <v>3225</v>
      </c>
      <c r="G703" s="53" t="s">
        <v>3232</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med and high temp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2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 (Med &amp; High Temp)</v>
      </c>
      <c r="C704" s="361" t="str">
        <f t="shared" si="36"/>
        <v>Fraction of Med and High Temp Industrial Heat Shifted to Other Fuels</v>
      </c>
      <c r="D704" s="9" t="s">
        <v>3222</v>
      </c>
      <c r="E704" s="53" t="s">
        <v>2802</v>
      </c>
      <c r="F704" s="194" t="s">
        <v>3225</v>
      </c>
      <c r="G704" s="53" t="s">
        <v>3233</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med and high temp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2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 (Med &amp; High Temp)</v>
      </c>
      <c r="C705" s="361" t="str">
        <f t="shared" si="36"/>
        <v>Fraction of Med and High Temp Industrial Heat Shifted to Other Fuels</v>
      </c>
      <c r="D705" s="9" t="s">
        <v>3222</v>
      </c>
      <c r="E705" s="53" t="s">
        <v>2803</v>
      </c>
      <c r="F705" s="194" t="s">
        <v>3225</v>
      </c>
      <c r="G705" s="53" t="s">
        <v>3234</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med and high temp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2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 (Med &amp; High Temp)</v>
      </c>
      <c r="C706" s="361" t="str">
        <f t="shared" si="36"/>
        <v>Fraction of Med and High Temp Industrial Heat Shifted to Other Fuels</v>
      </c>
      <c r="D706" s="9" t="s">
        <v>3222</v>
      </c>
      <c r="E706" s="53" t="s">
        <v>2800</v>
      </c>
      <c r="F706" s="194" t="s">
        <v>3225</v>
      </c>
      <c r="G706" s="53" t="s">
        <v>3235</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med and high temp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2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 (Med &amp; High Temp)</v>
      </c>
      <c r="C707" s="361" t="str">
        <f t="shared" si="36"/>
        <v>Fraction of Med and High Temp Industrial Heat Shifted to Other Fuels</v>
      </c>
      <c r="D707" s="9" t="s">
        <v>3223</v>
      </c>
      <c r="E707" s="53" t="s">
        <v>2448</v>
      </c>
      <c r="F707" s="194" t="s">
        <v>3184</v>
      </c>
      <c r="G707" s="53" t="s">
        <v>3226</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med and high temp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2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 (Med &amp; High Temp)</v>
      </c>
      <c r="C708" s="361" t="str">
        <f t="shared" si="36"/>
        <v>Fraction of Med and High Temp Industrial Heat Shifted to Other Fuels</v>
      </c>
      <c r="D708" s="9" t="s">
        <v>3223</v>
      </c>
      <c r="E708" s="53" t="s">
        <v>2449</v>
      </c>
      <c r="F708" s="194" t="s">
        <v>3184</v>
      </c>
      <c r="G708" s="53" t="s">
        <v>3227</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med and high temp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2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 (Med &amp; High Temp)</v>
      </c>
      <c r="C709" s="361" t="str">
        <f t="shared" si="36"/>
        <v>Fraction of Med and High Temp Industrial Heat Shifted to Other Fuels</v>
      </c>
      <c r="D709" s="9" t="s">
        <v>3223</v>
      </c>
      <c r="E709" s="53" t="s">
        <v>2450</v>
      </c>
      <c r="F709" s="194" t="s">
        <v>3184</v>
      </c>
      <c r="G709" s="53" t="s">
        <v>3228</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med and high temp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2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 (Med &amp; High Temp)</v>
      </c>
      <c r="C710" s="361" t="str">
        <f t="shared" si="36"/>
        <v>Fraction of Med and High Temp Industrial Heat Shifted to Other Fuels</v>
      </c>
      <c r="D710" s="9" t="s">
        <v>3223</v>
      </c>
      <c r="E710" s="53" t="s">
        <v>2451</v>
      </c>
      <c r="F710" s="194" t="s">
        <v>3184</v>
      </c>
      <c r="G710" s="53" t="s">
        <v>3229</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med and high temp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2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 (Med &amp; High Temp)</v>
      </c>
      <c r="C711" s="361" t="str">
        <f t="shared" si="36"/>
        <v>Fraction of Med and High Temp Industrial Heat Shifted to Other Fuels</v>
      </c>
      <c r="D711" s="9" t="s">
        <v>3223</v>
      </c>
      <c r="E711" s="53" t="s">
        <v>2452</v>
      </c>
      <c r="F711" s="194" t="s">
        <v>3184</v>
      </c>
      <c r="G711" s="53" t="s">
        <v>3230</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med and high temp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2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 (Med &amp; High Temp)</v>
      </c>
      <c r="C712" s="361" t="str">
        <f t="shared" si="36"/>
        <v>Fraction of Med and High Temp Industrial Heat Shifted to Other Fuels</v>
      </c>
      <c r="D712" s="9" t="s">
        <v>3223</v>
      </c>
      <c r="E712" s="53" t="s">
        <v>2453</v>
      </c>
      <c r="F712" s="194" t="s">
        <v>3184</v>
      </c>
      <c r="G712" s="53" t="s">
        <v>3231</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med and high temp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2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 (Med &amp; High Temp)</v>
      </c>
      <c r="C713" s="361" t="str">
        <f t="shared" si="36"/>
        <v>Fraction of Med and High Temp Industrial Heat Shifted to Other Fuels</v>
      </c>
      <c r="D713" s="9" t="s">
        <v>3223</v>
      </c>
      <c r="E713" s="53" t="s">
        <v>2801</v>
      </c>
      <c r="F713" s="194" t="s">
        <v>3184</v>
      </c>
      <c r="G713" s="53" t="s">
        <v>3232</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med and high temp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2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 (Med &amp; High Temp)</v>
      </c>
      <c r="C714" s="361" t="str">
        <f t="shared" si="36"/>
        <v>Fraction of Med and High Temp Industrial Heat Shifted to Other Fuels</v>
      </c>
      <c r="D714" s="9" t="s">
        <v>3223</v>
      </c>
      <c r="E714" s="53" t="s">
        <v>2802</v>
      </c>
      <c r="F714" s="194" t="s">
        <v>3184</v>
      </c>
      <c r="G714" s="53" t="s">
        <v>3233</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med and high temp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2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 (Med &amp; High Temp)</v>
      </c>
      <c r="C715" s="361" t="str">
        <f t="shared" si="36"/>
        <v>Fraction of Med and High Temp Industrial Heat Shifted to Other Fuels</v>
      </c>
      <c r="D715" s="9" t="s">
        <v>3223</v>
      </c>
      <c r="E715" s="53" t="s">
        <v>2803</v>
      </c>
      <c r="F715" s="194" t="s">
        <v>3184</v>
      </c>
      <c r="G715" s="53" t="s">
        <v>3234</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med and high temp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2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 (Med &amp; High Temp)</v>
      </c>
      <c r="C716" s="361" t="str">
        <f t="shared" si="36"/>
        <v>Fraction of Med and High Temp Industrial Heat Shifted to Other Fuels</v>
      </c>
      <c r="D716" s="9" t="s">
        <v>3223</v>
      </c>
      <c r="E716" s="53" t="s">
        <v>2800</v>
      </c>
      <c r="F716" s="194" t="s">
        <v>3184</v>
      </c>
      <c r="G716" s="53" t="s">
        <v>3235</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med and high temp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x14ac:dyDescent="0.2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Electrification (Low Temp)</v>
      </c>
      <c r="C717" s="362" t="s">
        <v>3529</v>
      </c>
      <c r="D717" s="284" t="s">
        <v>3199</v>
      </c>
      <c r="E717" s="285"/>
      <c r="F717" s="194" t="s">
        <v>3224</v>
      </c>
      <c r="G717" s="53"/>
      <c r="H717" s="54">
        <v>1602</v>
      </c>
      <c r="I717" s="53" t="s">
        <v>45</v>
      </c>
      <c r="J717" s="359" t="str">
        <f>IF(ISBLANK(INDEX('Policy Characteristics'!D:D,MATCH($C717,'Policy Characteristics'!$C:$C,0))),"",INDEX('Policy Characteristics'!D:D,MATCH($C717,'Policy Characteristics'!$C:$C,0)))</f>
        <v>Electrification + Hydrogen</v>
      </c>
      <c r="K717" s="357" t="str">
        <f>IF(ISBLANK(INDEX('Policy Characteristics'!E:E,MATCH($C717,'Policy Characteristics'!$C:$C,0))),"",INDEX('Policy Characteristics'!E:E,MATCH($C717,'Policy Characteristics'!$C:$C,0)))</f>
        <v>indst low temp fuel type shifting</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fuel shifted</v>
      </c>
      <c r="P717" s="35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357" t="str">
        <f>IF(ISBLANK(INDEX('Policy Characteristics'!K:K,MATCH($C717,'Policy Characteristics'!$C:$C,0))),"",INDEX('Policy Characteristics'!K:K,MATCH($C717,'Policy Characteristics'!$C:$C,0)))</f>
        <v>industry-ag-main.html#fuel-switching</v>
      </c>
      <c r="R717" s="357" t="str">
        <f>IF(ISBLANK(INDEX('Policy Characteristics'!L:L,MATCH($C717,'Policy Characteristics'!$C:$C,0))),"",INDEX('Policy Characteristics'!L:L,MATCH($C717,'Policy Characteristics'!$C:$C,0)))</f>
        <v>industry-elec-and-hydrogen.html</v>
      </c>
    </row>
    <row r="718" spans="1:18" x14ac:dyDescent="0.2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Electrification (Low Temp)</v>
      </c>
      <c r="C718" s="361" t="str">
        <f>C$717</f>
        <v>Fraction of Low Temp Industrial Heat Shifted to Other Fuels</v>
      </c>
      <c r="D718" s="285" t="s">
        <v>3200</v>
      </c>
      <c r="E718" s="285"/>
      <c r="F718" s="194" t="s">
        <v>2860</v>
      </c>
      <c r="G718" s="55"/>
      <c r="H718" s="54">
        <v>1603</v>
      </c>
      <c r="I718" s="53" t="s">
        <v>44</v>
      </c>
      <c r="J718" s="359" t="str">
        <f>IF(ISBLANK(INDEX('Policy Characteristics'!D:D,MATCH($C718,'Policy Characteristics'!$C:$C,0))),"",INDEX('Policy Characteristics'!D:D,MATCH($C718,'Policy Characteristics'!$C:$C,0)))</f>
        <v>Electrification + Hydrogen</v>
      </c>
      <c r="K718" s="357" t="str">
        <f>IF(ISBLANK(INDEX('Policy Characteristics'!E:E,MATCH($C718,'Policy Characteristics'!$C:$C,0))),"",INDEX('Policy Characteristics'!E:E,MATCH($C718,'Policy Characteristics'!$C:$C,0)))</f>
        <v>indst low temp fuel type shifting</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fuel shifted</v>
      </c>
      <c r="P718" s="35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357" t="str">
        <f>IF(ISBLANK(INDEX('Policy Characteristics'!K:K,MATCH($C718,'Policy Characteristics'!$C:$C,0))),"",INDEX('Policy Characteristics'!K:K,MATCH($C718,'Policy Characteristics'!$C:$C,0)))</f>
        <v>industry-ag-main.html#fuel-switching</v>
      </c>
      <c r="R718" s="357" t="str">
        <f>IF(ISBLANK(INDEX('Policy Characteristics'!L:L,MATCH($C718,'Policy Characteristics'!$C:$C,0))),"",INDEX('Policy Characteristics'!L:L,MATCH($C718,'Policy Characteristics'!$C:$C,0)))</f>
        <v>industry-elec-and-hydrogen.html</v>
      </c>
    </row>
    <row r="719" spans="1:18" x14ac:dyDescent="0.2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Electrification (Low Temp)</v>
      </c>
      <c r="C719" s="361" t="str">
        <f t="shared" ref="C719:C741" si="37">C$717</f>
        <v>Fraction of Low Temp Industrial Heat Shifted to Other Fuels</v>
      </c>
      <c r="D719" s="285" t="s">
        <v>3201</v>
      </c>
      <c r="E719" s="285"/>
      <c r="F719" s="194" t="s">
        <v>3165</v>
      </c>
      <c r="G719" s="55"/>
      <c r="H719" s="54">
        <v>1604</v>
      </c>
      <c r="I719" s="53" t="s">
        <v>44</v>
      </c>
      <c r="J719" s="359" t="str">
        <f>IF(ISBLANK(INDEX('Policy Characteristics'!D:D,MATCH($C719,'Policy Characteristics'!$C:$C,0))),"",INDEX('Policy Characteristics'!D:D,MATCH($C719,'Policy Characteristics'!$C:$C,0)))</f>
        <v>Electrification + Hydrogen</v>
      </c>
      <c r="K719" s="357" t="str">
        <f>IF(ISBLANK(INDEX('Policy Characteristics'!E:E,MATCH($C719,'Policy Characteristics'!$C:$C,0))),"",INDEX('Policy Characteristics'!E:E,MATCH($C719,'Policy Characteristics'!$C:$C,0)))</f>
        <v>indst low temp fuel type shifting</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fuel shifted</v>
      </c>
      <c r="P719" s="35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357" t="str">
        <f>IF(ISBLANK(INDEX('Policy Characteristics'!K:K,MATCH($C719,'Policy Characteristics'!$C:$C,0))),"",INDEX('Policy Characteristics'!K:K,MATCH($C719,'Policy Characteristics'!$C:$C,0)))</f>
        <v>industry-ag-main.html#fuel-switching</v>
      </c>
      <c r="R719" s="357" t="str">
        <f>IF(ISBLANK(INDEX('Policy Characteristics'!L:L,MATCH($C719,'Policy Characteristics'!$C:$C,0))),"",INDEX('Policy Characteristics'!L:L,MATCH($C719,'Policy Characteristics'!$C:$C,0)))</f>
        <v>industry-elec-and-hydrogen.html</v>
      </c>
    </row>
    <row r="720" spans="1:18" x14ac:dyDescent="0.2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Electrification (Low Temp)</v>
      </c>
      <c r="C720" s="361" t="str">
        <f t="shared" si="37"/>
        <v>Fraction of Low Temp Industrial Heat Shifted to Other Fuels</v>
      </c>
      <c r="D720" s="285" t="s">
        <v>3202</v>
      </c>
      <c r="E720" s="285"/>
      <c r="F720" s="194" t="s">
        <v>3166</v>
      </c>
      <c r="G720" s="55"/>
      <c r="H720" s="54">
        <v>1605</v>
      </c>
      <c r="I720" s="53" t="s">
        <v>44</v>
      </c>
      <c r="J720" s="359" t="str">
        <f>IF(ISBLANK(INDEX('Policy Characteristics'!D:D,MATCH($C720,'Policy Characteristics'!$C:$C,0))),"",INDEX('Policy Characteristics'!D:D,MATCH($C720,'Policy Characteristics'!$C:$C,0)))</f>
        <v>Electrification + Hydrogen</v>
      </c>
      <c r="K720" s="357" t="str">
        <f>IF(ISBLANK(INDEX('Policy Characteristics'!E:E,MATCH($C720,'Policy Characteristics'!$C:$C,0))),"",INDEX('Policy Characteristics'!E:E,MATCH($C720,'Policy Characteristics'!$C:$C,0)))</f>
        <v>indst low temp fuel type shifting</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fuel shifted</v>
      </c>
      <c r="P720" s="35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357" t="str">
        <f>IF(ISBLANK(INDEX('Policy Characteristics'!K:K,MATCH($C720,'Policy Characteristics'!$C:$C,0))),"",INDEX('Policy Characteristics'!K:K,MATCH($C720,'Policy Characteristics'!$C:$C,0)))</f>
        <v>industry-ag-main.html#fuel-switching</v>
      </c>
      <c r="R720" s="357" t="str">
        <f>IF(ISBLANK(INDEX('Policy Characteristics'!L:L,MATCH($C720,'Policy Characteristics'!$C:$C,0))),"",INDEX('Policy Characteristics'!L:L,MATCH($C720,'Policy Characteristics'!$C:$C,0)))</f>
        <v>industry-elec-and-hydrogen.html</v>
      </c>
    </row>
    <row r="721" spans="1:18" x14ac:dyDescent="0.2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Electrification (Low Temp)</v>
      </c>
      <c r="C721" s="361" t="str">
        <f t="shared" si="37"/>
        <v>Fraction of Low Temp Industrial Heat Shifted to Other Fuels</v>
      </c>
      <c r="D721" s="285" t="s">
        <v>3203</v>
      </c>
      <c r="E721" s="285"/>
      <c r="F721" s="194" t="s">
        <v>3167</v>
      </c>
      <c r="G721" s="55"/>
      <c r="H721" s="54">
        <v>1606</v>
      </c>
      <c r="I721" s="53" t="s">
        <v>44</v>
      </c>
      <c r="J721" s="359" t="str">
        <f>IF(ISBLANK(INDEX('Policy Characteristics'!D:D,MATCH($C721,'Policy Characteristics'!$C:$C,0))),"",INDEX('Policy Characteristics'!D:D,MATCH($C721,'Policy Characteristics'!$C:$C,0)))</f>
        <v>Electrification + Hydrogen</v>
      </c>
      <c r="K721" s="357" t="str">
        <f>IF(ISBLANK(INDEX('Policy Characteristics'!E:E,MATCH($C721,'Policy Characteristics'!$C:$C,0))),"",INDEX('Policy Characteristics'!E:E,MATCH($C721,'Policy Characteristics'!$C:$C,0)))</f>
        <v>indst low temp fuel type shifting</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fuel shifted</v>
      </c>
      <c r="P721" s="35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357" t="str">
        <f>IF(ISBLANK(INDEX('Policy Characteristics'!K:K,MATCH($C721,'Policy Characteristics'!$C:$C,0))),"",INDEX('Policy Characteristics'!K:K,MATCH($C721,'Policy Characteristics'!$C:$C,0)))</f>
        <v>industry-ag-main.html#fuel-switching</v>
      </c>
      <c r="R721" s="357" t="str">
        <f>IF(ISBLANK(INDEX('Policy Characteristics'!L:L,MATCH($C721,'Policy Characteristics'!$C:$C,0))),"",INDEX('Policy Characteristics'!L:L,MATCH($C721,'Policy Characteristics'!$C:$C,0)))</f>
        <v>industry-elec-and-hydrogen.html</v>
      </c>
    </row>
    <row r="722" spans="1:18" x14ac:dyDescent="0.2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Electrification (Low Temp)</v>
      </c>
      <c r="C722" s="361" t="str">
        <f t="shared" si="37"/>
        <v>Fraction of Low Temp Industrial Heat Shifted to Other Fuels</v>
      </c>
      <c r="D722" s="285" t="s">
        <v>3204</v>
      </c>
      <c r="E722" s="285"/>
      <c r="F722" s="194" t="s">
        <v>3168</v>
      </c>
      <c r="G722" s="55"/>
      <c r="H722" s="54">
        <v>1607</v>
      </c>
      <c r="I722" s="53" t="s">
        <v>44</v>
      </c>
      <c r="J722" s="359" t="str">
        <f>IF(ISBLANK(INDEX('Policy Characteristics'!D:D,MATCH($C722,'Policy Characteristics'!$C:$C,0))),"",INDEX('Policy Characteristics'!D:D,MATCH($C722,'Policy Characteristics'!$C:$C,0)))</f>
        <v>Electrification + Hydrogen</v>
      </c>
      <c r="K722" s="357" t="str">
        <f>IF(ISBLANK(INDEX('Policy Characteristics'!E:E,MATCH($C722,'Policy Characteristics'!$C:$C,0))),"",INDEX('Policy Characteristics'!E:E,MATCH($C722,'Policy Characteristics'!$C:$C,0)))</f>
        <v>indst low temp fuel type shifting</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1</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of fuel shifted</v>
      </c>
      <c r="P722" s="35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357" t="str">
        <f>IF(ISBLANK(INDEX('Policy Characteristics'!K:K,MATCH($C722,'Policy Characteristics'!$C:$C,0))),"",INDEX('Policy Characteristics'!K:K,MATCH($C722,'Policy Characteristics'!$C:$C,0)))</f>
        <v>industry-ag-main.html#fuel-switching</v>
      </c>
      <c r="R722" s="357" t="str">
        <f>IF(ISBLANK(INDEX('Policy Characteristics'!L:L,MATCH($C722,'Policy Characteristics'!$C:$C,0))),"",INDEX('Policy Characteristics'!L:L,MATCH($C722,'Policy Characteristics'!$C:$C,0)))</f>
        <v>industry-elec-and-hydrogen.html</v>
      </c>
    </row>
    <row r="723" spans="1:18" x14ac:dyDescent="0.2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Electrification (Low Temp)</v>
      </c>
      <c r="C723" s="361" t="str">
        <f t="shared" si="37"/>
        <v>Fraction of Low Temp Industrial Heat Shifted to Other Fuels</v>
      </c>
      <c r="D723" s="285" t="s">
        <v>3205</v>
      </c>
      <c r="E723" s="285"/>
      <c r="F723" s="194" t="s">
        <v>3169</v>
      </c>
      <c r="G723" s="55"/>
      <c r="H723" s="54">
        <v>1608</v>
      </c>
      <c r="I723" s="53" t="s">
        <v>44</v>
      </c>
      <c r="J723" s="359" t="str">
        <f>IF(ISBLANK(INDEX('Policy Characteristics'!D:D,MATCH($C723,'Policy Characteristics'!$C:$C,0))),"",INDEX('Policy Characteristics'!D:D,MATCH($C723,'Policy Characteristics'!$C:$C,0)))</f>
        <v>Electrification + Hydrogen</v>
      </c>
      <c r="K723" s="357" t="str">
        <f>IF(ISBLANK(INDEX('Policy Characteristics'!E:E,MATCH($C723,'Policy Characteristics'!$C:$C,0))),"",INDEX('Policy Characteristics'!E:E,MATCH($C723,'Policy Characteristics'!$C:$C,0)))</f>
        <v>indst low temp fuel type shifting</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1</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of fuel shifted</v>
      </c>
      <c r="P723" s="35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357" t="str">
        <f>IF(ISBLANK(INDEX('Policy Characteristics'!K:K,MATCH($C723,'Policy Characteristics'!$C:$C,0))),"",INDEX('Policy Characteristics'!K:K,MATCH($C723,'Policy Characteristics'!$C:$C,0)))</f>
        <v>industry-ag-main.html#fuel-switching</v>
      </c>
      <c r="R723" s="357" t="str">
        <f>IF(ISBLANK(INDEX('Policy Characteristics'!L:L,MATCH($C723,'Policy Characteristics'!$C:$C,0))),"",INDEX('Policy Characteristics'!L:L,MATCH($C723,'Policy Characteristics'!$C:$C,0)))</f>
        <v>industry-elec-and-hydrogen.html</v>
      </c>
    </row>
    <row r="724" spans="1:18" x14ac:dyDescent="0.2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Electrification (Low Temp)</v>
      </c>
      <c r="C724" s="361" t="str">
        <f t="shared" si="37"/>
        <v>Fraction of Low Temp Industrial Heat Shifted to Other Fuels</v>
      </c>
      <c r="D724" s="285" t="s">
        <v>3206</v>
      </c>
      <c r="E724" s="285"/>
      <c r="F724" s="194" t="s">
        <v>3170</v>
      </c>
      <c r="G724" s="55"/>
      <c r="H724" s="54">
        <v>1609</v>
      </c>
      <c r="I724" s="53" t="s">
        <v>44</v>
      </c>
      <c r="J724" s="359" t="str">
        <f>IF(ISBLANK(INDEX('Policy Characteristics'!D:D,MATCH($C724,'Policy Characteristics'!$C:$C,0))),"",INDEX('Policy Characteristics'!D:D,MATCH($C724,'Policy Characteristics'!$C:$C,0)))</f>
        <v>Electrification + Hydrogen</v>
      </c>
      <c r="K724" s="357" t="str">
        <f>IF(ISBLANK(INDEX('Policy Characteristics'!E:E,MATCH($C724,'Policy Characteristics'!$C:$C,0))),"",INDEX('Policy Characteristics'!E:E,MATCH($C724,'Policy Characteristics'!$C:$C,0)))</f>
        <v>indst low temp fuel type shifting</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1</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of fuel shifted</v>
      </c>
      <c r="P724" s="35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357" t="str">
        <f>IF(ISBLANK(INDEX('Policy Characteristics'!K:K,MATCH($C724,'Policy Characteristics'!$C:$C,0))),"",INDEX('Policy Characteristics'!K:K,MATCH($C724,'Policy Characteristics'!$C:$C,0)))</f>
        <v>industry-ag-main.html#fuel-switching</v>
      </c>
      <c r="R724" s="357" t="str">
        <f>IF(ISBLANK(INDEX('Policy Characteristics'!L:L,MATCH($C724,'Policy Characteristics'!$C:$C,0))),"",INDEX('Policy Characteristics'!L:L,MATCH($C724,'Policy Characteristics'!$C:$C,0)))</f>
        <v>industry-elec-and-hydrogen.html</v>
      </c>
    </row>
    <row r="725" spans="1:18" x14ac:dyDescent="0.2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Electrification (Low Temp)</v>
      </c>
      <c r="C725" s="361" t="str">
        <f t="shared" si="37"/>
        <v>Fraction of Low Temp Industrial Heat Shifted to Other Fuels</v>
      </c>
      <c r="D725" s="285" t="s">
        <v>3207</v>
      </c>
      <c r="E725" s="285"/>
      <c r="F725" s="194" t="s">
        <v>3171</v>
      </c>
      <c r="G725" s="55"/>
      <c r="H725" s="54">
        <v>1610</v>
      </c>
      <c r="I725" s="53" t="s">
        <v>44</v>
      </c>
      <c r="J725" s="359" t="str">
        <f>IF(ISBLANK(INDEX('Policy Characteristics'!D:D,MATCH($C725,'Policy Characteristics'!$C:$C,0))),"",INDEX('Policy Characteristics'!D:D,MATCH($C725,'Policy Characteristics'!$C:$C,0)))</f>
        <v>Electrification + Hydrogen</v>
      </c>
      <c r="K725" s="357" t="str">
        <f>IF(ISBLANK(INDEX('Policy Characteristics'!E:E,MATCH($C725,'Policy Characteristics'!$C:$C,0))),"",INDEX('Policy Characteristics'!E:E,MATCH($C725,'Policy Characteristics'!$C:$C,0)))</f>
        <v>indst low temp fuel type shifting</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1</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of fuel shifted</v>
      </c>
      <c r="P725" s="35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357" t="str">
        <f>IF(ISBLANK(INDEX('Policy Characteristics'!K:K,MATCH($C725,'Policy Characteristics'!$C:$C,0))),"",INDEX('Policy Characteristics'!K:K,MATCH($C725,'Policy Characteristics'!$C:$C,0)))</f>
        <v>industry-ag-main.html#fuel-switching</v>
      </c>
      <c r="R725" s="357" t="str">
        <f>IF(ISBLANK(INDEX('Policy Characteristics'!L:L,MATCH($C725,'Policy Characteristics'!$C:$C,0))),"",INDEX('Policy Characteristics'!L:L,MATCH($C725,'Policy Characteristics'!$C:$C,0)))</f>
        <v>industry-elec-and-hydrogen.html</v>
      </c>
    </row>
    <row r="726" spans="1:18" x14ac:dyDescent="0.2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Electrification (Low Temp)</v>
      </c>
      <c r="C726" s="361" t="str">
        <f t="shared" si="37"/>
        <v>Fraction of Low Temp Industrial Heat Shifted to Other Fuels</v>
      </c>
      <c r="D726" s="285" t="s">
        <v>3208</v>
      </c>
      <c r="E726" s="285"/>
      <c r="F726" s="194" t="s">
        <v>2662</v>
      </c>
      <c r="G726" s="55"/>
      <c r="H726" s="54">
        <v>1611</v>
      </c>
      <c r="I726" s="53" t="s">
        <v>44</v>
      </c>
      <c r="J726" s="359" t="str">
        <f>IF(ISBLANK(INDEX('Policy Characteristics'!D:D,MATCH($C726,'Policy Characteristics'!$C:$C,0))),"",INDEX('Policy Characteristics'!D:D,MATCH($C726,'Policy Characteristics'!$C:$C,0)))</f>
        <v>Electrification + Hydrogen</v>
      </c>
      <c r="K726" s="357" t="str">
        <f>IF(ISBLANK(INDEX('Policy Characteristics'!E:E,MATCH($C726,'Policy Characteristics'!$C:$C,0))),"",INDEX('Policy Characteristics'!E:E,MATCH($C726,'Policy Characteristics'!$C:$C,0)))</f>
        <v>indst low temp fuel type shifting</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1</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of fuel shifted</v>
      </c>
      <c r="P726" s="35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357" t="str">
        <f>IF(ISBLANK(INDEX('Policy Characteristics'!K:K,MATCH($C726,'Policy Characteristics'!$C:$C,0))),"",INDEX('Policy Characteristics'!K:K,MATCH($C726,'Policy Characteristics'!$C:$C,0)))</f>
        <v>industry-ag-main.html#fuel-switching</v>
      </c>
      <c r="R726" s="357" t="str">
        <f>IF(ISBLANK(INDEX('Policy Characteristics'!L:L,MATCH($C726,'Policy Characteristics'!$C:$C,0))),"",INDEX('Policy Characteristics'!L:L,MATCH($C726,'Policy Characteristics'!$C:$C,0)))</f>
        <v>industry-elec-and-hydrogen.html</v>
      </c>
    </row>
    <row r="727" spans="1:18" x14ac:dyDescent="0.2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Electrification (Low Temp)</v>
      </c>
      <c r="C727" s="361" t="str">
        <f t="shared" si="37"/>
        <v>Fraction of Low Temp Industrial Heat Shifted to Other Fuels</v>
      </c>
      <c r="D727" s="285" t="s">
        <v>3209</v>
      </c>
      <c r="E727" s="285"/>
      <c r="F727" s="194" t="s">
        <v>3172</v>
      </c>
      <c r="G727" s="55"/>
      <c r="H727" s="54">
        <v>1612</v>
      </c>
      <c r="I727" s="53" t="s">
        <v>44</v>
      </c>
      <c r="J727" s="359" t="str">
        <f>IF(ISBLANK(INDEX('Policy Characteristics'!D:D,MATCH($C727,'Policy Characteristics'!$C:$C,0))),"",INDEX('Policy Characteristics'!D:D,MATCH($C727,'Policy Characteristics'!$C:$C,0)))</f>
        <v>Electrification + Hydrogen</v>
      </c>
      <c r="K727" s="357" t="str">
        <f>IF(ISBLANK(INDEX('Policy Characteristics'!E:E,MATCH($C727,'Policy Characteristics'!$C:$C,0))),"",INDEX('Policy Characteristics'!E:E,MATCH($C727,'Policy Characteristics'!$C:$C,0)))</f>
        <v>indst low temp fuel type shifting</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1</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of fuel shifted</v>
      </c>
      <c r="P727" s="35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357" t="str">
        <f>IF(ISBLANK(INDEX('Policy Characteristics'!K:K,MATCH($C727,'Policy Characteristics'!$C:$C,0))),"",INDEX('Policy Characteristics'!K:K,MATCH($C727,'Policy Characteristics'!$C:$C,0)))</f>
        <v>industry-ag-main.html#fuel-switching</v>
      </c>
      <c r="R727" s="357" t="str">
        <f>IF(ISBLANK(INDEX('Policy Characteristics'!L:L,MATCH($C727,'Policy Characteristics'!$C:$C,0))),"",INDEX('Policy Characteristics'!L:L,MATCH($C727,'Policy Characteristics'!$C:$C,0)))</f>
        <v>industry-elec-and-hydrogen.html</v>
      </c>
    </row>
    <row r="728" spans="1:18" x14ac:dyDescent="0.2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Electrification (Low Temp)</v>
      </c>
      <c r="C728" s="361" t="str">
        <f t="shared" si="37"/>
        <v>Fraction of Low Temp Industrial Heat Shifted to Other Fuels</v>
      </c>
      <c r="D728" s="285" t="s">
        <v>3210</v>
      </c>
      <c r="E728" s="285"/>
      <c r="F728" s="194" t="s">
        <v>3173</v>
      </c>
      <c r="G728" s="55"/>
      <c r="H728" s="54">
        <v>1613</v>
      </c>
      <c r="I728" s="53" t="s">
        <v>44</v>
      </c>
      <c r="J728" s="359" t="str">
        <f>IF(ISBLANK(INDEX('Policy Characteristics'!D:D,MATCH($C728,'Policy Characteristics'!$C:$C,0))),"",INDEX('Policy Characteristics'!D:D,MATCH($C728,'Policy Characteristics'!$C:$C,0)))</f>
        <v>Electrification + Hydrogen</v>
      </c>
      <c r="K728" s="357" t="str">
        <f>IF(ISBLANK(INDEX('Policy Characteristics'!E:E,MATCH($C728,'Policy Characteristics'!$C:$C,0))),"",INDEX('Policy Characteristics'!E:E,MATCH($C728,'Policy Characteristics'!$C:$C,0)))</f>
        <v>indst low temp fuel type shifting</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1</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of fuel shifted</v>
      </c>
      <c r="P728" s="35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357" t="str">
        <f>IF(ISBLANK(INDEX('Policy Characteristics'!K:K,MATCH($C728,'Policy Characteristics'!$C:$C,0))),"",INDEX('Policy Characteristics'!K:K,MATCH($C728,'Policy Characteristics'!$C:$C,0)))</f>
        <v>industry-ag-main.html#fuel-switching</v>
      </c>
      <c r="R728" s="357" t="str">
        <f>IF(ISBLANK(INDEX('Policy Characteristics'!L:L,MATCH($C728,'Policy Characteristics'!$C:$C,0))),"",INDEX('Policy Characteristics'!L:L,MATCH($C728,'Policy Characteristics'!$C:$C,0)))</f>
        <v>industry-elec-and-hydrogen.html</v>
      </c>
    </row>
    <row r="729" spans="1:18" x14ac:dyDescent="0.2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Electrification (Low Temp)</v>
      </c>
      <c r="C729" s="361" t="str">
        <f t="shared" si="37"/>
        <v>Fraction of Low Temp Industrial Heat Shifted to Other Fuels</v>
      </c>
      <c r="D729" s="285" t="s">
        <v>3211</v>
      </c>
      <c r="E729" s="285"/>
      <c r="F729" s="194" t="s">
        <v>3174</v>
      </c>
      <c r="G729" s="55"/>
      <c r="H729" s="54">
        <v>1614</v>
      </c>
      <c r="I729" s="53" t="s">
        <v>44</v>
      </c>
      <c r="J729" s="359" t="str">
        <f>IF(ISBLANK(INDEX('Policy Characteristics'!D:D,MATCH($C729,'Policy Characteristics'!$C:$C,0))),"",INDEX('Policy Characteristics'!D:D,MATCH($C729,'Policy Characteristics'!$C:$C,0)))</f>
        <v>Electrification + Hydrogen</v>
      </c>
      <c r="K729" s="357" t="str">
        <f>IF(ISBLANK(INDEX('Policy Characteristics'!E:E,MATCH($C729,'Policy Characteristics'!$C:$C,0))),"",INDEX('Policy Characteristics'!E:E,MATCH($C729,'Policy Characteristics'!$C:$C,0)))</f>
        <v>indst low temp fuel type shifting</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1</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of fuel shifted</v>
      </c>
      <c r="P729" s="35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357" t="str">
        <f>IF(ISBLANK(INDEX('Policy Characteristics'!K:K,MATCH($C729,'Policy Characteristics'!$C:$C,0))),"",INDEX('Policy Characteristics'!K:K,MATCH($C729,'Policy Characteristics'!$C:$C,0)))</f>
        <v>industry-ag-main.html#fuel-switching</v>
      </c>
      <c r="R729" s="357" t="str">
        <f>IF(ISBLANK(INDEX('Policy Characteristics'!L:L,MATCH($C729,'Policy Characteristics'!$C:$C,0))),"",INDEX('Policy Characteristics'!L:L,MATCH($C729,'Policy Characteristics'!$C:$C,0)))</f>
        <v>industry-elec-and-hydrogen.html</v>
      </c>
    </row>
    <row r="730" spans="1:18" x14ac:dyDescent="0.2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Electrification (Low Temp)</v>
      </c>
      <c r="C730" s="361" t="str">
        <f t="shared" si="37"/>
        <v>Fraction of Low Temp Industrial Heat Shifted to Other Fuels</v>
      </c>
      <c r="D730" s="285" t="s">
        <v>3212</v>
      </c>
      <c r="E730" s="285"/>
      <c r="F730" s="194" t="s">
        <v>2663</v>
      </c>
      <c r="G730" s="55"/>
      <c r="H730" s="54">
        <v>1615</v>
      </c>
      <c r="I730" s="53" t="s">
        <v>44</v>
      </c>
      <c r="J730" s="359" t="str">
        <f>IF(ISBLANK(INDEX('Policy Characteristics'!D:D,MATCH($C730,'Policy Characteristics'!$C:$C,0))),"",INDEX('Policy Characteristics'!D:D,MATCH($C730,'Policy Characteristics'!$C:$C,0)))</f>
        <v>Electrification + Hydrogen</v>
      </c>
      <c r="K730" s="357" t="str">
        <f>IF(ISBLANK(INDEX('Policy Characteristics'!E:E,MATCH($C730,'Policy Characteristics'!$C:$C,0))),"",INDEX('Policy Characteristics'!E:E,MATCH($C730,'Policy Characteristics'!$C:$C,0)))</f>
        <v>indst low temp fuel type shifting</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1</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of fuel shifted</v>
      </c>
      <c r="P730" s="35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357" t="str">
        <f>IF(ISBLANK(INDEX('Policy Characteristics'!K:K,MATCH($C730,'Policy Characteristics'!$C:$C,0))),"",INDEX('Policy Characteristics'!K:K,MATCH($C730,'Policy Characteristics'!$C:$C,0)))</f>
        <v>industry-ag-main.html#fuel-switching</v>
      </c>
      <c r="R730" s="357" t="str">
        <f>IF(ISBLANK(INDEX('Policy Characteristics'!L:L,MATCH($C730,'Policy Characteristics'!$C:$C,0))),"",INDEX('Policy Characteristics'!L:L,MATCH($C730,'Policy Characteristics'!$C:$C,0)))</f>
        <v>industry-elec-and-hydrogen.html</v>
      </c>
    </row>
    <row r="731" spans="1:18" x14ac:dyDescent="0.2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Electrification (Low Temp)</v>
      </c>
      <c r="C731" s="361" t="str">
        <f t="shared" si="37"/>
        <v>Fraction of Low Temp Industrial Heat Shifted to Other Fuels</v>
      </c>
      <c r="D731" s="285" t="s">
        <v>3213</v>
      </c>
      <c r="E731" s="285"/>
      <c r="F731" s="194" t="s">
        <v>3175</v>
      </c>
      <c r="G731" s="55"/>
      <c r="H731" s="54">
        <v>1616</v>
      </c>
      <c r="I731" s="53" t="s">
        <v>44</v>
      </c>
      <c r="J731" s="359" t="str">
        <f>IF(ISBLANK(INDEX('Policy Characteristics'!D:D,MATCH($C731,'Policy Characteristics'!$C:$C,0))),"",INDEX('Policy Characteristics'!D:D,MATCH($C731,'Policy Characteristics'!$C:$C,0)))</f>
        <v>Electrification + Hydrogen</v>
      </c>
      <c r="K731" s="357" t="str">
        <f>IF(ISBLANK(INDEX('Policy Characteristics'!E:E,MATCH($C731,'Policy Characteristics'!$C:$C,0))),"",INDEX('Policy Characteristics'!E:E,MATCH($C731,'Policy Characteristics'!$C:$C,0)))</f>
        <v>indst low temp fuel type shifting</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1</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of fuel shifted</v>
      </c>
      <c r="P731" s="35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357" t="str">
        <f>IF(ISBLANK(INDEX('Policy Characteristics'!K:K,MATCH($C731,'Policy Characteristics'!$C:$C,0))),"",INDEX('Policy Characteristics'!K:K,MATCH($C731,'Policy Characteristics'!$C:$C,0)))</f>
        <v>industry-ag-main.html#fuel-switching</v>
      </c>
      <c r="R731" s="357" t="str">
        <f>IF(ISBLANK(INDEX('Policy Characteristics'!L:L,MATCH($C731,'Policy Characteristics'!$C:$C,0))),"",INDEX('Policy Characteristics'!L:L,MATCH($C731,'Policy Characteristics'!$C:$C,0)))</f>
        <v>industry-elec-and-hydrogen.html</v>
      </c>
    </row>
    <row r="732" spans="1:18" x14ac:dyDescent="0.2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Electrification (Low Temp)</v>
      </c>
      <c r="C732" s="361" t="str">
        <f t="shared" si="37"/>
        <v>Fraction of Low Temp Industrial Heat Shifted to Other Fuels</v>
      </c>
      <c r="D732" s="285" t="s">
        <v>3214</v>
      </c>
      <c r="E732" s="285"/>
      <c r="F732" s="194" t="s">
        <v>3176</v>
      </c>
      <c r="G732" s="55"/>
      <c r="H732" s="54">
        <v>1617</v>
      </c>
      <c r="I732" s="53" t="s">
        <v>44</v>
      </c>
      <c r="J732" s="359" t="str">
        <f>IF(ISBLANK(INDEX('Policy Characteristics'!D:D,MATCH($C732,'Policy Characteristics'!$C:$C,0))),"",INDEX('Policy Characteristics'!D:D,MATCH($C732,'Policy Characteristics'!$C:$C,0)))</f>
        <v>Electrification + Hydrogen</v>
      </c>
      <c r="K732" s="357" t="str">
        <f>IF(ISBLANK(INDEX('Policy Characteristics'!E:E,MATCH($C732,'Policy Characteristics'!$C:$C,0))),"",INDEX('Policy Characteristics'!E:E,MATCH($C732,'Policy Characteristics'!$C:$C,0)))</f>
        <v>indst low temp fuel type shifting</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1</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of fuel shifted</v>
      </c>
      <c r="P732" s="35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357" t="str">
        <f>IF(ISBLANK(INDEX('Policy Characteristics'!K:K,MATCH($C732,'Policy Characteristics'!$C:$C,0))),"",INDEX('Policy Characteristics'!K:K,MATCH($C732,'Policy Characteristics'!$C:$C,0)))</f>
        <v>industry-ag-main.html#fuel-switching</v>
      </c>
      <c r="R732" s="357" t="str">
        <f>IF(ISBLANK(INDEX('Policy Characteristics'!L:L,MATCH($C732,'Policy Characteristics'!$C:$C,0))),"",INDEX('Policy Characteristics'!L:L,MATCH($C732,'Policy Characteristics'!$C:$C,0)))</f>
        <v>industry-elec-and-hydrogen.html</v>
      </c>
    </row>
    <row r="733" spans="1:18" x14ac:dyDescent="0.2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Electrification (Low Temp)</v>
      </c>
      <c r="C733" s="361" t="str">
        <f t="shared" si="37"/>
        <v>Fraction of Low Temp Industrial Heat Shifted to Other Fuels</v>
      </c>
      <c r="D733" s="285" t="s">
        <v>3215</v>
      </c>
      <c r="E733" s="285"/>
      <c r="F733" s="194" t="s">
        <v>3177</v>
      </c>
      <c r="G733" s="55"/>
      <c r="H733" s="54">
        <v>1618</v>
      </c>
      <c r="I733" s="53" t="s">
        <v>44</v>
      </c>
      <c r="J733" s="359" t="str">
        <f>IF(ISBLANK(INDEX('Policy Characteristics'!D:D,MATCH($C733,'Policy Characteristics'!$C:$C,0))),"",INDEX('Policy Characteristics'!D:D,MATCH($C733,'Policy Characteristics'!$C:$C,0)))</f>
        <v>Electrification + Hydrogen</v>
      </c>
      <c r="K733" s="357" t="str">
        <f>IF(ISBLANK(INDEX('Policy Characteristics'!E:E,MATCH($C733,'Policy Characteristics'!$C:$C,0))),"",INDEX('Policy Characteristics'!E:E,MATCH($C733,'Policy Characteristics'!$C:$C,0)))</f>
        <v>indst low temp fuel type shifting</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1</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of fuel shifted</v>
      </c>
      <c r="P733" s="35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357" t="str">
        <f>IF(ISBLANK(INDEX('Policy Characteristics'!K:K,MATCH($C733,'Policy Characteristics'!$C:$C,0))),"",INDEX('Policy Characteristics'!K:K,MATCH($C733,'Policy Characteristics'!$C:$C,0)))</f>
        <v>industry-ag-main.html#fuel-switching</v>
      </c>
      <c r="R733" s="357" t="str">
        <f>IF(ISBLANK(INDEX('Policy Characteristics'!L:L,MATCH($C733,'Policy Characteristics'!$C:$C,0))),"",INDEX('Policy Characteristics'!L:L,MATCH($C733,'Policy Characteristics'!$C:$C,0)))</f>
        <v>industry-elec-and-hydrogen.html</v>
      </c>
    </row>
    <row r="734" spans="1:18" x14ac:dyDescent="0.2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Electrification (Low Temp)</v>
      </c>
      <c r="C734" s="361" t="str">
        <f t="shared" si="37"/>
        <v>Fraction of Low Temp Industrial Heat Shifted to Other Fuels</v>
      </c>
      <c r="D734" s="285" t="s">
        <v>3216</v>
      </c>
      <c r="E734" s="285"/>
      <c r="F734" s="194" t="s">
        <v>3178</v>
      </c>
      <c r="G734" s="55"/>
      <c r="H734" s="54">
        <v>1619</v>
      </c>
      <c r="I734" s="53" t="s">
        <v>44</v>
      </c>
      <c r="J734" s="359" t="str">
        <f>IF(ISBLANK(INDEX('Policy Characteristics'!D:D,MATCH($C734,'Policy Characteristics'!$C:$C,0))),"",INDEX('Policy Characteristics'!D:D,MATCH($C734,'Policy Characteristics'!$C:$C,0)))</f>
        <v>Electrification + Hydrogen</v>
      </c>
      <c r="K734" s="357" t="str">
        <f>IF(ISBLANK(INDEX('Policy Characteristics'!E:E,MATCH($C734,'Policy Characteristics'!$C:$C,0))),"",INDEX('Policy Characteristics'!E:E,MATCH($C734,'Policy Characteristics'!$C:$C,0)))</f>
        <v>indst low temp fuel type shifting</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1</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of fuel shifted</v>
      </c>
      <c r="P734" s="35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357" t="str">
        <f>IF(ISBLANK(INDEX('Policy Characteristics'!K:K,MATCH($C734,'Policy Characteristics'!$C:$C,0))),"",INDEX('Policy Characteristics'!K:K,MATCH($C734,'Policy Characteristics'!$C:$C,0)))</f>
        <v>industry-ag-main.html#fuel-switching</v>
      </c>
      <c r="R734" s="357" t="str">
        <f>IF(ISBLANK(INDEX('Policy Characteristics'!L:L,MATCH($C734,'Policy Characteristics'!$C:$C,0))),"",INDEX('Policy Characteristics'!L:L,MATCH($C734,'Policy Characteristics'!$C:$C,0)))</f>
        <v>industry-elec-and-hydrogen.html</v>
      </c>
    </row>
    <row r="735" spans="1:18" x14ac:dyDescent="0.2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Electrification (Low Temp)</v>
      </c>
      <c r="C735" s="361" t="str">
        <f t="shared" si="37"/>
        <v>Fraction of Low Temp Industrial Heat Shifted to Other Fuels</v>
      </c>
      <c r="D735" s="285" t="s">
        <v>3217</v>
      </c>
      <c r="E735" s="285"/>
      <c r="F735" s="194" t="s">
        <v>3179</v>
      </c>
      <c r="G735" s="55"/>
      <c r="H735" s="54">
        <v>1620</v>
      </c>
      <c r="I735" s="53" t="s">
        <v>44</v>
      </c>
      <c r="J735" s="359" t="str">
        <f>IF(ISBLANK(INDEX('Policy Characteristics'!D:D,MATCH($C735,'Policy Characteristics'!$C:$C,0))),"",INDEX('Policy Characteristics'!D:D,MATCH($C735,'Policy Characteristics'!$C:$C,0)))</f>
        <v>Electrification + Hydrogen</v>
      </c>
      <c r="K735" s="357" t="str">
        <f>IF(ISBLANK(INDEX('Policy Characteristics'!E:E,MATCH($C735,'Policy Characteristics'!$C:$C,0))),"",INDEX('Policy Characteristics'!E:E,MATCH($C735,'Policy Characteristics'!$C:$C,0)))</f>
        <v>indst low temp fuel type shifting</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1</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of fuel shifted</v>
      </c>
      <c r="P735" s="35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357" t="str">
        <f>IF(ISBLANK(INDEX('Policy Characteristics'!K:K,MATCH($C735,'Policy Characteristics'!$C:$C,0))),"",INDEX('Policy Characteristics'!K:K,MATCH($C735,'Policy Characteristics'!$C:$C,0)))</f>
        <v>industry-ag-main.html#fuel-switching</v>
      </c>
      <c r="R735" s="357" t="str">
        <f>IF(ISBLANK(INDEX('Policy Characteristics'!L:L,MATCH($C735,'Policy Characteristics'!$C:$C,0))),"",INDEX('Policy Characteristics'!L:L,MATCH($C735,'Policy Characteristics'!$C:$C,0)))</f>
        <v>industry-elec-and-hydrogen.html</v>
      </c>
    </row>
    <row r="736" spans="1:18" x14ac:dyDescent="0.2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Electrification (Low Temp)</v>
      </c>
      <c r="C736" s="361" t="str">
        <f t="shared" si="37"/>
        <v>Fraction of Low Temp Industrial Heat Shifted to Other Fuels</v>
      </c>
      <c r="D736" s="285" t="s">
        <v>3218</v>
      </c>
      <c r="E736" s="285"/>
      <c r="F736" s="194" t="s">
        <v>3180</v>
      </c>
      <c r="G736" s="55"/>
      <c r="H736" s="54">
        <v>1621</v>
      </c>
      <c r="I736" s="53" t="s">
        <v>44</v>
      </c>
      <c r="J736" s="359" t="str">
        <f>IF(ISBLANK(INDEX('Policy Characteristics'!D:D,MATCH($C736,'Policy Characteristics'!$C:$C,0))),"",INDEX('Policy Characteristics'!D:D,MATCH($C736,'Policy Characteristics'!$C:$C,0)))</f>
        <v>Electrification + Hydrogen</v>
      </c>
      <c r="K736" s="357" t="str">
        <f>IF(ISBLANK(INDEX('Policy Characteristics'!E:E,MATCH($C736,'Policy Characteristics'!$C:$C,0))),"",INDEX('Policy Characteristics'!E:E,MATCH($C736,'Policy Characteristics'!$C:$C,0)))</f>
        <v>indst low temp fuel type shifting</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1</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of fuel shifted</v>
      </c>
      <c r="P736" s="35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357" t="str">
        <f>IF(ISBLANK(INDEX('Policy Characteristics'!K:K,MATCH($C736,'Policy Characteristics'!$C:$C,0))),"",INDEX('Policy Characteristics'!K:K,MATCH($C736,'Policy Characteristics'!$C:$C,0)))</f>
        <v>industry-ag-main.html#fuel-switching</v>
      </c>
      <c r="R736" s="357" t="str">
        <f>IF(ISBLANK(INDEX('Policy Characteristics'!L:L,MATCH($C736,'Policy Characteristics'!$C:$C,0))),"",INDEX('Policy Characteristics'!L:L,MATCH($C736,'Policy Characteristics'!$C:$C,0)))</f>
        <v>industry-elec-and-hydrogen.html</v>
      </c>
    </row>
    <row r="737" spans="1:18" x14ac:dyDescent="0.2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Electrification (Low Temp)</v>
      </c>
      <c r="C737" s="361" t="str">
        <f t="shared" si="37"/>
        <v>Fraction of Low Temp Industrial Heat Shifted to Other Fuels</v>
      </c>
      <c r="D737" s="285" t="s">
        <v>3219</v>
      </c>
      <c r="E737" s="285"/>
      <c r="F737" s="194" t="s">
        <v>3181</v>
      </c>
      <c r="G737" s="55"/>
      <c r="H737" s="54">
        <v>1622</v>
      </c>
      <c r="I737" s="53" t="s">
        <v>44</v>
      </c>
      <c r="J737" s="359" t="str">
        <f>IF(ISBLANK(INDEX('Policy Characteristics'!D:D,MATCH($C737,'Policy Characteristics'!$C:$C,0))),"",INDEX('Policy Characteristics'!D:D,MATCH($C737,'Policy Characteristics'!$C:$C,0)))</f>
        <v>Electrification + Hydrogen</v>
      </c>
      <c r="K737" s="357" t="str">
        <f>IF(ISBLANK(INDEX('Policy Characteristics'!E:E,MATCH($C737,'Policy Characteristics'!$C:$C,0))),"",INDEX('Policy Characteristics'!E:E,MATCH($C737,'Policy Characteristics'!$C:$C,0)))</f>
        <v>indst low temp fuel type shifting</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1</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of fuel shifted</v>
      </c>
      <c r="P737" s="35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357" t="str">
        <f>IF(ISBLANK(INDEX('Policy Characteristics'!K:K,MATCH($C737,'Policy Characteristics'!$C:$C,0))),"",INDEX('Policy Characteristics'!K:K,MATCH($C737,'Policy Characteristics'!$C:$C,0)))</f>
        <v>industry-ag-main.html#fuel-switching</v>
      </c>
      <c r="R737" s="357" t="str">
        <f>IF(ISBLANK(INDEX('Policy Characteristics'!L:L,MATCH($C737,'Policy Characteristics'!$C:$C,0))),"",INDEX('Policy Characteristics'!L:L,MATCH($C737,'Policy Characteristics'!$C:$C,0)))</f>
        <v>industry-elec-and-hydrogen.html</v>
      </c>
    </row>
    <row r="738" spans="1:18" x14ac:dyDescent="0.2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Electrification (Low Temp)</v>
      </c>
      <c r="C738" s="361" t="str">
        <f t="shared" si="37"/>
        <v>Fraction of Low Temp Industrial Heat Shifted to Other Fuels</v>
      </c>
      <c r="D738" s="285" t="s">
        <v>3220</v>
      </c>
      <c r="E738" s="285"/>
      <c r="F738" s="194" t="s">
        <v>3182</v>
      </c>
      <c r="G738" s="55"/>
      <c r="H738" s="54">
        <v>1623</v>
      </c>
      <c r="I738" s="53" t="s">
        <v>44</v>
      </c>
      <c r="J738" s="359" t="str">
        <f>IF(ISBLANK(INDEX('Policy Characteristics'!D:D,MATCH($C738,'Policy Characteristics'!$C:$C,0))),"",INDEX('Policy Characteristics'!D:D,MATCH($C738,'Policy Characteristics'!$C:$C,0)))</f>
        <v>Electrification + Hydrogen</v>
      </c>
      <c r="K738" s="357" t="str">
        <f>IF(ISBLANK(INDEX('Policy Characteristics'!E:E,MATCH($C738,'Policy Characteristics'!$C:$C,0))),"",INDEX('Policy Characteristics'!E:E,MATCH($C738,'Policy Characteristics'!$C:$C,0)))</f>
        <v>indst low temp fuel type shifting</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1</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of fuel shifted</v>
      </c>
      <c r="P738" s="35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357" t="str">
        <f>IF(ISBLANK(INDEX('Policy Characteristics'!K:K,MATCH($C738,'Policy Characteristics'!$C:$C,0))),"",INDEX('Policy Characteristics'!K:K,MATCH($C738,'Policy Characteristics'!$C:$C,0)))</f>
        <v>industry-ag-main.html#fuel-switching</v>
      </c>
      <c r="R738" s="357" t="str">
        <f>IF(ISBLANK(INDEX('Policy Characteristics'!L:L,MATCH($C738,'Policy Characteristics'!$C:$C,0))),"",INDEX('Policy Characteristics'!L:L,MATCH($C738,'Policy Characteristics'!$C:$C,0)))</f>
        <v>industry-elec-and-hydrogen.html</v>
      </c>
    </row>
    <row r="739" spans="1:18" x14ac:dyDescent="0.2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Electrification (Low Temp)</v>
      </c>
      <c r="C739" s="361" t="str">
        <f t="shared" si="37"/>
        <v>Fraction of Low Temp Industrial Heat Shifted to Other Fuels</v>
      </c>
      <c r="D739" s="285" t="s">
        <v>3221</v>
      </c>
      <c r="E739" s="285"/>
      <c r="F739" s="194" t="s">
        <v>3183</v>
      </c>
      <c r="G739" s="55"/>
      <c r="H739" s="54">
        <v>1624</v>
      </c>
      <c r="I739" s="53" t="s">
        <v>44</v>
      </c>
      <c r="J739" s="359" t="str">
        <f>IF(ISBLANK(INDEX('Policy Characteristics'!D:D,MATCH($C739,'Policy Characteristics'!$C:$C,0))),"",INDEX('Policy Characteristics'!D:D,MATCH($C739,'Policy Characteristics'!$C:$C,0)))</f>
        <v>Electrification + Hydrogen</v>
      </c>
      <c r="K739" s="357" t="str">
        <f>IF(ISBLANK(INDEX('Policy Characteristics'!E:E,MATCH($C739,'Policy Characteristics'!$C:$C,0))),"",INDEX('Policy Characteristics'!E:E,MATCH($C739,'Policy Characteristics'!$C:$C,0)))</f>
        <v>indst low temp fuel type shifting</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1</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of fuel shifted</v>
      </c>
      <c r="P739" s="35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357" t="str">
        <f>IF(ISBLANK(INDEX('Policy Characteristics'!K:K,MATCH($C739,'Policy Characteristics'!$C:$C,0))),"",INDEX('Policy Characteristics'!K:K,MATCH($C739,'Policy Characteristics'!$C:$C,0)))</f>
        <v>industry-ag-main.html#fuel-switching</v>
      </c>
      <c r="R739" s="357" t="str">
        <f>IF(ISBLANK(INDEX('Policy Characteristics'!L:L,MATCH($C739,'Policy Characteristics'!$C:$C,0))),"",INDEX('Policy Characteristics'!L:L,MATCH($C739,'Policy Characteristics'!$C:$C,0)))</f>
        <v>industry-elec-and-hydrogen.html</v>
      </c>
    </row>
    <row r="740" spans="1:18" x14ac:dyDescent="0.2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Electrification (Low Temp)</v>
      </c>
      <c r="C740" s="361" t="str">
        <f t="shared" si="37"/>
        <v>Fraction of Low Temp Industrial Heat Shifted to Other Fuels</v>
      </c>
      <c r="D740" s="285" t="s">
        <v>3222</v>
      </c>
      <c r="E740" s="285"/>
      <c r="F740" s="194" t="s">
        <v>3225</v>
      </c>
      <c r="G740" s="55"/>
      <c r="H740" s="54">
        <v>1625</v>
      </c>
      <c r="I740" s="53" t="s">
        <v>44</v>
      </c>
      <c r="J740" s="359" t="str">
        <f>IF(ISBLANK(INDEX('Policy Characteristics'!D:D,MATCH($C740,'Policy Characteristics'!$C:$C,0))),"",INDEX('Policy Characteristics'!D:D,MATCH($C740,'Policy Characteristics'!$C:$C,0)))</f>
        <v>Electrification + Hydrogen</v>
      </c>
      <c r="K740" s="357" t="str">
        <f>IF(ISBLANK(INDEX('Policy Characteristics'!E:E,MATCH($C740,'Policy Characteristics'!$C:$C,0))),"",INDEX('Policy Characteristics'!E:E,MATCH($C740,'Policy Characteristics'!$C:$C,0)))</f>
        <v>indst low temp fuel type shifting</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1</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of fuel shifted</v>
      </c>
      <c r="P740" s="35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357" t="str">
        <f>IF(ISBLANK(INDEX('Policy Characteristics'!K:K,MATCH($C740,'Policy Characteristics'!$C:$C,0))),"",INDEX('Policy Characteristics'!K:K,MATCH($C740,'Policy Characteristics'!$C:$C,0)))</f>
        <v>industry-ag-main.html#fuel-switching</v>
      </c>
      <c r="R740" s="357" t="str">
        <f>IF(ISBLANK(INDEX('Policy Characteristics'!L:L,MATCH($C740,'Policy Characteristics'!$C:$C,0))),"",INDEX('Policy Characteristics'!L:L,MATCH($C740,'Policy Characteristics'!$C:$C,0)))</f>
        <v>industry-elec-and-hydrogen.html</v>
      </c>
    </row>
    <row r="741" spans="1:18" x14ac:dyDescent="0.2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Electrification (Low Temp)</v>
      </c>
      <c r="C741" s="361" t="str">
        <f t="shared" si="37"/>
        <v>Fraction of Low Temp Industrial Heat Shifted to Other Fuels</v>
      </c>
      <c r="D741" s="285" t="s">
        <v>3223</v>
      </c>
      <c r="E741" s="285"/>
      <c r="F741" s="194" t="s">
        <v>3184</v>
      </c>
      <c r="G741" s="55"/>
      <c r="H741" s="54">
        <v>1626</v>
      </c>
      <c r="I741" s="53" t="s">
        <v>44</v>
      </c>
      <c r="J741" s="359" t="str">
        <f>IF(ISBLANK(INDEX('Policy Characteristics'!D:D,MATCH($C741,'Policy Characteristics'!$C:$C,0))),"",INDEX('Policy Characteristics'!D:D,MATCH($C741,'Policy Characteristics'!$C:$C,0)))</f>
        <v>Electrification + Hydrogen</v>
      </c>
      <c r="K741" s="357" t="str">
        <f>IF(ISBLANK(INDEX('Policy Characteristics'!E:E,MATCH($C741,'Policy Characteristics'!$C:$C,0))),"",INDEX('Policy Characteristics'!E:E,MATCH($C741,'Policy Characteristics'!$C:$C,0)))</f>
        <v>indst low temp fuel type shifting</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1</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of fuel shifted</v>
      </c>
      <c r="P741" s="35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357" t="str">
        <f>IF(ISBLANK(INDEX('Policy Characteristics'!K:K,MATCH($C741,'Policy Characteristics'!$C:$C,0))),"",INDEX('Policy Characteristics'!K:K,MATCH($C741,'Policy Characteristics'!$C:$C,0)))</f>
        <v>industry-ag-main.html#fuel-switching</v>
      </c>
      <c r="R741" s="357" t="str">
        <f>IF(ISBLANK(INDEX('Policy Characteristics'!L:L,MATCH($C741,'Policy Characteristics'!$C:$C,0))),"",INDEX('Policy Characteristics'!L:L,MATCH($C741,'Policy Characteristics'!$C:$C,0)))</f>
        <v>industry-elec-and-hydrogen.html</v>
      </c>
    </row>
    <row r="742" spans="1:18" s="2" customFormat="1" x14ac:dyDescent="0.2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F-Gas Substitution</v>
      </c>
      <c r="C742" s="360" t="s">
        <v>2877</v>
      </c>
      <c r="D742" s="9"/>
      <c r="E742" s="9"/>
      <c r="F742" s="9"/>
      <c r="G742" s="9"/>
      <c r="H742" s="56">
        <v>58</v>
      </c>
      <c r="I742" s="9" t="s">
        <v>44</v>
      </c>
      <c r="J742" s="359" t="str">
        <f>IF(ISBLANK(INDEX('Policy Characteristics'!D:D,MATCH($C742,'Policy Characteristics'!$C:$C,0))),"",INDEX('Policy Characteristics'!D:D,MATCH($C742,'Policy Characteristics'!$C:$C,0)))</f>
        <v>F-gas Measures</v>
      </c>
      <c r="K742" s="357" t="str">
        <f>IF(ISBLANK(INDEX('Policy Characteristics'!E:E,MATCH($C742,'Policy Characteristics'!$C:$C,0))),"",INDEX('Policy Characteristics'!E:E,MATCH($C742,'Policy Characteristics'!$C:$C,0)))</f>
        <v>indst f gas substitution</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1</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of potential achieved</v>
      </c>
      <c r="P742" s="35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357" t="str">
        <f>IF(ISBLANK(INDEX('Policy Characteristics'!K:K,MATCH($C742,'Policy Characteristics'!$C:$C,0))),"",INDEX('Policy Characteristics'!K:K,MATCH($C742,'Policy Characteristics'!$C:$C,0)))</f>
        <v>industry-ag-main.html#avoid-f-gases</v>
      </c>
      <c r="R742" s="357" t="str">
        <f>IF(ISBLANK(INDEX('Policy Characteristics'!L:L,MATCH($C742,'Policy Characteristics'!$C:$C,0))),"",INDEX('Policy Characteristics'!L:L,MATCH($C742,'Policy Characteristics'!$C:$C,0)))</f>
        <v>avoid-f-gases.html</v>
      </c>
    </row>
    <row r="743" spans="1:18" s="2" customFormat="1" x14ac:dyDescent="0.2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F-Gas Destruction</v>
      </c>
      <c r="C743" s="360" t="s">
        <v>2878</v>
      </c>
      <c r="D743" s="9"/>
      <c r="E743" s="9"/>
      <c r="F743" s="9"/>
      <c r="G743" s="9"/>
      <c r="H743" s="56">
        <v>510</v>
      </c>
      <c r="I743" s="9" t="s">
        <v>44</v>
      </c>
      <c r="J743" s="359" t="str">
        <f>IF(ISBLANK(INDEX('Policy Characteristics'!D:D,MATCH($C743,'Policy Characteristics'!$C:$C,0))),"",INDEX('Policy Characteristics'!D:D,MATCH($C743,'Policy Characteristics'!$C:$C,0)))</f>
        <v>F-gas Measures</v>
      </c>
      <c r="K743" s="357" t="str">
        <f>IF(ISBLANK(INDEX('Policy Characteristics'!E:E,MATCH($C743,'Policy Characteristics'!$C:$C,0))),"",INDEX('Policy Characteristics'!E:E,MATCH($C743,'Policy Characteristics'!$C:$C,0)))</f>
        <v>indst f gas destruction</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1</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of potential achieved</v>
      </c>
      <c r="P743" s="35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357" t="str">
        <f>IF(ISBLANK(INDEX('Policy Characteristics'!K:K,MATCH($C743,'Policy Characteristics'!$C:$C,0))),"",INDEX('Policy Characteristics'!K:K,MATCH($C743,'Policy Characteristics'!$C:$C,0)))</f>
        <v>industry-ag-main.html#avoid-f-gases</v>
      </c>
      <c r="R743" s="357" t="str">
        <f>IF(ISBLANK(INDEX('Policy Characteristics'!L:L,MATCH($C743,'Policy Characteristics'!$C:$C,0))),"",INDEX('Policy Characteristics'!L:L,MATCH($C743,'Policy Characteristics'!$C:$C,0)))</f>
        <v>avoid-f-gases.html</v>
      </c>
    </row>
    <row r="744" spans="1:18" s="2" customFormat="1" x14ac:dyDescent="0.2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F-Gas Recovery</v>
      </c>
      <c r="C744" s="360" t="s">
        <v>2879</v>
      </c>
      <c r="D744" s="9"/>
      <c r="E744" s="9"/>
      <c r="F744" s="9"/>
      <c r="G744" s="9"/>
      <c r="H744" s="56">
        <v>511</v>
      </c>
      <c r="I744" s="9" t="s">
        <v>44</v>
      </c>
      <c r="J744" s="359" t="str">
        <f>IF(ISBLANK(INDEX('Policy Characteristics'!D:D,MATCH($C744,'Policy Characteristics'!$C:$C,0))),"",INDEX('Policy Characteristics'!D:D,MATCH($C744,'Policy Characteristics'!$C:$C,0)))</f>
        <v>F-gas Measures</v>
      </c>
      <c r="K744" s="357" t="str">
        <f>IF(ISBLANK(INDEX('Policy Characteristics'!E:E,MATCH($C744,'Policy Characteristics'!$C:$C,0))),"",INDEX('Policy Characteristics'!E:E,MATCH($C744,'Policy Characteristics'!$C:$C,0)))</f>
        <v>indst f gas recovery</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1</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of potential achieved</v>
      </c>
      <c r="P744" s="35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357" t="str">
        <f>IF(ISBLANK(INDEX('Policy Characteristics'!K:K,MATCH($C744,'Policy Characteristics'!$C:$C,0))),"",INDEX('Policy Characteristics'!K:K,MATCH($C744,'Policy Characteristics'!$C:$C,0)))</f>
        <v>industry-ag-main.html#avoid-f-gases</v>
      </c>
      <c r="R744" s="357" t="str">
        <f>IF(ISBLANK(INDEX('Policy Characteristics'!L:L,MATCH($C744,'Policy Characteristics'!$C:$C,0))),"",INDEX('Policy Characteristics'!L:L,MATCH($C744,'Policy Characteristics'!$C:$C,0)))</f>
        <v>avoid-f-gases.html</v>
      </c>
    </row>
    <row r="745" spans="1:18" s="2" customFormat="1" x14ac:dyDescent="0.2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F-Gas Eqpt. Maintenance &amp; Retrofits</v>
      </c>
      <c r="C745" s="360" t="s">
        <v>2880</v>
      </c>
      <c r="D745" s="9"/>
      <c r="E745" s="9"/>
      <c r="F745" s="9"/>
      <c r="G745" s="9"/>
      <c r="H745" s="56">
        <v>512</v>
      </c>
      <c r="I745" s="9" t="s">
        <v>44</v>
      </c>
      <c r="J745" s="359" t="str">
        <f>IF(ISBLANK(INDEX('Policy Characteristics'!D:D,MATCH($C745,'Policy Characteristics'!$C:$C,0))),"",INDEX('Policy Characteristics'!D:D,MATCH($C745,'Policy Characteristics'!$C:$C,0)))</f>
        <v>F-gas Measures</v>
      </c>
      <c r="K745" s="357" t="str">
        <f>IF(ISBLANK(INDEX('Policy Characteristics'!E:E,MATCH($C745,'Policy Characteristics'!$C:$C,0))),"",INDEX('Policy Characteristics'!E:E,MATCH($C745,'Policy Characteristics'!$C:$C,0)))</f>
        <v>indst f gas inspct maint retrofit</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1</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of potential achieved</v>
      </c>
      <c r="P745" s="35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45" s="357" t="str">
        <f>IF(ISBLANK(INDEX('Policy Characteristics'!K:K,MATCH($C745,'Policy Characteristics'!$C:$C,0))),"",INDEX('Policy Characteristics'!K:K,MATCH($C745,'Policy Characteristics'!$C:$C,0)))</f>
        <v>industry-ag-main.html#avoid-f-gases</v>
      </c>
      <c r="R745" s="357" t="str">
        <f>IF(ISBLANK(INDEX('Policy Characteristics'!L:L,MATCH($C745,'Policy Characteristics'!$C:$C,0))),"",INDEX('Policy Characteristics'!L:L,MATCH($C745,'Policy Characteristics'!$C:$C,0)))</f>
        <v>avoid-f-gases.html</v>
      </c>
    </row>
    <row r="746" spans="1:18" s="5" customFormat="1" x14ac:dyDescent="0.2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Improved System Design</v>
      </c>
      <c r="C746" s="362" t="s">
        <v>302</v>
      </c>
      <c r="D746" s="53"/>
      <c r="E746" s="53"/>
      <c r="F746" s="53"/>
      <c r="G746" s="53"/>
      <c r="H746" s="54">
        <v>54</v>
      </c>
      <c r="I746" s="53" t="s">
        <v>44</v>
      </c>
      <c r="J746" s="359" t="str">
        <f>IF(ISBLANK(INDEX('Policy Characteristics'!D:D,MATCH($C746,'Policy Characteristics'!$C:$C,0))),"",INDEX('Policy Characteristics'!D:D,MATCH($C746,'Policy Characteristics'!$C:$C,0)))</f>
        <v>Improved System Design</v>
      </c>
      <c r="K746" s="357" t="str">
        <f>IF(ISBLANK(INDEX('Policy Characteristics'!E:E,MATCH($C746,'Policy Characteristics'!$C:$C,0))),"",INDEX('Policy Characteristics'!E:E,MATCH($C746,'Policy Characteristics'!$C:$C,0)))</f>
        <v>indst system integration</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1</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of potential achieved</v>
      </c>
      <c r="P746" s="357" t="str">
        <f>IF(ISBLANK(INDEX('Policy Characteristics'!J:J,MATCH($C746,'Policy Characteristics'!$C:$C,0))),"",INDEX('Policy Characteristics'!J:J,MATCH($C746,'Policy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6" s="357" t="str">
        <f>IF(ISBLANK(INDEX('Policy Characteristics'!K:K,MATCH($C746,'Policy Characteristics'!$C:$C,0))),"",INDEX('Policy Characteristics'!K:K,MATCH($C746,'Policy Characteristics'!$C:$C,0)))</f>
        <v>industry-ag-main.html#system-integ</v>
      </c>
      <c r="R746" s="357" t="str">
        <f>IF(ISBLANK(INDEX('Policy Characteristics'!L:L,MATCH($C746,'Policy Characteristics'!$C:$C,0))),"",INDEX('Policy Characteristics'!L:L,MATCH($C746,'Policy Characteristics'!$C:$C,0)))</f>
        <v>improved-system-design.html</v>
      </c>
    </row>
    <row r="747" spans="1:18" s="5" customFormat="1" x14ac:dyDescent="0.2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2" t="s">
        <v>301</v>
      </c>
      <c r="D747" s="53" t="s">
        <v>3199</v>
      </c>
      <c r="E747" s="53" t="s">
        <v>2448</v>
      </c>
      <c r="F747" s="194" t="s">
        <v>3224</v>
      </c>
      <c r="G747" s="53" t="s">
        <v>2454</v>
      </c>
      <c r="H747" s="54">
        <v>958</v>
      </c>
      <c r="I747" s="53" t="s">
        <v>44</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2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ref="C748:C811" si="38">C$747</f>
        <v>Percentage Improvement in Eqpt Efficiency Standards above BAU</v>
      </c>
      <c r="D748" s="53" t="s">
        <v>3199</v>
      </c>
      <c r="E748" s="53" t="s">
        <v>2449</v>
      </c>
      <c r="F748" s="194" t="s">
        <v>3224</v>
      </c>
      <c r="G748" s="53" t="s">
        <v>2457</v>
      </c>
      <c r="H748" s="54">
        <v>959</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2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8"/>
        <v>Percentage Improvement in Eqpt Efficiency Standards above BAU</v>
      </c>
      <c r="D749" s="53" t="s">
        <v>3199</v>
      </c>
      <c r="E749" s="53" t="s">
        <v>2450</v>
      </c>
      <c r="F749" s="194" t="s">
        <v>3224</v>
      </c>
      <c r="G749" s="53" t="s">
        <v>2458</v>
      </c>
      <c r="H749" s="54">
        <v>960</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2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8"/>
        <v>Percentage Improvement in Eqpt Efficiency Standards above BAU</v>
      </c>
      <c r="D750" s="53" t="s">
        <v>3199</v>
      </c>
      <c r="E750" s="53" t="s">
        <v>2451</v>
      </c>
      <c r="F750" s="194" t="s">
        <v>3224</v>
      </c>
      <c r="G750" s="53" t="s">
        <v>2455</v>
      </c>
      <c r="H750" s="54">
        <v>961</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2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8"/>
        <v>Percentage Improvement in Eqpt Efficiency Standards above BAU</v>
      </c>
      <c r="D751" s="53" t="s">
        <v>3199</v>
      </c>
      <c r="E751" s="53" t="s">
        <v>2452</v>
      </c>
      <c r="F751" s="194" t="s">
        <v>3224</v>
      </c>
      <c r="G751" s="53" t="s">
        <v>2456</v>
      </c>
      <c r="H751" s="54">
        <v>962</v>
      </c>
      <c r="I751" s="53" t="s">
        <v>44</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2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8"/>
        <v>Percentage Improvement in Eqpt Efficiency Standards above BAU</v>
      </c>
      <c r="D752" s="53" t="s">
        <v>3199</v>
      </c>
      <c r="E752" s="53" t="s">
        <v>2453</v>
      </c>
      <c r="F752" s="194" t="s">
        <v>3224</v>
      </c>
      <c r="G752" s="53" t="s">
        <v>2459</v>
      </c>
      <c r="H752" s="54">
        <v>963</v>
      </c>
      <c r="I752" s="53" t="s">
        <v>45</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x14ac:dyDescent="0.2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8"/>
        <v>Percentage Improvement in Eqpt Efficiency Standards above BAU</v>
      </c>
      <c r="D753" s="53" t="s">
        <v>3199</v>
      </c>
      <c r="E753" s="53" t="s">
        <v>2801</v>
      </c>
      <c r="F753" s="194" t="s">
        <v>3224</v>
      </c>
      <c r="G753" s="53" t="s">
        <v>2804</v>
      </c>
      <c r="H753" s="54">
        <v>964</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2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8"/>
        <v>Percentage Improvement in Eqpt Efficiency Standards above BAU</v>
      </c>
      <c r="D754" s="53" t="s">
        <v>3199</v>
      </c>
      <c r="E754" s="53" t="s">
        <v>2802</v>
      </c>
      <c r="F754" s="194" t="s">
        <v>3224</v>
      </c>
      <c r="G754" s="53" t="s">
        <v>2806</v>
      </c>
      <c r="H754" s="54">
        <v>965</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2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8"/>
        <v>Percentage Improvement in Eqpt Efficiency Standards above BAU</v>
      </c>
      <c r="D755" s="53" t="s">
        <v>3199</v>
      </c>
      <c r="E755" s="53" t="s">
        <v>2803</v>
      </c>
      <c r="F755" s="194" t="s">
        <v>3224</v>
      </c>
      <c r="G755" s="53" t="s">
        <v>2807</v>
      </c>
      <c r="H755" s="54">
        <v>966</v>
      </c>
      <c r="I755" s="53" t="s">
        <v>44</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2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8"/>
        <v>Percentage Improvement in Eqpt Efficiency Standards above BAU</v>
      </c>
      <c r="D756" s="53" t="s">
        <v>3199</v>
      </c>
      <c r="E756" s="53" t="s">
        <v>2800</v>
      </c>
      <c r="F756" s="194" t="s">
        <v>3224</v>
      </c>
      <c r="G756" s="53" t="s">
        <v>2805</v>
      </c>
      <c r="H756" s="54">
        <v>967</v>
      </c>
      <c r="I756" s="53" t="s">
        <v>45</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2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8"/>
        <v>Percentage Improvement in Eqpt Efficiency Standards above BAU</v>
      </c>
      <c r="D757" s="9" t="s">
        <v>3200</v>
      </c>
      <c r="E757" s="53" t="s">
        <v>2448</v>
      </c>
      <c r="F757" s="194" t="s">
        <v>2860</v>
      </c>
      <c r="G757" s="53" t="s">
        <v>2454</v>
      </c>
      <c r="H757" s="54">
        <v>968</v>
      </c>
      <c r="I757" s="53" t="s">
        <v>44</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2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8"/>
        <v>Percentage Improvement in Eqpt Efficiency Standards above BAU</v>
      </c>
      <c r="D758" s="9" t="s">
        <v>3200</v>
      </c>
      <c r="E758" s="53" t="s">
        <v>2449</v>
      </c>
      <c r="F758" s="194" t="s">
        <v>2860</v>
      </c>
      <c r="G758" s="53" t="s">
        <v>2457</v>
      </c>
      <c r="H758" s="54">
        <v>969</v>
      </c>
      <c r="I758" s="53" t="s">
        <v>44</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2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8"/>
        <v>Percentage Improvement in Eqpt Efficiency Standards above BAU</v>
      </c>
      <c r="D759" s="9" t="s">
        <v>3200</v>
      </c>
      <c r="E759" s="53" t="s">
        <v>2450</v>
      </c>
      <c r="F759" s="194" t="s">
        <v>2860</v>
      </c>
      <c r="G759" s="53" t="s">
        <v>2458</v>
      </c>
      <c r="H759" s="54">
        <v>970</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2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8"/>
        <v>Percentage Improvement in Eqpt Efficiency Standards above BAU</v>
      </c>
      <c r="D760" s="9" t="s">
        <v>3200</v>
      </c>
      <c r="E760" s="53" t="s">
        <v>2451</v>
      </c>
      <c r="F760" s="194" t="s">
        <v>2860</v>
      </c>
      <c r="G760" s="53" t="s">
        <v>2455</v>
      </c>
      <c r="H760" s="54">
        <v>971</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2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8"/>
        <v>Percentage Improvement in Eqpt Efficiency Standards above BAU</v>
      </c>
      <c r="D761" s="9" t="s">
        <v>3200</v>
      </c>
      <c r="E761" s="53" t="s">
        <v>2452</v>
      </c>
      <c r="F761" s="194" t="s">
        <v>2860</v>
      </c>
      <c r="G761" s="53" t="s">
        <v>2456</v>
      </c>
      <c r="H761" s="54">
        <v>972</v>
      </c>
      <c r="I761" s="53" t="s">
        <v>44</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2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8"/>
        <v>Percentage Improvement in Eqpt Efficiency Standards above BAU</v>
      </c>
      <c r="D762" s="9" t="s">
        <v>3200</v>
      </c>
      <c r="E762" s="53" t="s">
        <v>2453</v>
      </c>
      <c r="F762" s="194" t="s">
        <v>2860</v>
      </c>
      <c r="G762" s="53" t="s">
        <v>2459</v>
      </c>
      <c r="H762" s="54">
        <v>973</v>
      </c>
      <c r="I762" s="53" t="s">
        <v>45</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2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8"/>
        <v>Percentage Improvement in Eqpt Efficiency Standards above BAU</v>
      </c>
      <c r="D763" s="9" t="s">
        <v>3200</v>
      </c>
      <c r="E763" s="53" t="s">
        <v>2801</v>
      </c>
      <c r="F763" s="194" t="s">
        <v>2860</v>
      </c>
      <c r="G763" s="53" t="s">
        <v>2804</v>
      </c>
      <c r="H763" s="54">
        <v>974</v>
      </c>
      <c r="I763" s="53" t="s">
        <v>45</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2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8"/>
        <v>Percentage Improvement in Eqpt Efficiency Standards above BAU</v>
      </c>
      <c r="D764" s="9" t="s">
        <v>3200</v>
      </c>
      <c r="E764" s="53" t="s">
        <v>2802</v>
      </c>
      <c r="F764" s="194" t="s">
        <v>2860</v>
      </c>
      <c r="G764" s="53" t="s">
        <v>2806</v>
      </c>
      <c r="H764" s="54">
        <v>975</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2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8"/>
        <v>Percentage Improvement in Eqpt Efficiency Standards above BAU</v>
      </c>
      <c r="D765" s="9" t="s">
        <v>3200</v>
      </c>
      <c r="E765" s="53" t="s">
        <v>2803</v>
      </c>
      <c r="F765" s="194" t="s">
        <v>2860</v>
      </c>
      <c r="G765" s="53" t="s">
        <v>2807</v>
      </c>
      <c r="H765" s="54">
        <v>976</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2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8"/>
        <v>Percentage Improvement in Eqpt Efficiency Standards above BAU</v>
      </c>
      <c r="D766" s="9" t="s">
        <v>3200</v>
      </c>
      <c r="E766" s="53" t="s">
        <v>2800</v>
      </c>
      <c r="F766" s="194" t="s">
        <v>2860</v>
      </c>
      <c r="G766" s="53" t="s">
        <v>2805</v>
      </c>
      <c r="H766" s="54">
        <v>977</v>
      </c>
      <c r="I766" s="53" t="s">
        <v>45</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2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8"/>
        <v>Percentage Improvement in Eqpt Efficiency Standards above BAU</v>
      </c>
      <c r="D767" s="9" t="s">
        <v>3201</v>
      </c>
      <c r="E767" s="53" t="s">
        <v>2448</v>
      </c>
      <c r="F767" s="194" t="s">
        <v>3165</v>
      </c>
      <c r="G767" s="53" t="s">
        <v>2454</v>
      </c>
      <c r="H767" s="54">
        <v>978</v>
      </c>
      <c r="I767" s="53" t="s">
        <v>44</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2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8"/>
        <v>Percentage Improvement in Eqpt Efficiency Standards above BAU</v>
      </c>
      <c r="D768" s="9" t="s">
        <v>3201</v>
      </c>
      <c r="E768" s="53" t="s">
        <v>2449</v>
      </c>
      <c r="F768" s="194" t="s">
        <v>3165</v>
      </c>
      <c r="G768" s="53" t="s">
        <v>2457</v>
      </c>
      <c r="H768" s="54">
        <v>979</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2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8"/>
        <v>Percentage Improvement in Eqpt Efficiency Standards above BAU</v>
      </c>
      <c r="D769" s="9" t="s">
        <v>3201</v>
      </c>
      <c r="E769" s="53" t="s">
        <v>2450</v>
      </c>
      <c r="F769" s="194" t="s">
        <v>3165</v>
      </c>
      <c r="G769" s="53" t="s">
        <v>2458</v>
      </c>
      <c r="H769" s="54">
        <v>980</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2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8"/>
        <v>Percentage Improvement in Eqpt Efficiency Standards above BAU</v>
      </c>
      <c r="D770" s="9" t="s">
        <v>3201</v>
      </c>
      <c r="E770" s="53" t="s">
        <v>2451</v>
      </c>
      <c r="F770" s="194" t="s">
        <v>3165</v>
      </c>
      <c r="G770" s="53" t="s">
        <v>2455</v>
      </c>
      <c r="H770" s="54">
        <v>981</v>
      </c>
      <c r="I770" s="53" t="s">
        <v>45</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2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8"/>
        <v>Percentage Improvement in Eqpt Efficiency Standards above BAU</v>
      </c>
      <c r="D771" s="9" t="s">
        <v>3201</v>
      </c>
      <c r="E771" s="53" t="s">
        <v>2452</v>
      </c>
      <c r="F771" s="194" t="s">
        <v>3165</v>
      </c>
      <c r="G771" s="53" t="s">
        <v>2456</v>
      </c>
      <c r="H771" s="54">
        <v>982</v>
      </c>
      <c r="I771" s="53" t="s">
        <v>44</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2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8"/>
        <v>Percentage Improvement in Eqpt Efficiency Standards above BAU</v>
      </c>
      <c r="D772" s="9" t="s">
        <v>3201</v>
      </c>
      <c r="E772" s="53" t="s">
        <v>2453</v>
      </c>
      <c r="F772" s="194" t="s">
        <v>3165</v>
      </c>
      <c r="G772" s="53" t="s">
        <v>2459</v>
      </c>
      <c r="H772" s="54">
        <v>983</v>
      </c>
      <c r="I772" s="53" t="s">
        <v>45</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2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8"/>
        <v>Percentage Improvement in Eqpt Efficiency Standards above BAU</v>
      </c>
      <c r="D773" s="9" t="s">
        <v>3201</v>
      </c>
      <c r="E773" s="53" t="s">
        <v>2801</v>
      </c>
      <c r="F773" s="194" t="s">
        <v>3165</v>
      </c>
      <c r="G773" s="53" t="s">
        <v>2804</v>
      </c>
      <c r="H773" s="54">
        <v>984</v>
      </c>
      <c r="I773" s="53" t="s">
        <v>45</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2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8"/>
        <v>Percentage Improvement in Eqpt Efficiency Standards above BAU</v>
      </c>
      <c r="D774" s="9" t="s">
        <v>3201</v>
      </c>
      <c r="E774" s="53" t="s">
        <v>2802</v>
      </c>
      <c r="F774" s="194" t="s">
        <v>3165</v>
      </c>
      <c r="G774" s="53" t="s">
        <v>2806</v>
      </c>
      <c r="H774" s="54">
        <v>985</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2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8"/>
        <v>Percentage Improvement in Eqpt Efficiency Standards above BAU</v>
      </c>
      <c r="D775" s="9" t="s">
        <v>3201</v>
      </c>
      <c r="E775" s="53" t="s">
        <v>2803</v>
      </c>
      <c r="F775" s="194" t="s">
        <v>3165</v>
      </c>
      <c r="G775" s="53" t="s">
        <v>2807</v>
      </c>
      <c r="H775" s="54">
        <v>986</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2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8"/>
        <v>Percentage Improvement in Eqpt Efficiency Standards above BAU</v>
      </c>
      <c r="D776" s="9" t="s">
        <v>3201</v>
      </c>
      <c r="E776" s="53" t="s">
        <v>2800</v>
      </c>
      <c r="F776" s="194" t="s">
        <v>3165</v>
      </c>
      <c r="G776" s="53" t="s">
        <v>2805</v>
      </c>
      <c r="H776" s="54">
        <v>987</v>
      </c>
      <c r="I776" s="53" t="s">
        <v>45</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2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8"/>
        <v>Percentage Improvement in Eqpt Efficiency Standards above BAU</v>
      </c>
      <c r="D777" s="9" t="s">
        <v>3202</v>
      </c>
      <c r="E777" s="53" t="s">
        <v>2448</v>
      </c>
      <c r="F777" s="194" t="s">
        <v>3166</v>
      </c>
      <c r="G777" s="53" t="s">
        <v>2454</v>
      </c>
      <c r="H777" s="54">
        <v>988</v>
      </c>
      <c r="I777" s="53" t="s">
        <v>44</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2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8"/>
        <v>Percentage Improvement in Eqpt Efficiency Standards above BAU</v>
      </c>
      <c r="D778" s="9" t="s">
        <v>3202</v>
      </c>
      <c r="E778" s="53" t="s">
        <v>2449</v>
      </c>
      <c r="F778" s="194" t="s">
        <v>3166</v>
      </c>
      <c r="G778" s="53" t="s">
        <v>2457</v>
      </c>
      <c r="H778" s="54">
        <v>989</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2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8"/>
        <v>Percentage Improvement in Eqpt Efficiency Standards above BAU</v>
      </c>
      <c r="D779" s="9" t="s">
        <v>3202</v>
      </c>
      <c r="E779" s="53" t="s">
        <v>2450</v>
      </c>
      <c r="F779" s="194" t="s">
        <v>3166</v>
      </c>
      <c r="G779" s="53" t="s">
        <v>2458</v>
      </c>
      <c r="H779" s="54">
        <v>990</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2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8"/>
        <v>Percentage Improvement in Eqpt Efficiency Standards above BAU</v>
      </c>
      <c r="D780" s="9" t="s">
        <v>3202</v>
      </c>
      <c r="E780" s="53" t="s">
        <v>2451</v>
      </c>
      <c r="F780" s="194" t="s">
        <v>3166</v>
      </c>
      <c r="G780" s="53" t="s">
        <v>2455</v>
      </c>
      <c r="H780" s="54">
        <v>991</v>
      </c>
      <c r="I780" s="53" t="s">
        <v>45</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2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8"/>
        <v>Percentage Improvement in Eqpt Efficiency Standards above BAU</v>
      </c>
      <c r="D781" s="9" t="s">
        <v>3202</v>
      </c>
      <c r="E781" s="53" t="s">
        <v>2452</v>
      </c>
      <c r="F781" s="194" t="s">
        <v>3166</v>
      </c>
      <c r="G781" s="53" t="s">
        <v>2456</v>
      </c>
      <c r="H781" s="54">
        <v>992</v>
      </c>
      <c r="I781" s="53" t="s">
        <v>44</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2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8"/>
        <v>Percentage Improvement in Eqpt Efficiency Standards above BAU</v>
      </c>
      <c r="D782" s="9" t="s">
        <v>3202</v>
      </c>
      <c r="E782" s="53" t="s">
        <v>2453</v>
      </c>
      <c r="F782" s="194" t="s">
        <v>3166</v>
      </c>
      <c r="G782" s="53" t="s">
        <v>2459</v>
      </c>
      <c r="H782" s="54">
        <v>993</v>
      </c>
      <c r="I782" s="53" t="s">
        <v>45</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2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8"/>
        <v>Percentage Improvement in Eqpt Efficiency Standards above BAU</v>
      </c>
      <c r="D783" s="9" t="s">
        <v>3202</v>
      </c>
      <c r="E783" s="53" t="s">
        <v>2801</v>
      </c>
      <c r="F783" s="194" t="s">
        <v>3166</v>
      </c>
      <c r="G783" s="53" t="s">
        <v>2804</v>
      </c>
      <c r="H783" s="54">
        <v>994</v>
      </c>
      <c r="I783" s="53" t="s">
        <v>45</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2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8"/>
        <v>Percentage Improvement in Eqpt Efficiency Standards above BAU</v>
      </c>
      <c r="D784" s="9" t="s">
        <v>3202</v>
      </c>
      <c r="E784" s="53" t="s">
        <v>2802</v>
      </c>
      <c r="F784" s="194" t="s">
        <v>3166</v>
      </c>
      <c r="G784" s="53" t="s">
        <v>2806</v>
      </c>
      <c r="H784" s="54">
        <v>995</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2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8"/>
        <v>Percentage Improvement in Eqpt Efficiency Standards above BAU</v>
      </c>
      <c r="D785" s="9" t="s">
        <v>3202</v>
      </c>
      <c r="E785" s="53" t="s">
        <v>2803</v>
      </c>
      <c r="F785" s="194" t="s">
        <v>3166</v>
      </c>
      <c r="G785" s="53" t="s">
        <v>2807</v>
      </c>
      <c r="H785" s="54">
        <v>996</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2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8"/>
        <v>Percentage Improvement in Eqpt Efficiency Standards above BAU</v>
      </c>
      <c r="D786" s="9" t="s">
        <v>3202</v>
      </c>
      <c r="E786" s="53" t="s">
        <v>2800</v>
      </c>
      <c r="F786" s="194" t="s">
        <v>3166</v>
      </c>
      <c r="G786" s="53" t="s">
        <v>2805</v>
      </c>
      <c r="H786" s="54">
        <v>997</v>
      </c>
      <c r="I786" s="53" t="s">
        <v>45</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2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si="38"/>
        <v>Percentage Improvement in Eqpt Efficiency Standards above BAU</v>
      </c>
      <c r="D787" s="9" t="s">
        <v>3203</v>
      </c>
      <c r="E787" s="53" t="s">
        <v>2448</v>
      </c>
      <c r="F787" s="194" t="s">
        <v>3167</v>
      </c>
      <c r="G787" s="53" t="s">
        <v>2454</v>
      </c>
      <c r="H787" s="54">
        <v>998</v>
      </c>
      <c r="I787" s="53" t="s">
        <v>44</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2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3203</v>
      </c>
      <c r="E788" s="53" t="s">
        <v>2449</v>
      </c>
      <c r="F788" s="194" t="s">
        <v>3167</v>
      </c>
      <c r="G788" s="53" t="s">
        <v>2457</v>
      </c>
      <c r="H788" s="54">
        <v>999</v>
      </c>
      <c r="I788" s="53" t="s">
        <v>44</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2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3203</v>
      </c>
      <c r="E789" s="53" t="s">
        <v>2450</v>
      </c>
      <c r="F789" s="194" t="s">
        <v>3167</v>
      </c>
      <c r="G789" s="53" t="s">
        <v>2458</v>
      </c>
      <c r="H789" s="54">
        <v>1000</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2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3203</v>
      </c>
      <c r="E790" s="53" t="s">
        <v>2451</v>
      </c>
      <c r="F790" s="194" t="s">
        <v>3167</v>
      </c>
      <c r="G790" s="53" t="s">
        <v>2455</v>
      </c>
      <c r="H790" s="54">
        <v>1001</v>
      </c>
      <c r="I790" s="53" t="s">
        <v>45</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2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3203</v>
      </c>
      <c r="E791" s="53" t="s">
        <v>2452</v>
      </c>
      <c r="F791" s="194" t="s">
        <v>3167</v>
      </c>
      <c r="G791" s="53" t="s">
        <v>2456</v>
      </c>
      <c r="H791" s="54">
        <v>1002</v>
      </c>
      <c r="I791" s="53" t="s">
        <v>44</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2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3203</v>
      </c>
      <c r="E792" s="53" t="s">
        <v>2453</v>
      </c>
      <c r="F792" s="194" t="s">
        <v>3167</v>
      </c>
      <c r="G792" s="53" t="s">
        <v>2459</v>
      </c>
      <c r="H792" s="54">
        <v>1003</v>
      </c>
      <c r="I792" s="53" t="s">
        <v>45</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2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3203</v>
      </c>
      <c r="E793" s="53" t="s">
        <v>2801</v>
      </c>
      <c r="F793" s="194" t="s">
        <v>3167</v>
      </c>
      <c r="G793" s="53" t="s">
        <v>2804</v>
      </c>
      <c r="H793" s="54">
        <v>1004</v>
      </c>
      <c r="I793" s="53" t="s">
        <v>45</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2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3203</v>
      </c>
      <c r="E794" s="53" t="s">
        <v>2802</v>
      </c>
      <c r="F794" s="194" t="s">
        <v>3167</v>
      </c>
      <c r="G794" s="53" t="s">
        <v>2806</v>
      </c>
      <c r="H794" s="54">
        <v>1005</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2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3203</v>
      </c>
      <c r="E795" s="53" t="s">
        <v>2803</v>
      </c>
      <c r="F795" s="194" t="s">
        <v>3167</v>
      </c>
      <c r="G795" s="53" t="s">
        <v>2807</v>
      </c>
      <c r="H795" s="54">
        <v>1006</v>
      </c>
      <c r="I795" s="53" t="s">
        <v>44</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2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3203</v>
      </c>
      <c r="E796" s="53" t="s">
        <v>2800</v>
      </c>
      <c r="F796" s="194" t="s">
        <v>3167</v>
      </c>
      <c r="G796" s="53" t="s">
        <v>2805</v>
      </c>
      <c r="H796" s="54">
        <v>1007</v>
      </c>
      <c r="I796" s="53" t="s">
        <v>45</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2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3204</v>
      </c>
      <c r="E797" s="53" t="s">
        <v>2448</v>
      </c>
      <c r="F797" s="194" t="s">
        <v>3168</v>
      </c>
      <c r="G797" s="53" t="s">
        <v>2454</v>
      </c>
      <c r="H797" s="54">
        <v>1008</v>
      </c>
      <c r="I797" s="53" t="s">
        <v>44</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2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3204</v>
      </c>
      <c r="E798" s="53" t="s">
        <v>2449</v>
      </c>
      <c r="F798" s="194" t="s">
        <v>3168</v>
      </c>
      <c r="G798" s="53" t="s">
        <v>2457</v>
      </c>
      <c r="H798" s="54">
        <v>1009</v>
      </c>
      <c r="I798" s="53" t="s">
        <v>44</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2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3204</v>
      </c>
      <c r="E799" s="53" t="s">
        <v>2450</v>
      </c>
      <c r="F799" s="194" t="s">
        <v>3168</v>
      </c>
      <c r="G799" s="53" t="s">
        <v>2458</v>
      </c>
      <c r="H799" s="54">
        <v>1010</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2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3204</v>
      </c>
      <c r="E800" s="53" t="s">
        <v>2451</v>
      </c>
      <c r="F800" s="194" t="s">
        <v>3168</v>
      </c>
      <c r="G800" s="53" t="s">
        <v>2455</v>
      </c>
      <c r="H800" s="54">
        <v>1011</v>
      </c>
      <c r="I800" s="53" t="s">
        <v>45</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2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3204</v>
      </c>
      <c r="E801" s="53" t="s">
        <v>2452</v>
      </c>
      <c r="F801" s="194" t="s">
        <v>3168</v>
      </c>
      <c r="G801" s="53" t="s">
        <v>2456</v>
      </c>
      <c r="H801" s="54">
        <v>1012</v>
      </c>
      <c r="I801" s="53" t="s">
        <v>44</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2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3204</v>
      </c>
      <c r="E802" s="53" t="s">
        <v>2453</v>
      </c>
      <c r="F802" s="194" t="s">
        <v>3168</v>
      </c>
      <c r="G802" s="53" t="s">
        <v>2459</v>
      </c>
      <c r="H802" s="54">
        <v>1013</v>
      </c>
      <c r="I802" s="53" t="s">
        <v>45</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2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3204</v>
      </c>
      <c r="E803" s="53" t="s">
        <v>2801</v>
      </c>
      <c r="F803" s="194" t="s">
        <v>3168</v>
      </c>
      <c r="G803" s="53" t="s">
        <v>2804</v>
      </c>
      <c r="H803" s="54">
        <v>1014</v>
      </c>
      <c r="I803" s="53" t="s">
        <v>45</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2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3204</v>
      </c>
      <c r="E804" s="53" t="s">
        <v>2802</v>
      </c>
      <c r="F804" s="194" t="s">
        <v>3168</v>
      </c>
      <c r="G804" s="53" t="s">
        <v>2806</v>
      </c>
      <c r="H804" s="54">
        <v>1015</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2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3204</v>
      </c>
      <c r="E805" s="53" t="s">
        <v>2803</v>
      </c>
      <c r="F805" s="194" t="s">
        <v>3168</v>
      </c>
      <c r="G805" s="53" t="s">
        <v>2807</v>
      </c>
      <c r="H805" s="54">
        <v>1016</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2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3204</v>
      </c>
      <c r="E806" s="53" t="s">
        <v>2800</v>
      </c>
      <c r="F806" s="194" t="s">
        <v>3168</v>
      </c>
      <c r="G806" s="53" t="s">
        <v>2805</v>
      </c>
      <c r="H806" s="54">
        <v>1017</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2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3205</v>
      </c>
      <c r="E807" s="53" t="s">
        <v>2448</v>
      </c>
      <c r="F807" s="194" t="s">
        <v>3169</v>
      </c>
      <c r="G807" s="53" t="s">
        <v>2454</v>
      </c>
      <c r="H807" s="54">
        <v>1018</v>
      </c>
      <c r="I807" s="53" t="s">
        <v>44</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2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3205</v>
      </c>
      <c r="E808" s="53" t="s">
        <v>2449</v>
      </c>
      <c r="F808" s="194" t="s">
        <v>3169</v>
      </c>
      <c r="G808" s="53" t="s">
        <v>2457</v>
      </c>
      <c r="H808" s="54">
        <v>1019</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2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3205</v>
      </c>
      <c r="E809" s="53" t="s">
        <v>2450</v>
      </c>
      <c r="F809" s="194" t="s">
        <v>3169</v>
      </c>
      <c r="G809" s="53" t="s">
        <v>2458</v>
      </c>
      <c r="H809" s="54">
        <v>1020</v>
      </c>
      <c r="I809" s="53" t="s">
        <v>44</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2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3205</v>
      </c>
      <c r="E810" s="53" t="s">
        <v>2451</v>
      </c>
      <c r="F810" s="194" t="s">
        <v>3169</v>
      </c>
      <c r="G810" s="53" t="s">
        <v>2455</v>
      </c>
      <c r="H810" s="54">
        <v>1021</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2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3205</v>
      </c>
      <c r="E811" s="53" t="s">
        <v>2452</v>
      </c>
      <c r="F811" s="194" t="s">
        <v>3169</v>
      </c>
      <c r="G811" s="53" t="s">
        <v>2456</v>
      </c>
      <c r="H811" s="54">
        <v>1022</v>
      </c>
      <c r="I811" s="53" t="s">
        <v>44</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2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ref="C812:C875" si="39">C$747</f>
        <v>Percentage Improvement in Eqpt Efficiency Standards above BAU</v>
      </c>
      <c r="D812" s="9" t="s">
        <v>3205</v>
      </c>
      <c r="E812" s="53" t="s">
        <v>2453</v>
      </c>
      <c r="F812" s="194" t="s">
        <v>3169</v>
      </c>
      <c r="G812" s="53" t="s">
        <v>2459</v>
      </c>
      <c r="H812" s="54">
        <v>1023</v>
      </c>
      <c r="I812" s="53" t="s">
        <v>45</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2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9"/>
        <v>Percentage Improvement in Eqpt Efficiency Standards above BAU</v>
      </c>
      <c r="D813" s="9" t="s">
        <v>3205</v>
      </c>
      <c r="E813" s="53" t="s">
        <v>2801</v>
      </c>
      <c r="F813" s="194" t="s">
        <v>3169</v>
      </c>
      <c r="G813" s="53" t="s">
        <v>2804</v>
      </c>
      <c r="H813" s="54">
        <v>1024</v>
      </c>
      <c r="I813" s="53" t="s">
        <v>45</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2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9"/>
        <v>Percentage Improvement in Eqpt Efficiency Standards above BAU</v>
      </c>
      <c r="D814" s="9" t="s">
        <v>3205</v>
      </c>
      <c r="E814" s="53" t="s">
        <v>2802</v>
      </c>
      <c r="F814" s="194" t="s">
        <v>3169</v>
      </c>
      <c r="G814" s="53" t="s">
        <v>2806</v>
      </c>
      <c r="H814" s="54">
        <v>1025</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2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9"/>
        <v>Percentage Improvement in Eqpt Efficiency Standards above BAU</v>
      </c>
      <c r="D815" s="9" t="s">
        <v>3205</v>
      </c>
      <c r="E815" s="53" t="s">
        <v>2803</v>
      </c>
      <c r="F815" s="194" t="s">
        <v>3169</v>
      </c>
      <c r="G815" s="53" t="s">
        <v>2807</v>
      </c>
      <c r="H815" s="54">
        <v>1026</v>
      </c>
      <c r="I815" s="53" t="s">
        <v>44</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2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9"/>
        <v>Percentage Improvement in Eqpt Efficiency Standards above BAU</v>
      </c>
      <c r="D816" s="9" t="s">
        <v>3205</v>
      </c>
      <c r="E816" s="53" t="s">
        <v>2800</v>
      </c>
      <c r="F816" s="194" t="s">
        <v>3169</v>
      </c>
      <c r="G816" s="53" t="s">
        <v>2805</v>
      </c>
      <c r="H816" s="54">
        <v>1027</v>
      </c>
      <c r="I816" s="53" t="s">
        <v>45</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2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9"/>
        <v>Percentage Improvement in Eqpt Efficiency Standards above BAU</v>
      </c>
      <c r="D817" s="9" t="s">
        <v>3206</v>
      </c>
      <c r="E817" s="53" t="s">
        <v>2448</v>
      </c>
      <c r="F817" s="194" t="s">
        <v>3170</v>
      </c>
      <c r="G817" s="53" t="s">
        <v>2454</v>
      </c>
      <c r="H817" s="54">
        <v>1028</v>
      </c>
      <c r="I817" s="53" t="s">
        <v>44</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2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9"/>
        <v>Percentage Improvement in Eqpt Efficiency Standards above BAU</v>
      </c>
      <c r="D818" s="9" t="s">
        <v>3206</v>
      </c>
      <c r="E818" s="53" t="s">
        <v>2449</v>
      </c>
      <c r="F818" s="194" t="s">
        <v>3170</v>
      </c>
      <c r="G818" s="53" t="s">
        <v>2457</v>
      </c>
      <c r="H818" s="54">
        <v>1029</v>
      </c>
      <c r="I818" s="53" t="s">
        <v>44</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2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9"/>
        <v>Percentage Improvement in Eqpt Efficiency Standards above BAU</v>
      </c>
      <c r="D819" s="9" t="s">
        <v>3206</v>
      </c>
      <c r="E819" s="53" t="s">
        <v>2450</v>
      </c>
      <c r="F819" s="194" t="s">
        <v>3170</v>
      </c>
      <c r="G819" s="53" t="s">
        <v>2458</v>
      </c>
      <c r="H819" s="54">
        <v>1030</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2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9"/>
        <v>Percentage Improvement in Eqpt Efficiency Standards above BAU</v>
      </c>
      <c r="D820" s="9" t="s">
        <v>3206</v>
      </c>
      <c r="E820" s="53" t="s">
        <v>2451</v>
      </c>
      <c r="F820" s="194" t="s">
        <v>3170</v>
      </c>
      <c r="G820" s="53" t="s">
        <v>2455</v>
      </c>
      <c r="H820" s="54">
        <v>1031</v>
      </c>
      <c r="I820" s="53" t="s">
        <v>45</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2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9"/>
        <v>Percentage Improvement in Eqpt Efficiency Standards above BAU</v>
      </c>
      <c r="D821" s="9" t="s">
        <v>3206</v>
      </c>
      <c r="E821" s="53" t="s">
        <v>2452</v>
      </c>
      <c r="F821" s="194" t="s">
        <v>3170</v>
      </c>
      <c r="G821" s="53" t="s">
        <v>2456</v>
      </c>
      <c r="H821" s="54">
        <v>1032</v>
      </c>
      <c r="I821" s="53" t="s">
        <v>44</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2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9"/>
        <v>Percentage Improvement in Eqpt Efficiency Standards above BAU</v>
      </c>
      <c r="D822" s="9" t="s">
        <v>3206</v>
      </c>
      <c r="E822" s="53" t="s">
        <v>2453</v>
      </c>
      <c r="F822" s="194" t="s">
        <v>3170</v>
      </c>
      <c r="G822" s="53" t="s">
        <v>2459</v>
      </c>
      <c r="H822" s="54">
        <v>1033</v>
      </c>
      <c r="I822" s="53" t="s">
        <v>45</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2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9"/>
        <v>Percentage Improvement in Eqpt Efficiency Standards above BAU</v>
      </c>
      <c r="D823" s="9" t="s">
        <v>3206</v>
      </c>
      <c r="E823" s="53" t="s">
        <v>2801</v>
      </c>
      <c r="F823" s="194" t="s">
        <v>3170</v>
      </c>
      <c r="G823" s="53" t="s">
        <v>2804</v>
      </c>
      <c r="H823" s="54">
        <v>1034</v>
      </c>
      <c r="I823" s="53" t="s">
        <v>45</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2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9"/>
        <v>Percentage Improvement in Eqpt Efficiency Standards above BAU</v>
      </c>
      <c r="D824" s="9" t="s">
        <v>3206</v>
      </c>
      <c r="E824" s="53" t="s">
        <v>2802</v>
      </c>
      <c r="F824" s="194" t="s">
        <v>3170</v>
      </c>
      <c r="G824" s="53" t="s">
        <v>2806</v>
      </c>
      <c r="H824" s="54">
        <v>1035</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2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9"/>
        <v>Percentage Improvement in Eqpt Efficiency Standards above BAU</v>
      </c>
      <c r="D825" s="9" t="s">
        <v>3206</v>
      </c>
      <c r="E825" s="53" t="s">
        <v>2803</v>
      </c>
      <c r="F825" s="194" t="s">
        <v>3170</v>
      </c>
      <c r="G825" s="53" t="s">
        <v>2807</v>
      </c>
      <c r="H825" s="54">
        <v>1036</v>
      </c>
      <c r="I825" s="53" t="s">
        <v>44</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2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9"/>
        <v>Percentage Improvement in Eqpt Efficiency Standards above BAU</v>
      </c>
      <c r="D826" s="9" t="s">
        <v>3206</v>
      </c>
      <c r="E826" s="53" t="s">
        <v>2800</v>
      </c>
      <c r="F826" s="194" t="s">
        <v>3170</v>
      </c>
      <c r="G826" s="53" t="s">
        <v>2805</v>
      </c>
      <c r="H826" s="54">
        <v>1037</v>
      </c>
      <c r="I826" s="53" t="s">
        <v>45</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2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9"/>
        <v>Percentage Improvement in Eqpt Efficiency Standards above BAU</v>
      </c>
      <c r="D827" s="9" t="s">
        <v>3207</v>
      </c>
      <c r="E827" s="53" t="s">
        <v>2448</v>
      </c>
      <c r="F827" s="194" t="s">
        <v>3171</v>
      </c>
      <c r="G827" s="53" t="s">
        <v>2454</v>
      </c>
      <c r="H827" s="54">
        <v>1038</v>
      </c>
      <c r="I827" s="53" t="s">
        <v>44</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2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9"/>
        <v>Percentage Improvement in Eqpt Efficiency Standards above BAU</v>
      </c>
      <c r="D828" s="9" t="s">
        <v>3207</v>
      </c>
      <c r="E828" s="53" t="s">
        <v>2449</v>
      </c>
      <c r="F828" s="194" t="s">
        <v>3171</v>
      </c>
      <c r="G828" s="53" t="s">
        <v>2457</v>
      </c>
      <c r="H828" s="54">
        <v>1039</v>
      </c>
      <c r="I828" s="53" t="s">
        <v>44</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2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9"/>
        <v>Percentage Improvement in Eqpt Efficiency Standards above BAU</v>
      </c>
      <c r="D829" s="9" t="s">
        <v>3207</v>
      </c>
      <c r="E829" s="53" t="s">
        <v>2450</v>
      </c>
      <c r="F829" s="194" t="s">
        <v>3171</v>
      </c>
      <c r="G829" s="53" t="s">
        <v>2458</v>
      </c>
      <c r="H829" s="54">
        <v>1040</v>
      </c>
      <c r="I829" s="53" t="s">
        <v>44</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2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9"/>
        <v>Percentage Improvement in Eqpt Efficiency Standards above BAU</v>
      </c>
      <c r="D830" s="9" t="s">
        <v>3207</v>
      </c>
      <c r="E830" s="53" t="s">
        <v>2451</v>
      </c>
      <c r="F830" s="194" t="s">
        <v>3171</v>
      </c>
      <c r="G830" s="53" t="s">
        <v>2455</v>
      </c>
      <c r="H830" s="54">
        <v>1041</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2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9"/>
        <v>Percentage Improvement in Eqpt Efficiency Standards above BAU</v>
      </c>
      <c r="D831" s="9" t="s">
        <v>3207</v>
      </c>
      <c r="E831" s="53" t="s">
        <v>2452</v>
      </c>
      <c r="F831" s="194" t="s">
        <v>3171</v>
      </c>
      <c r="G831" s="53" t="s">
        <v>2456</v>
      </c>
      <c r="H831" s="54">
        <v>1042</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2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9"/>
        <v>Percentage Improvement in Eqpt Efficiency Standards above BAU</v>
      </c>
      <c r="D832" s="9" t="s">
        <v>3207</v>
      </c>
      <c r="E832" s="53" t="s">
        <v>2453</v>
      </c>
      <c r="F832" s="194" t="s">
        <v>3171</v>
      </c>
      <c r="G832" s="53" t="s">
        <v>2459</v>
      </c>
      <c r="H832" s="54">
        <v>1043</v>
      </c>
      <c r="I832" s="53" t="s">
        <v>45</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2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9"/>
        <v>Percentage Improvement in Eqpt Efficiency Standards above BAU</v>
      </c>
      <c r="D833" s="9" t="s">
        <v>3207</v>
      </c>
      <c r="E833" s="53" t="s">
        <v>2801</v>
      </c>
      <c r="F833" s="194" t="s">
        <v>3171</v>
      </c>
      <c r="G833" s="53" t="s">
        <v>2804</v>
      </c>
      <c r="H833" s="54">
        <v>1044</v>
      </c>
      <c r="I833" s="53" t="s">
        <v>44</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2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9"/>
        <v>Percentage Improvement in Eqpt Efficiency Standards above BAU</v>
      </c>
      <c r="D834" s="9" t="s">
        <v>3207</v>
      </c>
      <c r="E834" s="53" t="s">
        <v>2802</v>
      </c>
      <c r="F834" s="194" t="s">
        <v>3171</v>
      </c>
      <c r="G834" s="53" t="s">
        <v>2806</v>
      </c>
      <c r="H834" s="54">
        <v>1045</v>
      </c>
      <c r="I834" s="53" t="s">
        <v>45</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2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9"/>
        <v>Percentage Improvement in Eqpt Efficiency Standards above BAU</v>
      </c>
      <c r="D835" s="9" t="s">
        <v>3207</v>
      </c>
      <c r="E835" s="53" t="s">
        <v>2803</v>
      </c>
      <c r="F835" s="194" t="s">
        <v>3171</v>
      </c>
      <c r="G835" s="53" t="s">
        <v>2807</v>
      </c>
      <c r="H835" s="54">
        <v>1046</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2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9"/>
        <v>Percentage Improvement in Eqpt Efficiency Standards above BAU</v>
      </c>
      <c r="D836" s="9" t="s">
        <v>3207</v>
      </c>
      <c r="E836" s="53" t="s">
        <v>2800</v>
      </c>
      <c r="F836" s="194" t="s">
        <v>3171</v>
      </c>
      <c r="G836" s="53" t="s">
        <v>2805</v>
      </c>
      <c r="H836" s="54">
        <v>1047</v>
      </c>
      <c r="I836" s="53" t="s">
        <v>45</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2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9"/>
        <v>Percentage Improvement in Eqpt Efficiency Standards above BAU</v>
      </c>
      <c r="D837" s="9" t="s">
        <v>3208</v>
      </c>
      <c r="E837" s="53" t="s">
        <v>2448</v>
      </c>
      <c r="F837" s="194" t="s">
        <v>2662</v>
      </c>
      <c r="G837" s="53" t="s">
        <v>2454</v>
      </c>
      <c r="H837" s="54">
        <v>1048</v>
      </c>
      <c r="I837" s="53" t="s">
        <v>44</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2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9"/>
        <v>Percentage Improvement in Eqpt Efficiency Standards above BAU</v>
      </c>
      <c r="D838" s="9" t="s">
        <v>3208</v>
      </c>
      <c r="E838" s="53" t="s">
        <v>2449</v>
      </c>
      <c r="F838" s="194" t="s">
        <v>2662</v>
      </c>
      <c r="G838" s="53" t="s">
        <v>2457</v>
      </c>
      <c r="H838" s="54">
        <v>1049</v>
      </c>
      <c r="I838" s="53" t="s">
        <v>44</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2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9"/>
        <v>Percentage Improvement in Eqpt Efficiency Standards above BAU</v>
      </c>
      <c r="D839" s="9" t="s">
        <v>3208</v>
      </c>
      <c r="E839" s="53" t="s">
        <v>2450</v>
      </c>
      <c r="F839" s="194" t="s">
        <v>2662</v>
      </c>
      <c r="G839" s="53" t="s">
        <v>2458</v>
      </c>
      <c r="H839" s="54">
        <v>1050</v>
      </c>
      <c r="I839" s="53" t="s">
        <v>44</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2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9"/>
        <v>Percentage Improvement in Eqpt Efficiency Standards above BAU</v>
      </c>
      <c r="D840" s="9" t="s">
        <v>3208</v>
      </c>
      <c r="E840" s="53" t="s">
        <v>2451</v>
      </c>
      <c r="F840" s="194" t="s">
        <v>2662</v>
      </c>
      <c r="G840" s="53" t="s">
        <v>2455</v>
      </c>
      <c r="H840" s="54">
        <v>1051</v>
      </c>
      <c r="I840" s="53" t="s">
        <v>45</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2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9"/>
        <v>Percentage Improvement in Eqpt Efficiency Standards above BAU</v>
      </c>
      <c r="D841" s="9" t="s">
        <v>3208</v>
      </c>
      <c r="E841" s="53" t="s">
        <v>2452</v>
      </c>
      <c r="F841" s="194" t="s">
        <v>2662</v>
      </c>
      <c r="G841" s="53" t="s">
        <v>2456</v>
      </c>
      <c r="H841" s="54">
        <v>1052</v>
      </c>
      <c r="I841" s="53" t="s">
        <v>44</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2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9"/>
        <v>Percentage Improvement in Eqpt Efficiency Standards above BAU</v>
      </c>
      <c r="D842" s="9" t="s">
        <v>3208</v>
      </c>
      <c r="E842" s="53" t="s">
        <v>2453</v>
      </c>
      <c r="F842" s="194" t="s">
        <v>2662</v>
      </c>
      <c r="G842" s="53" t="s">
        <v>2459</v>
      </c>
      <c r="H842" s="54">
        <v>1053</v>
      </c>
      <c r="I842" s="53" t="s">
        <v>45</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2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9"/>
        <v>Percentage Improvement in Eqpt Efficiency Standards above BAU</v>
      </c>
      <c r="D843" s="9" t="s">
        <v>3208</v>
      </c>
      <c r="E843" s="53" t="s">
        <v>2801</v>
      </c>
      <c r="F843" s="194" t="s">
        <v>2662</v>
      </c>
      <c r="G843" s="53" t="s">
        <v>2804</v>
      </c>
      <c r="H843" s="54">
        <v>1054</v>
      </c>
      <c r="I843" s="53" t="s">
        <v>45</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2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9"/>
        <v>Percentage Improvement in Eqpt Efficiency Standards above BAU</v>
      </c>
      <c r="D844" s="9" t="s">
        <v>3208</v>
      </c>
      <c r="E844" s="53" t="s">
        <v>2802</v>
      </c>
      <c r="F844" s="194" t="s">
        <v>2662</v>
      </c>
      <c r="G844" s="53" t="s">
        <v>2806</v>
      </c>
      <c r="H844" s="54">
        <v>1055</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2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9"/>
        <v>Percentage Improvement in Eqpt Efficiency Standards above BAU</v>
      </c>
      <c r="D845" s="9" t="s">
        <v>3208</v>
      </c>
      <c r="E845" s="53" t="s">
        <v>2803</v>
      </c>
      <c r="F845" s="194" t="s">
        <v>2662</v>
      </c>
      <c r="G845" s="53" t="s">
        <v>2807</v>
      </c>
      <c r="H845" s="54">
        <v>1056</v>
      </c>
      <c r="I845" s="53" t="s">
        <v>44</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2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9"/>
        <v>Percentage Improvement in Eqpt Efficiency Standards above BAU</v>
      </c>
      <c r="D846" s="9" t="s">
        <v>3208</v>
      </c>
      <c r="E846" s="53" t="s">
        <v>2800</v>
      </c>
      <c r="F846" s="194" t="s">
        <v>2662</v>
      </c>
      <c r="G846" s="53" t="s">
        <v>2805</v>
      </c>
      <c r="H846" s="54">
        <v>1057</v>
      </c>
      <c r="I846" s="53" t="s">
        <v>45</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2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9"/>
        <v>Percentage Improvement in Eqpt Efficiency Standards above BAU</v>
      </c>
      <c r="D847" s="9" t="s">
        <v>3209</v>
      </c>
      <c r="E847" s="53" t="s">
        <v>2448</v>
      </c>
      <c r="F847" s="194" t="s">
        <v>3172</v>
      </c>
      <c r="G847" s="53" t="s">
        <v>2454</v>
      </c>
      <c r="H847" s="54">
        <v>1058</v>
      </c>
      <c r="I847" s="53" t="s">
        <v>44</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2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9"/>
        <v>Percentage Improvement in Eqpt Efficiency Standards above BAU</v>
      </c>
      <c r="D848" s="9" t="s">
        <v>3209</v>
      </c>
      <c r="E848" s="53" t="s">
        <v>2449</v>
      </c>
      <c r="F848" s="194" t="s">
        <v>3172</v>
      </c>
      <c r="G848" s="53" t="s">
        <v>2457</v>
      </c>
      <c r="H848" s="54">
        <v>1059</v>
      </c>
      <c r="I848" s="53" t="s">
        <v>44</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2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9"/>
        <v>Percentage Improvement in Eqpt Efficiency Standards above BAU</v>
      </c>
      <c r="D849" s="9" t="s">
        <v>3209</v>
      </c>
      <c r="E849" s="53" t="s">
        <v>2450</v>
      </c>
      <c r="F849" s="194" t="s">
        <v>3172</v>
      </c>
      <c r="G849" s="53" t="s">
        <v>2458</v>
      </c>
      <c r="H849" s="54">
        <v>1060</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2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9"/>
        <v>Percentage Improvement in Eqpt Efficiency Standards above BAU</v>
      </c>
      <c r="D850" s="9" t="s">
        <v>3209</v>
      </c>
      <c r="E850" s="53" t="s">
        <v>2451</v>
      </c>
      <c r="F850" s="194" t="s">
        <v>3172</v>
      </c>
      <c r="G850" s="53" t="s">
        <v>2455</v>
      </c>
      <c r="H850" s="54">
        <v>1061</v>
      </c>
      <c r="I850" s="53" t="s">
        <v>45</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2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si="39"/>
        <v>Percentage Improvement in Eqpt Efficiency Standards above BAU</v>
      </c>
      <c r="D851" s="9" t="s">
        <v>3209</v>
      </c>
      <c r="E851" s="53" t="s">
        <v>2452</v>
      </c>
      <c r="F851" s="194" t="s">
        <v>3172</v>
      </c>
      <c r="G851" s="53" t="s">
        <v>2456</v>
      </c>
      <c r="H851" s="54">
        <v>1062</v>
      </c>
      <c r="I851" s="53" t="s">
        <v>44</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2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3209</v>
      </c>
      <c r="E852" s="53" t="s">
        <v>2453</v>
      </c>
      <c r="F852" s="194" t="s">
        <v>3172</v>
      </c>
      <c r="G852" s="53" t="s">
        <v>2459</v>
      </c>
      <c r="H852" s="54">
        <v>1063</v>
      </c>
      <c r="I852" s="53" t="s">
        <v>45</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2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3209</v>
      </c>
      <c r="E853" s="53" t="s">
        <v>2801</v>
      </c>
      <c r="F853" s="194" t="s">
        <v>3172</v>
      </c>
      <c r="G853" s="53" t="s">
        <v>2804</v>
      </c>
      <c r="H853" s="54">
        <v>1064</v>
      </c>
      <c r="I853" s="53" t="s">
        <v>45</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2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3209</v>
      </c>
      <c r="E854" s="53" t="s">
        <v>2802</v>
      </c>
      <c r="F854" s="194" t="s">
        <v>3172</v>
      </c>
      <c r="G854" s="53" t="s">
        <v>2806</v>
      </c>
      <c r="H854" s="54">
        <v>1065</v>
      </c>
      <c r="I854" s="53" t="s">
        <v>45</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2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3209</v>
      </c>
      <c r="E855" s="53" t="s">
        <v>2803</v>
      </c>
      <c r="F855" s="194" t="s">
        <v>3172</v>
      </c>
      <c r="G855" s="53" t="s">
        <v>2807</v>
      </c>
      <c r="H855" s="54">
        <v>1066</v>
      </c>
      <c r="I855" s="53" t="s">
        <v>44</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2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3209</v>
      </c>
      <c r="E856" s="53" t="s">
        <v>2800</v>
      </c>
      <c r="F856" s="194" t="s">
        <v>3172</v>
      </c>
      <c r="G856" s="53" t="s">
        <v>2805</v>
      </c>
      <c r="H856" s="54">
        <v>1067</v>
      </c>
      <c r="I856" s="53" t="s">
        <v>45</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2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3210</v>
      </c>
      <c r="E857" s="53" t="s">
        <v>2448</v>
      </c>
      <c r="F857" s="194" t="s">
        <v>3173</v>
      </c>
      <c r="G857" s="53" t="s">
        <v>2454</v>
      </c>
      <c r="H857" s="54">
        <v>1068</v>
      </c>
      <c r="I857" s="53" t="s">
        <v>44</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2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3210</v>
      </c>
      <c r="E858" s="53" t="s">
        <v>2449</v>
      </c>
      <c r="F858" s="194" t="s">
        <v>3173</v>
      </c>
      <c r="G858" s="53" t="s">
        <v>2457</v>
      </c>
      <c r="H858" s="54">
        <v>1069</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2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3210</v>
      </c>
      <c r="E859" s="53" t="s">
        <v>2450</v>
      </c>
      <c r="F859" s="194" t="s">
        <v>3173</v>
      </c>
      <c r="G859" s="53" t="s">
        <v>2458</v>
      </c>
      <c r="H859" s="54">
        <v>1070</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2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3210</v>
      </c>
      <c r="E860" s="53" t="s">
        <v>2451</v>
      </c>
      <c r="F860" s="194" t="s">
        <v>3173</v>
      </c>
      <c r="G860" s="53" t="s">
        <v>2455</v>
      </c>
      <c r="H860" s="54">
        <v>1071</v>
      </c>
      <c r="I860" s="53" t="s">
        <v>45</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2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3210</v>
      </c>
      <c r="E861" s="53" t="s">
        <v>2452</v>
      </c>
      <c r="F861" s="194" t="s">
        <v>3173</v>
      </c>
      <c r="G861" s="53" t="s">
        <v>2456</v>
      </c>
      <c r="H861" s="54">
        <v>1072</v>
      </c>
      <c r="I861" s="53" t="s">
        <v>44</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2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3210</v>
      </c>
      <c r="E862" s="53" t="s">
        <v>2453</v>
      </c>
      <c r="F862" s="194" t="s">
        <v>3173</v>
      </c>
      <c r="G862" s="53" t="s">
        <v>2459</v>
      </c>
      <c r="H862" s="54">
        <v>1073</v>
      </c>
      <c r="I862" s="53" t="s">
        <v>45</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2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3210</v>
      </c>
      <c r="E863" s="53" t="s">
        <v>2801</v>
      </c>
      <c r="F863" s="194" t="s">
        <v>3173</v>
      </c>
      <c r="G863" s="53" t="s">
        <v>2804</v>
      </c>
      <c r="H863" s="54">
        <v>1074</v>
      </c>
      <c r="I863" s="53" t="s">
        <v>45</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2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3210</v>
      </c>
      <c r="E864" s="53" t="s">
        <v>2802</v>
      </c>
      <c r="F864" s="194" t="s">
        <v>3173</v>
      </c>
      <c r="G864" s="53" t="s">
        <v>2806</v>
      </c>
      <c r="H864" s="54">
        <v>1075</v>
      </c>
      <c r="I864" s="53" t="s">
        <v>45</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2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3210</v>
      </c>
      <c r="E865" s="53" t="s">
        <v>2803</v>
      </c>
      <c r="F865" s="194" t="s">
        <v>3173</v>
      </c>
      <c r="G865" s="53" t="s">
        <v>2807</v>
      </c>
      <c r="H865" s="54">
        <v>1076</v>
      </c>
      <c r="I865" s="53" t="s">
        <v>44</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2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3210</v>
      </c>
      <c r="E866" s="53" t="s">
        <v>2800</v>
      </c>
      <c r="F866" s="194" t="s">
        <v>3173</v>
      </c>
      <c r="G866" s="53" t="s">
        <v>2805</v>
      </c>
      <c r="H866" s="54">
        <v>1077</v>
      </c>
      <c r="I866" s="53" t="s">
        <v>45</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2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3211</v>
      </c>
      <c r="E867" s="53" t="s">
        <v>2448</v>
      </c>
      <c r="F867" s="194" t="s">
        <v>3174</v>
      </c>
      <c r="G867" s="53" t="s">
        <v>2454</v>
      </c>
      <c r="H867" s="54">
        <v>1078</v>
      </c>
      <c r="I867" s="53" t="s">
        <v>44</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2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3211</v>
      </c>
      <c r="E868" s="53" t="s">
        <v>2449</v>
      </c>
      <c r="F868" s="194" t="s">
        <v>3174</v>
      </c>
      <c r="G868" s="53" t="s">
        <v>2457</v>
      </c>
      <c r="H868" s="54">
        <v>1079</v>
      </c>
      <c r="I868" s="53" t="s">
        <v>44</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2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3211</v>
      </c>
      <c r="E869" s="53" t="s">
        <v>2450</v>
      </c>
      <c r="F869" s="194" t="s">
        <v>3174</v>
      </c>
      <c r="G869" s="53" t="s">
        <v>2458</v>
      </c>
      <c r="H869" s="54">
        <v>1080</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2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3211</v>
      </c>
      <c r="E870" s="53" t="s">
        <v>2451</v>
      </c>
      <c r="F870" s="194" t="s">
        <v>3174</v>
      </c>
      <c r="G870" s="53" t="s">
        <v>2455</v>
      </c>
      <c r="H870" s="54">
        <v>1081</v>
      </c>
      <c r="I870" s="53" t="s">
        <v>45</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2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3211</v>
      </c>
      <c r="E871" s="53" t="s">
        <v>2452</v>
      </c>
      <c r="F871" s="194" t="s">
        <v>3174</v>
      </c>
      <c r="G871" s="53" t="s">
        <v>2456</v>
      </c>
      <c r="H871" s="54">
        <v>1082</v>
      </c>
      <c r="I871" s="53" t="s">
        <v>44</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2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3211</v>
      </c>
      <c r="E872" s="53" t="s">
        <v>2453</v>
      </c>
      <c r="F872" s="194" t="s">
        <v>3174</v>
      </c>
      <c r="G872" s="53" t="s">
        <v>2459</v>
      </c>
      <c r="H872" s="54">
        <v>1083</v>
      </c>
      <c r="I872" s="53" t="s">
        <v>45</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2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3211</v>
      </c>
      <c r="E873" s="53" t="s">
        <v>2801</v>
      </c>
      <c r="F873" s="194" t="s">
        <v>3174</v>
      </c>
      <c r="G873" s="53" t="s">
        <v>2804</v>
      </c>
      <c r="H873" s="54">
        <v>1084</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2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3211</v>
      </c>
      <c r="E874" s="53" t="s">
        <v>2802</v>
      </c>
      <c r="F874" s="194" t="s">
        <v>3174</v>
      </c>
      <c r="G874" s="53" t="s">
        <v>2806</v>
      </c>
      <c r="H874" s="54">
        <v>1085</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2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3211</v>
      </c>
      <c r="E875" s="53" t="s">
        <v>2803</v>
      </c>
      <c r="F875" s="194" t="s">
        <v>3174</v>
      </c>
      <c r="G875" s="53" t="s">
        <v>2807</v>
      </c>
      <c r="H875" s="54">
        <v>1086</v>
      </c>
      <c r="I875" s="53" t="s">
        <v>44</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2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ref="C876:C939" si="40">C$747</f>
        <v>Percentage Improvement in Eqpt Efficiency Standards above BAU</v>
      </c>
      <c r="D876" s="9" t="s">
        <v>3211</v>
      </c>
      <c r="E876" s="53" t="s">
        <v>2800</v>
      </c>
      <c r="F876" s="194" t="s">
        <v>3174</v>
      </c>
      <c r="G876" s="53" t="s">
        <v>2805</v>
      </c>
      <c r="H876" s="54">
        <v>1087</v>
      </c>
      <c r="I876" s="53" t="s">
        <v>45</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2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40"/>
        <v>Percentage Improvement in Eqpt Efficiency Standards above BAU</v>
      </c>
      <c r="D877" s="9" t="s">
        <v>3212</v>
      </c>
      <c r="E877" s="53" t="s">
        <v>2448</v>
      </c>
      <c r="F877" s="194" t="s">
        <v>2663</v>
      </c>
      <c r="G877" s="53" t="s">
        <v>2454</v>
      </c>
      <c r="H877" s="54">
        <v>1088</v>
      </c>
      <c r="I877" s="53" t="s">
        <v>44</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2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40"/>
        <v>Percentage Improvement in Eqpt Efficiency Standards above BAU</v>
      </c>
      <c r="D878" s="9" t="s">
        <v>3212</v>
      </c>
      <c r="E878" s="53" t="s">
        <v>2449</v>
      </c>
      <c r="F878" s="194" t="s">
        <v>2663</v>
      </c>
      <c r="G878" s="53" t="s">
        <v>2457</v>
      </c>
      <c r="H878" s="54">
        <v>1089</v>
      </c>
      <c r="I878" s="53" t="s">
        <v>44</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2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40"/>
        <v>Percentage Improvement in Eqpt Efficiency Standards above BAU</v>
      </c>
      <c r="D879" s="9" t="s">
        <v>3212</v>
      </c>
      <c r="E879" s="53" t="s">
        <v>2450</v>
      </c>
      <c r="F879" s="194" t="s">
        <v>2663</v>
      </c>
      <c r="G879" s="53" t="s">
        <v>2458</v>
      </c>
      <c r="H879" s="54">
        <v>1090</v>
      </c>
      <c r="I879" s="53" t="s">
        <v>44</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2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40"/>
        <v>Percentage Improvement in Eqpt Efficiency Standards above BAU</v>
      </c>
      <c r="D880" s="9" t="s">
        <v>3212</v>
      </c>
      <c r="E880" s="53" t="s">
        <v>2451</v>
      </c>
      <c r="F880" s="194" t="s">
        <v>2663</v>
      </c>
      <c r="G880" s="53" t="s">
        <v>2455</v>
      </c>
      <c r="H880" s="54">
        <v>1091</v>
      </c>
      <c r="I880" s="53" t="s">
        <v>45</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2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40"/>
        <v>Percentage Improvement in Eqpt Efficiency Standards above BAU</v>
      </c>
      <c r="D881" s="9" t="s">
        <v>3212</v>
      </c>
      <c r="E881" s="53" t="s">
        <v>2452</v>
      </c>
      <c r="F881" s="194" t="s">
        <v>2663</v>
      </c>
      <c r="G881" s="53" t="s">
        <v>2456</v>
      </c>
      <c r="H881" s="54">
        <v>1092</v>
      </c>
      <c r="I881" s="53" t="s">
        <v>44</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2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40"/>
        <v>Percentage Improvement in Eqpt Efficiency Standards above BAU</v>
      </c>
      <c r="D882" s="9" t="s">
        <v>3212</v>
      </c>
      <c r="E882" s="53" t="s">
        <v>2453</v>
      </c>
      <c r="F882" s="194" t="s">
        <v>2663</v>
      </c>
      <c r="G882" s="53" t="s">
        <v>2459</v>
      </c>
      <c r="H882" s="54">
        <v>1093</v>
      </c>
      <c r="I882" s="53" t="s">
        <v>45</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2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40"/>
        <v>Percentage Improvement in Eqpt Efficiency Standards above BAU</v>
      </c>
      <c r="D883" s="9" t="s">
        <v>3212</v>
      </c>
      <c r="E883" s="53" t="s">
        <v>2801</v>
      </c>
      <c r="F883" s="194" t="s">
        <v>2663</v>
      </c>
      <c r="G883" s="53" t="s">
        <v>2804</v>
      </c>
      <c r="H883" s="54">
        <v>1094</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2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40"/>
        <v>Percentage Improvement in Eqpt Efficiency Standards above BAU</v>
      </c>
      <c r="D884" s="9" t="s">
        <v>3212</v>
      </c>
      <c r="E884" s="53" t="s">
        <v>2802</v>
      </c>
      <c r="F884" s="194" t="s">
        <v>2663</v>
      </c>
      <c r="G884" s="53" t="s">
        <v>2806</v>
      </c>
      <c r="H884" s="54">
        <v>1095</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2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40"/>
        <v>Percentage Improvement in Eqpt Efficiency Standards above BAU</v>
      </c>
      <c r="D885" s="9" t="s">
        <v>3212</v>
      </c>
      <c r="E885" s="53" t="s">
        <v>2803</v>
      </c>
      <c r="F885" s="194" t="s">
        <v>2663</v>
      </c>
      <c r="G885" s="53" t="s">
        <v>2807</v>
      </c>
      <c r="H885" s="54">
        <v>1096</v>
      </c>
      <c r="I885" s="53" t="s">
        <v>44</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2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40"/>
        <v>Percentage Improvement in Eqpt Efficiency Standards above BAU</v>
      </c>
      <c r="D886" s="9" t="s">
        <v>3212</v>
      </c>
      <c r="E886" s="53" t="s">
        <v>2800</v>
      </c>
      <c r="F886" s="194" t="s">
        <v>2663</v>
      </c>
      <c r="G886" s="53" t="s">
        <v>2805</v>
      </c>
      <c r="H886" s="54">
        <v>1097</v>
      </c>
      <c r="I886" s="53" t="s">
        <v>45</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2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40"/>
        <v>Percentage Improvement in Eqpt Efficiency Standards above BAU</v>
      </c>
      <c r="D887" s="9" t="s">
        <v>3213</v>
      </c>
      <c r="E887" s="53" t="s">
        <v>2448</v>
      </c>
      <c r="F887" s="194" t="s">
        <v>3175</v>
      </c>
      <c r="G887" s="53" t="s">
        <v>2454</v>
      </c>
      <c r="H887" s="54">
        <v>1098</v>
      </c>
      <c r="I887" s="53" t="s">
        <v>44</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2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40"/>
        <v>Percentage Improvement in Eqpt Efficiency Standards above BAU</v>
      </c>
      <c r="D888" s="9" t="s">
        <v>3213</v>
      </c>
      <c r="E888" s="53" t="s">
        <v>2449</v>
      </c>
      <c r="F888" s="194" t="s">
        <v>3175</v>
      </c>
      <c r="G888" s="53" t="s">
        <v>2457</v>
      </c>
      <c r="H888" s="54">
        <v>1099</v>
      </c>
      <c r="I888" s="53" t="s">
        <v>44</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2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40"/>
        <v>Percentage Improvement in Eqpt Efficiency Standards above BAU</v>
      </c>
      <c r="D889" s="9" t="s">
        <v>3213</v>
      </c>
      <c r="E889" s="53" t="s">
        <v>2450</v>
      </c>
      <c r="F889" s="194" t="s">
        <v>3175</v>
      </c>
      <c r="G889" s="53" t="s">
        <v>2458</v>
      </c>
      <c r="H889" s="54">
        <v>1100</v>
      </c>
      <c r="I889" s="53" t="s">
        <v>44</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2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40"/>
        <v>Percentage Improvement in Eqpt Efficiency Standards above BAU</v>
      </c>
      <c r="D890" s="9" t="s">
        <v>3213</v>
      </c>
      <c r="E890" s="53" t="s">
        <v>2451</v>
      </c>
      <c r="F890" s="194" t="s">
        <v>3175</v>
      </c>
      <c r="G890" s="53" t="s">
        <v>2455</v>
      </c>
      <c r="H890" s="54">
        <v>1101</v>
      </c>
      <c r="I890" s="53" t="s">
        <v>45</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2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40"/>
        <v>Percentage Improvement in Eqpt Efficiency Standards above BAU</v>
      </c>
      <c r="D891" s="9" t="s">
        <v>3213</v>
      </c>
      <c r="E891" s="53" t="s">
        <v>2452</v>
      </c>
      <c r="F891" s="194" t="s">
        <v>3175</v>
      </c>
      <c r="G891" s="53" t="s">
        <v>2456</v>
      </c>
      <c r="H891" s="54">
        <v>1102</v>
      </c>
      <c r="I891" s="53" t="s">
        <v>44</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2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40"/>
        <v>Percentage Improvement in Eqpt Efficiency Standards above BAU</v>
      </c>
      <c r="D892" s="9" t="s">
        <v>3213</v>
      </c>
      <c r="E892" s="53" t="s">
        <v>2453</v>
      </c>
      <c r="F892" s="194" t="s">
        <v>3175</v>
      </c>
      <c r="G892" s="53" t="s">
        <v>2459</v>
      </c>
      <c r="H892" s="54">
        <v>1103</v>
      </c>
      <c r="I892" s="53" t="s">
        <v>45</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2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40"/>
        <v>Percentage Improvement in Eqpt Efficiency Standards above BAU</v>
      </c>
      <c r="D893" s="9" t="s">
        <v>3213</v>
      </c>
      <c r="E893" s="53" t="s">
        <v>2801</v>
      </c>
      <c r="F893" s="194" t="s">
        <v>3175</v>
      </c>
      <c r="G893" s="53" t="s">
        <v>2804</v>
      </c>
      <c r="H893" s="54">
        <v>1104</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2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40"/>
        <v>Percentage Improvement in Eqpt Efficiency Standards above BAU</v>
      </c>
      <c r="D894" s="9" t="s">
        <v>3213</v>
      </c>
      <c r="E894" s="53" t="s">
        <v>2802</v>
      </c>
      <c r="F894" s="194" t="s">
        <v>3175</v>
      </c>
      <c r="G894" s="53" t="s">
        <v>2806</v>
      </c>
      <c r="H894" s="54">
        <v>1105</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2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40"/>
        <v>Percentage Improvement in Eqpt Efficiency Standards above BAU</v>
      </c>
      <c r="D895" s="9" t="s">
        <v>3213</v>
      </c>
      <c r="E895" s="53" t="s">
        <v>2803</v>
      </c>
      <c r="F895" s="194" t="s">
        <v>3175</v>
      </c>
      <c r="G895" s="53" t="s">
        <v>2807</v>
      </c>
      <c r="H895" s="54">
        <v>1106</v>
      </c>
      <c r="I895" s="53" t="s">
        <v>44</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2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40"/>
        <v>Percentage Improvement in Eqpt Efficiency Standards above BAU</v>
      </c>
      <c r="D896" s="9" t="s">
        <v>3213</v>
      </c>
      <c r="E896" s="53" t="s">
        <v>2800</v>
      </c>
      <c r="F896" s="194" t="s">
        <v>3175</v>
      </c>
      <c r="G896" s="53" t="s">
        <v>2805</v>
      </c>
      <c r="H896" s="54">
        <v>1107</v>
      </c>
      <c r="I896" s="53" t="s">
        <v>45</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2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40"/>
        <v>Percentage Improvement in Eqpt Efficiency Standards above BAU</v>
      </c>
      <c r="D897" s="9" t="s">
        <v>3214</v>
      </c>
      <c r="E897" s="53" t="s">
        <v>2448</v>
      </c>
      <c r="F897" s="194" t="s">
        <v>3176</v>
      </c>
      <c r="G897" s="53" t="s">
        <v>2454</v>
      </c>
      <c r="H897" s="54">
        <v>1108</v>
      </c>
      <c r="I897" s="53" t="s">
        <v>44</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2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40"/>
        <v>Percentage Improvement in Eqpt Efficiency Standards above BAU</v>
      </c>
      <c r="D898" s="9" t="s">
        <v>3214</v>
      </c>
      <c r="E898" s="53" t="s">
        <v>2449</v>
      </c>
      <c r="F898" s="194" t="s">
        <v>3176</v>
      </c>
      <c r="G898" s="53" t="s">
        <v>2457</v>
      </c>
      <c r="H898" s="54">
        <v>1109</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2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40"/>
        <v>Percentage Improvement in Eqpt Efficiency Standards above BAU</v>
      </c>
      <c r="D899" s="9" t="s">
        <v>3214</v>
      </c>
      <c r="E899" s="53" t="s">
        <v>2450</v>
      </c>
      <c r="F899" s="194" t="s">
        <v>3176</v>
      </c>
      <c r="G899" s="53" t="s">
        <v>2458</v>
      </c>
      <c r="H899" s="54">
        <v>1110</v>
      </c>
      <c r="I899" s="53" t="s">
        <v>44</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2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40"/>
        <v>Percentage Improvement in Eqpt Efficiency Standards above BAU</v>
      </c>
      <c r="D900" s="9" t="s">
        <v>3214</v>
      </c>
      <c r="E900" s="53" t="s">
        <v>2451</v>
      </c>
      <c r="F900" s="194" t="s">
        <v>3176</v>
      </c>
      <c r="G900" s="53" t="s">
        <v>2455</v>
      </c>
      <c r="H900" s="54">
        <v>1111</v>
      </c>
      <c r="I900" s="53" t="s">
        <v>45</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2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40"/>
        <v>Percentage Improvement in Eqpt Efficiency Standards above BAU</v>
      </c>
      <c r="D901" s="9" t="s">
        <v>3214</v>
      </c>
      <c r="E901" s="53" t="s">
        <v>2452</v>
      </c>
      <c r="F901" s="194" t="s">
        <v>3176</v>
      </c>
      <c r="G901" s="53" t="s">
        <v>2456</v>
      </c>
      <c r="H901" s="54">
        <v>1112</v>
      </c>
      <c r="I901" s="53" t="s">
        <v>44</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2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40"/>
        <v>Percentage Improvement in Eqpt Efficiency Standards above BAU</v>
      </c>
      <c r="D902" s="9" t="s">
        <v>3214</v>
      </c>
      <c r="E902" s="53" t="s">
        <v>2453</v>
      </c>
      <c r="F902" s="194" t="s">
        <v>3176</v>
      </c>
      <c r="G902" s="53" t="s">
        <v>2459</v>
      </c>
      <c r="H902" s="54">
        <v>1113</v>
      </c>
      <c r="I902" s="53" t="s">
        <v>45</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2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40"/>
        <v>Percentage Improvement in Eqpt Efficiency Standards above BAU</v>
      </c>
      <c r="D903" s="9" t="s">
        <v>3214</v>
      </c>
      <c r="E903" s="53" t="s">
        <v>2801</v>
      </c>
      <c r="F903" s="194" t="s">
        <v>3176</v>
      </c>
      <c r="G903" s="53" t="s">
        <v>2804</v>
      </c>
      <c r="H903" s="54">
        <v>1114</v>
      </c>
      <c r="I903" s="53" t="s">
        <v>45</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2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40"/>
        <v>Percentage Improvement in Eqpt Efficiency Standards above BAU</v>
      </c>
      <c r="D904" s="9" t="s">
        <v>3214</v>
      </c>
      <c r="E904" s="53" t="s">
        <v>2802</v>
      </c>
      <c r="F904" s="194" t="s">
        <v>3176</v>
      </c>
      <c r="G904" s="53" t="s">
        <v>2806</v>
      </c>
      <c r="H904" s="54">
        <v>1115</v>
      </c>
      <c r="I904" s="53" t="s">
        <v>45</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2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40"/>
        <v>Percentage Improvement in Eqpt Efficiency Standards above BAU</v>
      </c>
      <c r="D905" s="9" t="s">
        <v>3214</v>
      </c>
      <c r="E905" s="53" t="s">
        <v>2803</v>
      </c>
      <c r="F905" s="194" t="s">
        <v>3176</v>
      </c>
      <c r="G905" s="53" t="s">
        <v>2807</v>
      </c>
      <c r="H905" s="54">
        <v>1116</v>
      </c>
      <c r="I905" s="53" t="s">
        <v>44</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2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40"/>
        <v>Percentage Improvement in Eqpt Efficiency Standards above BAU</v>
      </c>
      <c r="D906" s="9" t="s">
        <v>3214</v>
      </c>
      <c r="E906" s="53" t="s">
        <v>2800</v>
      </c>
      <c r="F906" s="194" t="s">
        <v>3176</v>
      </c>
      <c r="G906" s="53" t="s">
        <v>2805</v>
      </c>
      <c r="H906" s="54">
        <v>1117</v>
      </c>
      <c r="I906" s="53" t="s">
        <v>45</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2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40"/>
        <v>Percentage Improvement in Eqpt Efficiency Standards above BAU</v>
      </c>
      <c r="D907" s="9" t="s">
        <v>3215</v>
      </c>
      <c r="E907" s="53" t="s">
        <v>2448</v>
      </c>
      <c r="F907" s="194" t="s">
        <v>3177</v>
      </c>
      <c r="G907" s="53" t="s">
        <v>2454</v>
      </c>
      <c r="H907" s="54">
        <v>1118</v>
      </c>
      <c r="I907" s="53" t="s">
        <v>44</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2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40"/>
        <v>Percentage Improvement in Eqpt Efficiency Standards above BAU</v>
      </c>
      <c r="D908" s="9" t="s">
        <v>3215</v>
      </c>
      <c r="E908" s="53" t="s">
        <v>2449</v>
      </c>
      <c r="F908" s="194" t="s">
        <v>3177</v>
      </c>
      <c r="G908" s="53" t="s">
        <v>2457</v>
      </c>
      <c r="H908" s="54">
        <v>1119</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2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40"/>
        <v>Percentage Improvement in Eqpt Efficiency Standards above BAU</v>
      </c>
      <c r="D909" s="9" t="s">
        <v>3215</v>
      </c>
      <c r="E909" s="53" t="s">
        <v>2450</v>
      </c>
      <c r="F909" s="194" t="s">
        <v>3177</v>
      </c>
      <c r="G909" s="53" t="s">
        <v>2458</v>
      </c>
      <c r="H909" s="54">
        <v>1120</v>
      </c>
      <c r="I909" s="53" t="s">
        <v>44</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2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40"/>
        <v>Percentage Improvement in Eqpt Efficiency Standards above BAU</v>
      </c>
      <c r="D910" s="9" t="s">
        <v>3215</v>
      </c>
      <c r="E910" s="53" t="s">
        <v>2451</v>
      </c>
      <c r="F910" s="194" t="s">
        <v>3177</v>
      </c>
      <c r="G910" s="53" t="s">
        <v>2455</v>
      </c>
      <c r="H910" s="54">
        <v>1121</v>
      </c>
      <c r="I910" s="53" t="s">
        <v>45</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2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40"/>
        <v>Percentage Improvement in Eqpt Efficiency Standards above BAU</v>
      </c>
      <c r="D911" s="9" t="s">
        <v>3215</v>
      </c>
      <c r="E911" s="53" t="s">
        <v>2452</v>
      </c>
      <c r="F911" s="194" t="s">
        <v>3177</v>
      </c>
      <c r="G911" s="53" t="s">
        <v>2456</v>
      </c>
      <c r="H911" s="54">
        <v>1122</v>
      </c>
      <c r="I911" s="53" t="s">
        <v>44</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2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40"/>
        <v>Percentage Improvement in Eqpt Efficiency Standards above BAU</v>
      </c>
      <c r="D912" s="9" t="s">
        <v>3215</v>
      </c>
      <c r="E912" s="53" t="s">
        <v>2453</v>
      </c>
      <c r="F912" s="194" t="s">
        <v>3177</v>
      </c>
      <c r="G912" s="53" t="s">
        <v>2459</v>
      </c>
      <c r="H912" s="54">
        <v>1123</v>
      </c>
      <c r="I912" s="53" t="s">
        <v>45</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2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40"/>
        <v>Percentage Improvement in Eqpt Efficiency Standards above BAU</v>
      </c>
      <c r="D913" s="9" t="s">
        <v>3215</v>
      </c>
      <c r="E913" s="53" t="s">
        <v>2801</v>
      </c>
      <c r="F913" s="194" t="s">
        <v>3177</v>
      </c>
      <c r="G913" s="53" t="s">
        <v>2804</v>
      </c>
      <c r="H913" s="54">
        <v>1124</v>
      </c>
      <c r="I913" s="53" t="s">
        <v>45</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2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40"/>
        <v>Percentage Improvement in Eqpt Efficiency Standards above BAU</v>
      </c>
      <c r="D914" s="9" t="s">
        <v>3215</v>
      </c>
      <c r="E914" s="53" t="s">
        <v>2802</v>
      </c>
      <c r="F914" s="194" t="s">
        <v>3177</v>
      </c>
      <c r="G914" s="53" t="s">
        <v>2806</v>
      </c>
      <c r="H914" s="54">
        <v>1125</v>
      </c>
      <c r="I914" s="53" t="s">
        <v>45</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2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si="40"/>
        <v>Percentage Improvement in Eqpt Efficiency Standards above BAU</v>
      </c>
      <c r="D915" s="9" t="s">
        <v>3215</v>
      </c>
      <c r="E915" s="53" t="s">
        <v>2803</v>
      </c>
      <c r="F915" s="194" t="s">
        <v>3177</v>
      </c>
      <c r="G915" s="53" t="s">
        <v>2807</v>
      </c>
      <c r="H915" s="54">
        <v>1126</v>
      </c>
      <c r="I915" s="53" t="s">
        <v>44</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2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3215</v>
      </c>
      <c r="E916" s="53" t="s">
        <v>2800</v>
      </c>
      <c r="F916" s="194" t="s">
        <v>3177</v>
      </c>
      <c r="G916" s="53" t="s">
        <v>2805</v>
      </c>
      <c r="H916" s="54">
        <v>1127</v>
      </c>
      <c r="I916" s="53" t="s">
        <v>45</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2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3216</v>
      </c>
      <c r="E917" s="53" t="s">
        <v>2448</v>
      </c>
      <c r="F917" s="194" t="s">
        <v>3178</v>
      </c>
      <c r="G917" s="53" t="s">
        <v>2454</v>
      </c>
      <c r="H917" s="54">
        <v>1128</v>
      </c>
      <c r="I917" s="53" t="s">
        <v>44</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2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3216</v>
      </c>
      <c r="E918" s="53" t="s">
        <v>2449</v>
      </c>
      <c r="F918" s="194" t="s">
        <v>3178</v>
      </c>
      <c r="G918" s="53" t="s">
        <v>2457</v>
      </c>
      <c r="H918" s="54">
        <v>1129</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2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3216</v>
      </c>
      <c r="E919" s="53" t="s">
        <v>2450</v>
      </c>
      <c r="F919" s="194" t="s">
        <v>3178</v>
      </c>
      <c r="G919" s="53" t="s">
        <v>2458</v>
      </c>
      <c r="H919" s="54">
        <v>1130</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2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3216</v>
      </c>
      <c r="E920" s="53" t="s">
        <v>2451</v>
      </c>
      <c r="F920" s="194" t="s">
        <v>3178</v>
      </c>
      <c r="G920" s="53" t="s">
        <v>2455</v>
      </c>
      <c r="H920" s="54">
        <v>1131</v>
      </c>
      <c r="I920" s="53" t="s">
        <v>45</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2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3216</v>
      </c>
      <c r="E921" s="53" t="s">
        <v>2452</v>
      </c>
      <c r="F921" s="194" t="s">
        <v>3178</v>
      </c>
      <c r="G921" s="53" t="s">
        <v>2456</v>
      </c>
      <c r="H921" s="54">
        <v>1132</v>
      </c>
      <c r="I921" s="53" t="s">
        <v>44</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2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3216</v>
      </c>
      <c r="E922" s="53" t="s">
        <v>2453</v>
      </c>
      <c r="F922" s="194" t="s">
        <v>3178</v>
      </c>
      <c r="G922" s="53" t="s">
        <v>2459</v>
      </c>
      <c r="H922" s="54">
        <v>1133</v>
      </c>
      <c r="I922" s="53" t="s">
        <v>45</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2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3216</v>
      </c>
      <c r="E923" s="53" t="s">
        <v>2801</v>
      </c>
      <c r="F923" s="194" t="s">
        <v>3178</v>
      </c>
      <c r="G923" s="53" t="s">
        <v>2804</v>
      </c>
      <c r="H923" s="54">
        <v>1134</v>
      </c>
      <c r="I923" s="53" t="s">
        <v>45</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2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3216</v>
      </c>
      <c r="E924" s="53" t="s">
        <v>2802</v>
      </c>
      <c r="F924" s="194" t="s">
        <v>3178</v>
      </c>
      <c r="G924" s="53" t="s">
        <v>2806</v>
      </c>
      <c r="H924" s="54">
        <v>1135</v>
      </c>
      <c r="I924" s="53" t="s">
        <v>45</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2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3216</v>
      </c>
      <c r="E925" s="53" t="s">
        <v>2803</v>
      </c>
      <c r="F925" s="194" t="s">
        <v>3178</v>
      </c>
      <c r="G925" s="53" t="s">
        <v>2807</v>
      </c>
      <c r="H925" s="54">
        <v>1136</v>
      </c>
      <c r="I925" s="53" t="s">
        <v>44</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2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3216</v>
      </c>
      <c r="E926" s="53" t="s">
        <v>2800</v>
      </c>
      <c r="F926" s="194" t="s">
        <v>3178</v>
      </c>
      <c r="G926" s="53" t="s">
        <v>2805</v>
      </c>
      <c r="H926" s="54">
        <v>1137</v>
      </c>
      <c r="I926" s="53" t="s">
        <v>45</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2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3217</v>
      </c>
      <c r="E927" s="53" t="s">
        <v>2448</v>
      </c>
      <c r="F927" s="194" t="s">
        <v>3179</v>
      </c>
      <c r="G927" s="53" t="s">
        <v>2454</v>
      </c>
      <c r="H927" s="54">
        <v>1138</v>
      </c>
      <c r="I927" s="53" t="s">
        <v>44</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2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3217</v>
      </c>
      <c r="E928" s="53" t="s">
        <v>2449</v>
      </c>
      <c r="F928" s="194" t="s">
        <v>3179</v>
      </c>
      <c r="G928" s="53" t="s">
        <v>2457</v>
      </c>
      <c r="H928" s="54">
        <v>1139</v>
      </c>
      <c r="I928" s="53" t="s">
        <v>44</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2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3217</v>
      </c>
      <c r="E929" s="53" t="s">
        <v>2450</v>
      </c>
      <c r="F929" s="194" t="s">
        <v>3179</v>
      </c>
      <c r="G929" s="53" t="s">
        <v>2458</v>
      </c>
      <c r="H929" s="54">
        <v>1140</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2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3217</v>
      </c>
      <c r="E930" s="53" t="s">
        <v>2451</v>
      </c>
      <c r="F930" s="194" t="s">
        <v>3179</v>
      </c>
      <c r="G930" s="53" t="s">
        <v>2455</v>
      </c>
      <c r="H930" s="54">
        <v>1141</v>
      </c>
      <c r="I930" s="53" t="s">
        <v>45</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2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3217</v>
      </c>
      <c r="E931" s="53" t="s">
        <v>2452</v>
      </c>
      <c r="F931" s="194" t="s">
        <v>3179</v>
      </c>
      <c r="G931" s="53" t="s">
        <v>2456</v>
      </c>
      <c r="H931" s="54">
        <v>1142</v>
      </c>
      <c r="I931" s="53" t="s">
        <v>44</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2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3217</v>
      </c>
      <c r="E932" s="53" t="s">
        <v>2453</v>
      </c>
      <c r="F932" s="194" t="s">
        <v>3179</v>
      </c>
      <c r="G932" s="53" t="s">
        <v>2459</v>
      </c>
      <c r="H932" s="54">
        <v>1143</v>
      </c>
      <c r="I932" s="53" t="s">
        <v>45</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2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3217</v>
      </c>
      <c r="E933" s="53" t="s">
        <v>2801</v>
      </c>
      <c r="F933" s="194" t="s">
        <v>3179</v>
      </c>
      <c r="G933" s="53" t="s">
        <v>2804</v>
      </c>
      <c r="H933" s="54">
        <v>1144</v>
      </c>
      <c r="I933" s="53" t="s">
        <v>45</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2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3217</v>
      </c>
      <c r="E934" s="53" t="s">
        <v>2802</v>
      </c>
      <c r="F934" s="194" t="s">
        <v>3179</v>
      </c>
      <c r="G934" s="53" t="s">
        <v>2806</v>
      </c>
      <c r="H934" s="54">
        <v>1145</v>
      </c>
      <c r="I934" s="53" t="s">
        <v>45</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2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3217</v>
      </c>
      <c r="E935" s="53" t="s">
        <v>2803</v>
      </c>
      <c r="F935" s="194" t="s">
        <v>3179</v>
      </c>
      <c r="G935" s="53" t="s">
        <v>2807</v>
      </c>
      <c r="H935" s="54">
        <v>1146</v>
      </c>
      <c r="I935" s="53" t="s">
        <v>44</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2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3217</v>
      </c>
      <c r="E936" s="53" t="s">
        <v>2800</v>
      </c>
      <c r="F936" s="194" t="s">
        <v>3179</v>
      </c>
      <c r="G936" s="53" t="s">
        <v>2805</v>
      </c>
      <c r="H936" s="54">
        <v>1147</v>
      </c>
      <c r="I936" s="53" t="s">
        <v>45</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2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3218</v>
      </c>
      <c r="E937" s="53" t="s">
        <v>2448</v>
      </c>
      <c r="F937" s="194" t="s">
        <v>3180</v>
      </c>
      <c r="G937" s="53" t="s">
        <v>2454</v>
      </c>
      <c r="H937" s="54">
        <v>1148</v>
      </c>
      <c r="I937" s="53" t="s">
        <v>44</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2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3218</v>
      </c>
      <c r="E938" s="53" t="s">
        <v>2449</v>
      </c>
      <c r="F938" s="194" t="s">
        <v>3180</v>
      </c>
      <c r="G938" s="53" t="s">
        <v>2457</v>
      </c>
      <c r="H938" s="54">
        <v>1149</v>
      </c>
      <c r="I938" s="53" t="s">
        <v>44</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2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3218</v>
      </c>
      <c r="E939" s="53" t="s">
        <v>2450</v>
      </c>
      <c r="F939" s="194" t="s">
        <v>3180</v>
      </c>
      <c r="G939" s="53" t="s">
        <v>2458</v>
      </c>
      <c r="H939" s="54">
        <v>1150</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2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ref="C940:C996" si="41">C$747</f>
        <v>Percentage Improvement in Eqpt Efficiency Standards above BAU</v>
      </c>
      <c r="D940" s="9" t="s">
        <v>3218</v>
      </c>
      <c r="E940" s="53" t="s">
        <v>2451</v>
      </c>
      <c r="F940" s="194" t="s">
        <v>3180</v>
      </c>
      <c r="G940" s="53" t="s">
        <v>2455</v>
      </c>
      <c r="H940" s="54">
        <v>1151</v>
      </c>
      <c r="I940" s="53" t="s">
        <v>45</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2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1"/>
        <v>Percentage Improvement in Eqpt Efficiency Standards above BAU</v>
      </c>
      <c r="D941" s="9" t="s">
        <v>3218</v>
      </c>
      <c r="E941" s="53" t="s">
        <v>2452</v>
      </c>
      <c r="F941" s="194" t="s">
        <v>3180</v>
      </c>
      <c r="G941" s="53" t="s">
        <v>2456</v>
      </c>
      <c r="H941" s="54">
        <v>1152</v>
      </c>
      <c r="I941" s="53" t="s">
        <v>44</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2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1"/>
        <v>Percentage Improvement in Eqpt Efficiency Standards above BAU</v>
      </c>
      <c r="D942" s="9" t="s">
        <v>3218</v>
      </c>
      <c r="E942" s="53" t="s">
        <v>2453</v>
      </c>
      <c r="F942" s="194" t="s">
        <v>3180</v>
      </c>
      <c r="G942" s="53" t="s">
        <v>2459</v>
      </c>
      <c r="H942" s="54">
        <v>1153</v>
      </c>
      <c r="I942" s="53"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2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1"/>
        <v>Percentage Improvement in Eqpt Efficiency Standards above BAU</v>
      </c>
      <c r="D943" s="9" t="s">
        <v>3218</v>
      </c>
      <c r="E943" s="53" t="s">
        <v>2801</v>
      </c>
      <c r="F943" s="194" t="s">
        <v>3180</v>
      </c>
      <c r="G943" s="53" t="s">
        <v>2804</v>
      </c>
      <c r="H943" s="54">
        <v>1154</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2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1"/>
        <v>Percentage Improvement in Eqpt Efficiency Standards above BAU</v>
      </c>
      <c r="D944" s="9" t="s">
        <v>3218</v>
      </c>
      <c r="E944" s="53" t="s">
        <v>2802</v>
      </c>
      <c r="F944" s="194" t="s">
        <v>3180</v>
      </c>
      <c r="G944" s="53" t="s">
        <v>2806</v>
      </c>
      <c r="H944" s="54">
        <v>1155</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2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1"/>
        <v>Percentage Improvement in Eqpt Efficiency Standards above BAU</v>
      </c>
      <c r="D945" s="9" t="s">
        <v>3218</v>
      </c>
      <c r="E945" s="53" t="s">
        <v>2803</v>
      </c>
      <c r="F945" s="194" t="s">
        <v>3180</v>
      </c>
      <c r="G945" s="53" t="s">
        <v>2807</v>
      </c>
      <c r="H945" s="54">
        <v>1156</v>
      </c>
      <c r="I945" s="53" t="s">
        <v>44</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2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1"/>
        <v>Percentage Improvement in Eqpt Efficiency Standards above BAU</v>
      </c>
      <c r="D946" s="9" t="s">
        <v>3218</v>
      </c>
      <c r="E946" s="53" t="s">
        <v>2800</v>
      </c>
      <c r="F946" s="194" t="s">
        <v>3180</v>
      </c>
      <c r="G946" s="53" t="s">
        <v>2805</v>
      </c>
      <c r="H946" s="54">
        <v>1157</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2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1"/>
        <v>Percentage Improvement in Eqpt Efficiency Standards above BAU</v>
      </c>
      <c r="D947" s="9" t="s">
        <v>3219</v>
      </c>
      <c r="E947" s="53" t="s">
        <v>2448</v>
      </c>
      <c r="F947" s="194" t="s">
        <v>3181</v>
      </c>
      <c r="G947" s="53" t="s">
        <v>2454</v>
      </c>
      <c r="H947" s="54">
        <v>1158</v>
      </c>
      <c r="I947" s="53" t="s">
        <v>44</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2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1"/>
        <v>Percentage Improvement in Eqpt Efficiency Standards above BAU</v>
      </c>
      <c r="D948" s="9" t="s">
        <v>3219</v>
      </c>
      <c r="E948" s="53" t="s">
        <v>2449</v>
      </c>
      <c r="F948" s="194" t="s">
        <v>3181</v>
      </c>
      <c r="G948" s="53" t="s">
        <v>2457</v>
      </c>
      <c r="H948" s="54">
        <v>1159</v>
      </c>
      <c r="I948" s="53" t="s">
        <v>44</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2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1"/>
        <v>Percentage Improvement in Eqpt Efficiency Standards above BAU</v>
      </c>
      <c r="D949" s="9" t="s">
        <v>3219</v>
      </c>
      <c r="E949" s="53" t="s">
        <v>2450</v>
      </c>
      <c r="F949" s="194" t="s">
        <v>3181</v>
      </c>
      <c r="G949" s="53" t="s">
        <v>2458</v>
      </c>
      <c r="H949" s="54">
        <v>1160</v>
      </c>
      <c r="I949" s="53" t="s">
        <v>44</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2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1"/>
        <v>Percentage Improvement in Eqpt Efficiency Standards above BAU</v>
      </c>
      <c r="D950" s="9" t="s">
        <v>3219</v>
      </c>
      <c r="E950" s="53" t="s">
        <v>2451</v>
      </c>
      <c r="F950" s="194" t="s">
        <v>3181</v>
      </c>
      <c r="G950" s="53" t="s">
        <v>2455</v>
      </c>
      <c r="H950" s="54">
        <v>1161</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2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1"/>
        <v>Percentage Improvement in Eqpt Efficiency Standards above BAU</v>
      </c>
      <c r="D951" s="9" t="s">
        <v>3219</v>
      </c>
      <c r="E951" s="53" t="s">
        <v>2452</v>
      </c>
      <c r="F951" s="194" t="s">
        <v>3181</v>
      </c>
      <c r="G951" s="53" t="s">
        <v>2456</v>
      </c>
      <c r="H951" s="54">
        <v>1162</v>
      </c>
      <c r="I951" s="53" t="s">
        <v>44</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2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1"/>
        <v>Percentage Improvement in Eqpt Efficiency Standards above BAU</v>
      </c>
      <c r="D952" s="9" t="s">
        <v>3219</v>
      </c>
      <c r="E952" s="53" t="s">
        <v>2453</v>
      </c>
      <c r="F952" s="194" t="s">
        <v>3181</v>
      </c>
      <c r="G952" s="53" t="s">
        <v>2459</v>
      </c>
      <c r="H952" s="54">
        <v>1163</v>
      </c>
      <c r="I952" s="53" t="s">
        <v>45</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2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1"/>
        <v>Percentage Improvement in Eqpt Efficiency Standards above BAU</v>
      </c>
      <c r="D953" s="9" t="s">
        <v>3219</v>
      </c>
      <c r="E953" s="53" t="s">
        <v>2801</v>
      </c>
      <c r="F953" s="194" t="s">
        <v>3181</v>
      </c>
      <c r="G953" s="53" t="s">
        <v>2804</v>
      </c>
      <c r="H953" s="54">
        <v>1164</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2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1"/>
        <v>Percentage Improvement in Eqpt Efficiency Standards above BAU</v>
      </c>
      <c r="D954" s="9" t="s">
        <v>3219</v>
      </c>
      <c r="E954" s="53" t="s">
        <v>2802</v>
      </c>
      <c r="F954" s="194" t="s">
        <v>3181</v>
      </c>
      <c r="G954" s="53" t="s">
        <v>2806</v>
      </c>
      <c r="H954" s="54">
        <v>1165</v>
      </c>
      <c r="I954" s="53" t="s">
        <v>44</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2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1"/>
        <v>Percentage Improvement in Eqpt Efficiency Standards above BAU</v>
      </c>
      <c r="D955" s="9" t="s">
        <v>3219</v>
      </c>
      <c r="E955" s="53" t="s">
        <v>2803</v>
      </c>
      <c r="F955" s="194" t="s">
        <v>3181</v>
      </c>
      <c r="G955" s="53" t="s">
        <v>2807</v>
      </c>
      <c r="H955" s="54">
        <v>1166</v>
      </c>
      <c r="I955" s="53" t="s">
        <v>44</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2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1"/>
        <v>Percentage Improvement in Eqpt Efficiency Standards above BAU</v>
      </c>
      <c r="D956" s="9" t="s">
        <v>3219</v>
      </c>
      <c r="E956" s="53" t="s">
        <v>2800</v>
      </c>
      <c r="F956" s="194" t="s">
        <v>3181</v>
      </c>
      <c r="G956" s="53" t="s">
        <v>2805</v>
      </c>
      <c r="H956" s="54">
        <v>1167</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2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1"/>
        <v>Percentage Improvement in Eqpt Efficiency Standards above BAU</v>
      </c>
      <c r="D957" s="9" t="s">
        <v>3220</v>
      </c>
      <c r="E957" s="53" t="s">
        <v>2448</v>
      </c>
      <c r="F957" s="194" t="s">
        <v>3182</v>
      </c>
      <c r="G957" s="53" t="s">
        <v>2454</v>
      </c>
      <c r="H957" s="54">
        <v>1168</v>
      </c>
      <c r="I957" s="53" t="s">
        <v>44</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2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1"/>
        <v>Percentage Improvement in Eqpt Efficiency Standards above BAU</v>
      </c>
      <c r="D958" s="9" t="s">
        <v>3220</v>
      </c>
      <c r="E958" s="53" t="s">
        <v>2449</v>
      </c>
      <c r="F958" s="194" t="s">
        <v>3182</v>
      </c>
      <c r="G958" s="53" t="s">
        <v>2457</v>
      </c>
      <c r="H958" s="54">
        <v>1169</v>
      </c>
      <c r="I958" s="53" t="s">
        <v>44</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2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1"/>
        <v>Percentage Improvement in Eqpt Efficiency Standards above BAU</v>
      </c>
      <c r="D959" s="9" t="s">
        <v>3220</v>
      </c>
      <c r="E959" s="53" t="s">
        <v>2450</v>
      </c>
      <c r="F959" s="194" t="s">
        <v>3182</v>
      </c>
      <c r="G959" s="53" t="s">
        <v>2458</v>
      </c>
      <c r="H959" s="54">
        <v>1170</v>
      </c>
      <c r="I959" s="53" t="s">
        <v>44</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2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1"/>
        <v>Percentage Improvement in Eqpt Efficiency Standards above BAU</v>
      </c>
      <c r="D960" s="9" t="s">
        <v>3220</v>
      </c>
      <c r="E960" s="53" t="s">
        <v>2451</v>
      </c>
      <c r="F960" s="194" t="s">
        <v>3182</v>
      </c>
      <c r="G960" s="53" t="s">
        <v>2455</v>
      </c>
      <c r="H960" s="54">
        <v>1171</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2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1"/>
        <v>Percentage Improvement in Eqpt Efficiency Standards above BAU</v>
      </c>
      <c r="D961" s="9" t="s">
        <v>3220</v>
      </c>
      <c r="E961" s="53" t="s">
        <v>2452</v>
      </c>
      <c r="F961" s="194" t="s">
        <v>3182</v>
      </c>
      <c r="G961" s="53" t="s">
        <v>2456</v>
      </c>
      <c r="H961" s="54">
        <v>1172</v>
      </c>
      <c r="I961" s="53" t="s">
        <v>44</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2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1"/>
        <v>Percentage Improvement in Eqpt Efficiency Standards above BAU</v>
      </c>
      <c r="D962" s="9" t="s">
        <v>3220</v>
      </c>
      <c r="E962" s="53" t="s">
        <v>2453</v>
      </c>
      <c r="F962" s="194" t="s">
        <v>3182</v>
      </c>
      <c r="G962" s="53" t="s">
        <v>2459</v>
      </c>
      <c r="H962" s="54">
        <v>1173</v>
      </c>
      <c r="I962" s="53" t="s">
        <v>45</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2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1"/>
        <v>Percentage Improvement in Eqpt Efficiency Standards above BAU</v>
      </c>
      <c r="D963" s="9" t="s">
        <v>3220</v>
      </c>
      <c r="E963" s="53" t="s">
        <v>2801</v>
      </c>
      <c r="F963" s="194" t="s">
        <v>3182</v>
      </c>
      <c r="G963" s="53" t="s">
        <v>2804</v>
      </c>
      <c r="H963" s="54">
        <v>1174</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2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1"/>
        <v>Percentage Improvement in Eqpt Efficiency Standards above BAU</v>
      </c>
      <c r="D964" s="9" t="s">
        <v>3220</v>
      </c>
      <c r="E964" s="53" t="s">
        <v>2802</v>
      </c>
      <c r="F964" s="194" t="s">
        <v>3182</v>
      </c>
      <c r="G964" s="53" t="s">
        <v>2806</v>
      </c>
      <c r="H964" s="54">
        <v>1175</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2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1"/>
        <v>Percentage Improvement in Eqpt Efficiency Standards above BAU</v>
      </c>
      <c r="D965" s="9" t="s">
        <v>3220</v>
      </c>
      <c r="E965" s="53" t="s">
        <v>2803</v>
      </c>
      <c r="F965" s="194" t="s">
        <v>3182</v>
      </c>
      <c r="G965" s="53" t="s">
        <v>2807</v>
      </c>
      <c r="H965" s="54">
        <v>1176</v>
      </c>
      <c r="I965" s="53" t="s">
        <v>44</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2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1"/>
        <v>Percentage Improvement in Eqpt Efficiency Standards above BAU</v>
      </c>
      <c r="D966" s="9" t="s">
        <v>3220</v>
      </c>
      <c r="E966" s="53" t="s">
        <v>2800</v>
      </c>
      <c r="F966" s="194" t="s">
        <v>3182</v>
      </c>
      <c r="G966" s="53" t="s">
        <v>2805</v>
      </c>
      <c r="H966" s="54">
        <v>1177</v>
      </c>
      <c r="I966" s="53" t="s">
        <v>45</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2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1"/>
        <v>Percentage Improvement in Eqpt Efficiency Standards above BAU</v>
      </c>
      <c r="D967" s="9" t="s">
        <v>3221</v>
      </c>
      <c r="E967" s="53" t="s">
        <v>2448</v>
      </c>
      <c r="F967" s="194" t="s">
        <v>3183</v>
      </c>
      <c r="G967" s="53" t="s">
        <v>2454</v>
      </c>
      <c r="H967" s="54">
        <v>1178</v>
      </c>
      <c r="I967" s="9"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2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1"/>
        <v>Percentage Improvement in Eqpt Efficiency Standards above BAU</v>
      </c>
      <c r="D968" s="9" t="s">
        <v>3221</v>
      </c>
      <c r="E968" s="53" t="s">
        <v>2449</v>
      </c>
      <c r="F968" s="194" t="s">
        <v>3183</v>
      </c>
      <c r="G968" s="53" t="s">
        <v>2457</v>
      </c>
      <c r="H968" s="54">
        <v>1179</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2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1"/>
        <v>Percentage Improvement in Eqpt Efficiency Standards above BAU</v>
      </c>
      <c r="D969" s="9" t="s">
        <v>3221</v>
      </c>
      <c r="E969" s="53" t="s">
        <v>2450</v>
      </c>
      <c r="F969" s="194" t="s">
        <v>3183</v>
      </c>
      <c r="G969" s="53" t="s">
        <v>2458</v>
      </c>
      <c r="H969" s="54">
        <v>1180</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2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1"/>
        <v>Percentage Improvement in Eqpt Efficiency Standards above BAU</v>
      </c>
      <c r="D970" s="9" t="s">
        <v>3221</v>
      </c>
      <c r="E970" s="53" t="s">
        <v>2451</v>
      </c>
      <c r="F970" s="194" t="s">
        <v>3183</v>
      </c>
      <c r="G970" s="53" t="s">
        <v>2455</v>
      </c>
      <c r="H970" s="54">
        <v>1181</v>
      </c>
      <c r="I970" s="53" t="s">
        <v>45</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2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1"/>
        <v>Percentage Improvement in Eqpt Efficiency Standards above BAU</v>
      </c>
      <c r="D971" s="9" t="s">
        <v>3221</v>
      </c>
      <c r="E971" s="53" t="s">
        <v>2452</v>
      </c>
      <c r="F971" s="194" t="s">
        <v>3183</v>
      </c>
      <c r="G971" s="53" t="s">
        <v>2456</v>
      </c>
      <c r="H971" s="54">
        <v>1182</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2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Industry Energy Efficiency Standards</v>
      </c>
      <c r="C972" s="361" t="str">
        <f t="shared" si="41"/>
        <v>Percentage Improvement in Eqpt Efficiency Standards above BAU</v>
      </c>
      <c r="D972" s="9" t="s">
        <v>3221</v>
      </c>
      <c r="E972" s="53" t="s">
        <v>2453</v>
      </c>
      <c r="F972" s="194" t="s">
        <v>3183</v>
      </c>
      <c r="G972" s="53" t="s">
        <v>2459</v>
      </c>
      <c r="H972" s="54">
        <v>1183</v>
      </c>
      <c r="I972" s="53" t="s">
        <v>45</v>
      </c>
      <c r="J972" s="359" t="str">
        <f>IF(ISBLANK(INDEX('Policy Characteristics'!D:D,MATCH($C972,'Policy Characteristics'!$C:$C,0))),"",INDEX('Policy Characteristics'!D:D,MATCH($C972,'Policy Characteristics'!$C:$C,0)))</f>
        <v>Industry Energy Efficiency Standards</v>
      </c>
      <c r="K972" s="357" t="str">
        <f>IF(ISBLANK(INDEX('Policy Characteristics'!E:E,MATCH($C972,'Policy Characteristics'!$C:$C,0))),"",INDEX('Policy Characteristics'!E:E,MATCH($C972,'Policy Characteristics'!$C:$C,0)))</f>
        <v>indst efficiency standards</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0.25</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reduction in energy use</v>
      </c>
      <c r="P972" s="35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357" t="str">
        <f>IF(ISBLANK(INDEX('Policy Characteristics'!K:K,MATCH($C972,'Policy Characteristics'!$C:$C,0))),"",INDEX('Policy Characteristics'!K:K,MATCH($C972,'Policy Characteristics'!$C:$C,0)))</f>
        <v>industry-ag-main.html#eff-stds</v>
      </c>
      <c r="R972" s="357" t="str">
        <f>IF(ISBLANK(INDEX('Policy Characteristics'!L:L,MATCH($C972,'Policy Characteristics'!$C:$C,0))),"",INDEX('Policy Characteristics'!L:L,MATCH($C972,'Policy Characteristics'!$C:$C,0)))</f>
        <v>industry-energy-efficiency-standards.html</v>
      </c>
    </row>
    <row r="973" spans="1:18" s="5" customFormat="1" x14ac:dyDescent="0.2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Industry Energy Efficiency Standards</v>
      </c>
      <c r="C973" s="361" t="str">
        <f t="shared" si="41"/>
        <v>Percentage Improvement in Eqpt Efficiency Standards above BAU</v>
      </c>
      <c r="D973" s="9" t="s">
        <v>3221</v>
      </c>
      <c r="E973" s="53" t="s">
        <v>2801</v>
      </c>
      <c r="F973" s="194" t="s">
        <v>3183</v>
      </c>
      <c r="G973" s="53" t="s">
        <v>2804</v>
      </c>
      <c r="H973" s="54">
        <v>1184</v>
      </c>
      <c r="I973" s="53" t="s">
        <v>45</v>
      </c>
      <c r="J973" s="359" t="str">
        <f>IF(ISBLANK(INDEX('Policy Characteristics'!D:D,MATCH($C973,'Policy Characteristics'!$C:$C,0))),"",INDEX('Policy Characteristics'!D:D,MATCH($C973,'Policy Characteristics'!$C:$C,0)))</f>
        <v>Industry Energy Efficiency Standards</v>
      </c>
      <c r="K973" s="357" t="str">
        <f>IF(ISBLANK(INDEX('Policy Characteristics'!E:E,MATCH($C973,'Policy Characteristics'!$C:$C,0))),"",INDEX('Policy Characteristics'!E:E,MATCH($C973,'Policy Characteristics'!$C:$C,0)))</f>
        <v>indst efficiency standards</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0.25</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reduction in energy use</v>
      </c>
      <c r="P973" s="35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357" t="str">
        <f>IF(ISBLANK(INDEX('Policy Characteristics'!K:K,MATCH($C973,'Policy Characteristics'!$C:$C,0))),"",INDEX('Policy Characteristics'!K:K,MATCH($C973,'Policy Characteristics'!$C:$C,0)))</f>
        <v>industry-ag-main.html#eff-stds</v>
      </c>
      <c r="R973" s="357" t="str">
        <f>IF(ISBLANK(INDEX('Policy Characteristics'!L:L,MATCH($C973,'Policy Characteristics'!$C:$C,0))),"",INDEX('Policy Characteristics'!L:L,MATCH($C973,'Policy Characteristics'!$C:$C,0)))</f>
        <v>industry-energy-efficiency-standards.html</v>
      </c>
    </row>
    <row r="974" spans="1:18" s="5" customFormat="1" x14ac:dyDescent="0.2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Industry Energy Efficiency Standards</v>
      </c>
      <c r="C974" s="361" t="str">
        <f t="shared" si="41"/>
        <v>Percentage Improvement in Eqpt Efficiency Standards above BAU</v>
      </c>
      <c r="D974" s="9" t="s">
        <v>3221</v>
      </c>
      <c r="E974" s="53" t="s">
        <v>2802</v>
      </c>
      <c r="F974" s="194" t="s">
        <v>3183</v>
      </c>
      <c r="G974" s="53" t="s">
        <v>2806</v>
      </c>
      <c r="H974" s="54">
        <v>1185</v>
      </c>
      <c r="I974" s="53" t="s">
        <v>45</v>
      </c>
      <c r="J974" s="359" t="str">
        <f>IF(ISBLANK(INDEX('Policy Characteristics'!D:D,MATCH($C974,'Policy Characteristics'!$C:$C,0))),"",INDEX('Policy Characteristics'!D:D,MATCH($C974,'Policy Characteristics'!$C:$C,0)))</f>
        <v>Industry Energy Efficiency Standards</v>
      </c>
      <c r="K974" s="357" t="str">
        <f>IF(ISBLANK(INDEX('Policy Characteristics'!E:E,MATCH($C974,'Policy Characteristics'!$C:$C,0))),"",INDEX('Policy Characteristics'!E:E,MATCH($C974,'Policy Characteristics'!$C:$C,0)))</f>
        <v>indst efficiency standards</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0.25</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reduction in energy use</v>
      </c>
      <c r="P974" s="35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357" t="str">
        <f>IF(ISBLANK(INDEX('Policy Characteristics'!K:K,MATCH($C974,'Policy Characteristics'!$C:$C,0))),"",INDEX('Policy Characteristics'!K:K,MATCH($C974,'Policy Characteristics'!$C:$C,0)))</f>
        <v>industry-ag-main.html#eff-stds</v>
      </c>
      <c r="R974" s="357" t="str">
        <f>IF(ISBLANK(INDEX('Policy Characteristics'!L:L,MATCH($C974,'Policy Characteristics'!$C:$C,0))),"",INDEX('Policy Characteristics'!L:L,MATCH($C974,'Policy Characteristics'!$C:$C,0)))</f>
        <v>industry-energy-efficiency-standards.html</v>
      </c>
    </row>
    <row r="975" spans="1:18" s="5" customFormat="1" x14ac:dyDescent="0.2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Industry Energy Efficiency Standards</v>
      </c>
      <c r="C975" s="361" t="str">
        <f t="shared" si="41"/>
        <v>Percentage Improvement in Eqpt Efficiency Standards above BAU</v>
      </c>
      <c r="D975" s="9" t="s">
        <v>3221</v>
      </c>
      <c r="E975" s="53" t="s">
        <v>2803</v>
      </c>
      <c r="F975" s="194" t="s">
        <v>3183</v>
      </c>
      <c r="G975" s="53" t="s">
        <v>2807</v>
      </c>
      <c r="H975" s="54">
        <v>1186</v>
      </c>
      <c r="I975" s="53" t="s">
        <v>45</v>
      </c>
      <c r="J975" s="359" t="str">
        <f>IF(ISBLANK(INDEX('Policy Characteristics'!D:D,MATCH($C975,'Policy Characteristics'!$C:$C,0))),"",INDEX('Policy Characteristics'!D:D,MATCH($C975,'Policy Characteristics'!$C:$C,0)))</f>
        <v>Industry Energy Efficiency Standards</v>
      </c>
      <c r="K975" s="357" t="str">
        <f>IF(ISBLANK(INDEX('Policy Characteristics'!E:E,MATCH($C975,'Policy Characteristics'!$C:$C,0))),"",INDEX('Policy Characteristics'!E:E,MATCH($C975,'Policy Characteristics'!$C:$C,0)))</f>
        <v>indst efficiency standards</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0.25</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reduction in energy use</v>
      </c>
      <c r="P975" s="35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357" t="str">
        <f>IF(ISBLANK(INDEX('Policy Characteristics'!K:K,MATCH($C975,'Policy Characteristics'!$C:$C,0))),"",INDEX('Policy Characteristics'!K:K,MATCH($C975,'Policy Characteristics'!$C:$C,0)))</f>
        <v>industry-ag-main.html#eff-stds</v>
      </c>
      <c r="R975" s="357" t="str">
        <f>IF(ISBLANK(INDEX('Policy Characteristics'!L:L,MATCH($C975,'Policy Characteristics'!$C:$C,0))),"",INDEX('Policy Characteristics'!L:L,MATCH($C975,'Policy Characteristics'!$C:$C,0)))</f>
        <v>industry-energy-efficiency-standards.html</v>
      </c>
    </row>
    <row r="976" spans="1:18" s="5" customFormat="1" x14ac:dyDescent="0.2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Industry Energy Efficiency Standards</v>
      </c>
      <c r="C976" s="361" t="str">
        <f t="shared" si="41"/>
        <v>Percentage Improvement in Eqpt Efficiency Standards above BAU</v>
      </c>
      <c r="D976" s="9" t="s">
        <v>3221</v>
      </c>
      <c r="E976" s="53" t="s">
        <v>2800</v>
      </c>
      <c r="F976" s="194" t="s">
        <v>3183</v>
      </c>
      <c r="G976" s="53" t="s">
        <v>2805</v>
      </c>
      <c r="H976" s="54">
        <v>1187</v>
      </c>
      <c r="I976" s="53" t="s">
        <v>45</v>
      </c>
      <c r="J976" s="359" t="str">
        <f>IF(ISBLANK(INDEX('Policy Characteristics'!D:D,MATCH($C976,'Policy Characteristics'!$C:$C,0))),"",INDEX('Policy Characteristics'!D:D,MATCH($C976,'Policy Characteristics'!$C:$C,0)))</f>
        <v>Industry Energy Efficiency Standards</v>
      </c>
      <c r="K976" s="357" t="str">
        <f>IF(ISBLANK(INDEX('Policy Characteristics'!E:E,MATCH($C976,'Policy Characteristics'!$C:$C,0))),"",INDEX('Policy Characteristics'!E:E,MATCH($C976,'Policy Characteristics'!$C:$C,0)))</f>
        <v>indst efficiency standards</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0.25</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reduction in energy use</v>
      </c>
      <c r="P976" s="35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357" t="str">
        <f>IF(ISBLANK(INDEX('Policy Characteristics'!K:K,MATCH($C976,'Policy Characteristics'!$C:$C,0))),"",INDEX('Policy Characteristics'!K:K,MATCH($C976,'Policy Characteristics'!$C:$C,0)))</f>
        <v>industry-ag-main.html#eff-stds</v>
      </c>
      <c r="R976" s="357" t="str">
        <f>IF(ISBLANK(INDEX('Policy Characteristics'!L:L,MATCH($C976,'Policy Characteristics'!$C:$C,0))),"",INDEX('Policy Characteristics'!L:L,MATCH($C976,'Policy Characteristics'!$C:$C,0)))</f>
        <v>industry-energy-efficiency-standards.html</v>
      </c>
    </row>
    <row r="977" spans="1:18" s="5" customFormat="1" x14ac:dyDescent="0.2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Industry Energy Efficiency Standards</v>
      </c>
      <c r="C977" s="361" t="str">
        <f t="shared" si="41"/>
        <v>Percentage Improvement in Eqpt Efficiency Standards above BAU</v>
      </c>
      <c r="D977" s="9" t="s">
        <v>3222</v>
      </c>
      <c r="E977" s="53" t="s">
        <v>2448</v>
      </c>
      <c r="F977" s="194" t="s">
        <v>3225</v>
      </c>
      <c r="G977" s="53" t="s">
        <v>2454</v>
      </c>
      <c r="H977" s="54">
        <v>1188</v>
      </c>
      <c r="I977" s="53" t="s">
        <v>44</v>
      </c>
      <c r="J977" s="359" t="str">
        <f>IF(ISBLANK(INDEX('Policy Characteristics'!D:D,MATCH($C977,'Policy Characteristics'!$C:$C,0))),"",INDEX('Policy Characteristics'!D:D,MATCH($C977,'Policy Characteristics'!$C:$C,0)))</f>
        <v>Industry Energy Efficiency Standards</v>
      </c>
      <c r="K977" s="357" t="str">
        <f>IF(ISBLANK(INDEX('Policy Characteristics'!E:E,MATCH($C977,'Policy Characteristics'!$C:$C,0))),"",INDEX('Policy Characteristics'!E:E,MATCH($C977,'Policy Characteristics'!$C:$C,0)))</f>
        <v>indst efficiency standards</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0.25</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reduction in energy use</v>
      </c>
      <c r="P977" s="35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357" t="str">
        <f>IF(ISBLANK(INDEX('Policy Characteristics'!K:K,MATCH($C977,'Policy Characteristics'!$C:$C,0))),"",INDEX('Policy Characteristics'!K:K,MATCH($C977,'Policy Characteristics'!$C:$C,0)))</f>
        <v>industry-ag-main.html#eff-stds</v>
      </c>
      <c r="R977" s="357" t="str">
        <f>IF(ISBLANK(INDEX('Policy Characteristics'!L:L,MATCH($C977,'Policy Characteristics'!$C:$C,0))),"",INDEX('Policy Characteristics'!L:L,MATCH($C977,'Policy Characteristics'!$C:$C,0)))</f>
        <v>industry-energy-efficiency-standards.html</v>
      </c>
    </row>
    <row r="978" spans="1:18" s="5" customFormat="1" x14ac:dyDescent="0.2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Industry Energy Efficiency Standards</v>
      </c>
      <c r="C978" s="361" t="str">
        <f t="shared" si="41"/>
        <v>Percentage Improvement in Eqpt Efficiency Standards above BAU</v>
      </c>
      <c r="D978" s="9" t="s">
        <v>3222</v>
      </c>
      <c r="E978" s="53" t="s">
        <v>2449</v>
      </c>
      <c r="F978" s="194" t="s">
        <v>3225</v>
      </c>
      <c r="G978" s="53" t="s">
        <v>2457</v>
      </c>
      <c r="H978" s="54">
        <v>1189</v>
      </c>
      <c r="I978" s="53" t="s">
        <v>45</v>
      </c>
      <c r="J978" s="359" t="str">
        <f>IF(ISBLANK(INDEX('Policy Characteristics'!D:D,MATCH($C978,'Policy Characteristics'!$C:$C,0))),"",INDEX('Policy Characteristics'!D:D,MATCH($C978,'Policy Characteristics'!$C:$C,0)))</f>
        <v>Industry Energy Efficiency Standards</v>
      </c>
      <c r="K978" s="357" t="str">
        <f>IF(ISBLANK(INDEX('Policy Characteristics'!E:E,MATCH($C978,'Policy Characteristics'!$C:$C,0))),"",INDEX('Policy Characteristics'!E:E,MATCH($C978,'Policy Characteristics'!$C:$C,0)))</f>
        <v>indst efficiency standards</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0.25</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reduction in energy use</v>
      </c>
      <c r="P978" s="35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357" t="str">
        <f>IF(ISBLANK(INDEX('Policy Characteristics'!K:K,MATCH($C978,'Policy Characteristics'!$C:$C,0))),"",INDEX('Policy Characteristics'!K:K,MATCH($C978,'Policy Characteristics'!$C:$C,0)))</f>
        <v>industry-ag-main.html#eff-stds</v>
      </c>
      <c r="R978" s="357" t="str">
        <f>IF(ISBLANK(INDEX('Policy Characteristics'!L:L,MATCH($C978,'Policy Characteristics'!$C:$C,0))),"",INDEX('Policy Characteristics'!L:L,MATCH($C978,'Policy Characteristics'!$C:$C,0)))</f>
        <v>industry-energy-efficiency-standards.html</v>
      </c>
    </row>
    <row r="979" spans="1:18" s="5" customFormat="1" x14ac:dyDescent="0.2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Industry Energy Efficiency Standards</v>
      </c>
      <c r="C979" s="361" t="str">
        <f t="shared" si="41"/>
        <v>Percentage Improvement in Eqpt Efficiency Standards above BAU</v>
      </c>
      <c r="D979" s="9" t="s">
        <v>3222</v>
      </c>
      <c r="E979" s="53" t="s">
        <v>2450</v>
      </c>
      <c r="F979" s="194" t="s">
        <v>3225</v>
      </c>
      <c r="G979" s="53" t="s">
        <v>2458</v>
      </c>
      <c r="H979" s="54">
        <v>1190</v>
      </c>
      <c r="I979" s="53" t="s">
        <v>45</v>
      </c>
      <c r="J979" s="359" t="str">
        <f>IF(ISBLANK(INDEX('Policy Characteristics'!D:D,MATCH($C979,'Policy Characteristics'!$C:$C,0))),"",INDEX('Policy Characteristics'!D:D,MATCH($C979,'Policy Characteristics'!$C:$C,0)))</f>
        <v>Industry Energy Efficiency Standards</v>
      </c>
      <c r="K979" s="357" t="str">
        <f>IF(ISBLANK(INDEX('Policy Characteristics'!E:E,MATCH($C979,'Policy Characteristics'!$C:$C,0))),"",INDEX('Policy Characteristics'!E:E,MATCH($C979,'Policy Characteristics'!$C:$C,0)))</f>
        <v>indst efficiency standards</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0.25</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reduction in energy use</v>
      </c>
      <c r="P979" s="35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357" t="str">
        <f>IF(ISBLANK(INDEX('Policy Characteristics'!K:K,MATCH($C979,'Policy Characteristics'!$C:$C,0))),"",INDEX('Policy Characteristics'!K:K,MATCH($C979,'Policy Characteristics'!$C:$C,0)))</f>
        <v>industry-ag-main.html#eff-stds</v>
      </c>
      <c r="R979" s="357" t="str">
        <f>IF(ISBLANK(INDEX('Policy Characteristics'!L:L,MATCH($C979,'Policy Characteristics'!$C:$C,0))),"",INDEX('Policy Characteristics'!L:L,MATCH($C979,'Policy Characteristics'!$C:$C,0)))</f>
        <v>industry-energy-efficiency-standards.html</v>
      </c>
    </row>
    <row r="980" spans="1:18" s="5" customFormat="1" x14ac:dyDescent="0.2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Industry Energy Efficiency Standards</v>
      </c>
      <c r="C980" s="361" t="str">
        <f t="shared" si="41"/>
        <v>Percentage Improvement in Eqpt Efficiency Standards above BAU</v>
      </c>
      <c r="D980" s="9" t="s">
        <v>3222</v>
      </c>
      <c r="E980" s="53" t="s">
        <v>2451</v>
      </c>
      <c r="F980" s="194" t="s">
        <v>3225</v>
      </c>
      <c r="G980" s="53" t="s">
        <v>2455</v>
      </c>
      <c r="H980" s="54">
        <v>1191</v>
      </c>
      <c r="I980" s="53" t="s">
        <v>45</v>
      </c>
      <c r="J980" s="359" t="str">
        <f>IF(ISBLANK(INDEX('Policy Characteristics'!D:D,MATCH($C980,'Policy Characteristics'!$C:$C,0))),"",INDEX('Policy Characteristics'!D:D,MATCH($C980,'Policy Characteristics'!$C:$C,0)))</f>
        <v>Industry Energy Efficiency Standards</v>
      </c>
      <c r="K980" s="357" t="str">
        <f>IF(ISBLANK(INDEX('Policy Characteristics'!E:E,MATCH($C980,'Policy Characteristics'!$C:$C,0))),"",INDEX('Policy Characteristics'!E:E,MATCH($C980,'Policy Characteristics'!$C:$C,0)))</f>
        <v>indst efficiency standards</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0.25</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reduction in energy use</v>
      </c>
      <c r="P980" s="35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357" t="str">
        <f>IF(ISBLANK(INDEX('Policy Characteristics'!K:K,MATCH($C980,'Policy Characteristics'!$C:$C,0))),"",INDEX('Policy Characteristics'!K:K,MATCH($C980,'Policy Characteristics'!$C:$C,0)))</f>
        <v>industry-ag-main.html#eff-stds</v>
      </c>
      <c r="R980" s="357" t="str">
        <f>IF(ISBLANK(INDEX('Policy Characteristics'!L:L,MATCH($C980,'Policy Characteristics'!$C:$C,0))),"",INDEX('Policy Characteristics'!L:L,MATCH($C980,'Policy Characteristics'!$C:$C,0)))</f>
        <v>industry-energy-efficiency-standards.html</v>
      </c>
    </row>
    <row r="981" spans="1:18" s="5" customFormat="1" x14ac:dyDescent="0.2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Industry Energy Efficiency Standards</v>
      </c>
      <c r="C981" s="361" t="str">
        <f t="shared" si="41"/>
        <v>Percentage Improvement in Eqpt Efficiency Standards above BAU</v>
      </c>
      <c r="D981" s="9" t="s">
        <v>3222</v>
      </c>
      <c r="E981" s="53" t="s">
        <v>2452</v>
      </c>
      <c r="F981" s="194" t="s">
        <v>3225</v>
      </c>
      <c r="G981" s="53" t="s">
        <v>2456</v>
      </c>
      <c r="H981" s="54">
        <v>1192</v>
      </c>
      <c r="I981" s="53" t="s">
        <v>45</v>
      </c>
      <c r="J981" s="359" t="str">
        <f>IF(ISBLANK(INDEX('Policy Characteristics'!D:D,MATCH($C981,'Policy Characteristics'!$C:$C,0))),"",INDEX('Policy Characteristics'!D:D,MATCH($C981,'Policy Characteristics'!$C:$C,0)))</f>
        <v>Industry Energy Efficiency Standards</v>
      </c>
      <c r="K981" s="357" t="str">
        <f>IF(ISBLANK(INDEX('Policy Characteristics'!E:E,MATCH($C981,'Policy Characteristics'!$C:$C,0))),"",INDEX('Policy Characteristics'!E:E,MATCH($C981,'Policy Characteristics'!$C:$C,0)))</f>
        <v>indst efficiency standards</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0.25</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reduction in energy use</v>
      </c>
      <c r="P981" s="35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357" t="str">
        <f>IF(ISBLANK(INDEX('Policy Characteristics'!K:K,MATCH($C981,'Policy Characteristics'!$C:$C,0))),"",INDEX('Policy Characteristics'!K:K,MATCH($C981,'Policy Characteristics'!$C:$C,0)))</f>
        <v>industry-ag-main.html#eff-stds</v>
      </c>
      <c r="R981" s="357" t="str">
        <f>IF(ISBLANK(INDEX('Policy Characteristics'!L:L,MATCH($C981,'Policy Characteristics'!$C:$C,0))),"",INDEX('Policy Characteristics'!L:L,MATCH($C981,'Policy Characteristics'!$C:$C,0)))</f>
        <v>industry-energy-efficiency-standards.html</v>
      </c>
    </row>
    <row r="982" spans="1:18" s="5" customFormat="1" x14ac:dyDescent="0.2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Industry Energy Efficiency Standards</v>
      </c>
      <c r="C982" s="361" t="str">
        <f t="shared" si="41"/>
        <v>Percentage Improvement in Eqpt Efficiency Standards above BAU</v>
      </c>
      <c r="D982" s="9" t="s">
        <v>3222</v>
      </c>
      <c r="E982" s="53" t="s">
        <v>2453</v>
      </c>
      <c r="F982" s="194" t="s">
        <v>3225</v>
      </c>
      <c r="G982" s="53" t="s">
        <v>2459</v>
      </c>
      <c r="H982" s="54">
        <v>1193</v>
      </c>
      <c r="I982" s="53" t="s">
        <v>45</v>
      </c>
      <c r="J982" s="359" t="str">
        <f>IF(ISBLANK(INDEX('Policy Characteristics'!D:D,MATCH($C982,'Policy Characteristics'!$C:$C,0))),"",INDEX('Policy Characteristics'!D:D,MATCH($C982,'Policy Characteristics'!$C:$C,0)))</f>
        <v>Industry Energy Efficiency Standards</v>
      </c>
      <c r="K982" s="357" t="str">
        <f>IF(ISBLANK(INDEX('Policy Characteristics'!E:E,MATCH($C982,'Policy Characteristics'!$C:$C,0))),"",INDEX('Policy Characteristics'!E:E,MATCH($C982,'Policy Characteristics'!$C:$C,0)))</f>
        <v>indst efficiency standards</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0.25</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reduction in energy use</v>
      </c>
      <c r="P982" s="35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357" t="str">
        <f>IF(ISBLANK(INDEX('Policy Characteristics'!K:K,MATCH($C982,'Policy Characteristics'!$C:$C,0))),"",INDEX('Policy Characteristics'!K:K,MATCH($C982,'Policy Characteristics'!$C:$C,0)))</f>
        <v>industry-ag-main.html#eff-stds</v>
      </c>
      <c r="R982" s="357" t="str">
        <f>IF(ISBLANK(INDEX('Policy Characteristics'!L:L,MATCH($C982,'Policy Characteristics'!$C:$C,0))),"",INDEX('Policy Characteristics'!L:L,MATCH($C982,'Policy Characteristics'!$C:$C,0)))</f>
        <v>industry-energy-efficiency-standards.html</v>
      </c>
    </row>
    <row r="983" spans="1:18" s="5" customFormat="1" x14ac:dyDescent="0.25">
      <c r="A983" s="357" t="str">
        <f>IF(ISBLANK(INDEX('Policy Characteristics'!A:A,MATCH($C983,'Policy Characteristics'!$C:$C,0))),"",INDEX('Policy Characteristics'!A:A,MATCH($C983,'Policy Characteristics'!$C:$C,0)))</f>
        <v>Industry</v>
      </c>
      <c r="B983" s="357" t="str">
        <f>IF(ISBLANK(INDEX('Policy Characteristics'!B:B,MATCH($C983,'Policy Characteristics'!$C:$C,0))),"",INDEX('Policy Characteristics'!B:B,MATCH($C983,'Policy Characteristics'!$C:$C,0)))</f>
        <v>Industry Energy Efficiency Standards</v>
      </c>
      <c r="C983" s="361" t="str">
        <f t="shared" si="41"/>
        <v>Percentage Improvement in Eqpt Efficiency Standards above BAU</v>
      </c>
      <c r="D983" s="9" t="s">
        <v>3222</v>
      </c>
      <c r="E983" s="53" t="s">
        <v>2801</v>
      </c>
      <c r="F983" s="194" t="s">
        <v>3225</v>
      </c>
      <c r="G983" s="53" t="s">
        <v>2804</v>
      </c>
      <c r="H983" s="54">
        <v>1194</v>
      </c>
      <c r="I983" s="53" t="s">
        <v>45</v>
      </c>
      <c r="J983" s="359" t="str">
        <f>IF(ISBLANK(INDEX('Policy Characteristics'!D:D,MATCH($C983,'Policy Characteristics'!$C:$C,0))),"",INDEX('Policy Characteristics'!D:D,MATCH($C983,'Policy Characteristics'!$C:$C,0)))</f>
        <v>Industry Energy Efficiency Standards</v>
      </c>
      <c r="K983" s="357" t="str">
        <f>IF(ISBLANK(INDEX('Policy Characteristics'!E:E,MATCH($C983,'Policy Characteristics'!$C:$C,0))),"",INDEX('Policy Characteristics'!E:E,MATCH($C983,'Policy Characteristics'!$C:$C,0)))</f>
        <v>indst efficiency standards</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0.25</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reduction in energy use</v>
      </c>
      <c r="P983" s="35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357" t="str">
        <f>IF(ISBLANK(INDEX('Policy Characteristics'!K:K,MATCH($C983,'Policy Characteristics'!$C:$C,0))),"",INDEX('Policy Characteristics'!K:K,MATCH($C983,'Policy Characteristics'!$C:$C,0)))</f>
        <v>industry-ag-main.html#eff-stds</v>
      </c>
      <c r="R983" s="357" t="str">
        <f>IF(ISBLANK(INDEX('Policy Characteristics'!L:L,MATCH($C983,'Policy Characteristics'!$C:$C,0))),"",INDEX('Policy Characteristics'!L:L,MATCH($C983,'Policy Characteristics'!$C:$C,0)))</f>
        <v>industry-energy-efficiency-standards.html</v>
      </c>
    </row>
    <row r="984" spans="1:18" s="5" customFormat="1" x14ac:dyDescent="0.2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Industry Energy Efficiency Standards</v>
      </c>
      <c r="C984" s="361" t="str">
        <f t="shared" si="41"/>
        <v>Percentage Improvement in Eqpt Efficiency Standards above BAU</v>
      </c>
      <c r="D984" s="9" t="s">
        <v>3222</v>
      </c>
      <c r="E984" s="53" t="s">
        <v>2802</v>
      </c>
      <c r="F984" s="194" t="s">
        <v>3225</v>
      </c>
      <c r="G984" s="53" t="s">
        <v>2806</v>
      </c>
      <c r="H984" s="54">
        <v>1195</v>
      </c>
      <c r="I984" s="53" t="s">
        <v>45</v>
      </c>
      <c r="J984" s="359" t="str">
        <f>IF(ISBLANK(INDEX('Policy Characteristics'!D:D,MATCH($C984,'Policy Characteristics'!$C:$C,0))),"",INDEX('Policy Characteristics'!D:D,MATCH($C984,'Policy Characteristics'!$C:$C,0)))</f>
        <v>Industry Energy Efficiency Standards</v>
      </c>
      <c r="K984" s="357" t="str">
        <f>IF(ISBLANK(INDEX('Policy Characteristics'!E:E,MATCH($C984,'Policy Characteristics'!$C:$C,0))),"",INDEX('Policy Characteristics'!E:E,MATCH($C984,'Policy Characteristics'!$C:$C,0)))</f>
        <v>indst efficiency standards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0.25</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energy use</v>
      </c>
      <c r="P984" s="35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357" t="str">
        <f>IF(ISBLANK(INDEX('Policy Characteristics'!K:K,MATCH($C984,'Policy Characteristics'!$C:$C,0))),"",INDEX('Policy Characteristics'!K:K,MATCH($C984,'Policy Characteristics'!$C:$C,0)))</f>
        <v>industry-ag-main.html#eff-stds</v>
      </c>
      <c r="R984" s="357" t="str">
        <f>IF(ISBLANK(INDEX('Policy Characteristics'!L:L,MATCH($C984,'Policy Characteristics'!$C:$C,0))),"",INDEX('Policy Characteristics'!L:L,MATCH($C984,'Policy Characteristics'!$C:$C,0)))</f>
        <v>industry-energy-efficiency-standards.html</v>
      </c>
    </row>
    <row r="985" spans="1:18" s="5" customFormat="1" x14ac:dyDescent="0.2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Industry Energy Efficiency Standards</v>
      </c>
      <c r="C985" s="361" t="str">
        <f t="shared" si="41"/>
        <v>Percentage Improvement in Eqpt Efficiency Standards above BAU</v>
      </c>
      <c r="D985" s="9" t="s">
        <v>3222</v>
      </c>
      <c r="E985" s="53" t="s">
        <v>2803</v>
      </c>
      <c r="F985" s="194" t="s">
        <v>3225</v>
      </c>
      <c r="G985" s="53" t="s">
        <v>2807</v>
      </c>
      <c r="H985" s="54">
        <v>1196</v>
      </c>
      <c r="I985" s="53" t="s">
        <v>45</v>
      </c>
      <c r="J985" s="359" t="str">
        <f>IF(ISBLANK(INDEX('Policy Characteristics'!D:D,MATCH($C985,'Policy Characteristics'!$C:$C,0))),"",INDEX('Policy Characteristics'!D:D,MATCH($C985,'Policy Characteristics'!$C:$C,0)))</f>
        <v>Industry Energy Efficiency Standards</v>
      </c>
      <c r="K985" s="357" t="str">
        <f>IF(ISBLANK(INDEX('Policy Characteristics'!E:E,MATCH($C985,'Policy Characteristics'!$C:$C,0))),"",INDEX('Policy Characteristics'!E:E,MATCH($C985,'Policy Characteristics'!$C:$C,0)))</f>
        <v>indst efficiency standards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0.25</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energy use</v>
      </c>
      <c r="P985" s="35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357" t="str">
        <f>IF(ISBLANK(INDEX('Policy Characteristics'!K:K,MATCH($C985,'Policy Characteristics'!$C:$C,0))),"",INDEX('Policy Characteristics'!K:K,MATCH($C985,'Policy Characteristics'!$C:$C,0)))</f>
        <v>industry-ag-main.html#eff-stds</v>
      </c>
      <c r="R985" s="357" t="str">
        <f>IF(ISBLANK(INDEX('Policy Characteristics'!L:L,MATCH($C985,'Policy Characteristics'!$C:$C,0))),"",INDEX('Policy Characteristics'!L:L,MATCH($C985,'Policy Characteristics'!$C:$C,0)))</f>
        <v>industry-energy-efficiency-standards.html</v>
      </c>
    </row>
    <row r="986" spans="1:18" s="5" customFormat="1" x14ac:dyDescent="0.2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Industry Energy Efficiency Standards</v>
      </c>
      <c r="C986" s="361" t="str">
        <f t="shared" si="41"/>
        <v>Percentage Improvement in Eqpt Efficiency Standards above BAU</v>
      </c>
      <c r="D986" s="9" t="s">
        <v>3222</v>
      </c>
      <c r="E986" s="53" t="s">
        <v>2800</v>
      </c>
      <c r="F986" s="194" t="s">
        <v>3225</v>
      </c>
      <c r="G986" s="53" t="s">
        <v>2805</v>
      </c>
      <c r="H986" s="54">
        <v>1197</v>
      </c>
      <c r="I986" s="53" t="s">
        <v>45</v>
      </c>
      <c r="J986" s="359" t="str">
        <f>IF(ISBLANK(INDEX('Policy Characteristics'!D:D,MATCH($C986,'Policy Characteristics'!$C:$C,0))),"",INDEX('Policy Characteristics'!D:D,MATCH($C986,'Policy Characteristics'!$C:$C,0)))</f>
        <v>Industry Energy Efficiency Standards</v>
      </c>
      <c r="K986" s="357" t="str">
        <f>IF(ISBLANK(INDEX('Policy Characteristics'!E:E,MATCH($C986,'Policy Characteristics'!$C:$C,0))),"",INDEX('Policy Characteristics'!E:E,MATCH($C986,'Policy Characteristics'!$C:$C,0)))</f>
        <v>indst efficiency standards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0.25</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energy use</v>
      </c>
      <c r="P986" s="35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357" t="str">
        <f>IF(ISBLANK(INDEX('Policy Characteristics'!K:K,MATCH($C986,'Policy Characteristics'!$C:$C,0))),"",INDEX('Policy Characteristics'!K:K,MATCH($C986,'Policy Characteristics'!$C:$C,0)))</f>
        <v>industry-ag-main.html#eff-stds</v>
      </c>
      <c r="R986" s="357" t="str">
        <f>IF(ISBLANK(INDEX('Policy Characteristics'!L:L,MATCH($C986,'Policy Characteristics'!$C:$C,0))),"",INDEX('Policy Characteristics'!L:L,MATCH($C986,'Policy Characteristics'!$C:$C,0)))</f>
        <v>industry-energy-efficiency-standards.html</v>
      </c>
    </row>
    <row r="987" spans="1:18" s="5" customFormat="1" x14ac:dyDescent="0.2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Industry Energy Efficiency Standards</v>
      </c>
      <c r="C987" s="361" t="str">
        <f t="shared" si="41"/>
        <v>Percentage Improvement in Eqpt Efficiency Standards above BAU</v>
      </c>
      <c r="D987" s="9" t="s">
        <v>3223</v>
      </c>
      <c r="E987" s="53" t="s">
        <v>2448</v>
      </c>
      <c r="F987" s="194" t="s">
        <v>3184</v>
      </c>
      <c r="G987" s="53" t="s">
        <v>2454</v>
      </c>
      <c r="H987" s="54">
        <v>1198</v>
      </c>
      <c r="I987" s="53" t="s">
        <v>44</v>
      </c>
      <c r="J987" s="359" t="str">
        <f>IF(ISBLANK(INDEX('Policy Characteristics'!D:D,MATCH($C987,'Policy Characteristics'!$C:$C,0))),"",INDEX('Policy Characteristics'!D:D,MATCH($C987,'Policy Characteristics'!$C:$C,0)))</f>
        <v>Industry Energy Efficiency Standards</v>
      </c>
      <c r="K987" s="357" t="str">
        <f>IF(ISBLANK(INDEX('Policy Characteristics'!E:E,MATCH($C987,'Policy Characteristics'!$C:$C,0))),"",INDEX('Policy Characteristics'!E:E,MATCH($C987,'Policy Characteristics'!$C:$C,0)))</f>
        <v>indst efficiency standards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0.25</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energy use</v>
      </c>
      <c r="P987" s="35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357" t="str">
        <f>IF(ISBLANK(INDEX('Policy Characteristics'!K:K,MATCH($C987,'Policy Characteristics'!$C:$C,0))),"",INDEX('Policy Characteristics'!K:K,MATCH($C987,'Policy Characteristics'!$C:$C,0)))</f>
        <v>industry-ag-main.html#eff-stds</v>
      </c>
      <c r="R987" s="357" t="str">
        <f>IF(ISBLANK(INDEX('Policy Characteristics'!L:L,MATCH($C987,'Policy Characteristics'!$C:$C,0))),"",INDEX('Policy Characteristics'!L:L,MATCH($C987,'Policy Characteristics'!$C:$C,0)))</f>
        <v>industry-energy-efficiency-standards.html</v>
      </c>
    </row>
    <row r="988" spans="1:18" s="5" customFormat="1" x14ac:dyDescent="0.2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Industry Energy Efficiency Standards</v>
      </c>
      <c r="C988" s="361" t="str">
        <f t="shared" si="41"/>
        <v>Percentage Improvement in Eqpt Efficiency Standards above BAU</v>
      </c>
      <c r="D988" s="9" t="s">
        <v>3223</v>
      </c>
      <c r="E988" s="53" t="s">
        <v>2449</v>
      </c>
      <c r="F988" s="194" t="s">
        <v>3184</v>
      </c>
      <c r="G988" s="53" t="s">
        <v>2457</v>
      </c>
      <c r="H988" s="54">
        <v>1199</v>
      </c>
      <c r="I988" s="53" t="s">
        <v>45</v>
      </c>
      <c r="J988" s="359" t="str">
        <f>IF(ISBLANK(INDEX('Policy Characteristics'!D:D,MATCH($C988,'Policy Characteristics'!$C:$C,0))),"",INDEX('Policy Characteristics'!D:D,MATCH($C988,'Policy Characteristics'!$C:$C,0)))</f>
        <v>Industry Energy Efficiency Standards</v>
      </c>
      <c r="K988" s="357" t="str">
        <f>IF(ISBLANK(INDEX('Policy Characteristics'!E:E,MATCH($C988,'Policy Characteristics'!$C:$C,0))),"",INDEX('Policy Characteristics'!E:E,MATCH($C988,'Policy Characteristics'!$C:$C,0)))</f>
        <v>indst efficiency standards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0.25</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energy use</v>
      </c>
      <c r="P988" s="35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357" t="str">
        <f>IF(ISBLANK(INDEX('Policy Characteristics'!K:K,MATCH($C988,'Policy Characteristics'!$C:$C,0))),"",INDEX('Policy Characteristics'!K:K,MATCH($C988,'Policy Characteristics'!$C:$C,0)))</f>
        <v>industry-ag-main.html#eff-stds</v>
      </c>
      <c r="R988" s="357" t="str">
        <f>IF(ISBLANK(INDEX('Policy Characteristics'!L:L,MATCH($C988,'Policy Characteristics'!$C:$C,0))),"",INDEX('Policy Characteristics'!L:L,MATCH($C988,'Policy Characteristics'!$C:$C,0)))</f>
        <v>industry-energy-efficiency-standards.html</v>
      </c>
    </row>
    <row r="989" spans="1:18" s="5" customFormat="1" x14ac:dyDescent="0.2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Industry Energy Efficiency Standards</v>
      </c>
      <c r="C989" s="361" t="str">
        <f t="shared" si="41"/>
        <v>Percentage Improvement in Eqpt Efficiency Standards above BAU</v>
      </c>
      <c r="D989" s="9" t="s">
        <v>3223</v>
      </c>
      <c r="E989" s="53" t="s">
        <v>2450</v>
      </c>
      <c r="F989" s="194" t="s">
        <v>3184</v>
      </c>
      <c r="G989" s="53" t="s">
        <v>2458</v>
      </c>
      <c r="H989" s="54">
        <v>1200</v>
      </c>
      <c r="I989" s="53" t="s">
        <v>44</v>
      </c>
      <c r="J989" s="359" t="str">
        <f>IF(ISBLANK(INDEX('Policy Characteristics'!D:D,MATCH($C989,'Policy Characteristics'!$C:$C,0))),"",INDEX('Policy Characteristics'!D:D,MATCH($C989,'Policy Characteristics'!$C:$C,0)))</f>
        <v>Industry Energy Efficiency Standards</v>
      </c>
      <c r="K989" s="357" t="str">
        <f>IF(ISBLANK(INDEX('Policy Characteristics'!E:E,MATCH($C989,'Policy Characteristics'!$C:$C,0))),"",INDEX('Policy Characteristics'!E:E,MATCH($C989,'Policy Characteristics'!$C:$C,0)))</f>
        <v>indst efficiency standards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0.25</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energy use</v>
      </c>
      <c r="P989" s="35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357" t="str">
        <f>IF(ISBLANK(INDEX('Policy Characteristics'!K:K,MATCH($C989,'Policy Characteristics'!$C:$C,0))),"",INDEX('Policy Characteristics'!K:K,MATCH($C989,'Policy Characteristics'!$C:$C,0)))</f>
        <v>industry-ag-main.html#eff-stds</v>
      </c>
      <c r="R989" s="357" t="str">
        <f>IF(ISBLANK(INDEX('Policy Characteristics'!L:L,MATCH($C989,'Policy Characteristics'!$C:$C,0))),"",INDEX('Policy Characteristics'!L:L,MATCH($C989,'Policy Characteristics'!$C:$C,0)))</f>
        <v>industry-energy-efficiency-standards.html</v>
      </c>
    </row>
    <row r="990" spans="1:18" s="5" customFormat="1" x14ac:dyDescent="0.2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Industry Energy Efficiency Standards</v>
      </c>
      <c r="C990" s="361" t="str">
        <f t="shared" si="41"/>
        <v>Percentage Improvement in Eqpt Efficiency Standards above BAU</v>
      </c>
      <c r="D990" s="9" t="s">
        <v>3223</v>
      </c>
      <c r="E990" s="53" t="s">
        <v>2451</v>
      </c>
      <c r="F990" s="194" t="s">
        <v>3184</v>
      </c>
      <c r="G990" s="53" t="s">
        <v>2455</v>
      </c>
      <c r="H990" s="54">
        <v>1201</v>
      </c>
      <c r="I990" s="53" t="s">
        <v>45</v>
      </c>
      <c r="J990" s="359" t="str">
        <f>IF(ISBLANK(INDEX('Policy Characteristics'!D:D,MATCH($C990,'Policy Characteristics'!$C:$C,0))),"",INDEX('Policy Characteristics'!D:D,MATCH($C990,'Policy Characteristics'!$C:$C,0)))</f>
        <v>Industry Energy Efficiency Standards</v>
      </c>
      <c r="K990" s="357" t="str">
        <f>IF(ISBLANK(INDEX('Policy Characteristics'!E:E,MATCH($C990,'Policy Characteristics'!$C:$C,0))),"",INDEX('Policy Characteristics'!E:E,MATCH($C990,'Policy Characteristics'!$C:$C,0)))</f>
        <v>indst efficiency standards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0.25</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energy use</v>
      </c>
      <c r="P990" s="35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357" t="str">
        <f>IF(ISBLANK(INDEX('Policy Characteristics'!K:K,MATCH($C990,'Policy Characteristics'!$C:$C,0))),"",INDEX('Policy Characteristics'!K:K,MATCH($C990,'Policy Characteristics'!$C:$C,0)))</f>
        <v>industry-ag-main.html#eff-stds</v>
      </c>
      <c r="R990" s="357" t="str">
        <f>IF(ISBLANK(INDEX('Policy Characteristics'!L:L,MATCH($C990,'Policy Characteristics'!$C:$C,0))),"",INDEX('Policy Characteristics'!L:L,MATCH($C990,'Policy Characteristics'!$C:$C,0)))</f>
        <v>industry-energy-efficiency-standards.html</v>
      </c>
    </row>
    <row r="991" spans="1:18" s="5" customFormat="1" x14ac:dyDescent="0.2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Industry Energy Efficiency Standards</v>
      </c>
      <c r="C991" s="361" t="str">
        <f t="shared" si="41"/>
        <v>Percentage Improvement in Eqpt Efficiency Standards above BAU</v>
      </c>
      <c r="D991" s="9" t="s">
        <v>3223</v>
      </c>
      <c r="E991" s="53" t="s">
        <v>2452</v>
      </c>
      <c r="F991" s="194" t="s">
        <v>3184</v>
      </c>
      <c r="G991" s="53" t="s">
        <v>2456</v>
      </c>
      <c r="H991" s="54">
        <v>1202</v>
      </c>
      <c r="I991" s="53" t="s">
        <v>44</v>
      </c>
      <c r="J991" s="359" t="str">
        <f>IF(ISBLANK(INDEX('Policy Characteristics'!D:D,MATCH($C991,'Policy Characteristics'!$C:$C,0))),"",INDEX('Policy Characteristics'!D:D,MATCH($C991,'Policy Characteristics'!$C:$C,0)))</f>
        <v>Industry Energy Efficiency Standards</v>
      </c>
      <c r="K991" s="357" t="str">
        <f>IF(ISBLANK(INDEX('Policy Characteristics'!E:E,MATCH($C991,'Policy Characteristics'!$C:$C,0))),"",INDEX('Policy Characteristics'!E:E,MATCH($C991,'Policy Characteristics'!$C:$C,0)))</f>
        <v>indst efficiency standards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0.25</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energy use</v>
      </c>
      <c r="P991" s="35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357" t="str">
        <f>IF(ISBLANK(INDEX('Policy Characteristics'!K:K,MATCH($C991,'Policy Characteristics'!$C:$C,0))),"",INDEX('Policy Characteristics'!K:K,MATCH($C991,'Policy Characteristics'!$C:$C,0)))</f>
        <v>industry-ag-main.html#eff-stds</v>
      </c>
      <c r="R991" s="357" t="str">
        <f>IF(ISBLANK(INDEX('Policy Characteristics'!L:L,MATCH($C991,'Policy Characteristics'!$C:$C,0))),"",INDEX('Policy Characteristics'!L:L,MATCH($C991,'Policy Characteristics'!$C:$C,0)))</f>
        <v>industry-energy-efficiency-standards.html</v>
      </c>
    </row>
    <row r="992" spans="1:18" s="5" customFormat="1" x14ac:dyDescent="0.2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Industry Energy Efficiency Standards</v>
      </c>
      <c r="C992" s="361" t="str">
        <f t="shared" si="41"/>
        <v>Percentage Improvement in Eqpt Efficiency Standards above BAU</v>
      </c>
      <c r="D992" s="9" t="s">
        <v>3223</v>
      </c>
      <c r="E992" s="53" t="s">
        <v>2453</v>
      </c>
      <c r="F992" s="194" t="s">
        <v>3184</v>
      </c>
      <c r="G992" s="53" t="s">
        <v>2459</v>
      </c>
      <c r="H992" s="54">
        <v>1203</v>
      </c>
      <c r="I992" s="53" t="s">
        <v>45</v>
      </c>
      <c r="J992" s="359" t="str">
        <f>IF(ISBLANK(INDEX('Policy Characteristics'!D:D,MATCH($C992,'Policy Characteristics'!$C:$C,0))),"",INDEX('Policy Characteristics'!D:D,MATCH($C992,'Policy Characteristics'!$C:$C,0)))</f>
        <v>Industry Energy Efficiency Standards</v>
      </c>
      <c r="K992" s="357" t="str">
        <f>IF(ISBLANK(INDEX('Policy Characteristics'!E:E,MATCH($C992,'Policy Characteristics'!$C:$C,0))),"",INDEX('Policy Characteristics'!E:E,MATCH($C992,'Policy Characteristics'!$C:$C,0)))</f>
        <v>indst efficiency standards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0.25</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energy use</v>
      </c>
      <c r="P992" s="35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357" t="str">
        <f>IF(ISBLANK(INDEX('Policy Characteristics'!K:K,MATCH($C992,'Policy Characteristics'!$C:$C,0))),"",INDEX('Policy Characteristics'!K:K,MATCH($C992,'Policy Characteristics'!$C:$C,0)))</f>
        <v>industry-ag-main.html#eff-stds</v>
      </c>
      <c r="R992" s="357" t="str">
        <f>IF(ISBLANK(INDEX('Policy Characteristics'!L:L,MATCH($C992,'Policy Characteristics'!$C:$C,0))),"",INDEX('Policy Characteristics'!L:L,MATCH($C992,'Policy Characteristics'!$C:$C,0)))</f>
        <v>industry-energy-efficiency-standards.html</v>
      </c>
    </row>
    <row r="993" spans="1:18" s="5" customFormat="1" x14ac:dyDescent="0.25">
      <c r="A993" s="357" t="str">
        <f>IF(ISBLANK(INDEX('Policy Characteristics'!A:A,MATCH($C993,'Policy Characteristics'!$C:$C,0))),"",INDEX('Policy Characteristics'!A:A,MATCH($C993,'Policy Characteristics'!$C:$C,0)))</f>
        <v>Industry</v>
      </c>
      <c r="B993" s="357" t="str">
        <f>IF(ISBLANK(INDEX('Policy Characteristics'!B:B,MATCH($C993,'Policy Characteristics'!$C:$C,0))),"",INDEX('Policy Characteristics'!B:B,MATCH($C993,'Policy Characteristics'!$C:$C,0)))</f>
        <v>Industry Energy Efficiency Standards</v>
      </c>
      <c r="C993" s="361" t="str">
        <f t="shared" si="41"/>
        <v>Percentage Improvement in Eqpt Efficiency Standards above BAU</v>
      </c>
      <c r="D993" s="9" t="s">
        <v>3223</v>
      </c>
      <c r="E993" s="53" t="s">
        <v>2801</v>
      </c>
      <c r="F993" s="194" t="s">
        <v>3184</v>
      </c>
      <c r="G993" s="53" t="s">
        <v>2804</v>
      </c>
      <c r="H993" s="54">
        <v>1204</v>
      </c>
      <c r="I993" s="53" t="s">
        <v>45</v>
      </c>
      <c r="J993" s="359" t="str">
        <f>IF(ISBLANK(INDEX('Policy Characteristics'!D:D,MATCH($C993,'Policy Characteristics'!$C:$C,0))),"",INDEX('Policy Characteristics'!D:D,MATCH($C993,'Policy Characteristics'!$C:$C,0)))</f>
        <v>Industry Energy Efficiency Standards</v>
      </c>
      <c r="K993" s="357" t="str">
        <f>IF(ISBLANK(INDEX('Policy Characteristics'!E:E,MATCH($C993,'Policy Characteristics'!$C:$C,0))),"",INDEX('Policy Characteristics'!E:E,MATCH($C993,'Policy Characteristics'!$C:$C,0)))</f>
        <v>indst efficiency standards</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0.25</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reduction in energy use</v>
      </c>
      <c r="P993" s="35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357" t="str">
        <f>IF(ISBLANK(INDEX('Policy Characteristics'!K:K,MATCH($C993,'Policy Characteristics'!$C:$C,0))),"",INDEX('Policy Characteristics'!K:K,MATCH($C993,'Policy Characteristics'!$C:$C,0)))</f>
        <v>industry-ag-main.html#eff-stds</v>
      </c>
      <c r="R993" s="357" t="str">
        <f>IF(ISBLANK(INDEX('Policy Characteristics'!L:L,MATCH($C993,'Policy Characteristics'!$C:$C,0))),"",INDEX('Policy Characteristics'!L:L,MATCH($C993,'Policy Characteristics'!$C:$C,0)))</f>
        <v>industry-energy-efficiency-standards.html</v>
      </c>
    </row>
    <row r="994" spans="1:18" s="5" customFormat="1" x14ac:dyDescent="0.25">
      <c r="A994" s="357" t="str">
        <f>IF(ISBLANK(INDEX('Policy Characteristics'!A:A,MATCH($C994,'Policy Characteristics'!$C:$C,0))),"",INDEX('Policy Characteristics'!A:A,MATCH($C994,'Policy Characteristics'!$C:$C,0)))</f>
        <v>Industry</v>
      </c>
      <c r="B994" s="357" t="str">
        <f>IF(ISBLANK(INDEX('Policy Characteristics'!B:B,MATCH($C994,'Policy Characteristics'!$C:$C,0))),"",INDEX('Policy Characteristics'!B:B,MATCH($C994,'Policy Characteristics'!$C:$C,0)))</f>
        <v>Industry Energy Efficiency Standards</v>
      </c>
      <c r="C994" s="361" t="str">
        <f t="shared" si="41"/>
        <v>Percentage Improvement in Eqpt Efficiency Standards above BAU</v>
      </c>
      <c r="D994" s="9" t="s">
        <v>3223</v>
      </c>
      <c r="E994" s="53" t="s">
        <v>2802</v>
      </c>
      <c r="F994" s="194" t="s">
        <v>3184</v>
      </c>
      <c r="G994" s="53" t="s">
        <v>2806</v>
      </c>
      <c r="H994" s="54">
        <v>1205</v>
      </c>
      <c r="I994" s="53" t="s">
        <v>44</v>
      </c>
      <c r="J994" s="359" t="str">
        <f>IF(ISBLANK(INDEX('Policy Characteristics'!D:D,MATCH($C994,'Policy Characteristics'!$C:$C,0))),"",INDEX('Policy Characteristics'!D:D,MATCH($C994,'Policy Characteristics'!$C:$C,0)))</f>
        <v>Industry Energy Efficiency Standards</v>
      </c>
      <c r="K994" s="357" t="str">
        <f>IF(ISBLANK(INDEX('Policy Characteristics'!E:E,MATCH($C994,'Policy Characteristics'!$C:$C,0))),"",INDEX('Policy Characteristics'!E:E,MATCH($C994,'Policy Characteristics'!$C:$C,0)))</f>
        <v>indst efficiency standards</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0.25</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reduction in energy use</v>
      </c>
      <c r="P994" s="35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357" t="str">
        <f>IF(ISBLANK(INDEX('Policy Characteristics'!K:K,MATCH($C994,'Policy Characteristics'!$C:$C,0))),"",INDEX('Policy Characteristics'!K:K,MATCH($C994,'Policy Characteristics'!$C:$C,0)))</f>
        <v>industry-ag-main.html#eff-stds</v>
      </c>
      <c r="R994" s="357" t="str">
        <f>IF(ISBLANK(INDEX('Policy Characteristics'!L:L,MATCH($C994,'Policy Characteristics'!$C:$C,0))),"",INDEX('Policy Characteristics'!L:L,MATCH($C994,'Policy Characteristics'!$C:$C,0)))</f>
        <v>industry-energy-efficiency-standards.html</v>
      </c>
    </row>
    <row r="995" spans="1:18" s="5" customFormat="1" x14ac:dyDescent="0.25">
      <c r="A995" s="357" t="str">
        <f>IF(ISBLANK(INDEX('Policy Characteristics'!A:A,MATCH($C995,'Policy Characteristics'!$C:$C,0))),"",INDEX('Policy Characteristics'!A:A,MATCH($C995,'Policy Characteristics'!$C:$C,0)))</f>
        <v>Industry</v>
      </c>
      <c r="B995" s="357" t="str">
        <f>IF(ISBLANK(INDEX('Policy Characteristics'!B:B,MATCH($C995,'Policy Characteristics'!$C:$C,0))),"",INDEX('Policy Characteristics'!B:B,MATCH($C995,'Policy Characteristics'!$C:$C,0)))</f>
        <v>Industry Energy Efficiency Standards</v>
      </c>
      <c r="C995" s="361" t="str">
        <f t="shared" si="41"/>
        <v>Percentage Improvement in Eqpt Efficiency Standards above BAU</v>
      </c>
      <c r="D995" s="9" t="s">
        <v>3223</v>
      </c>
      <c r="E995" s="53" t="s">
        <v>2803</v>
      </c>
      <c r="F995" s="194" t="s">
        <v>3184</v>
      </c>
      <c r="G995" s="53" t="s">
        <v>2807</v>
      </c>
      <c r="H995" s="54">
        <v>1206</v>
      </c>
      <c r="I995" s="53" t="s">
        <v>44</v>
      </c>
      <c r="J995" s="359" t="str">
        <f>IF(ISBLANK(INDEX('Policy Characteristics'!D:D,MATCH($C995,'Policy Characteristics'!$C:$C,0))),"",INDEX('Policy Characteristics'!D:D,MATCH($C995,'Policy Characteristics'!$C:$C,0)))</f>
        <v>Industry Energy Efficiency Standards</v>
      </c>
      <c r="K995" s="357" t="str">
        <f>IF(ISBLANK(INDEX('Policy Characteristics'!E:E,MATCH($C995,'Policy Characteristics'!$C:$C,0))),"",INDEX('Policy Characteristics'!E:E,MATCH($C995,'Policy Characteristics'!$C:$C,0)))</f>
        <v>indst efficiency standards</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0.25</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reduction in energy use</v>
      </c>
      <c r="P995" s="35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357" t="str">
        <f>IF(ISBLANK(INDEX('Policy Characteristics'!K:K,MATCH($C995,'Policy Characteristics'!$C:$C,0))),"",INDEX('Policy Characteristics'!K:K,MATCH($C995,'Policy Characteristics'!$C:$C,0)))</f>
        <v>industry-ag-main.html#eff-stds</v>
      </c>
      <c r="R995" s="357" t="str">
        <f>IF(ISBLANK(INDEX('Policy Characteristics'!L:L,MATCH($C995,'Policy Characteristics'!$C:$C,0))),"",INDEX('Policy Characteristics'!L:L,MATCH($C995,'Policy Characteristics'!$C:$C,0)))</f>
        <v>industry-energy-efficiency-standards.html</v>
      </c>
    </row>
    <row r="996" spans="1:18" s="5" customFormat="1" x14ac:dyDescent="0.25">
      <c r="A996" s="357" t="str">
        <f>IF(ISBLANK(INDEX('Policy Characteristics'!A:A,MATCH($C996,'Policy Characteristics'!$C:$C,0))),"",INDEX('Policy Characteristics'!A:A,MATCH($C996,'Policy Characteristics'!$C:$C,0)))</f>
        <v>Industry</v>
      </c>
      <c r="B996" s="357" t="str">
        <f>IF(ISBLANK(INDEX('Policy Characteristics'!B:B,MATCH($C996,'Policy Characteristics'!$C:$C,0))),"",INDEX('Policy Characteristics'!B:B,MATCH($C996,'Policy Characteristics'!$C:$C,0)))</f>
        <v>Industry Energy Efficiency Standards</v>
      </c>
      <c r="C996" s="361" t="str">
        <f t="shared" si="41"/>
        <v>Percentage Improvement in Eqpt Efficiency Standards above BAU</v>
      </c>
      <c r="D996" s="9" t="s">
        <v>3223</v>
      </c>
      <c r="E996" s="53" t="s">
        <v>2800</v>
      </c>
      <c r="F996" s="194" t="s">
        <v>3184</v>
      </c>
      <c r="G996" s="53" t="s">
        <v>2805</v>
      </c>
      <c r="H996" s="54">
        <v>1207</v>
      </c>
      <c r="I996" s="53" t="s">
        <v>45</v>
      </c>
      <c r="J996" s="359" t="str">
        <f>IF(ISBLANK(INDEX('Policy Characteristics'!D:D,MATCH($C996,'Policy Characteristics'!$C:$C,0))),"",INDEX('Policy Characteristics'!D:D,MATCH($C996,'Policy Characteristics'!$C:$C,0)))</f>
        <v>Industry Energy Efficiency Standards</v>
      </c>
      <c r="K996" s="357" t="str">
        <f>IF(ISBLANK(INDEX('Policy Characteristics'!E:E,MATCH($C996,'Policy Characteristics'!$C:$C,0))),"",INDEX('Policy Characteristics'!E:E,MATCH($C996,'Policy Characteristics'!$C:$C,0)))</f>
        <v>indst efficiency standards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0.25</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reduction in energy use</v>
      </c>
      <c r="P996" s="35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357" t="str">
        <f>IF(ISBLANK(INDEX('Policy Characteristics'!K:K,MATCH($C996,'Policy Characteristics'!$C:$C,0))),"",INDEX('Policy Characteristics'!K:K,MATCH($C996,'Policy Characteristics'!$C:$C,0)))</f>
        <v>industry-ag-main.html#eff-stds</v>
      </c>
      <c r="R996" s="357" t="str">
        <f>IF(ISBLANK(INDEX('Policy Characteristics'!L:L,MATCH($C996,'Policy Characteristics'!$C:$C,0))),"",INDEX('Policy Characteristics'!L:L,MATCH($C996,'Policy Characteristics'!$C:$C,0)))</f>
        <v>industry-energy-efficiency-standards.html</v>
      </c>
    </row>
    <row r="997" spans="1:18" s="5" customFormat="1" x14ac:dyDescent="0.25">
      <c r="A997" s="357" t="str">
        <f>IF(ISBLANK(INDEX('Policy Characteristics'!A:A,MATCH($C997,'Policy Characteristics'!$C:$C,0))),"",INDEX('Policy Characteristics'!A:A,MATCH($C997,'Policy Characteristics'!$C:$C,0)))</f>
        <v>Industry</v>
      </c>
      <c r="B997" s="357" t="str">
        <f>IF(ISBLANK(INDEX('Policy Characteristics'!B:B,MATCH($C997,'Policy Characteristics'!$C:$C,0))),"",INDEX('Policy Characteristics'!B:B,MATCH($C997,'Policy Characteristics'!$C:$C,0)))</f>
        <v>Material Efficiency, Longevity, &amp; Re-Use</v>
      </c>
      <c r="C997" s="362" t="s">
        <v>2486</v>
      </c>
      <c r="D997" s="53" t="s">
        <v>3211</v>
      </c>
      <c r="E997" s="53"/>
      <c r="F997" s="9" t="s">
        <v>3174</v>
      </c>
      <c r="G997" s="53"/>
      <c r="H997" s="54">
        <v>429</v>
      </c>
      <c r="I997" s="53" t="s">
        <v>44</v>
      </c>
      <c r="J997" s="359" t="str">
        <f>IF(ISBLANK(INDEX('Policy Characteristics'!D:D,MATCH($C997,'Policy Characteristics'!$C:$C,0))),"",INDEX('Policy Characteristics'!D:D,MATCH($C997,'Policy Characteristics'!$C:$C,0)))</f>
        <v>Material Efficiency, Longevity, &amp; Re-Use</v>
      </c>
      <c r="K997" s="357" t="str">
        <f>IF(ISBLANK(INDEX('Policy Characteristics'!E:E,MATCH($C997,'Policy Characteristics'!$C:$C,0))),"",INDEX('Policy Characteristics'!E:E,MATCH($C997,'Policy Characteristics'!$C:$C,0)))</f>
        <v>indst reduce nonenergy product demand</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demand reduction</v>
      </c>
      <c r="P997" s="357" t="str">
        <f>IF(ISBLANK(INDEX('Policy Characteristics'!J:J,MATCH($C997,'Policy Characteristics'!$C:$C,0))),"",INDEX('Policy Characteristics'!J:J,MATCH($C997,'Policy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7" s="357" t="str">
        <f>IF(ISBLANK(INDEX('Policy Characteristics'!K:K,MATCH($C997,'Policy Characteristics'!$C:$C,0))),"",INDEX('Policy Characteristics'!K:K,MATCH($C997,'Policy Characteristics'!$C:$C,0)))</f>
        <v/>
      </c>
      <c r="R997" s="357" t="str">
        <f>IF(ISBLANK(INDEX('Policy Characteristics'!L:L,MATCH($C997,'Policy Characteristics'!$C:$C,0))),"",INDEX('Policy Characteristics'!L:L,MATCH($C997,'Policy Characteristics'!$C:$C,0)))</f>
        <v>material-efficiency-longevity-reuse.html</v>
      </c>
    </row>
    <row r="998" spans="1:18" s="5" customFormat="1" x14ac:dyDescent="0.25">
      <c r="A998" s="357" t="str">
        <f>IF(ISBLANK(INDEX('Policy Characteristics'!A:A,MATCH($C998,'Policy Characteristics'!$C:$C,0))),"",INDEX('Policy Characteristics'!A:A,MATCH($C998,'Policy Characteristics'!$C:$C,0)))</f>
        <v>Industry</v>
      </c>
      <c r="B998" s="357" t="str">
        <f>IF(ISBLANK(INDEX('Policy Characteristics'!B:B,MATCH($C998,'Policy Characteristics'!$C:$C,0))),"",INDEX('Policy Characteristics'!B:B,MATCH($C998,'Policy Characteristics'!$C:$C,0)))</f>
        <v>Material Efficiency, Longevity, &amp; Re-Use</v>
      </c>
      <c r="C998" s="361" t="str">
        <f t="shared" ref="C998" si="42">C$997</f>
        <v>Percent Reduction in Nonenergy Nonagriculture Industry Product Demand</v>
      </c>
      <c r="D998" s="9" t="s">
        <v>3212</v>
      </c>
      <c r="E998" s="53"/>
      <c r="F998" s="9" t="s">
        <v>2663</v>
      </c>
      <c r="G998" s="53"/>
      <c r="H998" s="54">
        <v>430</v>
      </c>
      <c r="I998" s="53" t="s">
        <v>44</v>
      </c>
      <c r="J998" s="359" t="str">
        <f>IF(ISBLANK(INDEX('Policy Characteristics'!D:D,MATCH($C998,'Policy Characteristics'!$C:$C,0))),"",INDEX('Policy Characteristics'!D:D,MATCH($C998,'Policy Characteristics'!$C:$C,0)))</f>
        <v>Material Efficiency, Longevity, &amp; Re-Use</v>
      </c>
      <c r="K998" s="357" t="str">
        <f>IF(ISBLANK(INDEX('Policy Characteristics'!E:E,MATCH($C998,'Policy Characteristics'!$C:$C,0))),"",INDEX('Policy Characteristics'!E:E,MATCH($C998,'Policy Characteristics'!$C:$C,0)))</f>
        <v>indst reduce nonenergy product demand</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demand reduction</v>
      </c>
      <c r="P998" s="35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357" t="str">
        <f>IF(ISBLANK(INDEX('Policy Characteristics'!K:K,MATCH($C998,'Policy Characteristics'!$C:$C,0))),"",INDEX('Policy Characteristics'!K:K,MATCH($C998,'Policy Characteristics'!$C:$C,0)))</f>
        <v/>
      </c>
      <c r="R998" s="357" t="str">
        <f>IF(ISBLANK(INDEX('Policy Characteristics'!L:L,MATCH($C998,'Policy Characteristics'!$C:$C,0))),"",INDEX('Policy Characteristics'!L:L,MATCH($C998,'Policy Characteristics'!$C:$C,0)))</f>
        <v>material-efficiency-longevity-reuse.html</v>
      </c>
    </row>
    <row r="999" spans="1:18" s="5" customFormat="1" x14ac:dyDescent="0.25">
      <c r="A999" s="357" t="str">
        <f>IF(ISBLANK(INDEX('Policy Characteristics'!A:A,MATCH($C999,'Policy Characteristics'!$C:$C,0))),"",INDEX('Policy Characteristics'!A:A,MATCH($C999,'Policy Characteristics'!$C:$C,0)))</f>
        <v>Industry</v>
      </c>
      <c r="B999" s="357" t="str">
        <f>IF(ISBLANK(INDEX('Policy Characteristics'!B:B,MATCH($C999,'Policy Characteristics'!$C:$C,0))),"",INDEX('Policy Characteristics'!B:B,MATCH($C999,'Policy Characteristics'!$C:$C,0)))</f>
        <v>Material Efficiency, Longevity, &amp; Re-Use</v>
      </c>
      <c r="C999" s="361" t="str">
        <f t="shared" ref="C999" si="43">C$997</f>
        <v>Percent Reduction in Nonenergy Nonagriculture Industry Product Demand</v>
      </c>
      <c r="D999" s="9" t="s">
        <v>3222</v>
      </c>
      <c r="E999" s="53"/>
      <c r="F999" s="9" t="s">
        <v>3225</v>
      </c>
      <c r="G999" s="53"/>
      <c r="H999" s="54">
        <v>432</v>
      </c>
      <c r="I999" s="53" t="s">
        <v>44</v>
      </c>
      <c r="J999" s="359" t="str">
        <f>IF(ISBLANK(INDEX('Policy Characteristics'!D:D,MATCH($C999,'Policy Characteristics'!$C:$C,0))),"",INDEX('Policy Characteristics'!D:D,MATCH($C999,'Policy Characteristics'!$C:$C,0)))</f>
        <v>Material Efficiency, Longevity, &amp; Re-Use</v>
      </c>
      <c r="K999" s="357" t="str">
        <f>IF(ISBLANK(INDEX('Policy Characteristics'!E:E,MATCH($C999,'Policy Characteristics'!$C:$C,0))),"",INDEX('Policy Characteristics'!E:E,MATCH($C999,'Policy Characteristics'!$C:$C,0)))</f>
        <v>indst reduce nonenergy product demand</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demand reduction</v>
      </c>
      <c r="P999" s="35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357" t="str">
        <f>IF(ISBLANK(INDEX('Policy Characteristics'!K:K,MATCH($C999,'Policy Characteristics'!$C:$C,0))),"",INDEX('Policy Characteristics'!K:K,MATCH($C999,'Policy Characteristics'!$C:$C,0)))</f>
        <v/>
      </c>
      <c r="R999" s="357" t="str">
        <f>IF(ISBLANK(INDEX('Policy Characteristics'!L:L,MATCH($C999,'Policy Characteristics'!$C:$C,0))),"",INDEX('Policy Characteristics'!L:L,MATCH($C999,'Policy Characteristics'!$C:$C,0)))</f>
        <v>material-efficiency-longevity-reuse.html</v>
      </c>
    </row>
    <row r="1000" spans="1:18" x14ac:dyDescent="0.25">
      <c r="A1000" s="357" t="str">
        <f>IF(ISBLANK(INDEX('Policy Characteristics'!A:A,MATCH($C1000,'Policy Characteristics'!$C:$C,0))),"",INDEX('Policy Characteristics'!A:A,MATCH($C1000,'Policy Characteristics'!$C:$C,0)))</f>
        <v>Industry</v>
      </c>
      <c r="B1000" s="357" t="str">
        <f>IF(ISBLANK(INDEX('Policy Characteristics'!B:B,MATCH($C1000,'Policy Characteristics'!$C:$C,0))),"",INDEX('Policy Characteristics'!B:B,MATCH($C1000,'Policy Characteristics'!$C:$C,0)))</f>
        <v>Methane Capture</v>
      </c>
      <c r="C1000" s="362" t="s">
        <v>303</v>
      </c>
      <c r="D1000" s="53" t="s">
        <v>3201</v>
      </c>
      <c r="E1000" s="53"/>
      <c r="F1000" s="194" t="s">
        <v>3165</v>
      </c>
      <c r="G1000" s="53"/>
      <c r="H1000" s="54">
        <v>1458</v>
      </c>
      <c r="I1000" s="53" t="s">
        <v>44</v>
      </c>
      <c r="J1000" s="359" t="str">
        <f>IF(ISBLANK(INDEX('Policy Characteristics'!D:D,MATCH($C1000,'Policy Characteristics'!$C:$C,0))),"",INDEX('Policy Characteristics'!D:D,MATCH($C1000,'Policy Characteristics'!$C:$C,0)))</f>
        <v>Methane Capture and Destruction</v>
      </c>
      <c r="K1000" s="357" t="str">
        <f>IF(ISBLANK(INDEX('Policy Characteristics'!E:E,MATCH($C1000,'Policy Characteristics'!$C:$C,0))),"",INDEX('Policy Characteristics'!E:E,MATCH($C1000,'Policy Characteristics'!$C:$C,0)))</f>
        <v>indst methane capture</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**Description:** This policy reduces methane emissions from the selected industry by increasing the capture of methane that is currently being released into the atmosphere (for example, stopping leaks from wellheads, pipes, coal mines, landfills, etc.).</v>
      </c>
      <c r="Q1000" s="357" t="str">
        <f>IF(ISBLANK(INDEX('Policy Characteristics'!K:K,MATCH($C1000,'Policy Characteristics'!$C:$C,0))),"",INDEX('Policy Characteristics'!K:K,MATCH($C1000,'Policy Characteristics'!$C:$C,0)))</f>
        <v>industry-ag-main.html#methane-capture</v>
      </c>
      <c r="R1000" s="357" t="str">
        <f>IF(ISBLANK(INDEX('Policy Characteristics'!L:L,MATCH($C1000,'Policy Characteristics'!$C:$C,0))),"",INDEX('Policy Characteristics'!L:L,MATCH($C1000,'Policy Characteristics'!$C:$C,0)))</f>
        <v>methane-capture.html</v>
      </c>
    </row>
    <row r="1001" spans="1:18" x14ac:dyDescent="0.25">
      <c r="A1001" s="357" t="str">
        <f>IF(ISBLANK(INDEX('Policy Characteristics'!A:A,MATCH($C1001,'Policy Characteristics'!$C:$C,0))),"",INDEX('Policy Characteristics'!A:A,MATCH($C1001,'Policy Characteristics'!$C:$C,0)))</f>
        <v>Industry</v>
      </c>
      <c r="B1001" s="357" t="str">
        <f>IF(ISBLANK(INDEX('Policy Characteristics'!B:B,MATCH($C1001,'Policy Characteristics'!$C:$C,0))),"",INDEX('Policy Characteristics'!B:B,MATCH($C1001,'Policy Characteristics'!$C:$C,0)))</f>
        <v>Methane Capture</v>
      </c>
      <c r="C1001" s="361" t="str">
        <f t="shared" ref="C1001:C1003" si="44">C$1000</f>
        <v>Fraction of Methane Capture Opportunities Achieved</v>
      </c>
      <c r="D1001" s="53" t="s">
        <v>3221</v>
      </c>
      <c r="E1001" s="53"/>
      <c r="F1001" s="194" t="s">
        <v>3183</v>
      </c>
      <c r="G1001" s="53"/>
      <c r="H1001" s="54">
        <v>1459</v>
      </c>
      <c r="I1001" s="53" t="s">
        <v>44</v>
      </c>
      <c r="J1001" s="359" t="str">
        <f>IF(ISBLANK(INDEX('Policy Characteristics'!D:D,MATCH($C1001,'Policy Characteristics'!$C:$C,0))),"",INDEX('Policy Characteristics'!D:D,MATCH($C1001,'Policy Characteristics'!$C:$C,0)))</f>
        <v>Methane Capture and Destruction</v>
      </c>
      <c r="K1001" s="357" t="str">
        <f>IF(ISBLANK(INDEX('Policy Characteristics'!E:E,MATCH($C1001,'Policy Characteristics'!$C:$C,0))),"",INDEX('Policy Characteristics'!E:E,MATCH($C1001,'Policy Characteristics'!$C:$C,0)))</f>
        <v>indst methane capture</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of potential achieved</v>
      </c>
      <c r="P1001" s="35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357" t="str">
        <f>IF(ISBLANK(INDEX('Policy Characteristics'!K:K,MATCH($C1001,'Policy Characteristics'!$C:$C,0))),"",INDEX('Policy Characteristics'!K:K,MATCH($C1001,'Policy Characteristics'!$C:$C,0)))</f>
        <v>industry-ag-main.html#methane-capture</v>
      </c>
      <c r="R1001" s="357" t="str">
        <f>IF(ISBLANK(INDEX('Policy Characteristics'!L:L,MATCH($C1001,'Policy Characteristics'!$C:$C,0))),"",INDEX('Policy Characteristics'!L:L,MATCH($C1001,'Policy Characteristics'!$C:$C,0)))</f>
        <v>methane-capture.html</v>
      </c>
    </row>
    <row r="1002" spans="1:18" x14ac:dyDescent="0.25">
      <c r="A1002" s="357" t="str">
        <f>IF(ISBLANK(INDEX('Policy Characteristics'!A:A,MATCH($C1002,'Policy Characteristics'!$C:$C,0))),"",INDEX('Policy Characteristics'!A:A,MATCH($C1002,'Policy Characteristics'!$C:$C,0)))</f>
        <v>Industry</v>
      </c>
      <c r="B1002" s="357" t="str">
        <f>IF(ISBLANK(INDEX('Policy Characteristics'!B:B,MATCH($C1002,'Policy Characteristics'!$C:$C,0))),"",INDEX('Policy Characteristics'!B:B,MATCH($C1002,'Policy Characteristics'!$C:$C,0)))</f>
        <v>Methane Capture</v>
      </c>
      <c r="C1002" s="361" t="str">
        <f t="shared" si="44"/>
        <v>Fraction of Methane Capture Opportunities Achieved</v>
      </c>
      <c r="D1002" s="53" t="s">
        <v>3200</v>
      </c>
      <c r="E1002" s="53"/>
      <c r="F1002" s="194" t="s">
        <v>2860</v>
      </c>
      <c r="G1002" s="53"/>
      <c r="H1002" s="54">
        <v>513</v>
      </c>
      <c r="I1002" s="53" t="s">
        <v>44</v>
      </c>
      <c r="J1002" s="359" t="str">
        <f>IF(ISBLANK(INDEX('Policy Characteristics'!D:D,MATCH($C1002,'Policy Characteristics'!$C:$C,0))),"",INDEX('Policy Characteristics'!D:D,MATCH($C1002,'Policy Characteristics'!$C:$C,0)))</f>
        <v>Methane Capture and Destruction</v>
      </c>
      <c r="K1002" s="357" t="str">
        <f>IF(ISBLANK(INDEX('Policy Characteristics'!E:E,MATCH($C1002,'Policy Characteristics'!$C:$C,0))),"",INDEX('Policy Characteristics'!E:E,MATCH($C1002,'Policy Characteristics'!$C:$C,0)))</f>
        <v>indst methane capture</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of potential achieved</v>
      </c>
      <c r="P1002" s="35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357" t="str">
        <f>IF(ISBLANK(INDEX('Policy Characteristics'!K:K,MATCH($C1002,'Policy Characteristics'!$C:$C,0))),"",INDEX('Policy Characteristics'!K:K,MATCH($C1002,'Policy Characteristics'!$C:$C,0)))</f>
        <v>industry-ag-main.html#methane-capture</v>
      </c>
      <c r="R1002" s="357" t="str">
        <f>IF(ISBLANK(INDEX('Policy Characteristics'!L:L,MATCH($C1002,'Policy Characteristics'!$C:$C,0))),"",INDEX('Policy Characteristics'!L:L,MATCH($C1002,'Policy Characteristics'!$C:$C,0)))</f>
        <v>methane-capture.html</v>
      </c>
    </row>
    <row r="1003" spans="1:18" x14ac:dyDescent="0.25">
      <c r="A1003" s="357" t="str">
        <f>IF(ISBLANK(INDEX('Policy Characteristics'!A:A,MATCH($C1003,'Policy Characteristics'!$C:$C,0))),"",INDEX('Policy Characteristics'!A:A,MATCH($C1003,'Policy Characteristics'!$C:$C,0)))</f>
        <v>Industry</v>
      </c>
      <c r="B1003" s="357" t="str">
        <f>IF(ISBLANK(INDEX('Policy Characteristics'!B:B,MATCH($C1003,'Policy Characteristics'!$C:$C,0))),"",INDEX('Policy Characteristics'!B:B,MATCH($C1003,'Policy Characteristics'!$C:$C,0)))</f>
        <v>Methane Capture</v>
      </c>
      <c r="C1003" s="361" t="str">
        <f t="shared" si="44"/>
        <v>Fraction of Methane Capture Opportunities Achieved</v>
      </c>
      <c r="D1003" s="53" t="s">
        <v>3222</v>
      </c>
      <c r="E1003" s="53"/>
      <c r="F1003" s="194" t="s">
        <v>3225</v>
      </c>
      <c r="G1003" s="53"/>
      <c r="H1003" s="54">
        <v>514</v>
      </c>
      <c r="I1003" s="53" t="s">
        <v>44</v>
      </c>
      <c r="J1003" s="359" t="str">
        <f>IF(ISBLANK(INDEX('Policy Characteristics'!D:D,MATCH($C1003,'Policy Characteristics'!$C:$C,0))),"",INDEX('Policy Characteristics'!D:D,MATCH($C1003,'Policy Characteristics'!$C:$C,0)))</f>
        <v>Methane Capture and Destruction</v>
      </c>
      <c r="K1003" s="357" t="str">
        <f>IF(ISBLANK(INDEX('Policy Characteristics'!E:E,MATCH($C1003,'Policy Characteristics'!$C:$C,0))),"",INDEX('Policy Characteristics'!E:E,MATCH($C1003,'Policy Characteristics'!$C:$C,0)))</f>
        <v>indst methane capture</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potential achieved</v>
      </c>
      <c r="P1003" s="35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357" t="str">
        <f>IF(ISBLANK(INDEX('Policy Characteristics'!K:K,MATCH($C1003,'Policy Characteristics'!$C:$C,0))),"",INDEX('Policy Characteristics'!K:K,MATCH($C1003,'Policy Characteristics'!$C:$C,0)))</f>
        <v>industry-ag-main.html#methane-capture</v>
      </c>
      <c r="R1003" s="357" t="str">
        <f>IF(ISBLANK(INDEX('Policy Characteristics'!L:L,MATCH($C1003,'Policy Characteristics'!$C:$C,0))),"",INDEX('Policy Characteristics'!L:L,MATCH($C1003,'Policy Characteristics'!$C:$C,0)))</f>
        <v>methane-capture.html</v>
      </c>
    </row>
    <row r="1004" spans="1:18" x14ac:dyDescent="0.25">
      <c r="A1004" s="357" t="str">
        <f>IF(ISBLANK(INDEX('Policy Characteristics'!A:A,MATCH($C1004,'Policy Characteristics'!$C:$C,0))),"",INDEX('Policy Characteristics'!A:A,MATCH($C1004,'Policy Characteristics'!$C:$C,0)))</f>
        <v>Industry</v>
      </c>
      <c r="B1004" s="357" t="str">
        <f>IF(ISBLANK(INDEX('Policy Characteristics'!B:B,MATCH($C1004,'Policy Characteristics'!$C:$C,0))),"",INDEX('Policy Characteristics'!B:B,MATCH($C1004,'Policy Characteristics'!$C:$C,0)))</f>
        <v>Methane Destruction</v>
      </c>
      <c r="C1004" s="362" t="s">
        <v>304</v>
      </c>
      <c r="D1004" s="53" t="s">
        <v>3201</v>
      </c>
      <c r="E1004" s="53"/>
      <c r="F1004" s="194" t="s">
        <v>3165</v>
      </c>
      <c r="G1004" s="53"/>
      <c r="H1004" s="54">
        <v>1460</v>
      </c>
      <c r="I1004" s="53" t="s">
        <v>44</v>
      </c>
      <c r="J1004" s="359" t="str">
        <f>IF(ISBLANK(INDEX('Policy Characteristics'!D:D,MATCH($C1004,'Policy Characteristics'!$C:$C,0))),"",INDEX('Policy Characteristics'!D:D,MATCH($C1004,'Policy Characteristics'!$C:$C,0)))</f>
        <v>Methane Capture and Destruction</v>
      </c>
      <c r="K1004" s="357" t="str">
        <f>IF(ISBLANK(INDEX('Policy Characteristics'!E:E,MATCH($C1004,'Policy Characteristics'!$C:$C,0))),"",INDEX('Policy Characteristics'!E:E,MATCH($C1004,'Policy Characteristics'!$C:$C,0)))</f>
        <v>indst methane destruction</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potential achieved</v>
      </c>
      <c r="P1004" s="357" t="str">
        <f>IF(ISBLANK(INDEX('Policy Characteristics'!J:J,MATCH($C1004,'Policy Characteristics'!$C:$C,0))),"",INDEX('Policy Characteristics'!J:J,MATCH($C1004,'Policy Characteristics'!$C:$C,0)))</f>
        <v>**Description:** This policy reduces methane emissions from the selected industry by increasing the burning of methane that is currently being released into the atmosphere (i.e. flaring instead of venting/leaking).</v>
      </c>
      <c r="Q1004" s="357" t="str">
        <f>IF(ISBLANK(INDEX('Policy Characteristics'!K:K,MATCH($C1004,'Policy Characteristics'!$C:$C,0))),"",INDEX('Policy Characteristics'!K:K,MATCH($C1004,'Policy Characteristics'!$C:$C,0)))</f>
        <v>industry-ag-main.html#methane-destr</v>
      </c>
      <c r="R1004" s="357" t="str">
        <f>IF(ISBLANK(INDEX('Policy Characteristics'!L:L,MATCH($C1004,'Policy Characteristics'!$C:$C,0))),"",INDEX('Policy Characteristics'!L:L,MATCH($C1004,'Policy Characteristics'!$C:$C,0)))</f>
        <v>methane-destruction.html</v>
      </c>
    </row>
    <row r="1005" spans="1:18" x14ac:dyDescent="0.25">
      <c r="A1005" s="357" t="str">
        <f>IF(ISBLANK(INDEX('Policy Characteristics'!A:A,MATCH($C1005,'Policy Characteristics'!$C:$C,0))),"",INDEX('Policy Characteristics'!A:A,MATCH($C1005,'Policy Characteristics'!$C:$C,0)))</f>
        <v>Industry</v>
      </c>
      <c r="B1005" s="357" t="str">
        <f>IF(ISBLANK(INDEX('Policy Characteristics'!B:B,MATCH($C1005,'Policy Characteristics'!$C:$C,0))),"",INDEX('Policy Characteristics'!B:B,MATCH($C1005,'Policy Characteristics'!$C:$C,0)))</f>
        <v>Methane Destruction</v>
      </c>
      <c r="C1005" s="361" t="str">
        <f t="shared" ref="C1005:C1007" si="45">C$1004</f>
        <v>Fraction of Methane Destruction Opportunities Achieved</v>
      </c>
      <c r="D1005" s="53" t="s">
        <v>3221</v>
      </c>
      <c r="E1005" s="53"/>
      <c r="F1005" s="194" t="s">
        <v>3183</v>
      </c>
      <c r="G1005" s="53"/>
      <c r="H1005" s="54">
        <v>1461</v>
      </c>
      <c r="I1005" s="53" t="s">
        <v>44</v>
      </c>
      <c r="J1005" s="359" t="str">
        <f>IF(ISBLANK(INDEX('Policy Characteristics'!D:D,MATCH($C1005,'Policy Characteristics'!$C:$C,0))),"",INDEX('Policy Characteristics'!D:D,MATCH($C1005,'Policy Characteristics'!$C:$C,0)))</f>
        <v>Methane Capture and Destruction</v>
      </c>
      <c r="K1005" s="357" t="str">
        <f>IF(ISBLANK(INDEX('Policy Characteristics'!E:E,MATCH($C1005,'Policy Characteristics'!$C:$C,0))),"",INDEX('Policy Characteristics'!E:E,MATCH($C1005,'Policy Characteristics'!$C:$C,0)))</f>
        <v>indst methane destruction</v>
      </c>
      <c r="L1005" s="379">
        <f>IF(ISBLANK(INDEX('Policy Characteristics'!F:F,MATCH($C1005,'Policy Characteristics'!$C:$C,0))),"",INDEX('Policy Characteristics'!F:F,MATCH($C1005,'Policy Characteristics'!$C:$C,0)))</f>
        <v>0</v>
      </c>
      <c r="M1005" s="379">
        <f>IF(ISBLANK(INDEX('Policy Characteristics'!G:G,MATCH($C1005,'Policy Characteristics'!$C:$C,0))),"",INDEX('Policy Characteristics'!G:G,MATCH($C1005,'Policy Characteristics'!$C:$C,0)))</f>
        <v>1</v>
      </c>
      <c r="N1005" s="379">
        <f>IF(ISBLANK(INDEX('Policy Characteristics'!H:H,MATCH($C1005,'Policy Characteristics'!$C:$C,0))),"",INDEX('Policy Characteristics'!H:H,MATCH($C1005,'Policy Characteristics'!$C:$C,0)))</f>
        <v>0.01</v>
      </c>
      <c r="O1005" s="357" t="str">
        <f>IF(ISBLANK(INDEX('Policy Characteristics'!I:I,MATCH($C1005,'Policy Characteristics'!$C:$C,0))),"",INDEX('Policy Characteristics'!I:I,MATCH($C1005,'Policy Characteristics'!$C:$C,0)))</f>
        <v>% of potential achieved</v>
      </c>
      <c r="P1005" s="35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357" t="str">
        <f>IF(ISBLANK(INDEX('Policy Characteristics'!K:K,MATCH($C1005,'Policy Characteristics'!$C:$C,0))),"",INDEX('Policy Characteristics'!K:K,MATCH($C1005,'Policy Characteristics'!$C:$C,0)))</f>
        <v>industry-ag-main.html#methane-destr</v>
      </c>
      <c r="R1005" s="357" t="str">
        <f>IF(ISBLANK(INDEX('Policy Characteristics'!L:L,MATCH($C1005,'Policy Characteristics'!$C:$C,0))),"",INDEX('Policy Characteristics'!L:L,MATCH($C1005,'Policy Characteristics'!$C:$C,0)))</f>
        <v>methane-destruction.html</v>
      </c>
    </row>
    <row r="1006" spans="1:18" x14ac:dyDescent="0.25">
      <c r="A1006" s="357" t="str">
        <f>IF(ISBLANK(INDEX('Policy Characteristics'!A:A,MATCH($C1006,'Policy Characteristics'!$C:$C,0))),"",INDEX('Policy Characteristics'!A:A,MATCH($C1006,'Policy Characteristics'!$C:$C,0)))</f>
        <v>Industry</v>
      </c>
      <c r="B1006" s="357" t="str">
        <f>IF(ISBLANK(INDEX('Policy Characteristics'!B:B,MATCH($C1006,'Policy Characteristics'!$C:$C,0))),"",INDEX('Policy Characteristics'!B:B,MATCH($C1006,'Policy Characteristics'!$C:$C,0)))</f>
        <v>Methane Destruction</v>
      </c>
      <c r="C1006" s="361" t="str">
        <f t="shared" si="45"/>
        <v>Fraction of Methane Destruction Opportunities Achieved</v>
      </c>
      <c r="D1006" s="53" t="s">
        <v>3200</v>
      </c>
      <c r="E1006" s="53"/>
      <c r="F1006" s="194" t="s">
        <v>2860</v>
      </c>
      <c r="G1006" s="53"/>
      <c r="H1006" s="54">
        <v>515</v>
      </c>
      <c r="I1006" s="53" t="s">
        <v>44</v>
      </c>
      <c r="J1006" s="359" t="str">
        <f>IF(ISBLANK(INDEX('Policy Characteristics'!D:D,MATCH($C1006,'Policy Characteristics'!$C:$C,0))),"",INDEX('Policy Characteristics'!D:D,MATCH($C1006,'Policy Characteristics'!$C:$C,0)))</f>
        <v>Methane Capture and Destruction</v>
      </c>
      <c r="K1006" s="357" t="str">
        <f>IF(ISBLANK(INDEX('Policy Characteristics'!E:E,MATCH($C1006,'Policy Characteristics'!$C:$C,0))),"",INDEX('Policy Characteristics'!E:E,MATCH($C1006,'Policy Characteristics'!$C:$C,0)))</f>
        <v>indst methane destruction</v>
      </c>
      <c r="L1006" s="379">
        <f>IF(ISBLANK(INDEX('Policy Characteristics'!F:F,MATCH($C1006,'Policy Characteristics'!$C:$C,0))),"",INDEX('Policy Characteristics'!F:F,MATCH($C1006,'Policy Characteristics'!$C:$C,0)))</f>
        <v>0</v>
      </c>
      <c r="M1006" s="379">
        <f>IF(ISBLANK(INDEX('Policy Characteristics'!G:G,MATCH($C1006,'Policy Characteristics'!$C:$C,0))),"",INDEX('Policy Characteristics'!G:G,MATCH($C1006,'Policy Characteristics'!$C:$C,0)))</f>
        <v>1</v>
      </c>
      <c r="N1006" s="379">
        <f>IF(ISBLANK(INDEX('Policy Characteristics'!H:H,MATCH($C1006,'Policy Characteristics'!$C:$C,0))),"",INDEX('Policy Characteristics'!H:H,MATCH($C1006,'Policy Characteristics'!$C:$C,0)))</f>
        <v>0.01</v>
      </c>
      <c r="O1006" s="357" t="str">
        <f>IF(ISBLANK(INDEX('Policy Characteristics'!I:I,MATCH($C1006,'Policy Characteristics'!$C:$C,0))),"",INDEX('Policy Characteristics'!I:I,MATCH($C1006,'Policy Characteristics'!$C:$C,0)))</f>
        <v>% of potential achieved</v>
      </c>
      <c r="P1006" s="35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357" t="str">
        <f>IF(ISBLANK(INDEX('Policy Characteristics'!K:K,MATCH($C1006,'Policy Characteristics'!$C:$C,0))),"",INDEX('Policy Characteristics'!K:K,MATCH($C1006,'Policy Characteristics'!$C:$C,0)))</f>
        <v>industry-ag-main.html#methane-destr</v>
      </c>
      <c r="R1006" s="357" t="str">
        <f>IF(ISBLANK(INDEX('Policy Characteristics'!L:L,MATCH($C1006,'Policy Characteristics'!$C:$C,0))),"",INDEX('Policy Characteristics'!L:L,MATCH($C1006,'Policy Characteristics'!$C:$C,0)))</f>
        <v>methane-destruction.html</v>
      </c>
    </row>
    <row r="1007" spans="1:18" x14ac:dyDescent="0.25">
      <c r="A1007" s="357" t="str">
        <f>IF(ISBLANK(INDEX('Policy Characteristics'!A:A,MATCH($C1007,'Policy Characteristics'!$C:$C,0))),"",INDEX('Policy Characteristics'!A:A,MATCH($C1007,'Policy Characteristics'!$C:$C,0)))</f>
        <v>Industry</v>
      </c>
      <c r="B1007" s="357" t="str">
        <f>IF(ISBLANK(INDEX('Policy Characteristics'!B:B,MATCH($C1007,'Policy Characteristics'!$C:$C,0))),"",INDEX('Policy Characteristics'!B:B,MATCH($C1007,'Policy Characteristics'!$C:$C,0)))</f>
        <v>Methane Destruction</v>
      </c>
      <c r="C1007" s="361" t="str">
        <f t="shared" si="45"/>
        <v>Fraction of Methane Destruction Opportunities Achieved</v>
      </c>
      <c r="D1007" s="53" t="s">
        <v>3222</v>
      </c>
      <c r="E1007" s="53"/>
      <c r="F1007" s="194" t="s">
        <v>3225</v>
      </c>
      <c r="G1007" s="53"/>
      <c r="H1007" s="54">
        <v>516</v>
      </c>
      <c r="I1007" s="53" t="s">
        <v>44</v>
      </c>
      <c r="J1007" s="359" t="str">
        <f>IF(ISBLANK(INDEX('Policy Characteristics'!D:D,MATCH($C1007,'Policy Characteristics'!$C:$C,0))),"",INDEX('Policy Characteristics'!D:D,MATCH($C1007,'Policy Characteristics'!$C:$C,0)))</f>
        <v>Methane Capture and Destruction</v>
      </c>
      <c r="K1007" s="357" t="str">
        <f>IF(ISBLANK(INDEX('Policy Characteristics'!E:E,MATCH($C1007,'Policy Characteristics'!$C:$C,0))),"",INDEX('Policy Characteristics'!E:E,MATCH($C1007,'Policy Characteristics'!$C:$C,0)))</f>
        <v>indst methane destruction</v>
      </c>
      <c r="L1007" s="379">
        <f>IF(ISBLANK(INDEX('Policy Characteristics'!F:F,MATCH($C1007,'Policy Characteristics'!$C:$C,0))),"",INDEX('Policy Characteristics'!F:F,MATCH($C1007,'Policy Characteristics'!$C:$C,0)))</f>
        <v>0</v>
      </c>
      <c r="M1007" s="379">
        <f>IF(ISBLANK(INDEX('Policy Characteristics'!G:G,MATCH($C1007,'Policy Characteristics'!$C:$C,0))),"",INDEX('Policy Characteristics'!G:G,MATCH($C1007,'Policy Characteristics'!$C:$C,0)))</f>
        <v>1</v>
      </c>
      <c r="N1007" s="379">
        <f>IF(ISBLANK(INDEX('Policy Characteristics'!H:H,MATCH($C1007,'Policy Characteristics'!$C:$C,0))),"",INDEX('Policy Characteristics'!H:H,MATCH($C1007,'Policy Characteristics'!$C:$C,0)))</f>
        <v>0.01</v>
      </c>
      <c r="O1007" s="357" t="str">
        <f>IF(ISBLANK(INDEX('Policy Characteristics'!I:I,MATCH($C1007,'Policy Characteristics'!$C:$C,0))),"",INDEX('Policy Characteristics'!I:I,MATCH($C1007,'Policy Characteristics'!$C:$C,0)))</f>
        <v>% of potential achieved</v>
      </c>
      <c r="P1007" s="35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357" t="str">
        <f>IF(ISBLANK(INDEX('Policy Characteristics'!K:K,MATCH($C1007,'Policy Characteristics'!$C:$C,0))),"",INDEX('Policy Characteristics'!K:K,MATCH($C1007,'Policy Characteristics'!$C:$C,0)))</f>
        <v>industry-ag-main.html#methane-destr</v>
      </c>
      <c r="R1007" s="357" t="str">
        <f>IF(ISBLANK(INDEX('Policy Characteristics'!L:L,MATCH($C1007,'Policy Characteristics'!$C:$C,0))),"",INDEX('Policy Characteristics'!L:L,MATCH($C1007,'Policy Characteristics'!$C:$C,0)))</f>
        <v>methane-destruction.html</v>
      </c>
    </row>
    <row r="1008" spans="1:18" x14ac:dyDescent="0.25">
      <c r="A1008" s="357" t="str">
        <f>IF(ISBLANK(INDEX('Policy Characteristics'!A:A,MATCH($C1008,'Policy Characteristics'!$C:$C,0))),"",INDEX('Policy Characteristics'!A:A,MATCH($C1008,'Policy Characteristics'!$C:$C,0)))</f>
        <v>Industry</v>
      </c>
      <c r="B1008" s="382" t="str">
        <f>IF(ISBLANK(INDEX('Policy Characteristics'!B:B,MATCH($C1008,'Policy Characteristics'!$C:$C,0))),"",INDEX('Policy Characteristics'!B:B,MATCH($C1008,'Policy Characteristics'!$C:$C,0)))</f>
        <v>N2O Abatement</v>
      </c>
      <c r="C1008" s="4" t="s">
        <v>3403</v>
      </c>
      <c r="D1008" s="53"/>
      <c r="E1008" s="53"/>
      <c r="F1008" s="194"/>
      <c r="G1008" s="53"/>
      <c r="H1008" s="54">
        <v>1562</v>
      </c>
      <c r="I1008" s="53" t="s">
        <v>44</v>
      </c>
      <c r="J1008" s="359" t="str">
        <f>IF(ISBLANK(INDEX('Policy Characteristics'!D:D,MATCH($C1008,'Policy Characteristics'!$C:$C,0))),"",INDEX('Policy Characteristics'!D:D,MATCH($C1008,'Policy Characteristics'!$C:$C,0)))</f>
        <v>N2O Abatement</v>
      </c>
      <c r="K1008" s="357" t="str">
        <f>IF(ISBLANK(INDEX('Policy Characteristics'!E:E,MATCH($C1008,'Policy Characteristics'!$C:$C,0))),"",INDEX('Policy Characteristics'!E:E,MATCH($C1008,'Policy Characteristics'!$C:$C,0)))</f>
        <v>indst N2O abatement</v>
      </c>
      <c r="L1008" s="379">
        <f>IF(ISBLANK(INDEX('Policy Characteristics'!F:F,MATCH($C1008,'Policy Characteristics'!$C:$C,0))),"",INDEX('Policy Characteristics'!F:F,MATCH($C1008,'Policy Characteristics'!$C:$C,0)))</f>
        <v>0</v>
      </c>
      <c r="M1008" s="379">
        <f>IF(ISBLANK(INDEX('Policy Characteristics'!G:G,MATCH($C1008,'Policy Characteristics'!$C:$C,0))),"",INDEX('Policy Characteristics'!G:G,MATCH($C1008,'Policy Characteristics'!$C:$C,0)))</f>
        <v>1</v>
      </c>
      <c r="N1008" s="379">
        <f>IF(ISBLANK(INDEX('Policy Characteristics'!H:H,MATCH($C1008,'Policy Characteristics'!$C:$C,0))),"",INDEX('Policy Characteristics'!H:H,MATCH($C1008,'Policy Characteristics'!$C:$C,0)))</f>
        <v>0.01</v>
      </c>
      <c r="O1008" s="357" t="str">
        <f>IF(ISBLANK(INDEX('Policy Characteristics'!I:I,MATCH($C1008,'Policy Characteristics'!$C:$C,0))),"",INDEX('Policy Characteristics'!I:I,MATCH($C1008,'Policy Characteristics'!$C:$C,0)))</f>
        <v>% of potential achieved</v>
      </c>
      <c r="P1008" s="357" t="str">
        <f>IF(ISBLANK(INDEX('Policy Characteristics'!J:J,MATCH($C1008,'Policy Characteristics'!$C:$C,0))),"",INDEX('Policy Characteristics'!J:J,MATCH($C1008,'Policy Characteristics'!$C:$C,0)))</f>
        <v>**Description:** This policy reduces nitrous oxide (N2O) process emissions from the chemicals industry (primarily from the production of nitric acid and adipic acid) by destroying the N2O rather than venting it to the atmosphere.</v>
      </c>
      <c r="Q1008" s="357" t="str">
        <f>IF(ISBLANK(INDEX('Policy Characteristics'!K:K,MATCH($C1008,'Policy Characteristics'!$C:$C,0))),"",INDEX('Policy Characteristics'!K:K,MATCH($C1008,'Policy Characteristics'!$C:$C,0)))</f>
        <v/>
      </c>
      <c r="R1008" s="357" t="str">
        <f>IF(ISBLANK(INDEX('Policy Characteristics'!L:L,MATCH($C1008,'Policy Characteristics'!$C:$C,0))),"",INDEX('Policy Characteristics'!L:L,MATCH($C1008,'Policy Characteristics'!$C:$C,0)))</f>
        <v/>
      </c>
    </row>
    <row r="1009" spans="1:18" x14ac:dyDescent="0.25">
      <c r="A1009" s="357" t="str">
        <f>IF(ISBLANK(INDEX('Policy Characteristics'!A:A,MATCH($C1009,'Policy Characteristics'!$C:$C,0))),"",INDEX('Policy Characteristics'!A:A,MATCH($C1009,'Policy Characteristics'!$C:$C,0)))</f>
        <v>Industry</v>
      </c>
      <c r="B1009" s="357" t="str">
        <f>IF(ISBLANK(INDEX('Policy Characteristics'!B:B,MATCH($C1009,'Policy Characteristics'!$C:$C,0))),"",INDEX('Policy Characteristics'!B:B,MATCH($C1009,'Policy Characteristics'!$C:$C,0)))</f>
        <v>Reduce Fossil Fuel Exports</v>
      </c>
      <c r="C1009" s="362" t="s">
        <v>2549</v>
      </c>
      <c r="D1009" s="9" t="s">
        <v>475</v>
      </c>
      <c r="E1009" s="53"/>
      <c r="F1009" s="9" t="s">
        <v>472</v>
      </c>
      <c r="G1009" s="53"/>
      <c r="H1009" s="54">
        <v>451</v>
      </c>
      <c r="I1009" s="53" t="s">
        <v>44</v>
      </c>
      <c r="J1009" s="359" t="str">
        <f>IF(ISBLANK(INDEX('Policy Characteristics'!D:D,MATCH($C1009,'Policy Characteristics'!$C:$C,0))),"",INDEX('Policy Characteristics'!D:D,MATCH($C1009,'Policy Characteristics'!$C:$C,0)))</f>
        <v>Percent Reduction in Fossil Fuel Exports</v>
      </c>
      <c r="K1009" s="357" t="str">
        <f>IF(ISBLANK(INDEX('Policy Characteristics'!E:E,MATCH($C1009,'Policy Characteristics'!$C:$C,0))),"",INDEX('Policy Characteristics'!E:E,MATCH($C1009,'Policy Characteristics'!$C:$C,0)))</f>
        <v>indst reduce fossil fuel exports</v>
      </c>
      <c r="L1009" s="379">
        <f>IF(ISBLANK(INDEX('Policy Characteristics'!F:F,MATCH($C1009,'Policy Characteristics'!$C:$C,0))),"",INDEX('Policy Characteristics'!F:F,MATCH($C1009,'Policy Characteristics'!$C:$C,0)))</f>
        <v>0</v>
      </c>
      <c r="M1009" s="379">
        <f>IF(ISBLANK(INDEX('Policy Characteristics'!G:G,MATCH($C1009,'Policy Characteristics'!$C:$C,0))),"",INDEX('Policy Characteristics'!G:G,MATCH($C1009,'Policy Characteristics'!$C:$C,0)))</f>
        <v>1</v>
      </c>
      <c r="N1009" s="379">
        <f>IF(ISBLANK(INDEX('Policy Characteristics'!H:H,MATCH($C1009,'Policy Characteristics'!$C:$C,0))),"",INDEX('Policy Characteristics'!H:H,MATCH($C1009,'Policy Characteristics'!$C:$C,0)))</f>
        <v>0.01</v>
      </c>
      <c r="O1009" s="357" t="str">
        <f>IF(ISBLANK(INDEX('Policy Characteristics'!I:I,MATCH($C1009,'Policy Characteristics'!$C:$C,0))),"",INDEX('Policy Characteristics'!I:I,MATCH($C1009,'Policy Characteristics'!$C:$C,0)))</f>
        <v>% reduction in exports</v>
      </c>
      <c r="P1009" s="357" t="str">
        <f>IF(ISBLANK(INDEX('Policy Characteristics'!J:J,MATCH($C1009,'Policy Characteristics'!$C:$C,0))),"",INDEX('Policy Characteristics'!J:J,MATCH($C1009,'Policy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09" s="357" t="str">
        <f>IF(ISBLANK(INDEX('Policy Characteristics'!K:K,MATCH($C1009,'Policy Characteristics'!$C:$C,0))),"",INDEX('Policy Characteristics'!K:K,MATCH($C1009,'Policy Characteristics'!$C:$C,0)))</f>
        <v/>
      </c>
      <c r="R1009" s="357" t="str">
        <f>IF(ISBLANK(INDEX('Policy Characteristics'!L:L,MATCH($C1009,'Policy Characteristics'!$C:$C,0))),"",INDEX('Policy Characteristics'!L:L,MATCH($C1009,'Policy Characteristics'!$C:$C,0)))</f>
        <v>reduce-fuel-exports.html</v>
      </c>
    </row>
    <row r="1010" spans="1:18" x14ac:dyDescent="0.25">
      <c r="A1010" s="357" t="str">
        <f>IF(ISBLANK(INDEX('Policy Characteristics'!A:A,MATCH($C1010,'Policy Characteristics'!$C:$C,0))),"",INDEX('Policy Characteristics'!A:A,MATCH($C1010,'Policy Characteristics'!$C:$C,0)))</f>
        <v>Industry</v>
      </c>
      <c r="B1010" s="357" t="str">
        <f>IF(ISBLANK(INDEX('Policy Characteristics'!B:B,MATCH($C1010,'Policy Characteristics'!$C:$C,0))),"",INDEX('Policy Characteristics'!B:B,MATCH($C1010,'Policy Characteristics'!$C:$C,0)))</f>
        <v>Reduce Fossil Fuel Exports</v>
      </c>
      <c r="C1010" s="361" t="str">
        <f t="shared" ref="C1010:C1017" si="46">C$1009</f>
        <v>Percent Reduction in Fossil Fuel Exports</v>
      </c>
      <c r="D1010" s="9" t="s">
        <v>47</v>
      </c>
      <c r="E1010" s="53"/>
      <c r="F1010" s="9" t="s">
        <v>88</v>
      </c>
      <c r="G1010" s="53"/>
      <c r="H1010" s="54">
        <v>452</v>
      </c>
      <c r="I1010" s="53" t="s">
        <v>44</v>
      </c>
      <c r="J1010" s="359" t="str">
        <f>IF(ISBLANK(INDEX('Policy Characteristics'!D:D,MATCH($C1010,'Policy Characteristics'!$C:$C,0))),"",INDEX('Policy Characteristics'!D:D,MATCH($C1010,'Policy Characteristics'!$C:$C,0)))</f>
        <v>Percent Reduction in Fossil Fuel Exports</v>
      </c>
      <c r="K1010" s="357" t="str">
        <f>IF(ISBLANK(INDEX('Policy Characteristics'!E:E,MATCH($C1010,'Policy Characteristics'!$C:$C,0))),"",INDEX('Policy Characteristics'!E:E,MATCH($C1010,'Policy Characteristics'!$C:$C,0)))</f>
        <v>indst reduce fossil fuel exports</v>
      </c>
      <c r="L1010" s="379">
        <f>IF(ISBLANK(INDEX('Policy Characteristics'!F:F,MATCH($C1010,'Policy Characteristics'!$C:$C,0))),"",INDEX('Policy Characteristics'!F:F,MATCH($C1010,'Policy Characteristics'!$C:$C,0)))</f>
        <v>0</v>
      </c>
      <c r="M1010" s="379">
        <f>IF(ISBLANK(INDEX('Policy Characteristics'!G:G,MATCH($C1010,'Policy Characteristics'!$C:$C,0))),"",INDEX('Policy Characteristics'!G:G,MATCH($C1010,'Policy Characteristics'!$C:$C,0)))</f>
        <v>1</v>
      </c>
      <c r="N1010" s="379">
        <f>IF(ISBLANK(INDEX('Policy Characteristics'!H:H,MATCH($C1010,'Policy Characteristics'!$C:$C,0))),"",INDEX('Policy Characteristics'!H:H,MATCH($C1010,'Policy Characteristics'!$C:$C,0)))</f>
        <v>0.01</v>
      </c>
      <c r="O1010" s="357" t="str">
        <f>IF(ISBLANK(INDEX('Policy Characteristics'!I:I,MATCH($C1010,'Policy Characteristics'!$C:$C,0))),"",INDEX('Policy Characteristics'!I:I,MATCH($C1010,'Policy Characteristics'!$C:$C,0)))</f>
        <v>% reduction in exports</v>
      </c>
      <c r="P1010" s="35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357" t="str">
        <f>IF(ISBLANK(INDEX('Policy Characteristics'!K:K,MATCH($C1010,'Policy Characteristics'!$C:$C,0))),"",INDEX('Policy Characteristics'!K:K,MATCH($C1010,'Policy Characteristics'!$C:$C,0)))</f>
        <v/>
      </c>
      <c r="R1010" s="357" t="str">
        <f>IF(ISBLANK(INDEX('Policy Characteristics'!L:L,MATCH($C1010,'Policy Characteristics'!$C:$C,0))),"",INDEX('Policy Characteristics'!L:L,MATCH($C1010,'Policy Characteristics'!$C:$C,0)))</f>
        <v>reduce-fuel-exports.html</v>
      </c>
    </row>
    <row r="1011" spans="1:18" x14ac:dyDescent="0.25">
      <c r="A1011" s="357" t="str">
        <f>IF(ISBLANK(INDEX('Policy Characteristics'!A:A,MATCH($C1011,'Policy Characteristics'!$C:$C,0))),"",INDEX('Policy Characteristics'!A:A,MATCH($C1011,'Policy Characteristics'!$C:$C,0)))</f>
        <v>Industry</v>
      </c>
      <c r="B1011" s="357" t="str">
        <f>IF(ISBLANK(INDEX('Policy Characteristics'!B:B,MATCH($C1011,'Policy Characteristics'!$C:$C,0))),"",INDEX('Policy Characteristics'!B:B,MATCH($C1011,'Policy Characteristics'!$C:$C,0)))</f>
        <v>Reduce Fossil Fuel Exports</v>
      </c>
      <c r="C1011" s="361" t="str">
        <f t="shared" si="46"/>
        <v>Percent Reduction in Fossil Fuel Exports</v>
      </c>
      <c r="D1011" s="9" t="s">
        <v>54</v>
      </c>
      <c r="E1011" s="53"/>
      <c r="F1011" s="9" t="s">
        <v>96</v>
      </c>
      <c r="G1011" s="53"/>
      <c r="H1011" s="54">
        <v>453</v>
      </c>
      <c r="I1011" s="53" t="s">
        <v>44</v>
      </c>
      <c r="J1011" s="359" t="str">
        <f>IF(ISBLANK(INDEX('Policy Characteristics'!D:D,MATCH($C1011,'Policy Characteristics'!$C:$C,0))),"",INDEX('Policy Characteristics'!D:D,MATCH($C1011,'Policy Characteristics'!$C:$C,0)))</f>
        <v>Percent Reduction in Fossil Fuel Exports</v>
      </c>
      <c r="K1011" s="357" t="str">
        <f>IF(ISBLANK(INDEX('Policy Characteristics'!E:E,MATCH($C1011,'Policy Characteristics'!$C:$C,0))),"",INDEX('Policy Characteristics'!E:E,MATCH($C1011,'Policy Characteristics'!$C:$C,0)))</f>
        <v>indst reduce fossil fuel exports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exports</v>
      </c>
      <c r="P1011" s="35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357" t="str">
        <f>IF(ISBLANK(INDEX('Policy Characteristics'!K:K,MATCH($C1011,'Policy Characteristics'!$C:$C,0))),"",INDEX('Policy Characteristics'!K:K,MATCH($C1011,'Policy Characteristics'!$C:$C,0)))</f>
        <v/>
      </c>
      <c r="R1011" s="357" t="str">
        <f>IF(ISBLANK(INDEX('Policy Characteristics'!L:L,MATCH($C1011,'Policy Characteristics'!$C:$C,0))),"",INDEX('Policy Characteristics'!L:L,MATCH($C1011,'Policy Characteristics'!$C:$C,0)))</f>
        <v>reduce-fuel-exports.html</v>
      </c>
    </row>
    <row r="1012" spans="1:18" x14ac:dyDescent="0.25">
      <c r="A1012" s="357" t="str">
        <f>IF(ISBLANK(INDEX('Policy Characteristics'!A:A,MATCH($C1012,'Policy Characteristics'!$C:$C,0))),"",INDEX('Policy Characteristics'!A:A,MATCH($C1012,'Policy Characteristics'!$C:$C,0)))</f>
        <v>Industry</v>
      </c>
      <c r="B1012" s="357" t="str">
        <f>IF(ISBLANK(INDEX('Policy Characteristics'!B:B,MATCH($C1012,'Policy Characteristics'!$C:$C,0))),"",INDEX('Policy Characteristics'!B:B,MATCH($C1012,'Policy Characteristics'!$C:$C,0)))</f>
        <v>Reduce Fossil Fuel Exports</v>
      </c>
      <c r="C1012" s="361" t="str">
        <f t="shared" si="46"/>
        <v>Percent Reduction in Fossil Fuel Exports</v>
      </c>
      <c r="D1012" s="9" t="s">
        <v>55</v>
      </c>
      <c r="E1012" s="53"/>
      <c r="F1012" s="9" t="s">
        <v>97</v>
      </c>
      <c r="G1012" s="53"/>
      <c r="H1012" s="54">
        <v>454</v>
      </c>
      <c r="I1012" s="53" t="s">
        <v>44</v>
      </c>
      <c r="J1012" s="359" t="str">
        <f>IF(ISBLANK(INDEX('Policy Characteristics'!D:D,MATCH($C1012,'Policy Characteristics'!$C:$C,0))),"",INDEX('Policy Characteristics'!D:D,MATCH($C1012,'Policy Characteristics'!$C:$C,0)))</f>
        <v>Percent Reduction in Fossil Fuel Exports</v>
      </c>
      <c r="K1012" s="357" t="str">
        <f>IF(ISBLANK(INDEX('Policy Characteristics'!E:E,MATCH($C1012,'Policy Characteristics'!$C:$C,0))),"",INDEX('Policy Characteristics'!E:E,MATCH($C1012,'Policy Characteristics'!$C:$C,0)))</f>
        <v>indst reduce fossil fuel exports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exports</v>
      </c>
      <c r="P1012" s="35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357" t="str">
        <f>IF(ISBLANK(INDEX('Policy Characteristics'!K:K,MATCH($C1012,'Policy Characteristics'!$C:$C,0))),"",INDEX('Policy Characteristics'!K:K,MATCH($C1012,'Policy Characteristics'!$C:$C,0)))</f>
        <v/>
      </c>
      <c r="R1012" s="357" t="str">
        <f>IF(ISBLANK(INDEX('Policy Characteristics'!L:L,MATCH($C1012,'Policy Characteristics'!$C:$C,0))),"",INDEX('Policy Characteristics'!L:L,MATCH($C1012,'Policy Characteristics'!$C:$C,0)))</f>
        <v>reduce-fuel-exports.html</v>
      </c>
    </row>
    <row r="1013" spans="1:18" x14ac:dyDescent="0.25">
      <c r="A1013" s="357" t="str">
        <f>IF(ISBLANK(INDEX('Policy Characteristics'!A:A,MATCH($C1013,'Policy Characteristics'!$C:$C,0))),"",INDEX('Policy Characteristics'!A:A,MATCH($C1013,'Policy Characteristics'!$C:$C,0)))</f>
        <v>Industry</v>
      </c>
      <c r="B1013" s="357" t="str">
        <f>IF(ISBLANK(INDEX('Policy Characteristics'!B:B,MATCH($C1013,'Policy Characteristics'!$C:$C,0))),"",INDEX('Policy Characteristics'!B:B,MATCH($C1013,'Policy Characteristics'!$C:$C,0)))</f>
        <v>Reduce Fossil Fuel Exports</v>
      </c>
      <c r="C1013" s="361" t="str">
        <f t="shared" si="46"/>
        <v>Percent Reduction in Fossil Fuel Exports</v>
      </c>
      <c r="D1013" s="9" t="s">
        <v>2530</v>
      </c>
      <c r="E1013" s="53"/>
      <c r="F1013" s="9" t="s">
        <v>2531</v>
      </c>
      <c r="G1013" s="53"/>
      <c r="H1013" s="54">
        <v>455</v>
      </c>
      <c r="I1013" s="53" t="s">
        <v>44</v>
      </c>
      <c r="J1013" s="359" t="str">
        <f>IF(ISBLANK(INDEX('Policy Characteristics'!D:D,MATCH($C1013,'Policy Characteristics'!$C:$C,0))),"",INDEX('Policy Characteristics'!D:D,MATCH($C1013,'Policy Characteristics'!$C:$C,0)))</f>
        <v>Percent Reduction in Fossil Fuel Exports</v>
      </c>
      <c r="K1013" s="357" t="str">
        <f>IF(ISBLANK(INDEX('Policy Characteristics'!E:E,MATCH($C1013,'Policy Characteristics'!$C:$C,0))),"",INDEX('Policy Characteristics'!E:E,MATCH($C1013,'Policy Characteristics'!$C:$C,0)))</f>
        <v>indst reduce fossil fuel exports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exports</v>
      </c>
      <c r="P1013" s="35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357" t="str">
        <f>IF(ISBLANK(INDEX('Policy Characteristics'!K:K,MATCH($C1013,'Policy Characteristics'!$C:$C,0))),"",INDEX('Policy Characteristics'!K:K,MATCH($C1013,'Policy Characteristics'!$C:$C,0)))</f>
        <v/>
      </c>
      <c r="R1013" s="357" t="str">
        <f>IF(ISBLANK(INDEX('Policy Characteristics'!L:L,MATCH($C1013,'Policy Characteristics'!$C:$C,0))),"",INDEX('Policy Characteristics'!L:L,MATCH($C1013,'Policy Characteristics'!$C:$C,0)))</f>
        <v>reduce-fuel-exports.html</v>
      </c>
    </row>
    <row r="1014" spans="1:18" x14ac:dyDescent="0.25">
      <c r="A1014" s="357" t="str">
        <f>IF(ISBLANK(INDEX('Policy Characteristics'!A:A,MATCH($C1014,'Policy Characteristics'!$C:$C,0))),"",INDEX('Policy Characteristics'!A:A,MATCH($C1014,'Policy Characteristics'!$C:$C,0)))</f>
        <v>Industry</v>
      </c>
      <c r="B1014" s="357" t="str">
        <f>IF(ISBLANK(INDEX('Policy Characteristics'!B:B,MATCH($C1014,'Policy Characteristics'!$C:$C,0))),"",INDEX('Policy Characteristics'!B:B,MATCH($C1014,'Policy Characteristics'!$C:$C,0)))</f>
        <v>Reduce Fossil Fuel Exports</v>
      </c>
      <c r="C1014" s="361" t="str">
        <f t="shared" si="46"/>
        <v>Percent Reduction in Fossil Fuel Exports</v>
      </c>
      <c r="D1014" s="9" t="s">
        <v>468</v>
      </c>
      <c r="E1014" s="53"/>
      <c r="F1014" s="9" t="s">
        <v>469</v>
      </c>
      <c r="G1014" s="53"/>
      <c r="H1014" s="54">
        <v>456</v>
      </c>
      <c r="I1014" s="9" t="s">
        <v>45</v>
      </c>
      <c r="J1014" s="359" t="str">
        <f>IF(ISBLANK(INDEX('Policy Characteristics'!D:D,MATCH($C1014,'Policy Characteristics'!$C:$C,0))),"",INDEX('Policy Characteristics'!D:D,MATCH($C1014,'Policy Characteristics'!$C:$C,0)))</f>
        <v>Percent Reduction in Fossil Fuel Exports</v>
      </c>
      <c r="K1014" s="357" t="str">
        <f>IF(ISBLANK(INDEX('Policy Characteristics'!E:E,MATCH($C1014,'Policy Characteristics'!$C:$C,0))),"",INDEX('Policy Characteristics'!E:E,MATCH($C1014,'Policy Characteristics'!$C:$C,0)))</f>
        <v>indst reduce fossil fuel exports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exports</v>
      </c>
      <c r="P1014" s="35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357" t="str">
        <f>IF(ISBLANK(INDEX('Policy Characteristics'!K:K,MATCH($C1014,'Policy Characteristics'!$C:$C,0))),"",INDEX('Policy Characteristics'!K:K,MATCH($C1014,'Policy Characteristics'!$C:$C,0)))</f>
        <v/>
      </c>
      <c r="R1014" s="357" t="str">
        <f>IF(ISBLANK(INDEX('Policy Characteristics'!L:L,MATCH($C1014,'Policy Characteristics'!$C:$C,0))),"",INDEX('Policy Characteristics'!L:L,MATCH($C1014,'Policy Characteristics'!$C:$C,0)))</f>
        <v>reduce-fuel-exports.html</v>
      </c>
    </row>
    <row r="1015" spans="1:18" x14ac:dyDescent="0.25">
      <c r="A1015" s="357" t="str">
        <f>IF(ISBLANK(INDEX('Policy Characteristics'!A:A,MATCH($C1015,'Policy Characteristics'!$C:$C,0))),"",INDEX('Policy Characteristics'!A:A,MATCH($C1015,'Policy Characteristics'!$C:$C,0)))</f>
        <v>Industry</v>
      </c>
      <c r="B1015" s="357" t="str">
        <f>IF(ISBLANK(INDEX('Policy Characteristics'!B:B,MATCH($C1015,'Policy Characteristics'!$C:$C,0))),"",INDEX('Policy Characteristics'!B:B,MATCH($C1015,'Policy Characteristics'!$C:$C,0)))</f>
        <v>Reduce Fossil Fuel Exports</v>
      </c>
      <c r="C1015" s="361" t="str">
        <f t="shared" si="46"/>
        <v>Percent Reduction in Fossil Fuel Exports</v>
      </c>
      <c r="D1015" s="9" t="s">
        <v>2522</v>
      </c>
      <c r="E1015" s="53"/>
      <c r="F1015" s="9" t="s">
        <v>2526</v>
      </c>
      <c r="G1015" s="53"/>
      <c r="H1015" s="54">
        <v>457</v>
      </c>
      <c r="I1015" s="53" t="s">
        <v>44</v>
      </c>
      <c r="J1015" s="359" t="str">
        <f>IF(ISBLANK(INDEX('Policy Characteristics'!D:D,MATCH($C1015,'Policy Characteristics'!$C:$C,0))),"",INDEX('Policy Characteristics'!D:D,MATCH($C1015,'Policy Characteristics'!$C:$C,0)))</f>
        <v>Percent Reduction in Fossil Fuel Exports</v>
      </c>
      <c r="K1015" s="357" t="str">
        <f>IF(ISBLANK(INDEX('Policy Characteristics'!E:E,MATCH($C1015,'Policy Characteristics'!$C:$C,0))),"",INDEX('Policy Characteristics'!E:E,MATCH($C1015,'Policy Characteristics'!$C:$C,0)))</f>
        <v>indst reduce fossil fuel exports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exports</v>
      </c>
      <c r="P1015" s="35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357" t="str">
        <f>IF(ISBLANK(INDEX('Policy Characteristics'!K:K,MATCH($C1015,'Policy Characteristics'!$C:$C,0))),"",INDEX('Policy Characteristics'!K:K,MATCH($C1015,'Policy Characteristics'!$C:$C,0)))</f>
        <v/>
      </c>
      <c r="R1015" s="357" t="str">
        <f>IF(ISBLANK(INDEX('Policy Characteristics'!L:L,MATCH($C1015,'Policy Characteristics'!$C:$C,0))),"",INDEX('Policy Characteristics'!L:L,MATCH($C1015,'Policy Characteristics'!$C:$C,0)))</f>
        <v>reduce-fuel-exports.html</v>
      </c>
    </row>
    <row r="1016" spans="1:18" x14ac:dyDescent="0.25">
      <c r="A1016" s="357" t="str">
        <f>IF(ISBLANK(INDEX('Policy Characteristics'!A:A,MATCH($C1016,'Policy Characteristics'!$C:$C,0))),"",INDEX('Policy Characteristics'!A:A,MATCH($C1016,'Policy Characteristics'!$C:$C,0)))</f>
        <v>Industry</v>
      </c>
      <c r="B1016" s="357" t="str">
        <f>IF(ISBLANK(INDEX('Policy Characteristics'!B:B,MATCH($C1016,'Policy Characteristics'!$C:$C,0))),"",INDEX('Policy Characteristics'!B:B,MATCH($C1016,'Policy Characteristics'!$C:$C,0)))</f>
        <v>Reduce Fossil Fuel Exports</v>
      </c>
      <c r="C1016" s="361" t="str">
        <f t="shared" si="46"/>
        <v>Percent Reduction in Fossil Fuel Exports</v>
      </c>
      <c r="D1016" s="9" t="s">
        <v>2532</v>
      </c>
      <c r="E1016" s="53"/>
      <c r="F1016" s="9" t="s">
        <v>2533</v>
      </c>
      <c r="G1016" s="53"/>
      <c r="H1016" s="54">
        <v>458</v>
      </c>
      <c r="I1016" s="53" t="s">
        <v>44</v>
      </c>
      <c r="J1016" s="359" t="str">
        <f>IF(ISBLANK(INDEX('Policy Characteristics'!D:D,MATCH($C1016,'Policy Characteristics'!$C:$C,0))),"",INDEX('Policy Characteristics'!D:D,MATCH($C1016,'Policy Characteristics'!$C:$C,0)))</f>
        <v>Percent Reduction in Fossil Fuel Exports</v>
      </c>
      <c r="K1016" s="357" t="str">
        <f>IF(ISBLANK(INDEX('Policy Characteristics'!E:E,MATCH($C1016,'Policy Characteristics'!$C:$C,0))),"",INDEX('Policy Characteristics'!E:E,MATCH($C1016,'Policy Characteristics'!$C:$C,0)))</f>
        <v>indst reduce fossil fuel exports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exports</v>
      </c>
      <c r="P1016" s="35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357" t="str">
        <f>IF(ISBLANK(INDEX('Policy Characteristics'!K:K,MATCH($C1016,'Policy Characteristics'!$C:$C,0))),"",INDEX('Policy Characteristics'!K:K,MATCH($C1016,'Policy Characteristics'!$C:$C,0)))</f>
        <v/>
      </c>
      <c r="R1016" s="357" t="str">
        <f>IF(ISBLANK(INDEX('Policy Characteristics'!L:L,MATCH($C1016,'Policy Characteristics'!$C:$C,0))),"",INDEX('Policy Characteristics'!L:L,MATCH($C1016,'Policy Characteristics'!$C:$C,0)))</f>
        <v>reduce-fuel-exports.html</v>
      </c>
    </row>
    <row r="1017" spans="1:18" x14ac:dyDescent="0.25">
      <c r="A1017" s="357" t="str">
        <f>IF(ISBLANK(INDEX('Policy Characteristics'!A:A,MATCH($C1017,'Policy Characteristics'!$C:$C,0))),"",INDEX('Policy Characteristics'!A:A,MATCH($C1017,'Policy Characteristics'!$C:$C,0)))</f>
        <v>Industry</v>
      </c>
      <c r="B1017" s="357" t="str">
        <f>IF(ISBLANK(INDEX('Policy Characteristics'!B:B,MATCH($C1017,'Policy Characteristics'!$C:$C,0))),"",INDEX('Policy Characteristics'!B:B,MATCH($C1017,'Policy Characteristics'!$C:$C,0)))</f>
        <v>Reduce Fossil Fuel Exports</v>
      </c>
      <c r="C1017" s="361" t="str">
        <f t="shared" si="46"/>
        <v>Percent Reduction in Fossil Fuel Exports</v>
      </c>
      <c r="D1017" s="9" t="s">
        <v>2523</v>
      </c>
      <c r="E1017" s="53"/>
      <c r="F1017" s="9" t="s">
        <v>2527</v>
      </c>
      <c r="G1017" s="53"/>
      <c r="H1017" s="54">
        <v>459</v>
      </c>
      <c r="I1017" s="53" t="s">
        <v>44</v>
      </c>
      <c r="J1017" s="359" t="str">
        <f>IF(ISBLANK(INDEX('Policy Characteristics'!D:D,MATCH($C1017,'Policy Characteristics'!$C:$C,0))),"",INDEX('Policy Characteristics'!D:D,MATCH($C1017,'Policy Characteristics'!$C:$C,0)))</f>
        <v>Percent Reduction in Fossil Fuel Exports</v>
      </c>
      <c r="K1017" s="357" t="str">
        <f>IF(ISBLANK(INDEX('Policy Characteristics'!E:E,MATCH($C1017,'Policy Characteristics'!$C:$C,0))),"",INDEX('Policy Characteristics'!E:E,MATCH($C1017,'Policy Characteristics'!$C:$C,0)))</f>
        <v>indst reduce fossil fuel exports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exports</v>
      </c>
      <c r="P1017" s="35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357" t="str">
        <f>IF(ISBLANK(INDEX('Policy Characteristics'!K:K,MATCH($C1017,'Policy Characteristics'!$C:$C,0))),"",INDEX('Policy Characteristics'!K:K,MATCH($C1017,'Policy Characteristics'!$C:$C,0)))</f>
        <v/>
      </c>
      <c r="R1017" s="357" t="str">
        <f>IF(ISBLANK(INDEX('Policy Characteristics'!L:L,MATCH($C1017,'Policy Characteristics'!$C:$C,0))),"",INDEX('Policy Characteristics'!L:L,MATCH($C1017,'Policy Characteristics'!$C:$C,0)))</f>
        <v>reduce-fuel-exports.html</v>
      </c>
    </row>
    <row r="1018" spans="1:18" x14ac:dyDescent="0.25">
      <c r="A1018" s="357" t="str">
        <f>IF(ISBLANK(INDEX('Policy Characteristics'!A:A,MATCH($C1018,'Policy Characteristics'!$C:$C,0))),"",INDEX('Policy Characteristics'!A:A,MATCH($C1018,'Policy Characteristics'!$C:$C,0)))</f>
        <v>Agriculture, Land Use, and Forestry</v>
      </c>
      <c r="B1018" s="357" t="str">
        <f>IF(ISBLANK(INDEX('Policy Characteristics'!B:B,MATCH($C1018,'Policy Characteristics'!$C:$C,0))),"",INDEX('Policy Characteristics'!B:B,MATCH($C1018,'Policy Characteristics'!$C:$C,0)))</f>
        <v>Afforestation and Reforestation</v>
      </c>
      <c r="C1018" s="362" t="s">
        <v>454</v>
      </c>
      <c r="D1018" s="53"/>
      <c r="E1018" s="53"/>
      <c r="F1018" s="53"/>
      <c r="G1018" s="53"/>
      <c r="H1018" s="54">
        <v>60</v>
      </c>
      <c r="I1018" s="53" t="s">
        <v>44</v>
      </c>
      <c r="J1018" s="359" t="str">
        <f>IF(ISBLANK(INDEX('Policy Characteristics'!D:D,MATCH($C1018,'Policy Characteristics'!$C:$C,0))),"",INDEX('Policy Characteristics'!D:D,MATCH($C1018,'Policy Characteristics'!$C:$C,0)))</f>
        <v>Afforestation and Reforestation</v>
      </c>
      <c r="K1018" s="357" t="str">
        <f>IF(ISBLANK(INDEX('Policy Characteristics'!E:E,MATCH($C1018,'Policy Characteristics'!$C:$C,0))),"",INDEX('Policy Characteristics'!E:E,MATCH($C1018,'Policy Characteristics'!$C:$C,0)))</f>
        <v>land afforestation and reforestation</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of potential achieved</v>
      </c>
      <c r="P1018" s="357" t="str">
        <f>IF(ISBLANK(INDEX('Policy Characteristics'!J:J,MATCH($C1018,'Policy Characteristics'!$C:$C,0))),"",INDEX('Policy Characteristics'!J:J,MATCH($C1018,'Policy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8" s="357" t="str">
        <f>IF(ISBLANK(INDEX('Policy Characteristics'!K:K,MATCH($C1018,'Policy Characteristics'!$C:$C,0))),"",INDEX('Policy Characteristics'!K:K,MATCH($C1018,'Policy Characteristics'!$C:$C,0)))</f>
        <v>lulucf.html#aff-ref</v>
      </c>
      <c r="R1018" s="357" t="str">
        <f>IF(ISBLANK(INDEX('Policy Characteristics'!L:L,MATCH($C1018,'Policy Characteristics'!$C:$C,0))),"",INDEX('Policy Characteristics'!L:L,MATCH($C1018,'Policy Characteristics'!$C:$C,0)))</f>
        <v>afforestation-and-reforestation.html</v>
      </c>
    </row>
    <row r="1019" spans="1:18" x14ac:dyDescent="0.25">
      <c r="A1019" s="357" t="str">
        <f>IF(ISBLANK(INDEX('Policy Characteristics'!A:A,MATCH($C1019,'Policy Characteristics'!$C:$C,0))),"",INDEX('Policy Characteristics'!A:A,MATCH($C1019,'Policy Characteristics'!$C:$C,0)))</f>
        <v>Agriculture, Land Use, and Forestry</v>
      </c>
      <c r="B1019" s="357" t="str">
        <f>IF(ISBLANK(INDEX('Policy Characteristics'!B:B,MATCH($C1019,'Policy Characteristics'!$C:$C,0))),"",INDEX('Policy Characteristics'!B:B,MATCH($C1019,'Policy Characteristics'!$C:$C,0)))</f>
        <v>Avoid Deforestation</v>
      </c>
      <c r="C1019" s="362" t="s">
        <v>463</v>
      </c>
      <c r="D1019" s="53"/>
      <c r="E1019" s="53"/>
      <c r="F1019" s="53"/>
      <c r="G1019" s="53"/>
      <c r="H1019" s="54">
        <v>705</v>
      </c>
      <c r="I1019" s="9" t="s">
        <v>44</v>
      </c>
      <c r="J1019" s="359" t="str">
        <f>IF(ISBLANK(INDEX('Policy Characteristics'!D:D,MATCH($C1019,'Policy Characteristics'!$C:$C,0))),"",INDEX('Policy Characteristics'!D:D,MATCH($C1019,'Policy Characteristics'!$C:$C,0)))</f>
        <v>Avoid Deforestation</v>
      </c>
      <c r="K1019" s="357" t="str">
        <f>IF(ISBLANK(INDEX('Policy Characteristics'!E:E,MATCH($C1019,'Policy Characteristics'!$C:$C,0))),"",INDEX('Policy Characteristics'!E:E,MATCH($C1019,'Policy Characteristics'!$C:$C,0)))</f>
        <v>land avoid deforestation</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of potential achieved</v>
      </c>
      <c r="P1019" s="357" t="str">
        <f>IF(ISBLANK(INDEX('Policy Characteristics'!J:J,MATCH($C1019,'Policy Characteristics'!$C:$C,0))),"",INDEX('Policy Characteristics'!J:J,MATCH($C1019,'Policy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19" s="357" t="str">
        <f>IF(ISBLANK(INDEX('Policy Characteristics'!K:K,MATCH($C1019,'Policy Characteristics'!$C:$C,0))),"",INDEX('Policy Characteristics'!K:K,MATCH($C1019,'Policy Characteristics'!$C:$C,0)))</f>
        <v>lulucf.html#avoid-def</v>
      </c>
      <c r="R1019" s="357" t="str">
        <f>IF(ISBLANK(INDEX('Policy Characteristics'!L:L,MATCH($C1019,'Policy Characteristics'!$C:$C,0))),"",INDEX('Policy Characteristics'!L:L,MATCH($C1019,'Policy Characteristics'!$C:$C,0)))</f>
        <v>avoid-deforestation.html</v>
      </c>
    </row>
    <row r="1020" spans="1:18" x14ac:dyDescent="0.25">
      <c r="A1020" s="357" t="str">
        <f>IF(ISBLANK(INDEX('Policy Characteristics'!A:A,MATCH($C1020,'Policy Characteristics'!$C:$C,0))),"",INDEX('Policy Characteristics'!A:A,MATCH($C1020,'Policy Characteristics'!$C:$C,0)))</f>
        <v>Agriculture, Land Use, and Forestry</v>
      </c>
      <c r="B1020" s="357" t="str">
        <f>IF(ISBLANK(INDEX('Policy Characteristics'!B:B,MATCH($C1020,'Policy Characteristics'!$C:$C,0))),"",INDEX('Policy Characteristics'!B:B,MATCH($C1020,'Policy Characteristics'!$C:$C,0)))</f>
        <v>Forest Restoration</v>
      </c>
      <c r="C1020" s="362" t="s">
        <v>460</v>
      </c>
      <c r="D1020" s="53"/>
      <c r="E1020" s="53"/>
      <c r="F1020" s="53"/>
      <c r="G1020" s="53"/>
      <c r="H1020" s="54">
        <v>177</v>
      </c>
      <c r="I1020" s="9" t="s">
        <v>45</v>
      </c>
      <c r="J1020" s="359" t="str">
        <f>IF(ISBLANK(INDEX('Policy Characteristics'!D:D,MATCH($C1020,'Policy Characteristics'!$C:$C,0))),"",INDEX('Policy Characteristics'!D:D,MATCH($C1020,'Policy Characteristics'!$C:$C,0)))</f>
        <v>Forest Restoration</v>
      </c>
      <c r="K1020" s="357" t="str">
        <f>IF(ISBLANK(INDEX('Policy Characteristics'!E:E,MATCH($C1020,'Policy Characteristics'!$C:$C,0))),"",INDEX('Policy Characteristics'!E:E,MATCH($C1020,'Policy Characteristics'!$C:$C,0)))</f>
        <v>land forest restoration</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of potential achieved</v>
      </c>
      <c r="P1020" s="357" t="str">
        <f>IF(ISBLANK(INDEX('Policy Characteristics'!J:J,MATCH($C1020,'Policy Characteristics'!$C:$C,0))),"",INDEX('Policy Characteristics'!J:J,MATCH($C1020,'Policy Characteristics'!$C:$C,0)))</f>
        <v/>
      </c>
      <c r="Q1020" s="357" t="str">
        <f>IF(ISBLANK(INDEX('Policy Characteristics'!K:K,MATCH($C1020,'Policy Characteristics'!$C:$C,0))),"",INDEX('Policy Characteristics'!K:K,MATCH($C1020,'Policy Characteristics'!$C:$C,0)))</f>
        <v/>
      </c>
      <c r="R1020" s="357" t="str">
        <f>IF(ISBLANK(INDEX('Policy Characteristics'!L:L,MATCH($C1020,'Policy Characteristics'!$C:$C,0))),"",INDEX('Policy Characteristics'!L:L,MATCH($C1020,'Policy Characteristics'!$C:$C,0)))</f>
        <v>forest-restoration.html</v>
      </c>
    </row>
    <row r="1021" spans="1:18" x14ac:dyDescent="0.25">
      <c r="A1021" s="357" t="str">
        <f>IF(ISBLANK(INDEX('Policy Characteristics'!A:A,MATCH($C1021,'Policy Characteristics'!$C:$C,0))),"",INDEX('Policy Characteristics'!A:A,MATCH($C1021,'Policy Characteristics'!$C:$C,0)))</f>
        <v>Agriculture, Land Use, and Forestry</v>
      </c>
      <c r="B1021" s="357" t="str">
        <f>IF(ISBLANK(INDEX('Policy Characteristics'!B:B,MATCH($C1021,'Policy Characteristics'!$C:$C,0))),"",INDEX('Policy Characteristics'!B:B,MATCH($C1021,'Policy Characteristics'!$C:$C,0)))</f>
        <v>Forest Set-Asides</v>
      </c>
      <c r="C1021" s="362" t="s">
        <v>455</v>
      </c>
      <c r="D1021" s="53"/>
      <c r="E1021" s="53"/>
      <c r="F1021" s="53"/>
      <c r="G1021" s="53"/>
      <c r="H1021" s="54">
        <v>61</v>
      </c>
      <c r="I1021" s="53" t="s">
        <v>44</v>
      </c>
      <c r="J1021" s="359" t="str">
        <f>IF(ISBLANK(INDEX('Policy Characteristics'!D:D,MATCH($C1021,'Policy Characteristics'!$C:$C,0))),"",INDEX('Policy Characteristics'!D:D,MATCH($C1021,'Policy Characteristics'!$C:$C,0)))</f>
        <v>Forest Set-Asides</v>
      </c>
      <c r="K1021" s="357" t="str">
        <f>IF(ISBLANK(INDEX('Policy Characteristics'!E:E,MATCH($C1021,'Policy Characteristics'!$C:$C,0))),"",INDEX('Policy Characteristics'!E:E,MATCH($C1021,'Policy Characteristics'!$C:$C,0)))</f>
        <v>land forest set asides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of potential achieved</v>
      </c>
      <c r="P1021" s="357" t="str">
        <f>IF(ISBLANK(INDEX('Policy Characteristics'!J:J,MATCH($C1021,'Policy Characteristics'!$C:$C,0))),"",INDEX('Policy Characteristics'!J:J,MATCH($C1021,'Policy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1" s="357" t="str">
        <f>IF(ISBLANK(INDEX('Policy Characteristics'!K:K,MATCH($C1021,'Policy Characteristics'!$C:$C,0))),"",INDEX('Policy Characteristics'!K:K,MATCH($C1021,'Policy Characteristics'!$C:$C,0)))</f>
        <v>lulucf.html#set-asides</v>
      </c>
      <c r="R1021" s="357" t="str">
        <f>IF(ISBLANK(INDEX('Policy Characteristics'!L:L,MATCH($C1021,'Policy Characteristics'!$C:$C,0))),"",INDEX('Policy Characteristics'!L:L,MATCH($C1021,'Policy Characteristics'!$C:$C,0)))</f>
        <v>forest-set-asides.html</v>
      </c>
    </row>
    <row r="1022" spans="1:18" x14ac:dyDescent="0.25">
      <c r="A1022" s="357" t="str">
        <f>IF(ISBLANK(INDEX('Policy Characteristics'!A:A,MATCH($C1022,'Policy Characteristics'!$C:$C,0))),"",INDEX('Policy Characteristics'!A:A,MATCH($C1022,'Policy Characteristics'!$C:$C,0)))</f>
        <v>Agriculture, Land Use, and Forestry</v>
      </c>
      <c r="B1022" s="357" t="str">
        <f>IF(ISBLANK(INDEX('Policy Characteristics'!B:B,MATCH($C1022,'Policy Characteristics'!$C:$C,0))),"",INDEX('Policy Characteristics'!B:B,MATCH($C1022,'Policy Characteristics'!$C:$C,0)))</f>
        <v>Cropland and Rice Measures</v>
      </c>
      <c r="C1022" s="362" t="s">
        <v>2872</v>
      </c>
      <c r="D1022" s="53"/>
      <c r="E1022" s="53"/>
      <c r="F1022" s="53"/>
      <c r="G1022" s="53"/>
      <c r="H1022" s="54">
        <v>62</v>
      </c>
      <c r="I1022" s="53" t="s">
        <v>44</v>
      </c>
      <c r="J1022" s="359" t="str">
        <f>IF(ISBLANK(INDEX('Policy Characteristics'!D:D,MATCH($C1022,'Policy Characteristics'!$C:$C,0))),"",INDEX('Policy Characteristics'!D:D,MATCH($C1022,'Policy Characteristics'!$C:$C,0)))</f>
        <v>Cropland and Rice Measures</v>
      </c>
      <c r="K1022" s="357" t="str">
        <f>IF(ISBLANK(INDEX('Policy Characteristics'!E:E,MATCH($C1022,'Policy Characteristics'!$C:$C,0))),"",INDEX('Policy Characteristics'!E:E,MATCH($C1022,'Policy Characteristics'!$C:$C,0)))</f>
        <v>indst cropland and rice measures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of potential achieved</v>
      </c>
      <c r="P1022" s="357" t="str">
        <f>IF(ISBLANK(INDEX('Policy Characteristics'!J:J,MATCH($C1022,'Policy Characteristics'!$C:$C,0))),"",INDEX('Policy Characteristics'!J:J,MATCH($C1022,'Policy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2" s="357" t="str">
        <f>IF(ISBLANK(INDEX('Policy Characteristics'!K:K,MATCH($C1022,'Policy Characteristics'!$C:$C,0))),"",INDEX('Policy Characteristics'!K:K,MATCH($C1022,'Policy Characteristics'!$C:$C,0)))</f>
        <v>industry-ag-main.html#cropland</v>
      </c>
      <c r="R1022" s="357" t="str">
        <f>IF(ISBLANK(INDEX('Policy Characteristics'!L:L,MATCH($C1022,'Policy Characteristics'!$C:$C,0))),"",INDEX('Policy Characteristics'!L:L,MATCH($C1022,'Policy Characteristics'!$C:$C,0)))</f>
        <v>cropland-management.html</v>
      </c>
    </row>
    <row r="1023" spans="1:18" x14ac:dyDescent="0.25">
      <c r="A1023" s="357" t="str">
        <f>IF(ISBLANK(INDEX('Policy Characteristics'!A:A,MATCH($C1023,'Policy Characteristics'!$C:$C,0))),"",INDEX('Policy Characteristics'!A:A,MATCH($C1023,'Policy Characteristics'!$C:$C,0)))</f>
        <v>Agriculture, Land Use, and Forestry</v>
      </c>
      <c r="B1023" s="357" t="str">
        <f>IF(ISBLANK(INDEX('Policy Characteristics'!B:B,MATCH($C1023,'Policy Characteristics'!$C:$C,0))),"",INDEX('Policy Characteristics'!B:B,MATCH($C1023,'Policy Characteristics'!$C:$C,0)))</f>
        <v>Improved Forest Management</v>
      </c>
      <c r="C1023" s="362" t="s">
        <v>456</v>
      </c>
      <c r="D1023" s="53"/>
      <c r="E1023" s="53"/>
      <c r="F1023" s="53"/>
      <c r="G1023" s="53"/>
      <c r="H1023" s="54">
        <v>63</v>
      </c>
      <c r="I1023" s="53" t="s">
        <v>44</v>
      </c>
      <c r="J1023" s="359" t="str">
        <f>IF(ISBLANK(INDEX('Policy Characteristics'!D:D,MATCH($C1023,'Policy Characteristics'!$C:$C,0))),"",INDEX('Policy Characteristics'!D:D,MATCH($C1023,'Policy Characteristics'!$C:$C,0)))</f>
        <v>Improved Forest Management</v>
      </c>
      <c r="K1023" s="357" t="str">
        <f>IF(ISBLANK(INDEX('Policy Characteristics'!E:E,MATCH($C1023,'Policy Characteristics'!$C:$C,0))),"",INDEX('Policy Characteristics'!E:E,MATCH($C1023,'Policy Characteristics'!$C:$C,0)))</f>
        <v>land forest management</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of potential achieved</v>
      </c>
      <c r="P1023" s="357" t="str">
        <f>IF(ISBLANK(INDEX('Policy Characteristics'!J:J,MATCH($C1023,'Policy Characteristics'!$C:$C,0))),"",INDEX('Policy Characteristics'!J:J,MATCH($C1023,'Policy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3" s="357" t="str">
        <f>IF(ISBLANK(INDEX('Policy Characteristics'!K:K,MATCH($C1023,'Policy Characteristics'!$C:$C,0))),"",INDEX('Policy Characteristics'!K:K,MATCH($C1023,'Policy Characteristics'!$C:$C,0)))</f>
        <v>lulucf.html#forest-mgmt</v>
      </c>
      <c r="R1023" s="357" t="str">
        <f>IF(ISBLANK(INDEX('Policy Characteristics'!L:L,MATCH($C1023,'Policy Characteristics'!$C:$C,0))),"",INDEX('Policy Characteristics'!L:L,MATCH($C1023,'Policy Characteristics'!$C:$C,0)))</f>
        <v>improved-forest-management.html</v>
      </c>
    </row>
    <row r="1024" spans="1:18" x14ac:dyDescent="0.25">
      <c r="A1024" s="357" t="str">
        <f>IF(ISBLANK(INDEX('Policy Characteristics'!A:A,MATCH($C1024,'Policy Characteristics'!$C:$C,0))),"",INDEX('Policy Characteristics'!A:A,MATCH($C1024,'Policy Characteristics'!$C:$C,0)))</f>
        <v>Agriculture, Land Use, and Forestry</v>
      </c>
      <c r="B1024" s="357" t="str">
        <f>IF(ISBLANK(INDEX('Policy Characteristics'!B:B,MATCH($C1024,'Policy Characteristics'!$C:$C,0))),"",INDEX('Policy Characteristics'!B:B,MATCH($C1024,'Policy Characteristics'!$C:$C,0)))</f>
        <v>Livestock Measures</v>
      </c>
      <c r="C1024" s="362" t="s">
        <v>2906</v>
      </c>
      <c r="D1024" s="53"/>
      <c r="E1024" s="53"/>
      <c r="F1024" s="53"/>
      <c r="G1024" s="53"/>
      <c r="H1024" s="54">
        <v>64</v>
      </c>
      <c r="I1024" s="53" t="s">
        <v>44</v>
      </c>
      <c r="J1024" s="359" t="str">
        <f>IF(ISBLANK(INDEX('Policy Characteristics'!D:D,MATCH($C1024,'Policy Characteristics'!$C:$C,0))),"",INDEX('Policy Characteristics'!D:D,MATCH($C1024,'Policy Characteristics'!$C:$C,0)))</f>
        <v>Livestock Measures</v>
      </c>
      <c r="K1024" s="357" t="str">
        <f>IF(ISBLANK(INDEX('Policy Characteristics'!E:E,MATCH($C1024,'Policy Characteristics'!$C:$C,0))),"",INDEX('Policy Characteristics'!E:E,MATCH($C1024,'Policy Characteristics'!$C:$C,0)))</f>
        <v>indst livestock measures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of potential achieved</v>
      </c>
      <c r="P1024" s="357" t="str">
        <f>IF(ISBLANK(INDEX('Policy Characteristics'!J:J,MATCH($C1024,'Policy Characteristics'!$C:$C,0))),"",INDEX('Policy Characteristics'!J:J,MATCH($C1024,'Policy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4" s="357" t="str">
        <f>IF(ISBLANK(INDEX('Policy Characteristics'!K:K,MATCH($C1024,'Policy Characteristics'!$C:$C,0))),"",INDEX('Policy Characteristics'!K:K,MATCH($C1024,'Policy Characteristics'!$C:$C,0)))</f>
        <v>industry-ag-main.html#livestock</v>
      </c>
      <c r="R1024" s="357" t="str">
        <f>IF(ISBLANK(INDEX('Policy Characteristics'!L:L,MATCH($C1024,'Policy Characteristics'!$C:$C,0))),"",INDEX('Policy Characteristics'!L:L,MATCH($C1024,'Policy Characteristics'!$C:$C,0)))</f>
        <v>livestock-measures.html</v>
      </c>
    </row>
    <row r="1025" spans="1:18" x14ac:dyDescent="0.25">
      <c r="A1025" s="357" t="str">
        <f>IF(ISBLANK(INDEX('Policy Characteristics'!A:A,MATCH($C1025,'Policy Characteristics'!$C:$C,0))),"",INDEX('Policy Characteristics'!A:A,MATCH($C1025,'Policy Characteristics'!$C:$C,0)))</f>
        <v>Agriculture, Land Use, and Forestry</v>
      </c>
      <c r="B1025" s="357" t="str">
        <f>IF(ISBLANK(INDEX('Policy Characteristics'!B:B,MATCH($C1025,'Policy Characteristics'!$C:$C,0))),"",INDEX('Policy Characteristics'!B:B,MATCH($C1025,'Policy Characteristics'!$C:$C,0)))</f>
        <v>Peatland Restoration</v>
      </c>
      <c r="C1025" s="362" t="s">
        <v>458</v>
      </c>
      <c r="D1025" s="53"/>
      <c r="E1025" s="53"/>
      <c r="F1025" s="53"/>
      <c r="G1025" s="53"/>
      <c r="H1025" s="54">
        <v>178</v>
      </c>
      <c r="I1025" s="53" t="s">
        <v>45</v>
      </c>
      <c r="J1025" s="359" t="str">
        <f>IF(ISBLANK(INDEX('Policy Characteristics'!D:D,MATCH($C1025,'Policy Characteristics'!$C:$C,0))),"",INDEX('Policy Characteristics'!D:D,MATCH($C1025,'Policy Characteristics'!$C:$C,0)))</f>
        <v>Peatland Restoration</v>
      </c>
      <c r="K1025" s="357" t="str">
        <f>IF(ISBLANK(INDEX('Policy Characteristics'!E:E,MATCH($C1025,'Policy Characteristics'!$C:$C,0))),"",INDEX('Policy Characteristics'!E:E,MATCH($C1025,'Policy Characteristics'!$C:$C,0)))</f>
        <v>land peatland restoration</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of potential achieved</v>
      </c>
      <c r="P1025" s="357" t="str">
        <f>IF(ISBLANK(INDEX('Policy Characteristics'!J:J,MATCH($C1025,'Policy Characteristics'!$C:$C,0))),"",INDEX('Policy Characteristics'!J:J,MATCH($C1025,'Policy Characteristics'!$C:$C,0)))</f>
        <v/>
      </c>
      <c r="Q1025" s="357" t="str">
        <f>IF(ISBLANK(INDEX('Policy Characteristics'!K:K,MATCH($C1025,'Policy Characteristics'!$C:$C,0))),"",INDEX('Policy Characteristics'!K:K,MATCH($C1025,'Policy Characteristics'!$C:$C,0)))</f>
        <v/>
      </c>
      <c r="R1025" s="357" t="str">
        <f>IF(ISBLANK(INDEX('Policy Characteristics'!L:L,MATCH($C1025,'Policy Characteristics'!$C:$C,0))),"",INDEX('Policy Characteristics'!L:L,MATCH($C1025,'Policy Characteristics'!$C:$C,0)))</f>
        <v>peatland-restoration.html</v>
      </c>
    </row>
    <row r="1026" spans="1:18" x14ac:dyDescent="0.25">
      <c r="A1026" s="357" t="str">
        <f>IF(ISBLANK(INDEX('Policy Characteristics'!A:A,MATCH($C1026,'Policy Characteristics'!$C:$C,0))),"",INDEX('Policy Characteristics'!A:A,MATCH($C1026,'Policy Characteristics'!$C:$C,0)))</f>
        <v>Agriculture, Land Use, and Forestry</v>
      </c>
      <c r="B1026" s="357" t="str">
        <f>IF(ISBLANK(INDEX('Policy Characteristics'!B:B,MATCH($C1026,'Policy Characteristics'!$C:$C,0))),"",INDEX('Policy Characteristics'!B:B,MATCH($C1026,'Policy Characteristics'!$C:$C,0)))</f>
        <v>Shift to Non-Animal Products</v>
      </c>
      <c r="C1026" s="362" t="s">
        <v>2492</v>
      </c>
      <c r="D1026" s="53"/>
      <c r="E1026" s="53"/>
      <c r="F1026" s="53"/>
      <c r="G1026" s="53"/>
      <c r="H1026" s="54">
        <v>434</v>
      </c>
      <c r="I1026" s="53" t="s">
        <v>44</v>
      </c>
      <c r="J1026" s="359" t="str">
        <f>IF(ISBLANK(INDEX('Policy Characteristics'!D:D,MATCH($C1026,'Policy Characteristics'!$C:$C,0))),"",INDEX('Policy Characteristics'!D:D,MATCH($C1026,'Policy Characteristics'!$C:$C,0)))</f>
        <v>Shift to Non-Animal Products</v>
      </c>
      <c r="K1026" s="357" t="str">
        <f>IF(ISBLANK(INDEX('Policy Characteristics'!E:E,MATCH($C1026,'Policy Characteristics'!$C:$C,0))),"",INDEX('Policy Characteristics'!E:E,MATCH($C1026,'Policy Characteristics'!$C:$C,0)))</f>
        <v>indst shift to nonanimal products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animal products</v>
      </c>
      <c r="P1026" s="357" t="str">
        <f>IF(ISBLANK(INDEX('Policy Characteristics'!J:J,MATCH($C1026,'Policy Characteristics'!$C:$C,0))),"",INDEX('Policy Characteristics'!J:J,MATCH($C1026,'Policy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6" s="357" t="str">
        <f>IF(ISBLANK(INDEX('Policy Characteristics'!K:K,MATCH($C1026,'Policy Characteristics'!$C:$C,0))),"",INDEX('Policy Characteristics'!K:K,MATCH($C1026,'Policy Characteristics'!$C:$C,0)))</f>
        <v/>
      </c>
      <c r="R1026" s="357" t="str">
        <f>IF(ISBLANK(INDEX('Policy Characteristics'!L:L,MATCH($C1026,'Policy Characteristics'!$C:$C,0))),"",INDEX('Policy Characteristics'!L:L,MATCH($C1026,'Policy Characteristics'!$C:$C,0)))</f>
        <v>shift-to-non-animal-products.html</v>
      </c>
    </row>
    <row r="1027" spans="1:18" s="2" customFormat="1" x14ac:dyDescent="0.25">
      <c r="A1027" s="357" t="str">
        <f>IF(ISBLANK(INDEX('Policy Characteristics'!A:A,MATCH($C1027,'Policy Characteristics'!$C:$C,0))),"",INDEX('Policy Characteristics'!A:A,MATCH($C1027,'Policy Characteristics'!$C:$C,0)))</f>
        <v>District Heat and Hydrogen</v>
      </c>
      <c r="B1027" s="357" t="str">
        <f>IF(ISBLANK(INDEX('Policy Characteristics'!B:B,MATCH($C1027,'Policy Characteristics'!$C:$C,0))),"",INDEX('Policy Characteristics'!B:B,MATCH($C1027,'Policy Characteristics'!$C:$C,0)))</f>
        <v>Use CHP for District Heat</v>
      </c>
      <c r="C1027" s="360" t="s">
        <v>305</v>
      </c>
      <c r="D1027" s="9"/>
      <c r="E1027" s="9"/>
      <c r="F1027" s="9"/>
      <c r="G1027" s="9"/>
      <c r="H1027" s="54">
        <v>68</v>
      </c>
      <c r="I1027" s="9" t="s">
        <v>44</v>
      </c>
      <c r="J1027" s="359" t="str">
        <f>IF(ISBLANK(INDEX('Policy Characteristics'!D:D,MATCH($C1027,'Policy Characteristics'!$C:$C,0))),"",INDEX('Policy Characteristics'!D:D,MATCH($C1027,'Policy Characteristics'!$C:$C,0)))</f>
        <v>District Heat CHP</v>
      </c>
      <c r="K1027" s="357" t="str">
        <f>IF(ISBLANK(INDEX('Policy Characteristics'!E:E,MATCH($C1027,'Policy Characteristics'!$C:$C,0))),"",INDEX('Policy Characteristics'!E:E,MATCH($C1027,'Policy Characteristics'!$C:$C,0)))</f>
        <v>heat convert heat to CHP</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non-CHP heat converted</v>
      </c>
      <c r="P1027" s="357" t="str">
        <f>IF(ISBLANK(INDEX('Policy Characteristics'!J:J,MATCH($C1027,'Policy Characteristics'!$C:$C,0))),"",INDEX('Policy Characteristics'!J:J,MATCH($C1027,'Policy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7" s="357" t="str">
        <f>IF(ISBLANK(INDEX('Policy Characteristics'!K:K,MATCH($C1027,'Policy Characteristics'!$C:$C,0))),"",INDEX('Policy Characteristics'!K:K,MATCH($C1027,'Policy Characteristics'!$C:$C,0)))</f>
        <v>district-heating.html#chp</v>
      </c>
      <c r="R1027" s="357" t="str">
        <f>IF(ISBLANK(INDEX('Policy Characteristics'!L:L,MATCH($C1027,'Policy Characteristics'!$C:$C,0))),"",INDEX('Policy Characteristics'!L:L,MATCH($C1027,'Policy Characteristics'!$C:$C,0)))</f>
        <v>convert-non-chp-heat-production.html</v>
      </c>
    </row>
    <row r="1028" spans="1:18" s="2" customFormat="1" x14ac:dyDescent="0.25">
      <c r="A1028" s="357" t="str">
        <f>IF(ISBLANK(INDEX('Policy Characteristics'!A:A,MATCH($C1028,'Policy Characteristics'!$C:$C,0))),"",INDEX('Policy Characteristics'!A:A,MATCH($C1028,'Policy Characteristics'!$C:$C,0)))</f>
        <v>District Heat and Hydrogen</v>
      </c>
      <c r="B1028" s="357" t="str">
        <f>IF(ISBLANK(INDEX('Policy Characteristics'!B:B,MATCH($C1028,'Policy Characteristics'!$C:$C,0))),"",INDEX('Policy Characteristics'!B:B,MATCH($C1028,'Policy Characteristics'!$C:$C,0)))</f>
        <v>Produce District Heat with Hydrogen</v>
      </c>
      <c r="C1028" s="360" t="s">
        <v>2834</v>
      </c>
      <c r="D1028" s="9"/>
      <c r="E1028" s="9"/>
      <c r="F1028" s="9"/>
      <c r="G1028" s="9"/>
      <c r="H1028" s="54">
        <v>176</v>
      </c>
      <c r="I1028" s="9" t="s">
        <v>44</v>
      </c>
      <c r="J1028" s="359" t="str">
        <f>IF(ISBLANK(INDEX('Policy Characteristics'!D:D,MATCH($C1028,'Policy Characteristics'!$C:$C,0))),"",INDEX('Policy Characteristics'!D:D,MATCH($C1028,'Policy Characteristics'!$C:$C,0)))</f>
        <v>District Heat Fuel Switching</v>
      </c>
      <c r="K1028" s="357" t="str">
        <f>IF(ISBLANK(INDEX('Policy Characteristics'!E:E,MATCH($C1028,'Policy Characteristics'!$C:$C,0))),"",INDEX('Policy Characteristics'!E:E,MATCH($C1028,'Policy Characteristics'!$C:$C,0)))</f>
        <v>heat fuel type shifting</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of fuel use</v>
      </c>
      <c r="P1028" s="357" t="str">
        <f>IF(ISBLANK(INDEX('Policy Characteristics'!J:J,MATCH($C1028,'Policy Characteristics'!$C:$C,0))),"",INDEX('Policy Characteristics'!J:J,MATCH($C1028,'Policy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28" s="357" t="str">
        <f>IF(ISBLANK(INDEX('Policy Characteristics'!K:K,MATCH($C1028,'Policy Characteristics'!$C:$C,0))),"",INDEX('Policy Characteristics'!K:K,MATCH($C1028,'Policy Characteristics'!$C:$C,0)))</f>
        <v>district-heating.html#convert-coal</v>
      </c>
      <c r="R1028" s="357" t="str">
        <f>IF(ISBLANK(INDEX('Policy Characteristics'!L:L,MATCH($C1028,'Policy Characteristics'!$C:$C,0))),"",INDEX('Policy Characteristics'!L:L,MATCH($C1028,'Policy Characteristics'!$C:$C,0)))</f>
        <v>district-heat-fuel-switching.html</v>
      </c>
    </row>
    <row r="1029" spans="1:18" s="2" customFormat="1" x14ac:dyDescent="0.25">
      <c r="A1029" s="357" t="str">
        <f>IF(ISBLANK(INDEX('Policy Characteristics'!A:A,MATCH($C1029,'Policy Characteristics'!$C:$C,0))),"",INDEX('Policy Characteristics'!A:A,MATCH($C1029,'Policy Characteristics'!$C:$C,0)))</f>
        <v>District Heat and Hydrogen</v>
      </c>
      <c r="B1029" s="357" t="str">
        <f>IF(ISBLANK(INDEX('Policy Characteristics'!B:B,MATCH($C1029,'Policy Characteristics'!$C:$C,0))),"",INDEX('Policy Characteristics'!B:B,MATCH($C1029,'Policy Characteristics'!$C:$C,0)))</f>
        <v>Shift Hydrogen Production to Electrolysis</v>
      </c>
      <c r="C1029" s="360" t="s">
        <v>2536</v>
      </c>
      <c r="D1029" s="9"/>
      <c r="E1029" s="9"/>
      <c r="F1029" s="9"/>
      <c r="G1029" s="9"/>
      <c r="H1029" s="54">
        <v>450</v>
      </c>
      <c r="I1029" s="9" t="s">
        <v>44</v>
      </c>
      <c r="J1029" s="359" t="str">
        <f>IF(ISBLANK(INDEX('Policy Characteristics'!D:D,MATCH($C1029,'Policy Characteristics'!$C:$C,0))),"",INDEX('Policy Characteristics'!D:D,MATCH($C1029,'Policy Characteristics'!$C:$C,0)))</f>
        <v>Hydrogen Electrolysis</v>
      </c>
      <c r="K1029" s="357" t="str">
        <f>IF(ISBLANK(INDEX('Policy Characteristics'!E:E,MATCH($C1029,'Policy Characteristics'!$C:$C,0))),"",INDEX('Policy Characteristics'!E:E,MATCH($C1029,'Policy Characteristics'!$C:$C,0)))</f>
        <v>hydgn shift production pathways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of hydrogen production</v>
      </c>
      <c r="P1029" s="357" t="str">
        <f>IF(ISBLANK(INDEX('Policy Characteristics'!J:J,MATCH($C1029,'Policy Characteristics'!$C:$C,0))),"",INDEX('Policy Characteristics'!J:J,MATCH($C1029,'Policy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29" s="357" t="str">
        <f>IF(ISBLANK(INDEX('Policy Characteristics'!K:K,MATCH($C1029,'Policy Characteristics'!$C:$C,0))),"",INDEX('Policy Characteristics'!K:K,MATCH($C1029,'Policy Characteristics'!$C:$C,0)))</f>
        <v/>
      </c>
      <c r="R1029" s="357" t="str">
        <f>IF(ISBLANK(INDEX('Policy Characteristics'!L:L,MATCH($C1029,'Policy Characteristics'!$C:$C,0))),"",INDEX('Policy Characteristics'!L:L,MATCH($C1029,'Policy Characteristics'!$C:$C,0)))</f>
        <v>switch-hydrogen-production-pathway.html</v>
      </c>
    </row>
    <row r="1030" spans="1:18" s="5" customFormat="1" x14ac:dyDescent="0.2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Carbon Price</v>
      </c>
      <c r="C1030" s="362" t="s">
        <v>2461</v>
      </c>
      <c r="D1030" s="53" t="s">
        <v>355</v>
      </c>
      <c r="E1030" s="53"/>
      <c r="F1030" s="53" t="s">
        <v>359</v>
      </c>
      <c r="G1030" s="53"/>
      <c r="H1030" s="54">
        <v>171</v>
      </c>
      <c r="I1030" s="53" t="s">
        <v>44</v>
      </c>
      <c r="J1030" s="359" t="str">
        <f>IF(ISBLANK(INDEX('Policy Characteristics'!D:D,MATCH($C1030,'Policy Characteristics'!$C:$C,0))),"",INDEX('Policy Characteristics'!D:D,MATCH($C1030,'Policy Characteristics'!$C:$C,0)))</f>
        <v>Carbon Price</v>
      </c>
      <c r="K1030" s="357" t="str">
        <f>IF(ISBLANK(INDEX('Policy Characteristics'!E:E,MATCH($C1030,'Policy Characteristics'!$C:$C,0))),"",INDEX('Policy Characteristics'!E:E,MATCH($C1030,'Policy Characteristics'!$C:$C,0)))</f>
        <v>cross carbon tax</v>
      </c>
      <c r="L1030" s="357">
        <f>IF(ISBLANK(INDEX('Policy Characteristics'!F:F,MATCH($C1030,'Policy Characteristics'!$C:$C,0))),"",INDEX('Policy Characteristics'!F:F,MATCH($C1030,'Policy Characteristics'!$C:$C,0)))</f>
        <v>0</v>
      </c>
      <c r="M1030" s="357">
        <f>IF(ISBLANK(INDEX('Policy Characteristics'!G:G,MATCH($C1030,'Policy Characteristics'!$C:$C,0))),"",INDEX('Policy Characteristics'!G:G,MATCH($C1030,'Policy Characteristics'!$C:$C,0)))</f>
        <v>300</v>
      </c>
      <c r="N1030" s="357">
        <f>IF(ISBLANK(INDEX('Policy Characteristics'!H:H,MATCH($C1030,'Policy Characteristics'!$C:$C,0))),"",INDEX('Policy Characteristics'!H:H,MATCH($C1030,'Policy Characteristics'!$C:$C,0)))</f>
        <v>5</v>
      </c>
      <c r="O1030" s="357" t="str">
        <f>IF(ISBLANK(INDEX('Policy Characteristics'!I:I,MATCH($C1030,'Policy Characteristics'!$C:$C,0))),"",INDEX('Policy Characteristics'!I:I,MATCH($C1030,'Policy Characteristics'!$C:$C,0)))</f>
        <v>$/metric ton CO2e</v>
      </c>
      <c r="P1030" s="357" t="str">
        <f>IF(ISBLANK(INDEX('Policy Characteristics'!J:J,MATCH($C1030,'Policy Characteristics'!$C:$C,0))),"",INDEX('Policy Characteristics'!J:J,MATCH($C1030,'Policy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0" s="357" t="str">
        <f>IF(ISBLANK(INDEX('Policy Characteristics'!K:K,MATCH($C1030,'Policy Characteristics'!$C:$C,0))),"",INDEX('Policy Characteristics'!K:K,MATCH($C1030,'Policy Characteristics'!$C:$C,0)))</f>
        <v>fuels.html#carbon-tax</v>
      </c>
      <c r="R1030" s="357" t="str">
        <f>IF(ISBLANK(INDEX('Policy Characteristics'!L:L,MATCH($C1030,'Policy Characteristics'!$C:$C,0))),"",INDEX('Policy Characteristics'!L:L,MATCH($C1030,'Policy Characteristics'!$C:$C,0)))</f>
        <v>carbon-tax.html</v>
      </c>
    </row>
    <row r="1031" spans="1:18" s="5" customFormat="1" x14ac:dyDescent="0.2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Carbon Price</v>
      </c>
      <c r="C1031" s="361" t="str">
        <f t="shared" ref="C1031" si="47">C$1030</f>
        <v>Additional Carbon Tax Rate</v>
      </c>
      <c r="D1031" s="53" t="s">
        <v>363</v>
      </c>
      <c r="E1031" s="53"/>
      <c r="F1031" s="53" t="s">
        <v>364</v>
      </c>
      <c r="G1031" s="53"/>
      <c r="H1031" s="54">
        <v>172</v>
      </c>
      <c r="I1031" s="53" t="s">
        <v>44</v>
      </c>
      <c r="J1031" s="359" t="str">
        <f>IF(ISBLANK(INDEX('Policy Characteristics'!D:D,MATCH($C1031,'Policy Characteristics'!$C:$C,0))),"",INDEX('Policy Characteristics'!D:D,MATCH($C1031,'Policy Characteristics'!$C:$C,0)))</f>
        <v>Carbon Price</v>
      </c>
      <c r="K1031" s="357" t="str">
        <f>IF(ISBLANK(INDEX('Policy Characteristics'!E:E,MATCH($C1031,'Policy Characteristics'!$C:$C,0))),"",INDEX('Policy Characteristics'!E:E,MATCH($C1031,'Policy Characteristics'!$C:$C,0)))</f>
        <v>cross carbon tax</v>
      </c>
      <c r="L1031" s="357">
        <f>IF(ISBLANK(INDEX('Policy Characteristics'!F:F,MATCH($C1031,'Policy Characteristics'!$C:$C,0))),"",INDEX('Policy Characteristics'!F:F,MATCH($C1031,'Policy Characteristics'!$C:$C,0)))</f>
        <v>0</v>
      </c>
      <c r="M1031" s="357">
        <f>IF(ISBLANK(INDEX('Policy Characteristics'!G:G,MATCH($C1031,'Policy Characteristics'!$C:$C,0))),"",INDEX('Policy Characteristics'!G:G,MATCH($C1031,'Policy Characteristics'!$C:$C,0)))</f>
        <v>300</v>
      </c>
      <c r="N1031" s="357">
        <f>IF(ISBLANK(INDEX('Policy Characteristics'!H:H,MATCH($C1031,'Policy Characteristics'!$C:$C,0))),"",INDEX('Policy Characteristics'!H:H,MATCH($C1031,'Policy Characteristics'!$C:$C,0)))</f>
        <v>5</v>
      </c>
      <c r="O1031" s="357" t="str">
        <f>IF(ISBLANK(INDEX('Policy Characteristics'!I:I,MATCH($C1031,'Policy Characteristics'!$C:$C,0))),"",INDEX('Policy Characteristics'!I:I,MATCH($C1031,'Policy Characteristics'!$C:$C,0)))</f>
        <v>$/metric ton CO2e</v>
      </c>
      <c r="P1031" s="357" t="str">
        <f>IF(ISBLANK(INDEX('Policy Characteristics'!J:J,MATCH($C1031,'Policy Characteristics'!$C:$C,0))),"",INDEX('Policy Characteristics'!J:J,MATCH($C1031,'Policy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1" s="357" t="str">
        <f>IF(ISBLANK(INDEX('Policy Characteristics'!K:K,MATCH($C1031,'Policy Characteristics'!$C:$C,0))),"",INDEX('Policy Characteristics'!K:K,MATCH($C1031,'Policy Characteristics'!$C:$C,0)))</f>
        <v>fuels.html#carbon-tax</v>
      </c>
      <c r="R1031" s="357" t="str">
        <f>IF(ISBLANK(INDEX('Policy Characteristics'!L:L,MATCH($C1031,'Policy Characteristics'!$C:$C,0))),"",INDEX('Policy Characteristics'!L:L,MATCH($C1031,'Policy Characteristics'!$C:$C,0)))</f>
        <v>carbon-tax.html</v>
      </c>
    </row>
    <row r="1032" spans="1:18" s="5" customFormat="1" x14ac:dyDescent="0.2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Carbon Price</v>
      </c>
      <c r="C1032" s="361" t="str">
        <f t="shared" ref="C1032:C1035" si="48">C$1030</f>
        <v>Additional Carbon Tax Rate</v>
      </c>
      <c r="D1032" s="53" t="s">
        <v>357</v>
      </c>
      <c r="E1032" s="53"/>
      <c r="F1032" s="53" t="s">
        <v>361</v>
      </c>
      <c r="G1032" s="53"/>
      <c r="H1032" s="54">
        <v>173</v>
      </c>
      <c r="I1032" s="53" t="s">
        <v>44</v>
      </c>
      <c r="J1032" s="359" t="str">
        <f>IF(ISBLANK(INDEX('Policy Characteristics'!D:D,MATCH($C1032,'Policy Characteristics'!$C:$C,0))),"",INDEX('Policy Characteristics'!D:D,MATCH($C1032,'Policy Characteristics'!$C:$C,0)))</f>
        <v>Carbon Price</v>
      </c>
      <c r="K1032" s="357" t="str">
        <f>IF(ISBLANK(INDEX('Policy Characteristics'!E:E,MATCH($C1032,'Policy Characteristics'!$C:$C,0))),"",INDEX('Policy Characteristics'!E:E,MATCH($C1032,'Policy Characteristics'!$C:$C,0)))</f>
        <v>cross carbon tax</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300</v>
      </c>
      <c r="N1032" s="357">
        <f>IF(ISBLANK(INDEX('Policy Characteristics'!H:H,MATCH($C1032,'Policy Characteristics'!$C:$C,0))),"",INDEX('Policy Characteristics'!H:H,MATCH($C1032,'Policy Characteristics'!$C:$C,0)))</f>
        <v>5</v>
      </c>
      <c r="O1032" s="357" t="str">
        <f>IF(ISBLANK(INDEX('Policy Characteristics'!I:I,MATCH($C1032,'Policy Characteristics'!$C:$C,0))),"",INDEX('Policy Characteristics'!I:I,MATCH($C1032,'Policy Characteristics'!$C:$C,0)))</f>
        <v>$/metric ton CO2e</v>
      </c>
      <c r="P1032" s="35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2" s="357" t="str">
        <f>IF(ISBLANK(INDEX('Policy Characteristics'!K:K,MATCH($C1032,'Policy Characteristics'!$C:$C,0))),"",INDEX('Policy Characteristics'!K:K,MATCH($C1032,'Policy Characteristics'!$C:$C,0)))</f>
        <v>fuels.html#carbon-tax</v>
      </c>
      <c r="R1032" s="357" t="str">
        <f>IF(ISBLANK(INDEX('Policy Characteristics'!L:L,MATCH($C1032,'Policy Characteristics'!$C:$C,0))),"",INDEX('Policy Characteristics'!L:L,MATCH($C1032,'Policy Characteristics'!$C:$C,0)))</f>
        <v>carbon-tax.html</v>
      </c>
    </row>
    <row r="1033" spans="1:18" s="5" customFormat="1" x14ac:dyDescent="0.2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Carbon Price</v>
      </c>
      <c r="C1033" s="361" t="str">
        <f t="shared" si="48"/>
        <v>Additional Carbon Tax Rate</v>
      </c>
      <c r="D1033" s="53" t="s">
        <v>358</v>
      </c>
      <c r="E1033" s="53"/>
      <c r="F1033" s="53" t="s">
        <v>362</v>
      </c>
      <c r="G1033" s="53"/>
      <c r="H1033" s="54">
        <v>174</v>
      </c>
      <c r="I1033" s="53" t="s">
        <v>44</v>
      </c>
      <c r="J1033" s="359" t="str">
        <f>IF(ISBLANK(INDEX('Policy Characteristics'!D:D,MATCH($C1033,'Policy Characteristics'!$C:$C,0))),"",INDEX('Policy Characteristics'!D:D,MATCH($C1033,'Policy Characteristics'!$C:$C,0)))</f>
        <v>Carbon Price</v>
      </c>
      <c r="K1033" s="357" t="str">
        <f>IF(ISBLANK(INDEX('Policy Characteristics'!E:E,MATCH($C1033,'Policy Characteristics'!$C:$C,0))),"",INDEX('Policy Characteristics'!E:E,MATCH($C1033,'Policy Characteristics'!$C:$C,0)))</f>
        <v>cross carbon tax</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300</v>
      </c>
      <c r="N1033" s="357">
        <f>IF(ISBLANK(INDEX('Policy Characteristics'!H:H,MATCH($C1033,'Policy Characteristics'!$C:$C,0))),"",INDEX('Policy Characteristics'!H:H,MATCH($C1033,'Policy Characteristics'!$C:$C,0)))</f>
        <v>5</v>
      </c>
      <c r="O1033" s="357" t="str">
        <f>IF(ISBLANK(INDEX('Policy Characteristics'!I:I,MATCH($C1033,'Policy Characteristics'!$C:$C,0))),"",INDEX('Policy Characteristics'!I:I,MATCH($C1033,'Policy Characteristics'!$C:$C,0)))</f>
        <v>$/metric ton CO2e</v>
      </c>
      <c r="P1033" s="35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5" customFormat="1" x14ac:dyDescent="0.2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Carbon Price</v>
      </c>
      <c r="C1034" s="361" t="str">
        <f t="shared" si="48"/>
        <v>Additional Carbon Tax Rate</v>
      </c>
      <c r="D1034" s="53" t="s">
        <v>356</v>
      </c>
      <c r="E1034" s="53"/>
      <c r="F1034" s="53" t="s">
        <v>360</v>
      </c>
      <c r="G1034" s="53"/>
      <c r="H1034" s="54">
        <v>175</v>
      </c>
      <c r="I1034" s="53" t="s">
        <v>44</v>
      </c>
      <c r="J1034" s="359" t="str">
        <f>IF(ISBLANK(INDEX('Policy Characteristics'!D:D,MATCH($C1034,'Policy Characteristics'!$C:$C,0))),"",INDEX('Policy Characteristics'!D:D,MATCH($C1034,'Policy Characteristics'!$C:$C,0)))</f>
        <v>Carbon Price</v>
      </c>
      <c r="K1034" s="357" t="str">
        <f>IF(ISBLANK(INDEX('Policy Characteristics'!E:E,MATCH($C1034,'Policy Characteristics'!$C:$C,0))),"",INDEX('Policy Characteristics'!E:E,MATCH($C1034,'Policy Characteristics'!$C:$C,0)))</f>
        <v>cross carbon tax</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300</v>
      </c>
      <c r="N1034" s="357">
        <f>IF(ISBLANK(INDEX('Policy Characteristics'!H:H,MATCH($C1034,'Policy Characteristics'!$C:$C,0))),"",INDEX('Policy Characteristics'!H:H,MATCH($C1034,'Policy Characteristics'!$C:$C,0)))</f>
        <v>5</v>
      </c>
      <c r="O1034" s="357" t="str">
        <f>IF(ISBLANK(INDEX('Policy Characteristics'!I:I,MATCH($C1034,'Policy Characteristics'!$C:$C,0))),"",INDEX('Policy Characteristics'!I:I,MATCH($C1034,'Policy Characteristics'!$C:$C,0)))</f>
        <v>$/metric ton CO2e</v>
      </c>
      <c r="P1034" s="35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4" s="357" t="str">
        <f>IF(ISBLANK(INDEX('Policy Characteristics'!K:K,MATCH($C1034,'Policy Characteristics'!$C:$C,0))),"",INDEX('Policy Characteristics'!K:K,MATCH($C1034,'Policy Characteristics'!$C:$C,0)))</f>
        <v>fuels.html#carbon-tax</v>
      </c>
      <c r="R1034" s="357" t="str">
        <f>IF(ISBLANK(INDEX('Policy Characteristics'!L:L,MATCH($C1034,'Policy Characteristics'!$C:$C,0))),"",INDEX('Policy Characteristics'!L:L,MATCH($C1034,'Policy Characteristics'!$C:$C,0)))</f>
        <v>carbon-tax.html</v>
      </c>
    </row>
    <row r="1035" spans="1:18" s="5" customFormat="1" x14ac:dyDescent="0.2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Carbon Price</v>
      </c>
      <c r="C1035" s="361" t="str">
        <f t="shared" si="48"/>
        <v>Additional Carbon Tax Rate</v>
      </c>
      <c r="D1035" s="53" t="s">
        <v>2555</v>
      </c>
      <c r="E1035" s="53"/>
      <c r="F1035" s="53" t="s">
        <v>2987</v>
      </c>
      <c r="G1035" s="53"/>
      <c r="H1035" s="54">
        <v>544</v>
      </c>
      <c r="I1035" s="53" t="s">
        <v>44</v>
      </c>
      <c r="J1035" s="359" t="str">
        <f>IF(ISBLANK(INDEX('Policy Characteristics'!D:D,MATCH($C1035,'Policy Characteristics'!$C:$C,0))),"",INDEX('Policy Characteristics'!D:D,MATCH($C1035,'Policy Characteristics'!$C:$C,0)))</f>
        <v>Carbon Price</v>
      </c>
      <c r="K1035" s="357" t="str">
        <f>IF(ISBLANK(INDEX('Policy Characteristics'!E:E,MATCH($C1035,'Policy Characteristics'!$C:$C,0))),"",INDEX('Policy Characteristics'!E:E,MATCH($C1035,'Policy Characteristics'!$C:$C,0)))</f>
        <v>cross carbon tax</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300</v>
      </c>
      <c r="N1035" s="357">
        <f>IF(ISBLANK(INDEX('Policy Characteristics'!H:H,MATCH($C1035,'Policy Characteristics'!$C:$C,0))),"",INDEX('Policy Characteristics'!H:H,MATCH($C1035,'Policy Characteristics'!$C:$C,0)))</f>
        <v>5</v>
      </c>
      <c r="O1035" s="357" t="str">
        <f>IF(ISBLANK(INDEX('Policy Characteristics'!I:I,MATCH($C1035,'Policy Characteristics'!$C:$C,0))),"",INDEX('Policy Characteristics'!I:I,MATCH($C1035,'Policy Characteristics'!$C:$C,0)))</f>
        <v>$/metric ton CO2e</v>
      </c>
      <c r="P1035" s="35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35" s="357" t="str">
        <f>IF(ISBLANK(INDEX('Policy Characteristics'!K:K,MATCH($C1035,'Policy Characteristics'!$C:$C,0))),"",INDEX('Policy Characteristics'!K:K,MATCH($C1035,'Policy Characteristics'!$C:$C,0)))</f>
        <v>fuels.html#carbon-tax</v>
      </c>
      <c r="R1035" s="357" t="str">
        <f>IF(ISBLANK(INDEX('Policy Characteristics'!L:L,MATCH($C1035,'Policy Characteristics'!$C:$C,0))),"",INDEX('Policy Characteristics'!L:L,MATCH($C1035,'Policy Characteristics'!$C:$C,0)))</f>
        <v>carbon-tax.html</v>
      </c>
    </row>
    <row r="1036" spans="1:18" s="5" customFormat="1" x14ac:dyDescent="0.2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End Existing Subsidies</v>
      </c>
      <c r="C1036" s="362" t="s">
        <v>144</v>
      </c>
      <c r="D1036" s="53" t="s">
        <v>53</v>
      </c>
      <c r="E1036" s="53"/>
      <c r="F1036" s="53" t="s">
        <v>94</v>
      </c>
      <c r="G1036" s="53"/>
      <c r="H1036" s="54">
        <v>706</v>
      </c>
      <c r="I1036" s="9" t="s">
        <v>45</v>
      </c>
      <c r="J1036" s="359" t="str">
        <f>IF(ISBLANK(INDEX('Policy Characteristics'!D:D,MATCH($C1036,'Policy Characteristics'!$C:$C,0))),"",INDEX('Policy Characteristics'!D:D,MATCH($C1036,'Policy Characteristics'!$C:$C,0)))</f>
        <v>End Existing Subsidies</v>
      </c>
      <c r="K1036" s="357" t="str">
        <f>IF(ISBLANK(INDEX('Policy Characteristics'!E:E,MATCH($C1036,'Policy Characteristics'!$C:$C,0))),"",INDEX('Policy Characteristics'!E:E,MATCH($C1036,'Policy Characteristics'!$C:$C,0)))</f>
        <v>cross reduce BAU subsidies</v>
      </c>
      <c r="L1036" s="379">
        <f>IF(ISBLANK(INDEX('Policy Characteristics'!F:F,MATCH($C1036,'Policy Characteristics'!$C:$C,0))),"",INDEX('Policy Characteristics'!F:F,MATCH($C1036,'Policy Characteristics'!$C:$C,0)))</f>
        <v>0</v>
      </c>
      <c r="M1036" s="379">
        <f>IF(ISBLANK(INDEX('Policy Characteristics'!G:G,MATCH($C1036,'Policy Characteristics'!$C:$C,0))),"",INDEX('Policy Characteristics'!G:G,MATCH($C1036,'Policy Characteristics'!$C:$C,0)))</f>
        <v>1</v>
      </c>
      <c r="N1036" s="379">
        <f>IF(ISBLANK(INDEX('Policy Characteristics'!H:H,MATCH($C1036,'Policy Characteristics'!$C:$C,0))),"",INDEX('Policy Characteristics'!H:H,MATCH($C1036,'Policy Characteristics'!$C:$C,0)))</f>
        <v>0.01</v>
      </c>
      <c r="O1036" s="357" t="str">
        <f>IF(ISBLANK(INDEX('Policy Characteristics'!I:I,MATCH($C1036,'Policy Characteristics'!$C:$C,0))),"",INDEX('Policy Characteristics'!I:I,MATCH($C1036,'Policy Characteristics'!$C:$C,0)))</f>
        <v>% reduction in BAU subsidies</v>
      </c>
      <c r="P1036" s="357" t="str">
        <f>IF(ISBLANK(INDEX('Policy Characteristics'!J:J,MATCH($C1036,'Policy Characteristics'!$C:$C,0))),"",INDEX('Policy Characteristics'!J:J,MATCH($C1036,'Policy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6" s="357" t="str">
        <f>IF(ISBLANK(INDEX('Policy Characteristics'!K:K,MATCH($C1036,'Policy Characteristics'!$C:$C,0))),"",INDEX('Policy Characteristics'!K:K,MATCH($C1036,'Policy Characteristics'!$C:$C,0)))</f>
        <v>fuels.html#end-subsidies</v>
      </c>
      <c r="R1036" s="357" t="str">
        <f>IF(ISBLANK(INDEX('Policy Characteristics'!L:L,MATCH($C1036,'Policy Characteristics'!$C:$C,0))),"",INDEX('Policy Characteristics'!L:L,MATCH($C1036,'Policy Characteristics'!$C:$C,0)))</f>
        <v>end-existing-subsidies.html</v>
      </c>
    </row>
    <row r="1037" spans="1:18" s="5" customFormat="1" x14ac:dyDescent="0.2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End Existing Subsidies</v>
      </c>
      <c r="C1037" s="361" t="str">
        <f t="shared" ref="C1037:C1052" si="49">C$1036</f>
        <v>Percent Reduction in BAU Subsidies</v>
      </c>
      <c r="D1037" s="9" t="s">
        <v>475</v>
      </c>
      <c r="E1037" s="53"/>
      <c r="F1037" s="9" t="s">
        <v>472</v>
      </c>
      <c r="G1037" s="53"/>
      <c r="H1037" s="54">
        <v>69</v>
      </c>
      <c r="I1037" s="9" t="s">
        <v>44</v>
      </c>
      <c r="J1037" s="359" t="str">
        <f>IF(ISBLANK(INDEX('Policy Characteristics'!D:D,MATCH($C1037,'Policy Characteristics'!$C:$C,0))),"",INDEX('Policy Characteristics'!D:D,MATCH($C1037,'Policy Characteristics'!$C:$C,0)))</f>
        <v>End Existing Subsidies</v>
      </c>
      <c r="K1037" s="357" t="str">
        <f>IF(ISBLANK(INDEX('Policy Characteristics'!E:E,MATCH($C1037,'Policy Characteristics'!$C:$C,0))),"",INDEX('Policy Characteristics'!E:E,MATCH($C1037,'Policy Characteristics'!$C:$C,0)))</f>
        <v>cross reduce BAU subsidies</v>
      </c>
      <c r="L1037" s="379">
        <f>IF(ISBLANK(INDEX('Policy Characteristics'!F:F,MATCH($C1037,'Policy Characteristics'!$C:$C,0))),"",INDEX('Policy Characteristics'!F:F,MATCH($C1037,'Policy Characteristics'!$C:$C,0)))</f>
        <v>0</v>
      </c>
      <c r="M1037" s="379">
        <f>IF(ISBLANK(INDEX('Policy Characteristics'!G:G,MATCH($C1037,'Policy Characteristics'!$C:$C,0))),"",INDEX('Policy Characteristics'!G:G,MATCH($C1037,'Policy Characteristics'!$C:$C,0)))</f>
        <v>1</v>
      </c>
      <c r="N1037" s="379">
        <f>IF(ISBLANK(INDEX('Policy Characteristics'!H:H,MATCH($C1037,'Policy Characteristics'!$C:$C,0))),"",INDEX('Policy Characteristics'!H:H,MATCH($C1037,'Policy Characteristics'!$C:$C,0)))</f>
        <v>0.01</v>
      </c>
      <c r="O1037" s="357" t="str">
        <f>IF(ISBLANK(INDEX('Policy Characteristics'!I:I,MATCH($C1037,'Policy Characteristics'!$C:$C,0))),"",INDEX('Policy Characteristics'!I:I,MATCH($C1037,'Policy Characteristics'!$C:$C,0)))</f>
        <v>% reduction in BAU subsidies</v>
      </c>
      <c r="P1037" s="357" t="str">
        <f>IF(ISBLANK(INDEX('Policy Characteristics'!J:J,MATCH($C1037,'Policy Characteristics'!$C:$C,0))),"",INDEX('Policy Characteristics'!J:J,MATCH($C1037,'Policy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7" s="357" t="str">
        <f>IF(ISBLANK(INDEX('Policy Characteristics'!K:K,MATCH($C1037,'Policy Characteristics'!$C:$C,0))),"",INDEX('Policy Characteristics'!K:K,MATCH($C1037,'Policy Characteristics'!$C:$C,0)))</f>
        <v>fuels.html#end-subsidies</v>
      </c>
      <c r="R1037" s="357" t="str">
        <f>IF(ISBLANK(INDEX('Policy Characteristics'!L:L,MATCH($C1037,'Policy Characteristics'!$C:$C,0))),"",INDEX('Policy Characteristics'!L:L,MATCH($C1037,'Policy Characteristics'!$C:$C,0)))</f>
        <v>end-existing-subsidies.html</v>
      </c>
    </row>
    <row r="1038" spans="1:18" s="5" customFormat="1" x14ac:dyDescent="0.2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End Existing Subsidies</v>
      </c>
      <c r="C1038" s="361" t="str">
        <f t="shared" si="49"/>
        <v>Percent Reduction in BAU Subsidies</v>
      </c>
      <c r="D1038" s="9" t="s">
        <v>47</v>
      </c>
      <c r="E1038" s="53"/>
      <c r="F1038" s="9" t="s">
        <v>88</v>
      </c>
      <c r="G1038" s="53"/>
      <c r="H1038" s="54">
        <v>70</v>
      </c>
      <c r="I1038" s="9" t="s">
        <v>44</v>
      </c>
      <c r="J1038" s="359" t="str">
        <f>IF(ISBLANK(INDEX('Policy Characteristics'!D:D,MATCH($C1038,'Policy Characteristics'!$C:$C,0))),"",INDEX('Policy Characteristics'!D:D,MATCH($C1038,'Policy Characteristics'!$C:$C,0)))</f>
        <v>End Existing Subsidies</v>
      </c>
      <c r="K1038" s="357" t="str">
        <f>IF(ISBLANK(INDEX('Policy Characteristics'!E:E,MATCH($C1038,'Policy Characteristics'!$C:$C,0))),"",INDEX('Policy Characteristics'!E:E,MATCH($C1038,'Policy Characteristics'!$C:$C,0)))</f>
        <v>cross reduce BAU subsidies</v>
      </c>
      <c r="L1038" s="379">
        <f>IF(ISBLANK(INDEX('Policy Characteristics'!F:F,MATCH($C1038,'Policy Characteristics'!$C:$C,0))),"",INDEX('Policy Characteristics'!F:F,MATCH($C1038,'Policy Characteristics'!$C:$C,0)))</f>
        <v>0</v>
      </c>
      <c r="M1038" s="379">
        <f>IF(ISBLANK(INDEX('Policy Characteristics'!G:G,MATCH($C1038,'Policy Characteristics'!$C:$C,0))),"",INDEX('Policy Characteristics'!G:G,MATCH($C1038,'Policy Characteristics'!$C:$C,0)))</f>
        <v>1</v>
      </c>
      <c r="N1038" s="379">
        <f>IF(ISBLANK(INDEX('Policy Characteristics'!H:H,MATCH($C1038,'Policy Characteristics'!$C:$C,0))),"",INDEX('Policy Characteristics'!H:H,MATCH($C1038,'Policy Characteristics'!$C:$C,0)))</f>
        <v>0.01</v>
      </c>
      <c r="O1038" s="357" t="str">
        <f>IF(ISBLANK(INDEX('Policy Characteristics'!I:I,MATCH($C1038,'Policy Characteristics'!$C:$C,0))),"",INDEX('Policy Characteristics'!I:I,MATCH($C1038,'Policy Characteristics'!$C:$C,0)))</f>
        <v>% reduction in BAU subsidies</v>
      </c>
      <c r="P1038" s="35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357" t="str">
        <f>IF(ISBLANK(INDEX('Policy Characteristics'!K:K,MATCH($C1038,'Policy Characteristics'!$C:$C,0))),"",INDEX('Policy Characteristics'!K:K,MATCH($C1038,'Policy Characteristics'!$C:$C,0)))</f>
        <v>fuels.html#end-subsidies</v>
      </c>
      <c r="R1038" s="357" t="str">
        <f>IF(ISBLANK(INDEX('Policy Characteristics'!L:L,MATCH($C1038,'Policy Characteristics'!$C:$C,0))),"",INDEX('Policy Characteristics'!L:L,MATCH($C1038,'Policy Characteristics'!$C:$C,0)))</f>
        <v>end-existing-subsidies.html</v>
      </c>
    </row>
    <row r="1039" spans="1:18" s="5" customFormat="1" x14ac:dyDescent="0.2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End Existing Subsidies</v>
      </c>
      <c r="C1039" s="361" t="str">
        <f t="shared" si="49"/>
        <v>Percent Reduction in BAU Subsidies</v>
      </c>
      <c r="D1039" s="9" t="s">
        <v>48</v>
      </c>
      <c r="E1039" s="53"/>
      <c r="F1039" s="9" t="s">
        <v>89</v>
      </c>
      <c r="G1039" s="53"/>
      <c r="H1039" s="54">
        <v>71</v>
      </c>
      <c r="I1039" s="9" t="s">
        <v>44</v>
      </c>
      <c r="J1039" s="359" t="str">
        <f>IF(ISBLANK(INDEX('Policy Characteristics'!D:D,MATCH($C1039,'Policy Characteristics'!$C:$C,0))),"",INDEX('Policy Characteristics'!D:D,MATCH($C1039,'Policy Characteristics'!$C:$C,0)))</f>
        <v>End Existing Subsidies</v>
      </c>
      <c r="K1039" s="357" t="str">
        <f>IF(ISBLANK(INDEX('Policy Characteristics'!E:E,MATCH($C1039,'Policy Characteristics'!$C:$C,0))),"",INDEX('Policy Characteristics'!E:E,MATCH($C1039,'Policy Characteristics'!$C:$C,0)))</f>
        <v>cross reduce BAU subsidies</v>
      </c>
      <c r="L1039" s="379">
        <f>IF(ISBLANK(INDEX('Policy Characteristics'!F:F,MATCH($C1039,'Policy Characteristics'!$C:$C,0))),"",INDEX('Policy Characteristics'!F:F,MATCH($C1039,'Policy Characteristics'!$C:$C,0)))</f>
        <v>0</v>
      </c>
      <c r="M1039" s="379">
        <f>IF(ISBLANK(INDEX('Policy Characteristics'!G:G,MATCH($C1039,'Policy Characteristics'!$C:$C,0))),"",INDEX('Policy Characteristics'!G:G,MATCH($C1039,'Policy Characteristics'!$C:$C,0)))</f>
        <v>1</v>
      </c>
      <c r="N1039" s="379">
        <f>IF(ISBLANK(INDEX('Policy Characteristics'!H:H,MATCH($C1039,'Policy Characteristics'!$C:$C,0))),"",INDEX('Policy Characteristics'!H:H,MATCH($C1039,'Policy Characteristics'!$C:$C,0)))</f>
        <v>0.01</v>
      </c>
      <c r="O1039" s="357" t="str">
        <f>IF(ISBLANK(INDEX('Policy Characteristics'!I:I,MATCH($C1039,'Policy Characteristics'!$C:$C,0))),"",INDEX('Policy Characteristics'!I:I,MATCH($C1039,'Policy Characteristics'!$C:$C,0)))</f>
        <v>% reduction in BAU subsidies</v>
      </c>
      <c r="P1039" s="35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357" t="str">
        <f>IF(ISBLANK(INDEX('Policy Characteristics'!K:K,MATCH($C1039,'Policy Characteristics'!$C:$C,0))),"",INDEX('Policy Characteristics'!K:K,MATCH($C1039,'Policy Characteristics'!$C:$C,0)))</f>
        <v>fuels.html#end-subsidies</v>
      </c>
      <c r="R1039" s="357" t="str">
        <f>IF(ISBLANK(INDEX('Policy Characteristics'!L:L,MATCH($C1039,'Policy Characteristics'!$C:$C,0))),"",INDEX('Policy Characteristics'!L:L,MATCH($C1039,'Policy Characteristics'!$C:$C,0)))</f>
        <v>end-existing-subsidies.html</v>
      </c>
    </row>
    <row r="1040" spans="1:18" s="5" customFormat="1" x14ac:dyDescent="0.2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End Existing Subsidies</v>
      </c>
      <c r="C1040" s="361" t="str">
        <f t="shared" si="49"/>
        <v>Percent Reduction in BAU Subsidies</v>
      </c>
      <c r="D1040" s="9" t="s">
        <v>49</v>
      </c>
      <c r="E1040" s="53"/>
      <c r="F1040" s="9" t="s">
        <v>90</v>
      </c>
      <c r="G1040" s="53"/>
      <c r="H1040" s="54">
        <v>72</v>
      </c>
      <c r="I1040" s="9" t="s">
        <v>45</v>
      </c>
      <c r="J1040" s="359" t="str">
        <f>IF(ISBLANK(INDEX('Policy Characteristics'!D:D,MATCH($C1040,'Policy Characteristics'!$C:$C,0))),"",INDEX('Policy Characteristics'!D:D,MATCH($C1040,'Policy Characteristics'!$C:$C,0)))</f>
        <v>End Existing Subsidies</v>
      </c>
      <c r="K1040" s="357" t="str">
        <f>IF(ISBLANK(INDEX('Policy Characteristics'!E:E,MATCH($C1040,'Policy Characteristics'!$C:$C,0))),"",INDEX('Policy Characteristics'!E:E,MATCH($C1040,'Policy Characteristics'!$C:$C,0)))</f>
        <v>cross reduce BAU subsidies</v>
      </c>
      <c r="L1040" s="379">
        <f>IF(ISBLANK(INDEX('Policy Characteristics'!F:F,MATCH($C1040,'Policy Characteristics'!$C:$C,0))),"",INDEX('Policy Characteristics'!F:F,MATCH($C1040,'Policy Characteristics'!$C:$C,0)))</f>
        <v>0</v>
      </c>
      <c r="M1040" s="379">
        <f>IF(ISBLANK(INDEX('Policy Characteristics'!G:G,MATCH($C1040,'Policy Characteristics'!$C:$C,0))),"",INDEX('Policy Characteristics'!G:G,MATCH($C1040,'Policy Characteristics'!$C:$C,0)))</f>
        <v>1</v>
      </c>
      <c r="N1040" s="379">
        <f>IF(ISBLANK(INDEX('Policy Characteristics'!H:H,MATCH($C1040,'Policy Characteristics'!$C:$C,0))),"",INDEX('Policy Characteristics'!H:H,MATCH($C1040,'Policy Characteristics'!$C:$C,0)))</f>
        <v>0.01</v>
      </c>
      <c r="O1040" s="357" t="str">
        <f>IF(ISBLANK(INDEX('Policy Characteristics'!I:I,MATCH($C1040,'Policy Characteristics'!$C:$C,0))),"",INDEX('Policy Characteristics'!I:I,MATCH($C1040,'Policy Characteristics'!$C:$C,0)))</f>
        <v>% reduction in BAU subsidies</v>
      </c>
      <c r="P1040" s="35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357" t="str">
        <f>IF(ISBLANK(INDEX('Policy Characteristics'!K:K,MATCH($C1040,'Policy Characteristics'!$C:$C,0))),"",INDEX('Policy Characteristics'!K:K,MATCH($C1040,'Policy Characteristics'!$C:$C,0)))</f>
        <v>fuels.html#end-subsidies</v>
      </c>
      <c r="R1040" s="357" t="str">
        <f>IF(ISBLANK(INDEX('Policy Characteristics'!L:L,MATCH($C1040,'Policy Characteristics'!$C:$C,0))),"",INDEX('Policy Characteristics'!L:L,MATCH($C1040,'Policy Characteristics'!$C:$C,0)))</f>
        <v>end-existing-subsidies.html</v>
      </c>
    </row>
    <row r="1041" spans="1:18" s="5" customFormat="1" x14ac:dyDescent="0.2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End Existing Subsidies</v>
      </c>
      <c r="C1041" s="361" t="str">
        <f t="shared" si="49"/>
        <v>Percent Reduction in BAU Subsidies</v>
      </c>
      <c r="D1041" s="9" t="s">
        <v>50</v>
      </c>
      <c r="E1041" s="53"/>
      <c r="F1041" s="9" t="s">
        <v>477</v>
      </c>
      <c r="G1041" s="53"/>
      <c r="H1041" s="54">
        <v>73</v>
      </c>
      <c r="I1041" s="9" t="s">
        <v>45</v>
      </c>
      <c r="J1041" s="359" t="str">
        <f>IF(ISBLANK(INDEX('Policy Characteristics'!D:D,MATCH($C1041,'Policy Characteristics'!$C:$C,0))),"",INDEX('Policy Characteristics'!D:D,MATCH($C1041,'Policy Characteristics'!$C:$C,0)))</f>
        <v>End Existing Subsidies</v>
      </c>
      <c r="K1041" s="357" t="str">
        <f>IF(ISBLANK(INDEX('Policy Characteristics'!E:E,MATCH($C1041,'Policy Characteristics'!$C:$C,0))),"",INDEX('Policy Characteristics'!E:E,MATCH($C1041,'Policy Characteristics'!$C:$C,0)))</f>
        <v>cross reduce BAU subsidies</v>
      </c>
      <c r="L1041" s="379">
        <f>IF(ISBLANK(INDEX('Policy Characteristics'!F:F,MATCH($C1041,'Policy Characteristics'!$C:$C,0))),"",INDEX('Policy Characteristics'!F:F,MATCH($C1041,'Policy Characteristics'!$C:$C,0)))</f>
        <v>0</v>
      </c>
      <c r="M1041" s="379">
        <f>IF(ISBLANK(INDEX('Policy Characteristics'!G:G,MATCH($C1041,'Policy Characteristics'!$C:$C,0))),"",INDEX('Policy Characteristics'!G:G,MATCH($C1041,'Policy Characteristics'!$C:$C,0)))</f>
        <v>1</v>
      </c>
      <c r="N1041" s="379">
        <f>IF(ISBLANK(INDEX('Policy Characteristics'!H:H,MATCH($C1041,'Policy Characteristics'!$C:$C,0))),"",INDEX('Policy Characteristics'!H:H,MATCH($C1041,'Policy Characteristics'!$C:$C,0)))</f>
        <v>0.01</v>
      </c>
      <c r="O1041" s="357" t="str">
        <f>IF(ISBLANK(INDEX('Policy Characteristics'!I:I,MATCH($C1041,'Policy Characteristics'!$C:$C,0))),"",INDEX('Policy Characteristics'!I:I,MATCH($C1041,'Policy Characteristics'!$C:$C,0)))</f>
        <v>% reduction in BAU subsidies</v>
      </c>
      <c r="P1041" s="35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357" t="str">
        <f>IF(ISBLANK(INDEX('Policy Characteristics'!K:K,MATCH($C1041,'Policy Characteristics'!$C:$C,0))),"",INDEX('Policy Characteristics'!K:K,MATCH($C1041,'Policy Characteristics'!$C:$C,0)))</f>
        <v>fuels.html#end-subsidies</v>
      </c>
      <c r="R1041" s="357" t="str">
        <f>IF(ISBLANK(INDEX('Policy Characteristics'!L:L,MATCH($C1041,'Policy Characteristics'!$C:$C,0))),"",INDEX('Policy Characteristics'!L:L,MATCH($C1041,'Policy Characteristics'!$C:$C,0)))</f>
        <v>end-existing-subsidies.html</v>
      </c>
    </row>
    <row r="1042" spans="1:18" s="5" customFormat="1" x14ac:dyDescent="0.2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End Existing Subsidies</v>
      </c>
      <c r="C1042" s="361" t="str">
        <f t="shared" si="49"/>
        <v>Percent Reduction in BAU Subsidies</v>
      </c>
      <c r="D1042" s="9" t="s">
        <v>51</v>
      </c>
      <c r="E1042" s="53"/>
      <c r="F1042" s="9" t="s">
        <v>95</v>
      </c>
      <c r="G1042" s="53"/>
      <c r="H1042" s="54">
        <v>74</v>
      </c>
      <c r="I1042" s="9" t="s">
        <v>44</v>
      </c>
      <c r="J1042" s="359" t="str">
        <f>IF(ISBLANK(INDEX('Policy Characteristics'!D:D,MATCH($C1042,'Policy Characteristics'!$C:$C,0))),"",INDEX('Policy Characteristics'!D:D,MATCH($C1042,'Policy Characteristics'!$C:$C,0)))</f>
        <v>End Existing Subsidies</v>
      </c>
      <c r="K1042" s="357" t="str">
        <f>IF(ISBLANK(INDEX('Policy Characteristics'!E:E,MATCH($C1042,'Policy Characteristics'!$C:$C,0))),"",INDEX('Policy Characteristics'!E:E,MATCH($C1042,'Policy Characteristics'!$C:$C,0)))</f>
        <v>cross reduce BAU subsidies</v>
      </c>
      <c r="L1042" s="379">
        <f>IF(ISBLANK(INDEX('Policy Characteristics'!F:F,MATCH($C1042,'Policy Characteristics'!$C:$C,0))),"",INDEX('Policy Characteristics'!F:F,MATCH($C1042,'Policy Characteristics'!$C:$C,0)))</f>
        <v>0</v>
      </c>
      <c r="M1042" s="379">
        <f>IF(ISBLANK(INDEX('Policy Characteristics'!G:G,MATCH($C1042,'Policy Characteristics'!$C:$C,0))),"",INDEX('Policy Characteristics'!G:G,MATCH($C1042,'Policy Characteristics'!$C:$C,0)))</f>
        <v>1</v>
      </c>
      <c r="N1042" s="379">
        <f>IF(ISBLANK(INDEX('Policy Characteristics'!H:H,MATCH($C1042,'Policy Characteristics'!$C:$C,0))),"",INDEX('Policy Characteristics'!H:H,MATCH($C1042,'Policy Characteristics'!$C:$C,0)))</f>
        <v>0.01</v>
      </c>
      <c r="O1042" s="357" t="str">
        <f>IF(ISBLANK(INDEX('Policy Characteristics'!I:I,MATCH($C1042,'Policy Characteristics'!$C:$C,0))),"",INDEX('Policy Characteristics'!I:I,MATCH($C1042,'Policy Characteristics'!$C:$C,0)))</f>
        <v>% reduction in BAU subsidies</v>
      </c>
      <c r="P1042" s="35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357" t="str">
        <f>IF(ISBLANK(INDEX('Policy Characteristics'!K:K,MATCH($C1042,'Policy Characteristics'!$C:$C,0))),"",INDEX('Policy Characteristics'!K:K,MATCH($C1042,'Policy Characteristics'!$C:$C,0)))</f>
        <v>fuels.html#end-subsidies</v>
      </c>
      <c r="R1042" s="357" t="str">
        <f>IF(ISBLANK(INDEX('Policy Characteristics'!L:L,MATCH($C1042,'Policy Characteristics'!$C:$C,0))),"",INDEX('Policy Characteristics'!L:L,MATCH($C1042,'Policy Characteristics'!$C:$C,0)))</f>
        <v>end-existing-subsidies.html</v>
      </c>
    </row>
    <row r="1043" spans="1:18" s="5" customFormat="1" x14ac:dyDescent="0.2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End Existing Subsidies</v>
      </c>
      <c r="C1043" s="361" t="str">
        <f t="shared" si="49"/>
        <v>Percent Reduction in BAU Subsidies</v>
      </c>
      <c r="D1043" s="9" t="s">
        <v>52</v>
      </c>
      <c r="E1043" s="53"/>
      <c r="F1043" s="9" t="s">
        <v>93</v>
      </c>
      <c r="G1043" s="53"/>
      <c r="H1043" s="54">
        <v>707</v>
      </c>
      <c r="I1043" s="9" t="s">
        <v>45</v>
      </c>
      <c r="J1043" s="359" t="str">
        <f>IF(ISBLANK(INDEX('Policy Characteristics'!D:D,MATCH($C1043,'Policy Characteristics'!$C:$C,0))),"",INDEX('Policy Characteristics'!D:D,MATCH($C1043,'Policy Characteristics'!$C:$C,0)))</f>
        <v>End Existing Subsidies</v>
      </c>
      <c r="K1043" s="357" t="str">
        <f>IF(ISBLANK(INDEX('Policy Characteristics'!E:E,MATCH($C1043,'Policy Characteristics'!$C:$C,0))),"",INDEX('Policy Characteristics'!E:E,MATCH($C1043,'Policy Characteristics'!$C:$C,0)))</f>
        <v>cross reduce BAU subsidies</v>
      </c>
      <c r="L1043" s="379">
        <f>IF(ISBLANK(INDEX('Policy Characteristics'!F:F,MATCH($C1043,'Policy Characteristics'!$C:$C,0))),"",INDEX('Policy Characteristics'!F:F,MATCH($C1043,'Policy Characteristics'!$C:$C,0)))</f>
        <v>0</v>
      </c>
      <c r="M1043" s="379">
        <f>IF(ISBLANK(INDEX('Policy Characteristics'!G:G,MATCH($C1043,'Policy Characteristics'!$C:$C,0))),"",INDEX('Policy Characteristics'!G:G,MATCH($C1043,'Policy Characteristics'!$C:$C,0)))</f>
        <v>1</v>
      </c>
      <c r="N1043" s="379">
        <f>IF(ISBLANK(INDEX('Policy Characteristics'!H:H,MATCH($C1043,'Policy Characteristics'!$C:$C,0))),"",INDEX('Policy Characteristics'!H:H,MATCH($C1043,'Policy Characteristics'!$C:$C,0)))</f>
        <v>0.01</v>
      </c>
      <c r="O1043" s="357" t="str">
        <f>IF(ISBLANK(INDEX('Policy Characteristics'!I:I,MATCH($C1043,'Policy Characteristics'!$C:$C,0))),"",INDEX('Policy Characteristics'!I:I,MATCH($C1043,'Policy Characteristics'!$C:$C,0)))</f>
        <v>% reduction in BAU subsidies</v>
      </c>
      <c r="P1043" s="35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357" t="str">
        <f>IF(ISBLANK(INDEX('Policy Characteristics'!K:K,MATCH($C1043,'Policy Characteristics'!$C:$C,0))),"",INDEX('Policy Characteristics'!K:K,MATCH($C1043,'Policy Characteristics'!$C:$C,0)))</f>
        <v>fuels.html#end-subsidies</v>
      </c>
      <c r="R1043" s="357" t="str">
        <f>IF(ISBLANK(INDEX('Policy Characteristics'!L:L,MATCH($C1043,'Policy Characteristics'!$C:$C,0))),"",INDEX('Policy Characteristics'!L:L,MATCH($C1043,'Policy Characteristics'!$C:$C,0)))</f>
        <v>end-existing-subsidies.html</v>
      </c>
    </row>
    <row r="1044" spans="1:18" s="5" customFormat="1" x14ac:dyDescent="0.2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End Existing Subsidies</v>
      </c>
      <c r="C1044" s="361" t="str">
        <f t="shared" si="49"/>
        <v>Percent Reduction in BAU Subsidies</v>
      </c>
      <c r="D1044" s="9" t="s">
        <v>54</v>
      </c>
      <c r="E1044" s="53"/>
      <c r="F1044" s="9" t="s">
        <v>96</v>
      </c>
      <c r="G1044" s="53"/>
      <c r="H1044" s="54">
        <v>75</v>
      </c>
      <c r="I1044" s="9" t="s">
        <v>44</v>
      </c>
      <c r="J1044" s="359" t="str">
        <f>IF(ISBLANK(INDEX('Policy Characteristics'!D:D,MATCH($C1044,'Policy Characteristics'!$C:$C,0))),"",INDEX('Policy Characteristics'!D:D,MATCH($C1044,'Policy Characteristics'!$C:$C,0)))</f>
        <v>End Existing Subsidies</v>
      </c>
      <c r="K1044" s="357" t="str">
        <f>IF(ISBLANK(INDEX('Policy Characteristics'!E:E,MATCH($C1044,'Policy Characteristics'!$C:$C,0))),"",INDEX('Policy Characteristics'!E:E,MATCH($C1044,'Policy Characteristics'!$C:$C,0)))</f>
        <v>cross reduce BAU subsidies</v>
      </c>
      <c r="L1044" s="379">
        <f>IF(ISBLANK(INDEX('Policy Characteristics'!F:F,MATCH($C1044,'Policy Characteristics'!$C:$C,0))),"",INDEX('Policy Characteristics'!F:F,MATCH($C1044,'Policy Characteristics'!$C:$C,0)))</f>
        <v>0</v>
      </c>
      <c r="M1044" s="379">
        <f>IF(ISBLANK(INDEX('Policy Characteristics'!G:G,MATCH($C1044,'Policy Characteristics'!$C:$C,0))),"",INDEX('Policy Characteristics'!G:G,MATCH($C1044,'Policy Characteristics'!$C:$C,0)))</f>
        <v>1</v>
      </c>
      <c r="N1044" s="379">
        <f>IF(ISBLANK(INDEX('Policy Characteristics'!H:H,MATCH($C1044,'Policy Characteristics'!$C:$C,0))),"",INDEX('Policy Characteristics'!H:H,MATCH($C1044,'Policy Characteristics'!$C:$C,0)))</f>
        <v>0.01</v>
      </c>
      <c r="O1044" s="357" t="str">
        <f>IF(ISBLANK(INDEX('Policy Characteristics'!I:I,MATCH($C1044,'Policy Characteristics'!$C:$C,0))),"",INDEX('Policy Characteristics'!I:I,MATCH($C1044,'Policy Characteristics'!$C:$C,0)))</f>
        <v>% reduction in BAU subsidies</v>
      </c>
      <c r="P1044" s="35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357" t="str">
        <f>IF(ISBLANK(INDEX('Policy Characteristics'!K:K,MATCH($C1044,'Policy Characteristics'!$C:$C,0))),"",INDEX('Policy Characteristics'!K:K,MATCH($C1044,'Policy Characteristics'!$C:$C,0)))</f>
        <v>fuels.html#end-subsidies</v>
      </c>
      <c r="R1044" s="357" t="str">
        <f>IF(ISBLANK(INDEX('Policy Characteristics'!L:L,MATCH($C1044,'Policy Characteristics'!$C:$C,0))),"",INDEX('Policy Characteristics'!L:L,MATCH($C1044,'Policy Characteristics'!$C:$C,0)))</f>
        <v>end-existing-subsidies.html</v>
      </c>
    </row>
    <row r="1045" spans="1:18" s="5" customFormat="1" x14ac:dyDescent="0.2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End Existing Subsidies</v>
      </c>
      <c r="C1045" s="361" t="str">
        <f t="shared" si="49"/>
        <v>Percent Reduction in BAU Subsidies</v>
      </c>
      <c r="D1045" s="9" t="s">
        <v>55</v>
      </c>
      <c r="E1045" s="53"/>
      <c r="F1045" s="9" t="s">
        <v>97</v>
      </c>
      <c r="G1045" s="53"/>
      <c r="H1045" s="54">
        <v>76</v>
      </c>
      <c r="I1045" s="9" t="s">
        <v>44</v>
      </c>
      <c r="J1045" s="359" t="str">
        <f>IF(ISBLANK(INDEX('Policy Characteristics'!D:D,MATCH($C1045,'Policy Characteristics'!$C:$C,0))),"",INDEX('Policy Characteristics'!D:D,MATCH($C1045,'Policy Characteristics'!$C:$C,0)))</f>
        <v>End Existing Subsidies</v>
      </c>
      <c r="K1045" s="357" t="str">
        <f>IF(ISBLANK(INDEX('Policy Characteristics'!E:E,MATCH($C1045,'Policy Characteristics'!$C:$C,0))),"",INDEX('Policy Characteristics'!E:E,MATCH($C1045,'Policy Characteristics'!$C:$C,0)))</f>
        <v>cross reduce BAU subsidies</v>
      </c>
      <c r="L1045" s="379">
        <f>IF(ISBLANK(INDEX('Policy Characteristics'!F:F,MATCH($C1045,'Policy Characteristics'!$C:$C,0))),"",INDEX('Policy Characteristics'!F:F,MATCH($C1045,'Policy Characteristics'!$C:$C,0)))</f>
        <v>0</v>
      </c>
      <c r="M1045" s="379">
        <f>IF(ISBLANK(INDEX('Policy Characteristics'!G:G,MATCH($C1045,'Policy Characteristics'!$C:$C,0))),"",INDEX('Policy Characteristics'!G:G,MATCH($C1045,'Policy Characteristics'!$C:$C,0)))</f>
        <v>1</v>
      </c>
      <c r="N1045" s="379">
        <f>IF(ISBLANK(INDEX('Policy Characteristics'!H:H,MATCH($C1045,'Policy Characteristics'!$C:$C,0))),"",INDEX('Policy Characteristics'!H:H,MATCH($C1045,'Policy Characteristics'!$C:$C,0)))</f>
        <v>0.01</v>
      </c>
      <c r="O1045" s="357" t="str">
        <f>IF(ISBLANK(INDEX('Policy Characteristics'!I:I,MATCH($C1045,'Policy Characteristics'!$C:$C,0))),"",INDEX('Policy Characteristics'!I:I,MATCH($C1045,'Policy Characteristics'!$C:$C,0)))</f>
        <v>% reduction in BAU subsidies</v>
      </c>
      <c r="P1045" s="35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357" t="str">
        <f>IF(ISBLANK(INDEX('Policy Characteristics'!K:K,MATCH($C1045,'Policy Characteristics'!$C:$C,0))),"",INDEX('Policy Characteristics'!K:K,MATCH($C1045,'Policy Characteristics'!$C:$C,0)))</f>
        <v>fuels.html#end-subsidies</v>
      </c>
      <c r="R1045" s="357" t="str">
        <f>IF(ISBLANK(INDEX('Policy Characteristics'!L:L,MATCH($C1045,'Policy Characteristics'!$C:$C,0))),"",INDEX('Policy Characteristics'!L:L,MATCH($C1045,'Policy Characteristics'!$C:$C,0)))</f>
        <v>end-existing-subsidies.html</v>
      </c>
    </row>
    <row r="1046" spans="1:18" s="5" customFormat="1" x14ac:dyDescent="0.2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End Existing Subsidies</v>
      </c>
      <c r="C1046" s="361" t="str">
        <f t="shared" si="49"/>
        <v>Percent Reduction in BAU Subsidies</v>
      </c>
      <c r="D1046" s="9" t="s">
        <v>56</v>
      </c>
      <c r="E1046" s="53"/>
      <c r="F1046" s="9" t="s">
        <v>98</v>
      </c>
      <c r="G1046" s="53"/>
      <c r="H1046" s="54">
        <v>708</v>
      </c>
      <c r="I1046" s="9" t="s">
        <v>45</v>
      </c>
      <c r="J1046" s="359" t="str">
        <f>IF(ISBLANK(INDEX('Policy Characteristics'!D:D,MATCH($C1046,'Policy Characteristics'!$C:$C,0))),"",INDEX('Policy Characteristics'!D:D,MATCH($C1046,'Policy Characteristics'!$C:$C,0)))</f>
        <v>End Existing Subsidies</v>
      </c>
      <c r="K1046" s="357" t="str">
        <f>IF(ISBLANK(INDEX('Policy Characteristics'!E:E,MATCH($C1046,'Policy Characteristics'!$C:$C,0))),"",INDEX('Policy Characteristics'!E:E,MATCH($C1046,'Policy Characteristics'!$C:$C,0)))</f>
        <v>cross reduce BAU subsidies</v>
      </c>
      <c r="L1046" s="379">
        <f>IF(ISBLANK(INDEX('Policy Characteristics'!F:F,MATCH($C1046,'Policy Characteristics'!$C:$C,0))),"",INDEX('Policy Characteristics'!F:F,MATCH($C1046,'Policy Characteristics'!$C:$C,0)))</f>
        <v>0</v>
      </c>
      <c r="M1046" s="379">
        <f>IF(ISBLANK(INDEX('Policy Characteristics'!G:G,MATCH($C1046,'Policy Characteristics'!$C:$C,0))),"",INDEX('Policy Characteristics'!G:G,MATCH($C1046,'Policy Characteristics'!$C:$C,0)))</f>
        <v>1</v>
      </c>
      <c r="N1046" s="379">
        <f>IF(ISBLANK(INDEX('Policy Characteristics'!H:H,MATCH($C1046,'Policy Characteristics'!$C:$C,0))),"",INDEX('Policy Characteristics'!H:H,MATCH($C1046,'Policy Characteristics'!$C:$C,0)))</f>
        <v>0.01</v>
      </c>
      <c r="O1046" s="357" t="str">
        <f>IF(ISBLANK(INDEX('Policy Characteristics'!I:I,MATCH($C1046,'Policy Characteristics'!$C:$C,0))),"",INDEX('Policy Characteristics'!I:I,MATCH($C1046,'Policy Characteristics'!$C:$C,0)))</f>
        <v>% reduction in BAU subsidies</v>
      </c>
      <c r="P1046" s="35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357" t="str">
        <f>IF(ISBLANK(INDEX('Policy Characteristics'!K:K,MATCH($C1046,'Policy Characteristics'!$C:$C,0))),"",INDEX('Policy Characteristics'!K:K,MATCH($C1046,'Policy Characteristics'!$C:$C,0)))</f>
        <v>fuels.html#end-subsidies</v>
      </c>
      <c r="R1046" s="357" t="str">
        <f>IF(ISBLANK(INDEX('Policy Characteristics'!L:L,MATCH($C1046,'Policy Characteristics'!$C:$C,0))),"",INDEX('Policy Characteristics'!L:L,MATCH($C1046,'Policy Characteristics'!$C:$C,0)))</f>
        <v>end-existing-subsidies.html</v>
      </c>
    </row>
    <row r="1047" spans="1:18" s="5" customFormat="1" x14ac:dyDescent="0.2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End Existing Subsidies</v>
      </c>
      <c r="C1047" s="361" t="str">
        <f t="shared" si="49"/>
        <v>Percent Reduction in BAU Subsidies</v>
      </c>
      <c r="D1047" s="9" t="s">
        <v>57</v>
      </c>
      <c r="E1047" s="53"/>
      <c r="F1047" s="9" t="s">
        <v>99</v>
      </c>
      <c r="G1047" s="53"/>
      <c r="H1047" s="54">
        <v>709</v>
      </c>
      <c r="I1047" s="9" t="s">
        <v>45</v>
      </c>
      <c r="J1047" s="359" t="str">
        <f>IF(ISBLANK(INDEX('Policy Characteristics'!D:D,MATCH($C1047,'Policy Characteristics'!$C:$C,0))),"",INDEX('Policy Characteristics'!D:D,MATCH($C1047,'Policy Characteristics'!$C:$C,0)))</f>
        <v>End Existing Subsidies</v>
      </c>
      <c r="K1047" s="357" t="str">
        <f>IF(ISBLANK(INDEX('Policy Characteristics'!E:E,MATCH($C1047,'Policy Characteristics'!$C:$C,0))),"",INDEX('Policy Characteristics'!E:E,MATCH($C1047,'Policy Characteristics'!$C:$C,0)))</f>
        <v>cross reduce BAU subsidies</v>
      </c>
      <c r="L1047" s="379">
        <f>IF(ISBLANK(INDEX('Policy Characteristics'!F:F,MATCH($C1047,'Policy Characteristics'!$C:$C,0))),"",INDEX('Policy Characteristics'!F:F,MATCH($C1047,'Policy Characteristics'!$C:$C,0)))</f>
        <v>0</v>
      </c>
      <c r="M1047" s="379">
        <f>IF(ISBLANK(INDEX('Policy Characteristics'!G:G,MATCH($C1047,'Policy Characteristics'!$C:$C,0))),"",INDEX('Policy Characteristics'!G:G,MATCH($C1047,'Policy Characteristics'!$C:$C,0)))</f>
        <v>1</v>
      </c>
      <c r="N1047" s="379">
        <f>IF(ISBLANK(INDEX('Policy Characteristics'!H:H,MATCH($C1047,'Policy Characteristics'!$C:$C,0))),"",INDEX('Policy Characteristics'!H:H,MATCH($C1047,'Policy Characteristics'!$C:$C,0)))</f>
        <v>0.01</v>
      </c>
      <c r="O1047" s="357" t="str">
        <f>IF(ISBLANK(INDEX('Policy Characteristics'!I:I,MATCH($C1047,'Policy Characteristics'!$C:$C,0))),"",INDEX('Policy Characteristics'!I:I,MATCH($C1047,'Policy Characteristics'!$C:$C,0)))</f>
        <v>% reduction in BAU subsidies</v>
      </c>
      <c r="P1047" s="35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357" t="str">
        <f>IF(ISBLANK(INDEX('Policy Characteristics'!K:K,MATCH($C1047,'Policy Characteristics'!$C:$C,0))),"",INDEX('Policy Characteristics'!K:K,MATCH($C1047,'Policy Characteristics'!$C:$C,0)))</f>
        <v>fuels.html#end-subsidies</v>
      </c>
      <c r="R1047" s="357" t="str">
        <f>IF(ISBLANK(INDEX('Policy Characteristics'!L:L,MATCH($C1047,'Policy Characteristics'!$C:$C,0))),"",INDEX('Policy Characteristics'!L:L,MATCH($C1047,'Policy Characteristics'!$C:$C,0)))</f>
        <v>end-existing-subsidies.html</v>
      </c>
    </row>
    <row r="1048" spans="1:18" s="5" customFormat="1" x14ac:dyDescent="0.2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End Existing Subsidies</v>
      </c>
      <c r="C1048" s="361" t="str">
        <f t="shared" si="49"/>
        <v>Percent Reduction in BAU Subsidies</v>
      </c>
      <c r="D1048" s="9" t="s">
        <v>2530</v>
      </c>
      <c r="E1048" s="53"/>
      <c r="F1048" s="9" t="s">
        <v>2531</v>
      </c>
      <c r="G1048" s="53"/>
      <c r="H1048" s="54">
        <v>710</v>
      </c>
      <c r="I1048" s="9" t="s">
        <v>45</v>
      </c>
      <c r="J1048" s="359" t="str">
        <f>IF(ISBLANK(INDEX('Policy Characteristics'!D:D,MATCH($C1048,'Policy Characteristics'!$C:$C,0))),"",INDEX('Policy Characteristics'!D:D,MATCH($C1048,'Policy Characteristics'!$C:$C,0)))</f>
        <v>End Existing Subsidies</v>
      </c>
      <c r="K1048" s="357" t="str">
        <f>IF(ISBLANK(INDEX('Policy Characteristics'!E:E,MATCH($C1048,'Policy Characteristics'!$C:$C,0))),"",INDEX('Policy Characteristics'!E:E,MATCH($C1048,'Policy Characteristics'!$C:$C,0)))</f>
        <v>cross reduce BAU subsidies</v>
      </c>
      <c r="L1048" s="379">
        <f>IF(ISBLANK(INDEX('Policy Characteristics'!F:F,MATCH($C1048,'Policy Characteristics'!$C:$C,0))),"",INDEX('Policy Characteristics'!F:F,MATCH($C1048,'Policy Characteristics'!$C:$C,0)))</f>
        <v>0</v>
      </c>
      <c r="M1048" s="379">
        <f>IF(ISBLANK(INDEX('Policy Characteristics'!G:G,MATCH($C1048,'Policy Characteristics'!$C:$C,0))),"",INDEX('Policy Characteristics'!G:G,MATCH($C1048,'Policy Characteristics'!$C:$C,0)))</f>
        <v>1</v>
      </c>
      <c r="N1048" s="379">
        <f>IF(ISBLANK(INDEX('Policy Characteristics'!H:H,MATCH($C1048,'Policy Characteristics'!$C:$C,0))),"",INDEX('Policy Characteristics'!H:H,MATCH($C1048,'Policy Characteristics'!$C:$C,0)))</f>
        <v>0.01</v>
      </c>
      <c r="O1048" s="357" t="str">
        <f>IF(ISBLANK(INDEX('Policy Characteristics'!I:I,MATCH($C1048,'Policy Characteristics'!$C:$C,0))),"",INDEX('Policy Characteristics'!I:I,MATCH($C1048,'Policy Characteristics'!$C:$C,0)))</f>
        <v>% reduction in BAU subsidies</v>
      </c>
      <c r="P1048" s="35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357" t="str">
        <f>IF(ISBLANK(INDEX('Policy Characteristics'!K:K,MATCH($C1048,'Policy Characteristics'!$C:$C,0))),"",INDEX('Policy Characteristics'!K:K,MATCH($C1048,'Policy Characteristics'!$C:$C,0)))</f>
        <v>fuels.html#end-subsidies</v>
      </c>
      <c r="R1048" s="357" t="str">
        <f>IF(ISBLANK(INDEX('Policy Characteristics'!L:L,MATCH($C1048,'Policy Characteristics'!$C:$C,0))),"",INDEX('Policy Characteristics'!L:L,MATCH($C1048,'Policy Characteristics'!$C:$C,0)))</f>
        <v>end-existing-subsidies.html</v>
      </c>
    </row>
    <row r="1049" spans="1:18" s="5" customFormat="1" x14ac:dyDescent="0.2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End Existing Subsidies</v>
      </c>
      <c r="C1049" s="361" t="str">
        <f t="shared" si="49"/>
        <v>Percent Reduction in BAU Subsidies</v>
      </c>
      <c r="D1049" s="9" t="s">
        <v>76</v>
      </c>
      <c r="E1049" s="53"/>
      <c r="F1049" s="9" t="s">
        <v>100</v>
      </c>
      <c r="G1049" s="53"/>
      <c r="H1049" s="54">
        <v>711</v>
      </c>
      <c r="I1049" s="9" t="s">
        <v>45</v>
      </c>
      <c r="J1049" s="359" t="str">
        <f>IF(ISBLANK(INDEX('Policy Characteristics'!D:D,MATCH($C1049,'Policy Characteristics'!$C:$C,0))),"",INDEX('Policy Characteristics'!D:D,MATCH($C1049,'Policy Characteristics'!$C:$C,0)))</f>
        <v>End Existing Subsidies</v>
      </c>
      <c r="K1049" s="357" t="str">
        <f>IF(ISBLANK(INDEX('Policy Characteristics'!E:E,MATCH($C1049,'Policy Characteristics'!$C:$C,0))),"",INDEX('Policy Characteristics'!E:E,MATCH($C1049,'Policy Characteristics'!$C:$C,0)))</f>
        <v>cross reduce BAU subsidies</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reduction in BAU subsidies</v>
      </c>
      <c r="P1049" s="35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357" t="str">
        <f>IF(ISBLANK(INDEX('Policy Characteristics'!K:K,MATCH($C1049,'Policy Characteristics'!$C:$C,0))),"",INDEX('Policy Characteristics'!K:K,MATCH($C1049,'Policy Characteristics'!$C:$C,0)))</f>
        <v>fuels.html#end-subsidies</v>
      </c>
      <c r="R1049" s="357" t="str">
        <f>IF(ISBLANK(INDEX('Policy Characteristics'!L:L,MATCH($C1049,'Policy Characteristics'!$C:$C,0))),"",INDEX('Policy Characteristics'!L:L,MATCH($C1049,'Policy Characteristics'!$C:$C,0)))</f>
        <v>end-existing-subsidies.html</v>
      </c>
    </row>
    <row r="1050" spans="1:18" s="5" customFormat="1" x14ac:dyDescent="0.2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End Existing Subsidies</v>
      </c>
      <c r="C1050" s="361" t="str">
        <f t="shared" si="49"/>
        <v>Percent Reduction in BAU Subsidies</v>
      </c>
      <c r="D1050" s="9" t="s">
        <v>461</v>
      </c>
      <c r="E1050" s="53"/>
      <c r="F1050" s="9" t="s">
        <v>462</v>
      </c>
      <c r="G1050" s="53"/>
      <c r="H1050" s="54">
        <v>712</v>
      </c>
      <c r="I1050" s="9" t="s">
        <v>45</v>
      </c>
      <c r="J1050" s="359" t="str">
        <f>IF(ISBLANK(INDEX('Policy Characteristics'!D:D,MATCH($C1050,'Policy Characteristics'!$C:$C,0))),"",INDEX('Policy Characteristics'!D:D,MATCH($C1050,'Policy Characteristics'!$C:$C,0)))</f>
        <v>End Existing Subsidies</v>
      </c>
      <c r="K1050" s="357" t="str">
        <f>IF(ISBLANK(INDEX('Policy Characteristics'!E:E,MATCH($C1050,'Policy Characteristics'!$C:$C,0))),"",INDEX('Policy Characteristics'!E:E,MATCH($C1050,'Policy Characteristics'!$C:$C,0)))</f>
        <v>cross reduce BAU subsidies</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reduction in BAU subsidies</v>
      </c>
      <c r="P1050" s="35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357" t="str">
        <f>IF(ISBLANK(INDEX('Policy Characteristics'!K:K,MATCH($C1050,'Policy Characteristics'!$C:$C,0))),"",INDEX('Policy Characteristics'!K:K,MATCH($C1050,'Policy Characteristics'!$C:$C,0)))</f>
        <v>fuels.html#end-subsidies</v>
      </c>
      <c r="R1050" s="357" t="str">
        <f>IF(ISBLANK(INDEX('Policy Characteristics'!L:L,MATCH($C1050,'Policy Characteristics'!$C:$C,0))),"",INDEX('Policy Characteristics'!L:L,MATCH($C1050,'Policy Characteristics'!$C:$C,0)))</f>
        <v>end-existing-subsidies.html</v>
      </c>
    </row>
    <row r="1051" spans="1:18" s="5" customFormat="1" x14ac:dyDescent="0.2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End Existing Subsidies</v>
      </c>
      <c r="C1051" s="361" t="str">
        <f t="shared" si="49"/>
        <v>Percent Reduction in BAU Subsidies</v>
      </c>
      <c r="D1051" s="9" t="s">
        <v>468</v>
      </c>
      <c r="E1051" s="53"/>
      <c r="F1051" s="9" t="s">
        <v>469</v>
      </c>
      <c r="G1051" s="53"/>
      <c r="H1051" s="54">
        <v>713</v>
      </c>
      <c r="I1051" s="9" t="s">
        <v>45</v>
      </c>
      <c r="J1051" s="359" t="str">
        <f>IF(ISBLANK(INDEX('Policy Characteristics'!D:D,MATCH($C1051,'Policy Characteristics'!$C:$C,0))),"",INDEX('Policy Characteristics'!D:D,MATCH($C1051,'Policy Characteristics'!$C:$C,0)))</f>
        <v>End Existing Subsidies</v>
      </c>
      <c r="K1051" s="357" t="str">
        <f>IF(ISBLANK(INDEX('Policy Characteristics'!E:E,MATCH($C1051,'Policy Characteristics'!$C:$C,0))),"",INDEX('Policy Characteristics'!E:E,MATCH($C1051,'Policy Characteristics'!$C:$C,0)))</f>
        <v>cross reduce BAU subsidies</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reduction in BAU subsidies</v>
      </c>
      <c r="P1051" s="35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357" t="str">
        <f>IF(ISBLANK(INDEX('Policy Characteristics'!K:K,MATCH($C1051,'Policy Characteristics'!$C:$C,0))),"",INDEX('Policy Characteristics'!K:K,MATCH($C1051,'Policy Characteristics'!$C:$C,0)))</f>
        <v>fuels.html#end-subsidies</v>
      </c>
      <c r="R1051" s="357" t="str">
        <f>IF(ISBLANK(INDEX('Policy Characteristics'!L:L,MATCH($C1051,'Policy Characteristics'!$C:$C,0))),"",INDEX('Policy Characteristics'!L:L,MATCH($C1051,'Policy Characteristics'!$C:$C,0)))</f>
        <v>end-existing-subsidies.html</v>
      </c>
    </row>
    <row r="1052" spans="1:18" s="5" customFormat="1" x14ac:dyDescent="0.2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End Existing Subsidies</v>
      </c>
      <c r="C1052" s="361" t="str">
        <f t="shared" si="49"/>
        <v>Percent Reduction in BAU Subsidies</v>
      </c>
      <c r="D1052" s="9" t="s">
        <v>2522</v>
      </c>
      <c r="E1052" s="53"/>
      <c r="F1052" s="9" t="s">
        <v>2526</v>
      </c>
      <c r="G1052" s="53"/>
      <c r="H1052" s="54">
        <v>714</v>
      </c>
      <c r="I1052" s="9" t="s">
        <v>45</v>
      </c>
      <c r="J1052" s="359" t="str">
        <f>IF(ISBLANK(INDEX('Policy Characteristics'!D:D,MATCH($C1052,'Policy Characteristics'!$C:$C,0))),"",INDEX('Policy Characteristics'!D:D,MATCH($C1052,'Policy Characteristics'!$C:$C,0)))</f>
        <v>End Existing Subsidies</v>
      </c>
      <c r="K1052" s="357" t="str">
        <f>IF(ISBLANK(INDEX('Policy Characteristics'!E:E,MATCH($C1052,'Policy Characteristics'!$C:$C,0))),"",INDEX('Policy Characteristics'!E:E,MATCH($C1052,'Policy Characteristics'!$C:$C,0)))</f>
        <v>cross reduce BAU subsidies</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reduction in BAU subsidies</v>
      </c>
      <c r="P1052" s="35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357" t="str">
        <f>IF(ISBLANK(INDEX('Policy Characteristics'!K:K,MATCH($C1052,'Policy Characteristics'!$C:$C,0))),"",INDEX('Policy Characteristics'!K:K,MATCH($C1052,'Policy Characteristics'!$C:$C,0)))</f>
        <v>fuels.html#end-subsidies</v>
      </c>
      <c r="R1052" s="357" t="str">
        <f>IF(ISBLANK(INDEX('Policy Characteristics'!L:L,MATCH($C1052,'Policy Characteristics'!$C:$C,0))),"",INDEX('Policy Characteristics'!L:L,MATCH($C1052,'Policy Characteristics'!$C:$C,0)))</f>
        <v>end-existing-subsidies.html</v>
      </c>
    </row>
    <row r="1053" spans="1:18" s="5" customFormat="1" x14ac:dyDescent="0.2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End Existing Subsidies</v>
      </c>
      <c r="C1053" s="361" t="str">
        <f t="shared" ref="C1053" si="50">C$1036</f>
        <v>Percent Reduction in BAU Subsidies</v>
      </c>
      <c r="D1053" s="9" t="s">
        <v>2532</v>
      </c>
      <c r="E1053" s="53"/>
      <c r="F1053" s="9" t="s">
        <v>2533</v>
      </c>
      <c r="G1053" s="53"/>
      <c r="H1053" s="54">
        <v>715</v>
      </c>
      <c r="I1053" s="9" t="s">
        <v>45</v>
      </c>
      <c r="J1053" s="359" t="str">
        <f>IF(ISBLANK(INDEX('Policy Characteristics'!D:D,MATCH($C1053,'Policy Characteristics'!$C:$C,0))),"",INDEX('Policy Characteristics'!D:D,MATCH($C1053,'Policy Characteristics'!$C:$C,0)))</f>
        <v>End Existing Subsidies</v>
      </c>
      <c r="K1053" s="357" t="str">
        <f>IF(ISBLANK(INDEX('Policy Characteristics'!E:E,MATCH($C1053,'Policy Characteristics'!$C:$C,0))),"",INDEX('Policy Characteristics'!E:E,MATCH($C1053,'Policy Characteristics'!$C:$C,0)))</f>
        <v>cross reduce BAU subsidies</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reduction in BAU subsidies</v>
      </c>
      <c r="P1053" s="35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357" t="str">
        <f>IF(ISBLANK(INDEX('Policy Characteristics'!K:K,MATCH($C1053,'Policy Characteristics'!$C:$C,0))),"",INDEX('Policy Characteristics'!K:K,MATCH($C1053,'Policy Characteristics'!$C:$C,0)))</f>
        <v>fuels.html#end-subsidies</v>
      </c>
      <c r="R1053" s="357" t="str">
        <f>IF(ISBLANK(INDEX('Policy Characteristics'!L:L,MATCH($C1053,'Policy Characteristics'!$C:$C,0))),"",INDEX('Policy Characteristics'!L:L,MATCH($C1053,'Policy Characteristics'!$C:$C,0)))</f>
        <v>end-existing-subsidies.html</v>
      </c>
    </row>
    <row r="1054" spans="1:18" s="5" customFormat="1" x14ac:dyDescent="0.2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End Existing Subsidies</v>
      </c>
      <c r="C1054" s="361" t="str">
        <f t="shared" ref="C1054:C1056" si="51">C$1036</f>
        <v>Percent Reduction in BAU Subsidies</v>
      </c>
      <c r="D1054" s="9" t="s">
        <v>2523</v>
      </c>
      <c r="E1054" s="53"/>
      <c r="F1054" s="9" t="s">
        <v>2527</v>
      </c>
      <c r="G1054" s="53"/>
      <c r="H1054" s="54">
        <v>716</v>
      </c>
      <c r="I1054" s="9" t="s">
        <v>45</v>
      </c>
      <c r="J1054" s="359" t="str">
        <f>IF(ISBLANK(INDEX('Policy Characteristics'!D:D,MATCH($C1054,'Policy Characteristics'!$C:$C,0))),"",INDEX('Policy Characteristics'!D:D,MATCH($C1054,'Policy Characteristics'!$C:$C,0)))</f>
        <v>End Existing Subsidies</v>
      </c>
      <c r="K1054" s="357" t="str">
        <f>IF(ISBLANK(INDEX('Policy Characteristics'!E:E,MATCH($C1054,'Policy Characteristics'!$C:$C,0))),"",INDEX('Policy Characteristics'!E:E,MATCH($C1054,'Policy Characteristics'!$C:$C,0)))</f>
        <v>cross reduce BAU subsidies</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reduction in BAU subsidies</v>
      </c>
      <c r="P1054" s="35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357" t="str">
        <f>IF(ISBLANK(INDEX('Policy Characteristics'!K:K,MATCH($C1054,'Policy Characteristics'!$C:$C,0))),"",INDEX('Policy Characteristics'!K:K,MATCH($C1054,'Policy Characteristics'!$C:$C,0)))</f>
        <v>fuels.html#end-subsidies</v>
      </c>
      <c r="R1054" s="357" t="str">
        <f>IF(ISBLANK(INDEX('Policy Characteristics'!L:L,MATCH($C1054,'Policy Characteristics'!$C:$C,0))),"",INDEX('Policy Characteristics'!L:L,MATCH($C1054,'Policy Characteristics'!$C:$C,0)))</f>
        <v>end-existing-subsidies.html</v>
      </c>
    </row>
    <row r="1055" spans="1:18" s="5" customFormat="1" x14ac:dyDescent="0.2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End Existing Subsidies</v>
      </c>
      <c r="C1055" s="361" t="str">
        <f t="shared" si="51"/>
        <v>Percent Reduction in BAU Subsidies</v>
      </c>
      <c r="D1055" s="9" t="s">
        <v>2524</v>
      </c>
      <c r="E1055" s="53"/>
      <c r="F1055" s="9" t="s">
        <v>2528</v>
      </c>
      <c r="G1055" s="53"/>
      <c r="H1055" s="54">
        <v>717</v>
      </c>
      <c r="I1055" s="9" t="s">
        <v>45</v>
      </c>
      <c r="J1055" s="359" t="str">
        <f>IF(ISBLANK(INDEX('Policy Characteristics'!D:D,MATCH($C1055,'Policy Characteristics'!$C:$C,0))),"",INDEX('Policy Characteristics'!D:D,MATCH($C1055,'Policy Characteristics'!$C:$C,0)))</f>
        <v>End Existing Subsidies</v>
      </c>
      <c r="K1055" s="357" t="str">
        <f>IF(ISBLANK(INDEX('Policy Characteristics'!E:E,MATCH($C1055,'Policy Characteristics'!$C:$C,0))),"",INDEX('Policy Characteristics'!E:E,MATCH($C1055,'Policy Characteristics'!$C:$C,0)))</f>
        <v>cross reduce BAU subsidies</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reduction in BAU subsidies</v>
      </c>
      <c r="P1055" s="35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357" t="str">
        <f>IF(ISBLANK(INDEX('Policy Characteristics'!K:K,MATCH($C1055,'Policy Characteristics'!$C:$C,0))),"",INDEX('Policy Characteristics'!K:K,MATCH($C1055,'Policy Characteristics'!$C:$C,0)))</f>
        <v>fuels.html#end-subsidies</v>
      </c>
      <c r="R1055" s="357" t="str">
        <f>IF(ISBLANK(INDEX('Policy Characteristics'!L:L,MATCH($C1055,'Policy Characteristics'!$C:$C,0))),"",INDEX('Policy Characteristics'!L:L,MATCH($C1055,'Policy Characteristics'!$C:$C,0)))</f>
        <v>end-existing-subsidies.html</v>
      </c>
    </row>
    <row r="1056" spans="1:18" s="5" customFormat="1" x14ac:dyDescent="0.2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End Existing Subsidies</v>
      </c>
      <c r="C1056" s="361" t="str">
        <f t="shared" si="51"/>
        <v>Percent Reduction in BAU Subsidies</v>
      </c>
      <c r="D1056" s="9" t="s">
        <v>2525</v>
      </c>
      <c r="E1056" s="53"/>
      <c r="F1056" s="9" t="s">
        <v>2529</v>
      </c>
      <c r="G1056" s="53"/>
      <c r="H1056" s="54">
        <v>718</v>
      </c>
      <c r="I1056" s="9" t="s">
        <v>45</v>
      </c>
      <c r="J1056" s="359" t="str">
        <f>IF(ISBLANK(INDEX('Policy Characteristics'!D:D,MATCH($C1056,'Policy Characteristics'!$C:$C,0))),"",INDEX('Policy Characteristics'!D:D,MATCH($C1056,'Policy Characteristics'!$C:$C,0)))</f>
        <v>End Existing Subsidies</v>
      </c>
      <c r="K1056" s="357" t="str">
        <f>IF(ISBLANK(INDEX('Policy Characteristics'!E:E,MATCH($C1056,'Policy Characteristics'!$C:$C,0))),"",INDEX('Policy Characteristics'!E:E,MATCH($C1056,'Policy Characteristics'!$C:$C,0)))</f>
        <v>cross reduce BAU subsidies</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reduction in BAU subsidies</v>
      </c>
      <c r="P1056" s="35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357" t="str">
        <f>IF(ISBLANK(INDEX('Policy Characteristics'!K:K,MATCH($C1056,'Policy Characteristics'!$C:$C,0))),"",INDEX('Policy Characteristics'!K:K,MATCH($C1056,'Policy Characteristics'!$C:$C,0)))</f>
        <v>fuels.html#end-subsidies</v>
      </c>
      <c r="R1056" s="357" t="str">
        <f>IF(ISBLANK(INDEX('Policy Characteristics'!L:L,MATCH($C1056,'Policy Characteristics'!$C:$C,0))),"",INDEX('Policy Characteristics'!L:L,MATCH($C1056,'Policy Characteristics'!$C:$C,0)))</f>
        <v>end-existing-subsidies.html</v>
      </c>
    </row>
    <row r="1057" spans="1:18" s="2" customFormat="1" x14ac:dyDescent="0.2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Exempt Non-CO2 Emissions from C Tax</v>
      </c>
      <c r="C1057" s="360" t="s">
        <v>2498</v>
      </c>
      <c r="D1057" s="9"/>
      <c r="E1057" s="9"/>
      <c r="F1057" s="9"/>
      <c r="G1057" s="9"/>
      <c r="H1057" s="54">
        <v>719</v>
      </c>
      <c r="I1057" s="9" t="s">
        <v>45</v>
      </c>
      <c r="J1057" s="359" t="str">
        <f>IF(ISBLANK(INDEX('Policy Characteristics'!D:D,MATCH($C1057,'Policy Characteristics'!$C:$C,0))),"",INDEX('Policy Characteristics'!D:D,MATCH($C1057,'Policy Characteristics'!$C:$C,0)))</f>
        <v/>
      </c>
      <c r="K1057" s="357" t="str">
        <f>IF(ISBLANK(INDEX('Policy Characteristics'!E:E,MATCH($C1057,'Policy Characteristics'!$C:$C,0))),"",INDEX('Policy Characteristics'!E:E,MATCH($C1057,'Policy Characteristics'!$C:$C,0)))</f>
        <v>cross toggle whether carbon tax affects non CO2 emissions</v>
      </c>
      <c r="L1057" s="357">
        <f>IF(ISBLANK(INDEX('Policy Characteristics'!F:F,MATCH($C1057,'Policy Characteristics'!$C:$C,0))),"",INDEX('Policy Characteristics'!F:F,MATCH($C1057,'Policy Characteristics'!$C:$C,0)))</f>
        <v>0</v>
      </c>
      <c r="M1057" s="357">
        <f>IF(ISBLANK(INDEX('Policy Characteristics'!G:G,MATCH($C1057,'Policy Characteristics'!$C:$C,0))),"",INDEX('Policy Characteristics'!G:G,MATCH($C1057,'Policy Characteristics'!$C:$C,0)))</f>
        <v>1</v>
      </c>
      <c r="N1057" s="357">
        <f>IF(ISBLANK(INDEX('Policy Characteristics'!H:H,MATCH($C1057,'Policy Characteristics'!$C:$C,0))),"",INDEX('Policy Characteristics'!H:H,MATCH($C1057,'Policy Characteristics'!$C:$C,0)))</f>
        <v>1</v>
      </c>
      <c r="O1057" s="357" t="str">
        <f>IF(ISBLANK(INDEX('Policy Characteristics'!I:I,MATCH($C1057,'Policy Characteristics'!$C:$C,0))),"",INDEX('Policy Characteristics'!I:I,MATCH($C1057,'Policy Characteristics'!$C:$C,0)))</f>
        <v>on/off</v>
      </c>
      <c r="P1057" s="357" t="str">
        <f>IF(ISBLANK(INDEX('Policy Characteristics'!J:J,MATCH($C1057,'Policy Characteristics'!$C:$C,0))),"",INDEX('Policy Characteristics'!J:J,MATCH($C1057,'Policy Characteristics'!$C:$C,0)))</f>
        <v>**Description:** By default, the carbon tax applies to CO2 and non-CO2 emissions. This policy exempts non-CO2 emissions, meaning the carbon tax will only apply to CO2 emissions.</v>
      </c>
      <c r="Q1057" s="357" t="str">
        <f>IF(ISBLANK(INDEX('Policy Characteristics'!K:K,MATCH($C1057,'Policy Characteristics'!$C:$C,0))),"",INDEX('Policy Characteristics'!K:K,MATCH($C1057,'Policy Characteristics'!$C:$C,0)))</f>
        <v>fuels.html#carbon-tax</v>
      </c>
      <c r="R1057" s="357" t="str">
        <f>IF(ISBLANK(INDEX('Policy Characteristics'!L:L,MATCH($C1057,'Policy Characteristics'!$C:$C,0))),"",INDEX('Policy Characteristics'!L:L,MATCH($C1057,'Policy Characteristics'!$C:$C,0)))</f>
        <v>carbon-tax.html</v>
      </c>
    </row>
    <row r="1058" spans="1:18" s="2" customFormat="1" x14ac:dyDescent="0.2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Exempt Process Emissions from C Tax</v>
      </c>
      <c r="C1058" s="360" t="s">
        <v>2497</v>
      </c>
      <c r="D1058" s="9"/>
      <c r="E1058" s="9"/>
      <c r="F1058" s="9"/>
      <c r="G1058" s="9"/>
      <c r="H1058" s="56">
        <v>509</v>
      </c>
      <c r="I1058" s="9" t="s">
        <v>44</v>
      </c>
      <c r="J1058" s="359" t="str">
        <f>IF(ISBLANK(INDEX('Policy Characteristics'!D:D,MATCH($C1058,'Policy Characteristics'!$C:$C,0))),"",INDEX('Policy Characteristics'!D:D,MATCH($C1058,'Policy Characteristics'!$C:$C,0)))</f>
        <v/>
      </c>
      <c r="K1058" s="357" t="str">
        <f>IF(ISBLANK(INDEX('Policy Characteristics'!E:E,MATCH($C1058,'Policy Characteristics'!$C:$C,0))),"",INDEX('Policy Characteristics'!E:E,MATCH($C1058,'Policy Characteristics'!$C:$C,0)))</f>
        <v>cross toggle whether carbon tax affects process emissions</v>
      </c>
      <c r="L1058" s="357">
        <f>IF(ISBLANK(INDEX('Policy Characteristics'!F:F,MATCH($C1058,'Policy Characteristics'!$C:$C,0))),"",INDEX('Policy Characteristics'!F:F,MATCH($C1058,'Policy Characteristics'!$C:$C,0)))</f>
        <v>0</v>
      </c>
      <c r="M1058" s="357">
        <f>IF(ISBLANK(INDEX('Policy Characteristics'!G:G,MATCH($C1058,'Policy Characteristics'!$C:$C,0))),"",INDEX('Policy Characteristics'!G:G,MATCH($C1058,'Policy Characteristics'!$C:$C,0)))</f>
        <v>1</v>
      </c>
      <c r="N1058" s="357">
        <f>IF(ISBLANK(INDEX('Policy Characteristics'!H:H,MATCH($C1058,'Policy Characteristics'!$C:$C,0))),"",INDEX('Policy Characteristics'!H:H,MATCH($C1058,'Policy Characteristics'!$C:$C,0)))</f>
        <v>1</v>
      </c>
      <c r="O1058" s="357" t="str">
        <f>IF(ISBLANK(INDEX('Policy Characteristics'!I:I,MATCH($C1058,'Policy Characteristics'!$C:$C,0))),"",INDEX('Policy Characteristics'!I:I,MATCH($C1058,'Policy Characteristics'!$C:$C,0)))</f>
        <v>on/off</v>
      </c>
      <c r="P1058" s="357" t="str">
        <f>IF(ISBLANK(INDEX('Policy Characteristics'!J:J,MATCH($C1058,'Policy Characteristics'!$C:$C,0))),"",INDEX('Policy Characteristics'!J:J,MATCH($C1058,'Policy Characteristics'!$C:$C,0)))</f>
        <v>**Description:** This policy prevents the carbon tax from being levied on process emissions (non-energy greenhouse gas emissions from industrial and agricultural operations).</v>
      </c>
      <c r="Q1058" s="357" t="str">
        <f>IF(ISBLANK(INDEX('Policy Characteristics'!K:K,MATCH($C1058,'Policy Characteristics'!$C:$C,0))),"",INDEX('Policy Characteristics'!K:K,MATCH($C1058,'Policy Characteristics'!$C:$C,0)))</f>
        <v>fuels.html#carbon-tax</v>
      </c>
      <c r="R1058" s="357" t="str">
        <f>IF(ISBLANK(INDEX('Policy Characteristics'!L:L,MATCH($C1058,'Policy Characteristics'!$C:$C,0))),"",INDEX('Policy Characteristics'!L:L,MATCH($C1058,'Policy Characteristics'!$C:$C,0)))</f>
        <v>carbon-tax.html</v>
      </c>
    </row>
    <row r="1059" spans="1:18" s="2" customFormat="1" x14ac:dyDescent="0.25">
      <c r="A1059" s="357" t="str">
        <f>IF(ISBLANK(INDEX('Policy Characteristics'!A:A,MATCH($C1059,'Policy Characteristics'!$C:$C,0))),"",INDEX('Policy Characteristics'!A:A,MATCH($C1059,'Policy Characteristics'!$C:$C,0)))</f>
        <v>Control Settings</v>
      </c>
      <c r="B1059" s="357" t="str">
        <f>IF(ISBLANK(INDEX('Policy Characteristics'!B:B,MATCH($C1059,'Policy Characteristics'!$C:$C,0))),"",INDEX('Policy Characteristics'!B:B,MATCH($C1059,'Policy Characteristics'!$C:$C,0)))</f>
        <v>Disable Carbon Tax Border Adjustment</v>
      </c>
      <c r="C1059" s="360" t="s">
        <v>3557</v>
      </c>
      <c r="D1059" s="9"/>
      <c r="E1059" s="9"/>
      <c r="F1059" s="9"/>
      <c r="G1059" s="9"/>
      <c r="H1059" s="56">
        <v>1627</v>
      </c>
      <c r="I1059" s="9" t="s">
        <v>44</v>
      </c>
      <c r="J1059" s="359" t="str">
        <f>IF(ISBLANK(INDEX('Policy Characteristics'!D:D,MATCH($C1059,'Policy Characteristics'!$C:$C,0))),"",INDEX('Policy Characteristics'!D:D,MATCH($C1059,'Policy Characteristics'!$C:$C,0)))</f>
        <v/>
      </c>
      <c r="K1059" s="357" t="str">
        <f>IF(ISBLANK(INDEX('Policy Characteristics'!E:E,MATCH($C1059,'Policy Characteristics'!$C:$C,0))),"",INDEX('Policy Characteristics'!E:E,MATCH($C1059,'Policy Characteristics'!$C:$C,0)))</f>
        <v>cross toggle carbon tax border adjustment</v>
      </c>
      <c r="L1059" s="357">
        <f>IF(ISBLANK(INDEX('Policy Characteristics'!F:F,MATCH($C1059,'Policy Characteristics'!$C:$C,0))),"",INDEX('Policy Characteristics'!F:F,MATCH($C1059,'Policy Characteristics'!$C:$C,0)))</f>
        <v>0</v>
      </c>
      <c r="M1059" s="357">
        <f>IF(ISBLANK(INDEX('Policy Characteristics'!G:G,MATCH($C1059,'Policy Characteristics'!$C:$C,0))),"",INDEX('Policy Characteristics'!G:G,MATCH($C1059,'Policy Characteristics'!$C:$C,0)))</f>
        <v>1</v>
      </c>
      <c r="N1059" s="357">
        <f>IF(ISBLANK(INDEX('Policy Characteristics'!H:H,MATCH($C1059,'Policy Characteristics'!$C:$C,0))),"",INDEX('Policy Characteristics'!H:H,MATCH($C1059,'Policy Characteristics'!$C:$C,0)))</f>
        <v>1</v>
      </c>
      <c r="O1059" s="357" t="str">
        <f>IF(ISBLANK(INDEX('Policy Characteristics'!I:I,MATCH($C1059,'Policy Characteristics'!$C:$C,0))),"",INDEX('Policy Characteristics'!I:I,MATCH($C1059,'Policy Characteristics'!$C:$C,0)))</f>
        <v>on/off</v>
      </c>
      <c r="P1059" s="357" t="str">
        <f>IF(ISBLANK(INDEX('Policy Characteristics'!J:J,MATCH($C1059,'Policy Characteristics'!$C:$C,0))),"",INDEX('Policy Characteristics'!J:J,MATCH($C1059,'Policy Characteristics'!$C:$C,0)))</f>
        <v>**Description:** By default, carbon taxes apply to both domestically produced and imported goods. This policy disables carbon tax border adjustments, meaning the carbon tax will only apply to domestically produced goods.</v>
      </c>
      <c r="Q1059" s="357" t="str">
        <f>IF(ISBLANK(INDEX('Policy Characteristics'!K:K,MATCH($C1059,'Policy Characteristics'!$C:$C,0))),"",INDEX('Policy Characteristics'!K:K,MATCH($C1059,'Policy Characteristics'!$C:$C,0)))</f>
        <v>fuels.html#carbon-tax</v>
      </c>
      <c r="R1059" s="357" t="str">
        <f>IF(ISBLANK(INDEX('Policy Characteristics'!L:L,MATCH($C1059,'Policy Characteristics'!$C:$C,0))),"",INDEX('Policy Characteristics'!L:L,MATCH($C1059,'Policy Characteristics'!$C:$C,0)))</f>
        <v>carbon-tax.html</v>
      </c>
    </row>
    <row r="1060" spans="1:18" s="2" customFormat="1" x14ac:dyDescent="0.2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Fixed Energy Prices</v>
      </c>
      <c r="C1060" s="360" t="s">
        <v>2808</v>
      </c>
      <c r="D1060" s="9" t="s">
        <v>53</v>
      </c>
      <c r="E1060" s="9"/>
      <c r="F1060" s="9" t="s">
        <v>94</v>
      </c>
      <c r="G1060" s="9"/>
      <c r="H1060" s="54">
        <v>720</v>
      </c>
      <c r="I1060" s="9" t="s">
        <v>45</v>
      </c>
      <c r="J1060" s="359" t="str">
        <f>IF(ISBLANK(INDEX('Policy Characteristics'!D:D,MATCH($C1060,'Policy Characteristics'!$C:$C,0))),"",INDEX('Policy Characteristics'!D:D,MATCH($C1060,'Policy Characteristics'!$C:$C,0)))</f>
        <v>Fixed Energy Prices</v>
      </c>
      <c r="K1060" s="357" t="str">
        <f>IF(ISBLANK(INDEX('Policy Characteristics'!E:E,MATCH($C1060,'Policy Characteristics'!$C:$C,0))),"",INDEX('Policy Characteristics'!E:E,MATCH($C1060,'Policy Characteristics'!$C:$C,0)))</f>
        <v>cross toggle whether policies affect energy prices</v>
      </c>
      <c r="L1060" s="357">
        <f>IF(ISBLANK(INDEX('Policy Characteristics'!F:F,MATCH($C1060,'Policy Characteristics'!$C:$C,0))),"",INDEX('Policy Characteristics'!F:F,MATCH($C1060,'Policy Characteristics'!$C:$C,0)))</f>
        <v>0</v>
      </c>
      <c r="M1060" s="357">
        <f>IF(ISBLANK(INDEX('Policy Characteristics'!G:G,MATCH($C1060,'Policy Characteristics'!$C:$C,0))),"",INDEX('Policy Characteristics'!G:G,MATCH($C1060,'Policy Characteristics'!$C:$C,0)))</f>
        <v>1</v>
      </c>
      <c r="N1060" s="357">
        <f>IF(ISBLANK(INDEX('Policy Characteristics'!H:H,MATCH($C1060,'Policy Characteristics'!$C:$C,0))),"",INDEX('Policy Characteristics'!H:H,MATCH($C1060,'Policy Characteristics'!$C:$C,0)))</f>
        <v>1</v>
      </c>
      <c r="O1060" s="357" t="str">
        <f>IF(ISBLANK(INDEX('Policy Characteristics'!I:I,MATCH($C1060,'Policy Characteristics'!$C:$C,0))),"",INDEX('Policy Characteristics'!I:I,MATCH($C1060,'Policy Characteristics'!$C:$C,0)))</f>
        <v>on/off</v>
      </c>
      <c r="P1060" s="357" t="str">
        <f>IF(ISBLANK(INDEX('Policy Characteristics'!J:J,MATCH($C1060,'Policy Characteristics'!$C:$C,0))),"",INDEX('Policy Characteristics'!J:J,MATCH($C1060,'Policy Characteristics'!$C:$C,0)))</f>
        <v/>
      </c>
      <c r="Q1060" s="357" t="str">
        <f>IF(ISBLANK(INDEX('Policy Characteristics'!K:K,MATCH($C1060,'Policy Characteristics'!$C:$C,0))),"",INDEX('Policy Characteristics'!K:K,MATCH($C1060,'Policy Characteristics'!$C:$C,0)))</f>
        <v/>
      </c>
      <c r="R1060" s="357" t="str">
        <f>IF(ISBLANK(INDEX('Policy Characteristics'!L:L,MATCH($C1060,'Policy Characteristics'!$C:$C,0))),"",INDEX('Policy Characteristics'!L:L,MATCH($C1060,'Policy Characteristics'!$C:$C,0)))</f>
        <v/>
      </c>
    </row>
    <row r="1061" spans="1:18" s="2" customFormat="1" x14ac:dyDescent="0.2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Fixed Energy Prices</v>
      </c>
      <c r="C1061" s="361" t="str">
        <f t="shared" ref="C1061:C1062" si="52">C$1060</f>
        <v>Toggle Whether Policies Affect Energy Prices</v>
      </c>
      <c r="D1061" s="9" t="s">
        <v>76</v>
      </c>
      <c r="E1061" s="9"/>
      <c r="F1061" s="9" t="s">
        <v>100</v>
      </c>
      <c r="G1061" s="9"/>
      <c r="H1061" s="54">
        <v>721</v>
      </c>
      <c r="I1061" s="9" t="s">
        <v>45</v>
      </c>
      <c r="J1061" s="359" t="str">
        <f>IF(ISBLANK(INDEX('Policy Characteristics'!D:D,MATCH($C1061,'Policy Characteristics'!$C:$C,0))),"",INDEX('Policy Characteristics'!D:D,MATCH($C1061,'Policy Characteristics'!$C:$C,0)))</f>
        <v>Fixed Energy Prices</v>
      </c>
      <c r="K1061" s="357" t="str">
        <f>IF(ISBLANK(INDEX('Policy Characteristics'!E:E,MATCH($C1061,'Policy Characteristics'!$C:$C,0))),"",INDEX('Policy Characteristics'!E:E,MATCH($C1061,'Policy Characteristics'!$C:$C,0)))</f>
        <v>cross toggle whether policies affect energy prices</v>
      </c>
      <c r="L1061" s="357">
        <f>IF(ISBLANK(INDEX('Policy Characteristics'!F:F,MATCH($C1061,'Policy Characteristics'!$C:$C,0))),"",INDEX('Policy Characteristics'!F:F,MATCH($C1061,'Policy Characteristics'!$C:$C,0)))</f>
        <v>0</v>
      </c>
      <c r="M1061" s="357">
        <f>IF(ISBLANK(INDEX('Policy Characteristics'!G:G,MATCH($C1061,'Policy Characteristics'!$C:$C,0))),"",INDEX('Policy Characteristics'!G:G,MATCH($C1061,'Policy Characteristics'!$C:$C,0)))</f>
        <v>1</v>
      </c>
      <c r="N1061" s="357">
        <f>IF(ISBLANK(INDEX('Policy Characteristics'!H:H,MATCH($C1061,'Policy Characteristics'!$C:$C,0))),"",INDEX('Policy Characteristics'!H:H,MATCH($C1061,'Policy Characteristics'!$C:$C,0)))</f>
        <v>1</v>
      </c>
      <c r="O1061" s="357" t="str">
        <f>IF(ISBLANK(INDEX('Policy Characteristics'!I:I,MATCH($C1061,'Policy Characteristics'!$C:$C,0))),"",INDEX('Policy Characteristics'!I:I,MATCH($C1061,'Policy Characteristics'!$C:$C,0)))</f>
        <v>on/off</v>
      </c>
      <c r="P1061" s="357" t="str">
        <f>IF(ISBLANK(INDEX('Policy Characteristics'!J:J,MATCH($C1061,'Policy Characteristics'!$C:$C,0))),"",INDEX('Policy Characteristics'!J:J,MATCH($C1061,'Policy Characteristics'!$C:$C,0)))</f>
        <v/>
      </c>
      <c r="Q1061" s="357" t="str">
        <f>IF(ISBLANK(INDEX('Policy Characteristics'!K:K,MATCH($C1061,'Policy Characteristics'!$C:$C,0))),"",INDEX('Policy Characteristics'!K:K,MATCH($C1061,'Policy Characteristics'!$C:$C,0)))</f>
        <v/>
      </c>
      <c r="R1061" s="357" t="str">
        <f>IF(ISBLANK(INDEX('Policy Characteristics'!L:L,MATCH($C1061,'Policy Characteristics'!$C:$C,0))),"",INDEX('Policy Characteristics'!L:L,MATCH($C1061,'Policy Characteristics'!$C:$C,0)))</f>
        <v/>
      </c>
    </row>
    <row r="1062" spans="1:18" s="2" customFormat="1" x14ac:dyDescent="0.2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Fixed Energy Prices</v>
      </c>
      <c r="C1062" s="361" t="str">
        <f t="shared" si="52"/>
        <v>Toggle Whether Policies Affect Energy Prices</v>
      </c>
      <c r="D1062" s="9" t="s">
        <v>2525</v>
      </c>
      <c r="E1062" s="9"/>
      <c r="F1062" s="9" t="s">
        <v>2529</v>
      </c>
      <c r="G1062" s="9"/>
      <c r="H1062" s="54">
        <v>722</v>
      </c>
      <c r="I1062" s="9" t="s">
        <v>45</v>
      </c>
      <c r="J1062" s="359" t="str">
        <f>IF(ISBLANK(INDEX('Policy Characteristics'!D:D,MATCH($C1062,'Policy Characteristics'!$C:$C,0))),"",INDEX('Policy Characteristics'!D:D,MATCH($C1062,'Policy Characteristics'!$C:$C,0)))</f>
        <v>Fixed Energy Prices</v>
      </c>
      <c r="K1062" s="357" t="str">
        <f>IF(ISBLANK(INDEX('Policy Characteristics'!E:E,MATCH($C1062,'Policy Characteristics'!$C:$C,0))),"",INDEX('Policy Characteristics'!E:E,MATCH($C1062,'Policy Characteristics'!$C:$C,0)))</f>
        <v>cross toggle whether policies affect energy prices</v>
      </c>
      <c r="L1062" s="357">
        <f>IF(ISBLANK(INDEX('Policy Characteristics'!F:F,MATCH($C1062,'Policy Characteristics'!$C:$C,0))),"",INDEX('Policy Characteristics'!F:F,MATCH($C1062,'Policy Characteristics'!$C:$C,0)))</f>
        <v>0</v>
      </c>
      <c r="M1062" s="357">
        <f>IF(ISBLANK(INDEX('Policy Characteristics'!G:G,MATCH($C1062,'Policy Characteristics'!$C:$C,0))),"",INDEX('Policy Characteristics'!G:G,MATCH($C1062,'Policy Characteristics'!$C:$C,0)))</f>
        <v>1</v>
      </c>
      <c r="N1062" s="357">
        <f>IF(ISBLANK(INDEX('Policy Characteristics'!H:H,MATCH($C1062,'Policy Characteristics'!$C:$C,0))),"",INDEX('Policy Characteristics'!H:H,MATCH($C1062,'Policy Characteristics'!$C:$C,0)))</f>
        <v>1</v>
      </c>
      <c r="O1062" s="357" t="str">
        <f>IF(ISBLANK(INDEX('Policy Characteristics'!I:I,MATCH($C1062,'Policy Characteristics'!$C:$C,0))),"",INDEX('Policy Characteristics'!I:I,MATCH($C1062,'Policy Characteristics'!$C:$C,0)))</f>
        <v>on/off</v>
      </c>
      <c r="P1062" s="357" t="str">
        <f>IF(ISBLANK(INDEX('Policy Characteristics'!J:J,MATCH($C1062,'Policy Characteristics'!$C:$C,0))),"",INDEX('Policy Characteristics'!J:J,MATCH($C1062,'Policy Characteristics'!$C:$C,0)))</f>
        <v/>
      </c>
      <c r="Q1062" s="357" t="str">
        <f>IF(ISBLANK(INDEX('Policy Characteristics'!K:K,MATCH($C1062,'Policy Characteristics'!$C:$C,0))),"",INDEX('Policy Characteristics'!K:K,MATCH($C1062,'Policy Characteristics'!$C:$C,0)))</f>
        <v/>
      </c>
      <c r="R1062" s="357" t="str">
        <f>IF(ISBLANK(INDEX('Policy Characteristics'!L:L,MATCH($C1062,'Policy Characteristics'!$C:$C,0))),"",INDEX('Policy Characteristics'!L:L,MATCH($C1062,'Policy Characteristics'!$C:$C,0)))</f>
        <v/>
      </c>
    </row>
    <row r="1063" spans="1:18" s="2" customFormat="1" x14ac:dyDescent="0.2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Fixed Energy Prices</v>
      </c>
      <c r="C1063" s="360" t="s">
        <v>2808</v>
      </c>
      <c r="D1063" s="9" t="s">
        <v>475</v>
      </c>
      <c r="E1063" s="53"/>
      <c r="F1063" s="9" t="s">
        <v>472</v>
      </c>
      <c r="G1063" s="9"/>
      <c r="H1063" s="56">
        <v>836</v>
      </c>
      <c r="I1063" s="9" t="s">
        <v>45</v>
      </c>
      <c r="J1063" s="359" t="str">
        <f>IF(ISBLANK(INDEX('Policy Characteristics'!D:D,MATCH($C1063,'Policy Characteristics'!$C:$C,0))),"",INDEX('Policy Characteristics'!D:D,MATCH($C1063,'Policy Characteristics'!$C:$C,0)))</f>
        <v>Fixed Energy Prices</v>
      </c>
      <c r="K1063" s="357" t="str">
        <f>IF(ISBLANK(INDEX('Policy Characteristics'!E:E,MATCH($C1063,'Policy Characteristics'!$C:$C,0))),"",INDEX('Policy Characteristics'!E:E,MATCH($C1063,'Policy Characteristics'!$C:$C,0)))</f>
        <v>cross toggle whether policies affect energy prices</v>
      </c>
      <c r="L1063" s="357">
        <f>IF(ISBLANK(INDEX('Policy Characteristics'!F:F,MATCH($C1063,'Policy Characteristics'!$C:$C,0))),"",INDEX('Policy Characteristics'!F:F,MATCH($C1063,'Policy Characteristics'!$C:$C,0)))</f>
        <v>0</v>
      </c>
      <c r="M1063" s="357">
        <f>IF(ISBLANK(INDEX('Policy Characteristics'!G:G,MATCH($C1063,'Policy Characteristics'!$C:$C,0))),"",INDEX('Policy Characteristics'!G:G,MATCH($C1063,'Policy Characteristics'!$C:$C,0)))</f>
        <v>1</v>
      </c>
      <c r="N1063" s="357">
        <f>IF(ISBLANK(INDEX('Policy Characteristics'!H:H,MATCH($C1063,'Policy Characteristics'!$C:$C,0))),"",INDEX('Policy Characteristics'!H:H,MATCH($C1063,'Policy Characteristics'!$C:$C,0)))</f>
        <v>1</v>
      </c>
      <c r="O1063" s="357" t="str">
        <f>IF(ISBLANK(INDEX('Policy Characteristics'!I:I,MATCH($C1063,'Policy Characteristics'!$C:$C,0))),"",INDEX('Policy Characteristics'!I:I,MATCH($C1063,'Policy Characteristics'!$C:$C,0)))</f>
        <v>on/off</v>
      </c>
      <c r="P1063" s="357" t="str">
        <f>IF(ISBLANK(INDEX('Policy Characteristics'!J:J,MATCH($C1063,'Policy Characteristics'!$C:$C,0))),"",INDEX('Policy Characteristics'!J:J,MATCH($C1063,'Policy Characteristics'!$C:$C,0)))</f>
        <v/>
      </c>
      <c r="Q1063" s="357" t="str">
        <f>IF(ISBLANK(INDEX('Policy Characteristics'!K:K,MATCH($C1063,'Policy Characteristics'!$C:$C,0))),"",INDEX('Policy Characteristics'!K:K,MATCH($C1063,'Policy Characteristics'!$C:$C,0)))</f>
        <v/>
      </c>
      <c r="R1063" s="357" t="str">
        <f>IF(ISBLANK(INDEX('Policy Characteristics'!L:L,MATCH($C1063,'Policy Characteristics'!$C:$C,0))),"",INDEX('Policy Characteristics'!L:L,MATCH($C1063,'Policy Characteristics'!$C:$C,0)))</f>
        <v/>
      </c>
    </row>
    <row r="1064" spans="1:18" s="2" customFormat="1" x14ac:dyDescent="0.2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Fixed Energy Prices</v>
      </c>
      <c r="C1064" s="361" t="str">
        <f t="shared" ref="C1064:C1074" si="53">C$1063</f>
        <v>Toggle Whether Policies Affect Energy Prices</v>
      </c>
      <c r="D1064" s="9" t="s">
        <v>47</v>
      </c>
      <c r="E1064" s="53"/>
      <c r="F1064" s="9" t="s">
        <v>88</v>
      </c>
      <c r="G1064" s="9"/>
      <c r="H1064" s="54">
        <v>837</v>
      </c>
      <c r="I1064" s="9" t="s">
        <v>45</v>
      </c>
      <c r="J1064" s="359" t="str">
        <f>IF(ISBLANK(INDEX('Policy Characteristics'!D:D,MATCH($C1064,'Policy Characteristics'!$C:$C,0))),"",INDEX('Policy Characteristics'!D:D,MATCH($C1064,'Policy Characteristics'!$C:$C,0)))</f>
        <v>Fixed Energy Prices</v>
      </c>
      <c r="K1064" s="357" t="str">
        <f>IF(ISBLANK(INDEX('Policy Characteristics'!E:E,MATCH($C1064,'Policy Characteristics'!$C:$C,0))),"",INDEX('Policy Characteristics'!E:E,MATCH($C1064,'Policy Characteristics'!$C:$C,0)))</f>
        <v>cross toggle whether policies affect energy prices</v>
      </c>
      <c r="L1064" s="357">
        <f>IF(ISBLANK(INDEX('Policy Characteristics'!F:F,MATCH($C1064,'Policy Characteristics'!$C:$C,0))),"",INDEX('Policy Characteristics'!F:F,MATCH($C1064,'Policy Characteristics'!$C:$C,0)))</f>
        <v>0</v>
      </c>
      <c r="M1064" s="357">
        <f>IF(ISBLANK(INDEX('Policy Characteristics'!G:G,MATCH($C1064,'Policy Characteristics'!$C:$C,0))),"",INDEX('Policy Characteristics'!G:G,MATCH($C1064,'Policy Characteristics'!$C:$C,0)))</f>
        <v>1</v>
      </c>
      <c r="N1064" s="357">
        <f>IF(ISBLANK(INDEX('Policy Characteristics'!H:H,MATCH($C1064,'Policy Characteristics'!$C:$C,0))),"",INDEX('Policy Characteristics'!H:H,MATCH($C1064,'Policy Characteristics'!$C:$C,0)))</f>
        <v>1</v>
      </c>
      <c r="O1064" s="357" t="str">
        <f>IF(ISBLANK(INDEX('Policy Characteristics'!I:I,MATCH($C1064,'Policy Characteristics'!$C:$C,0))),"",INDEX('Policy Characteristics'!I:I,MATCH($C1064,'Policy Characteristics'!$C:$C,0)))</f>
        <v>on/off</v>
      </c>
      <c r="P1064" s="357" t="str">
        <f>IF(ISBLANK(INDEX('Policy Characteristics'!J:J,MATCH($C1064,'Policy Characteristics'!$C:$C,0))),"",INDEX('Policy Characteristics'!J:J,MATCH($C1064,'Policy Characteristics'!$C:$C,0)))</f>
        <v/>
      </c>
      <c r="Q1064" s="357" t="str">
        <f>IF(ISBLANK(INDEX('Policy Characteristics'!K:K,MATCH($C1064,'Policy Characteristics'!$C:$C,0))),"",INDEX('Policy Characteristics'!K:K,MATCH($C1064,'Policy Characteristics'!$C:$C,0)))</f>
        <v/>
      </c>
      <c r="R1064" s="357" t="str">
        <f>IF(ISBLANK(INDEX('Policy Characteristics'!L:L,MATCH($C1064,'Policy Characteristics'!$C:$C,0))),"",INDEX('Policy Characteristics'!L:L,MATCH($C1064,'Policy Characteristics'!$C:$C,0)))</f>
        <v/>
      </c>
    </row>
    <row r="1065" spans="1:18" s="2" customFormat="1" x14ac:dyDescent="0.2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Fixed Energy Prices</v>
      </c>
      <c r="C1065" s="361" t="str">
        <f t="shared" si="53"/>
        <v>Toggle Whether Policies Affect Energy Prices</v>
      </c>
      <c r="D1065" s="9" t="s">
        <v>52</v>
      </c>
      <c r="E1065" s="53"/>
      <c r="F1065" s="9" t="s">
        <v>93</v>
      </c>
      <c r="G1065" s="9"/>
      <c r="H1065" s="56">
        <v>838</v>
      </c>
      <c r="I1065" s="9" t="s">
        <v>45</v>
      </c>
      <c r="J1065" s="359" t="str">
        <f>IF(ISBLANK(INDEX('Policy Characteristics'!D:D,MATCH($C1065,'Policy Characteristics'!$C:$C,0))),"",INDEX('Policy Characteristics'!D:D,MATCH($C1065,'Policy Characteristics'!$C:$C,0)))</f>
        <v>Fixed Energy Prices</v>
      </c>
      <c r="K1065" s="357" t="str">
        <f>IF(ISBLANK(INDEX('Policy Characteristics'!E:E,MATCH($C1065,'Policy Characteristics'!$C:$C,0))),"",INDEX('Policy Characteristics'!E:E,MATCH($C1065,'Policy Characteristics'!$C:$C,0)))</f>
        <v>cross toggle whether policies affect energy prices</v>
      </c>
      <c r="L1065" s="357">
        <f>IF(ISBLANK(INDEX('Policy Characteristics'!F:F,MATCH($C1065,'Policy Characteristics'!$C:$C,0))),"",INDEX('Policy Characteristics'!F:F,MATCH($C1065,'Policy Characteristics'!$C:$C,0)))</f>
        <v>0</v>
      </c>
      <c r="M1065" s="357">
        <f>IF(ISBLANK(INDEX('Policy Characteristics'!G:G,MATCH($C1065,'Policy Characteristics'!$C:$C,0))),"",INDEX('Policy Characteristics'!G:G,MATCH($C1065,'Policy Characteristics'!$C:$C,0)))</f>
        <v>1</v>
      </c>
      <c r="N1065" s="357">
        <f>IF(ISBLANK(INDEX('Policy Characteristics'!H:H,MATCH($C1065,'Policy Characteristics'!$C:$C,0))),"",INDEX('Policy Characteristics'!H:H,MATCH($C1065,'Policy Characteristics'!$C:$C,0)))</f>
        <v>1</v>
      </c>
      <c r="O1065" s="357" t="str">
        <f>IF(ISBLANK(INDEX('Policy Characteristics'!I:I,MATCH($C1065,'Policy Characteristics'!$C:$C,0))),"",INDEX('Policy Characteristics'!I:I,MATCH($C1065,'Policy Characteristics'!$C:$C,0)))</f>
        <v>on/off</v>
      </c>
      <c r="P1065" s="357" t="str">
        <f>IF(ISBLANK(INDEX('Policy Characteristics'!J:J,MATCH($C1065,'Policy Characteristics'!$C:$C,0))),"",INDEX('Policy Characteristics'!J:J,MATCH($C1065,'Policy Characteristics'!$C:$C,0)))</f>
        <v/>
      </c>
      <c r="Q1065" s="357" t="str">
        <f>IF(ISBLANK(INDEX('Policy Characteristics'!K:K,MATCH($C1065,'Policy Characteristics'!$C:$C,0))),"",INDEX('Policy Characteristics'!K:K,MATCH($C1065,'Policy Characteristics'!$C:$C,0)))</f>
        <v/>
      </c>
      <c r="R1065" s="357" t="str">
        <f>IF(ISBLANK(INDEX('Policy Characteristics'!L:L,MATCH($C1065,'Policy Characteristics'!$C:$C,0))),"",INDEX('Policy Characteristics'!L:L,MATCH($C1065,'Policy Characteristics'!$C:$C,0)))</f>
        <v/>
      </c>
    </row>
    <row r="1066" spans="1:18" s="2" customFormat="1" x14ac:dyDescent="0.2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Fixed Energy Prices</v>
      </c>
      <c r="C1066" s="361" t="str">
        <f t="shared" si="53"/>
        <v>Toggle Whether Policies Affect Energy Prices</v>
      </c>
      <c r="D1066" s="9" t="s">
        <v>54</v>
      </c>
      <c r="E1066" s="53"/>
      <c r="F1066" s="9" t="s">
        <v>96</v>
      </c>
      <c r="G1066" s="9"/>
      <c r="H1066" s="54">
        <v>839</v>
      </c>
      <c r="I1066" s="9" t="s">
        <v>45</v>
      </c>
      <c r="J1066" s="359" t="str">
        <f>IF(ISBLANK(INDEX('Policy Characteristics'!D:D,MATCH($C1066,'Policy Characteristics'!$C:$C,0))),"",INDEX('Policy Characteristics'!D:D,MATCH($C1066,'Policy Characteristics'!$C:$C,0)))</f>
        <v>Fixed Energy Prices</v>
      </c>
      <c r="K1066" s="357" t="str">
        <f>IF(ISBLANK(INDEX('Policy Characteristics'!E:E,MATCH($C1066,'Policy Characteristics'!$C:$C,0))),"",INDEX('Policy Characteristics'!E:E,MATCH($C1066,'Policy Characteristics'!$C:$C,0)))</f>
        <v>cross toggle whether policies affect energy prices</v>
      </c>
      <c r="L1066" s="357">
        <f>IF(ISBLANK(INDEX('Policy Characteristics'!F:F,MATCH($C1066,'Policy Characteristics'!$C:$C,0))),"",INDEX('Policy Characteristics'!F:F,MATCH($C1066,'Policy Characteristics'!$C:$C,0)))</f>
        <v>0</v>
      </c>
      <c r="M1066" s="357">
        <f>IF(ISBLANK(INDEX('Policy Characteristics'!G:G,MATCH($C1066,'Policy Characteristics'!$C:$C,0))),"",INDEX('Policy Characteristics'!G:G,MATCH($C1066,'Policy Characteristics'!$C:$C,0)))</f>
        <v>1</v>
      </c>
      <c r="N1066" s="357">
        <f>IF(ISBLANK(INDEX('Policy Characteristics'!H:H,MATCH($C1066,'Policy Characteristics'!$C:$C,0))),"",INDEX('Policy Characteristics'!H:H,MATCH($C1066,'Policy Characteristics'!$C:$C,0)))</f>
        <v>1</v>
      </c>
      <c r="O1066" s="357" t="str">
        <f>IF(ISBLANK(INDEX('Policy Characteristics'!I:I,MATCH($C1066,'Policy Characteristics'!$C:$C,0))),"",INDEX('Policy Characteristics'!I:I,MATCH($C1066,'Policy Characteristics'!$C:$C,0)))</f>
        <v>on/off</v>
      </c>
      <c r="P1066" s="357" t="str">
        <f>IF(ISBLANK(INDEX('Policy Characteristics'!J:J,MATCH($C1066,'Policy Characteristics'!$C:$C,0))),"",INDEX('Policy Characteristics'!J:J,MATCH($C1066,'Policy Characteristics'!$C:$C,0)))</f>
        <v/>
      </c>
      <c r="Q1066" s="357" t="str">
        <f>IF(ISBLANK(INDEX('Policy Characteristics'!K:K,MATCH($C1066,'Policy Characteristics'!$C:$C,0))),"",INDEX('Policy Characteristics'!K:K,MATCH($C1066,'Policy Characteristics'!$C:$C,0)))</f>
        <v/>
      </c>
      <c r="R1066" s="357" t="str">
        <f>IF(ISBLANK(INDEX('Policy Characteristics'!L:L,MATCH($C1066,'Policy Characteristics'!$C:$C,0))),"",INDEX('Policy Characteristics'!L:L,MATCH($C1066,'Policy Characteristics'!$C:$C,0)))</f>
        <v/>
      </c>
    </row>
    <row r="1067" spans="1:18" s="2" customFormat="1" x14ac:dyDescent="0.2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Fixed Energy Prices</v>
      </c>
      <c r="C1067" s="361" t="str">
        <f t="shared" si="53"/>
        <v>Toggle Whether Policies Affect Energy Prices</v>
      </c>
      <c r="D1067" s="9" t="s">
        <v>55</v>
      </c>
      <c r="E1067" s="53"/>
      <c r="F1067" s="9" t="s">
        <v>97</v>
      </c>
      <c r="G1067" s="9"/>
      <c r="H1067" s="56">
        <v>840</v>
      </c>
      <c r="I1067" s="9" t="s">
        <v>45</v>
      </c>
      <c r="J1067" s="359" t="str">
        <f>IF(ISBLANK(INDEX('Policy Characteristics'!D:D,MATCH($C1067,'Policy Characteristics'!$C:$C,0))),"",INDEX('Policy Characteristics'!D:D,MATCH($C1067,'Policy Characteristics'!$C:$C,0)))</f>
        <v>Fixed Energy Prices</v>
      </c>
      <c r="K1067" s="357" t="str">
        <f>IF(ISBLANK(INDEX('Policy Characteristics'!E:E,MATCH($C1067,'Policy Characteristics'!$C:$C,0))),"",INDEX('Policy Characteristics'!E:E,MATCH($C1067,'Policy Characteristics'!$C:$C,0)))</f>
        <v>cross toggle whether policies affect energy prices</v>
      </c>
      <c r="L1067" s="357">
        <f>IF(ISBLANK(INDEX('Policy Characteristics'!F:F,MATCH($C1067,'Policy Characteristics'!$C:$C,0))),"",INDEX('Policy Characteristics'!F:F,MATCH($C1067,'Policy Characteristics'!$C:$C,0)))</f>
        <v>0</v>
      </c>
      <c r="M1067" s="357">
        <f>IF(ISBLANK(INDEX('Policy Characteristics'!G:G,MATCH($C1067,'Policy Characteristics'!$C:$C,0))),"",INDEX('Policy Characteristics'!G:G,MATCH($C1067,'Policy Characteristics'!$C:$C,0)))</f>
        <v>1</v>
      </c>
      <c r="N1067" s="357">
        <f>IF(ISBLANK(INDEX('Policy Characteristics'!H:H,MATCH($C1067,'Policy Characteristics'!$C:$C,0))),"",INDEX('Policy Characteristics'!H:H,MATCH($C1067,'Policy Characteristics'!$C:$C,0)))</f>
        <v>1</v>
      </c>
      <c r="O1067" s="357" t="str">
        <f>IF(ISBLANK(INDEX('Policy Characteristics'!I:I,MATCH($C1067,'Policy Characteristics'!$C:$C,0))),"",INDEX('Policy Characteristics'!I:I,MATCH($C1067,'Policy Characteristics'!$C:$C,0)))</f>
        <v>on/off</v>
      </c>
      <c r="P1067" s="357" t="str">
        <f>IF(ISBLANK(INDEX('Policy Characteristics'!J:J,MATCH($C1067,'Policy Characteristics'!$C:$C,0))),"",INDEX('Policy Characteristics'!J:J,MATCH($C1067,'Policy Characteristics'!$C:$C,0)))</f>
        <v/>
      </c>
      <c r="Q1067" s="357" t="str">
        <f>IF(ISBLANK(INDEX('Policy Characteristics'!K:K,MATCH($C1067,'Policy Characteristics'!$C:$C,0))),"",INDEX('Policy Characteristics'!K:K,MATCH($C1067,'Policy Characteristics'!$C:$C,0)))</f>
        <v/>
      </c>
      <c r="R1067" s="357" t="str">
        <f>IF(ISBLANK(INDEX('Policy Characteristics'!L:L,MATCH($C1067,'Policy Characteristics'!$C:$C,0))),"",INDEX('Policy Characteristics'!L:L,MATCH($C1067,'Policy Characteristics'!$C:$C,0)))</f>
        <v/>
      </c>
    </row>
    <row r="1068" spans="1:18" s="2" customFormat="1" x14ac:dyDescent="0.2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Fixed Energy Prices</v>
      </c>
      <c r="C1068" s="361" t="str">
        <f t="shared" si="53"/>
        <v>Toggle Whether Policies Affect Energy Prices</v>
      </c>
      <c r="D1068" s="9" t="s">
        <v>56</v>
      </c>
      <c r="E1068" s="53"/>
      <c r="F1068" s="9" t="s">
        <v>98</v>
      </c>
      <c r="G1068" s="9"/>
      <c r="H1068" s="54">
        <v>841</v>
      </c>
      <c r="I1068" s="9" t="s">
        <v>45</v>
      </c>
      <c r="J1068" s="359" t="str">
        <f>IF(ISBLANK(INDEX('Policy Characteristics'!D:D,MATCH($C1068,'Policy Characteristics'!$C:$C,0))),"",INDEX('Policy Characteristics'!D:D,MATCH($C1068,'Policy Characteristics'!$C:$C,0)))</f>
        <v>Fixed Energy Prices</v>
      </c>
      <c r="K1068" s="357" t="str">
        <f>IF(ISBLANK(INDEX('Policy Characteristics'!E:E,MATCH($C1068,'Policy Characteristics'!$C:$C,0))),"",INDEX('Policy Characteristics'!E:E,MATCH($C1068,'Policy Characteristics'!$C:$C,0)))</f>
        <v>cross toggle whether policies affect energy prices</v>
      </c>
      <c r="L1068" s="357">
        <f>IF(ISBLANK(INDEX('Policy Characteristics'!F:F,MATCH($C1068,'Policy Characteristics'!$C:$C,0))),"",INDEX('Policy Characteristics'!F:F,MATCH($C1068,'Policy Characteristics'!$C:$C,0)))</f>
        <v>0</v>
      </c>
      <c r="M1068" s="357">
        <f>IF(ISBLANK(INDEX('Policy Characteristics'!G:G,MATCH($C1068,'Policy Characteristics'!$C:$C,0))),"",INDEX('Policy Characteristics'!G:G,MATCH($C1068,'Policy Characteristics'!$C:$C,0)))</f>
        <v>1</v>
      </c>
      <c r="N1068" s="357">
        <f>IF(ISBLANK(INDEX('Policy Characteristics'!H:H,MATCH($C1068,'Policy Characteristics'!$C:$C,0))),"",INDEX('Policy Characteristics'!H:H,MATCH($C1068,'Policy Characteristics'!$C:$C,0)))</f>
        <v>1</v>
      </c>
      <c r="O1068" s="357" t="str">
        <f>IF(ISBLANK(INDEX('Policy Characteristics'!I:I,MATCH($C1068,'Policy Characteristics'!$C:$C,0))),"",INDEX('Policy Characteristics'!I:I,MATCH($C1068,'Policy Characteristics'!$C:$C,0)))</f>
        <v>on/off</v>
      </c>
      <c r="P1068" s="357" t="str">
        <f>IF(ISBLANK(INDEX('Policy Characteristics'!J:J,MATCH($C1068,'Policy Characteristics'!$C:$C,0))),"",INDEX('Policy Characteristics'!J:J,MATCH($C1068,'Policy Characteristics'!$C:$C,0)))</f>
        <v/>
      </c>
      <c r="Q1068" s="357" t="str">
        <f>IF(ISBLANK(INDEX('Policy Characteristics'!K:K,MATCH($C1068,'Policy Characteristics'!$C:$C,0))),"",INDEX('Policy Characteristics'!K:K,MATCH($C1068,'Policy Characteristics'!$C:$C,0)))</f>
        <v/>
      </c>
      <c r="R1068" s="357" t="str">
        <f>IF(ISBLANK(INDEX('Policy Characteristics'!L:L,MATCH($C1068,'Policy Characteristics'!$C:$C,0))),"",INDEX('Policy Characteristics'!L:L,MATCH($C1068,'Policy Characteristics'!$C:$C,0)))</f>
        <v/>
      </c>
    </row>
    <row r="1069" spans="1:18" s="2" customFormat="1" x14ac:dyDescent="0.2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Fixed Energy Prices</v>
      </c>
      <c r="C1069" s="361" t="str">
        <f t="shared" si="53"/>
        <v>Toggle Whether Policies Affect Energy Prices</v>
      </c>
      <c r="D1069" s="9" t="s">
        <v>57</v>
      </c>
      <c r="E1069" s="53"/>
      <c r="F1069" s="9" t="s">
        <v>99</v>
      </c>
      <c r="G1069" s="9"/>
      <c r="H1069" s="56">
        <v>842</v>
      </c>
      <c r="I1069" s="9" t="s">
        <v>45</v>
      </c>
      <c r="J1069" s="359" t="str">
        <f>IF(ISBLANK(INDEX('Policy Characteristics'!D:D,MATCH($C1069,'Policy Characteristics'!$C:$C,0))),"",INDEX('Policy Characteristics'!D:D,MATCH($C1069,'Policy Characteristics'!$C:$C,0)))</f>
        <v>Fixed Energy Prices</v>
      </c>
      <c r="K1069" s="357" t="str">
        <f>IF(ISBLANK(INDEX('Policy Characteristics'!E:E,MATCH($C1069,'Policy Characteristics'!$C:$C,0))),"",INDEX('Policy Characteristics'!E:E,MATCH($C1069,'Policy Characteristics'!$C:$C,0)))</f>
        <v>cross toggle whether policies affect energy prices</v>
      </c>
      <c r="L1069" s="357">
        <f>IF(ISBLANK(INDEX('Policy Characteristics'!F:F,MATCH($C1069,'Policy Characteristics'!$C:$C,0))),"",INDEX('Policy Characteristics'!F:F,MATCH($C1069,'Policy Characteristics'!$C:$C,0)))</f>
        <v>0</v>
      </c>
      <c r="M1069" s="357">
        <f>IF(ISBLANK(INDEX('Policy Characteristics'!G:G,MATCH($C1069,'Policy Characteristics'!$C:$C,0))),"",INDEX('Policy Characteristics'!G:G,MATCH($C1069,'Policy Characteristics'!$C:$C,0)))</f>
        <v>1</v>
      </c>
      <c r="N1069" s="357">
        <f>IF(ISBLANK(INDEX('Policy Characteristics'!H:H,MATCH($C1069,'Policy Characteristics'!$C:$C,0))),"",INDEX('Policy Characteristics'!H:H,MATCH($C1069,'Policy Characteristics'!$C:$C,0)))</f>
        <v>1</v>
      </c>
      <c r="O1069" s="357" t="str">
        <f>IF(ISBLANK(INDEX('Policy Characteristics'!I:I,MATCH($C1069,'Policy Characteristics'!$C:$C,0))),"",INDEX('Policy Characteristics'!I:I,MATCH($C1069,'Policy Characteristics'!$C:$C,0)))</f>
        <v>on/off</v>
      </c>
      <c r="P1069" s="357" t="str">
        <f>IF(ISBLANK(INDEX('Policy Characteristics'!J:J,MATCH($C1069,'Policy Characteristics'!$C:$C,0))),"",INDEX('Policy Characteristics'!J:J,MATCH($C1069,'Policy Characteristics'!$C:$C,0)))</f>
        <v/>
      </c>
      <c r="Q1069" s="357" t="str">
        <f>IF(ISBLANK(INDEX('Policy Characteristics'!K:K,MATCH($C1069,'Policy Characteristics'!$C:$C,0))),"",INDEX('Policy Characteristics'!K:K,MATCH($C1069,'Policy Characteristics'!$C:$C,0)))</f>
        <v/>
      </c>
      <c r="R1069" s="357" t="str">
        <f>IF(ISBLANK(INDEX('Policy Characteristics'!L:L,MATCH($C1069,'Policy Characteristics'!$C:$C,0))),"",INDEX('Policy Characteristics'!L:L,MATCH($C1069,'Policy Characteristics'!$C:$C,0)))</f>
        <v/>
      </c>
    </row>
    <row r="1070" spans="1:18" s="2" customFormat="1" x14ac:dyDescent="0.2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Fixed Energy Prices</v>
      </c>
      <c r="C1070" s="361" t="str">
        <f t="shared" si="53"/>
        <v>Toggle Whether Policies Affect Energy Prices</v>
      </c>
      <c r="D1070" s="9" t="s">
        <v>2530</v>
      </c>
      <c r="E1070" s="53"/>
      <c r="F1070" s="9" t="s">
        <v>2531</v>
      </c>
      <c r="G1070" s="9"/>
      <c r="H1070" s="54">
        <v>843</v>
      </c>
      <c r="I1070" s="9" t="s">
        <v>45</v>
      </c>
      <c r="J1070" s="359" t="str">
        <f>IF(ISBLANK(INDEX('Policy Characteristics'!D:D,MATCH($C1070,'Policy Characteristics'!$C:$C,0))),"",INDEX('Policy Characteristics'!D:D,MATCH($C1070,'Policy Characteristics'!$C:$C,0)))</f>
        <v>Fixed Energy Prices</v>
      </c>
      <c r="K1070" s="357" t="str">
        <f>IF(ISBLANK(INDEX('Policy Characteristics'!E:E,MATCH($C1070,'Policy Characteristics'!$C:$C,0))),"",INDEX('Policy Characteristics'!E:E,MATCH($C1070,'Policy Characteristics'!$C:$C,0)))</f>
        <v>cross toggle whether policies affect energy prices</v>
      </c>
      <c r="L1070" s="357">
        <f>IF(ISBLANK(INDEX('Policy Characteristics'!F:F,MATCH($C1070,'Policy Characteristics'!$C:$C,0))),"",INDEX('Policy Characteristics'!F:F,MATCH($C1070,'Policy Characteristics'!$C:$C,0)))</f>
        <v>0</v>
      </c>
      <c r="M1070" s="357">
        <f>IF(ISBLANK(INDEX('Policy Characteristics'!G:G,MATCH($C1070,'Policy Characteristics'!$C:$C,0))),"",INDEX('Policy Characteristics'!G:G,MATCH($C1070,'Policy Characteristics'!$C:$C,0)))</f>
        <v>1</v>
      </c>
      <c r="N1070" s="357">
        <f>IF(ISBLANK(INDEX('Policy Characteristics'!H:H,MATCH($C1070,'Policy Characteristics'!$C:$C,0))),"",INDEX('Policy Characteristics'!H:H,MATCH($C1070,'Policy Characteristics'!$C:$C,0)))</f>
        <v>1</v>
      </c>
      <c r="O1070" s="357" t="str">
        <f>IF(ISBLANK(INDEX('Policy Characteristics'!I:I,MATCH($C1070,'Policy Characteristics'!$C:$C,0))),"",INDEX('Policy Characteristics'!I:I,MATCH($C1070,'Policy Characteristics'!$C:$C,0)))</f>
        <v>on/off</v>
      </c>
      <c r="P1070" s="357" t="str">
        <f>IF(ISBLANK(INDEX('Policy Characteristics'!J:J,MATCH($C1070,'Policy Characteristics'!$C:$C,0))),"",INDEX('Policy Characteristics'!J:J,MATCH($C1070,'Policy Characteristics'!$C:$C,0)))</f>
        <v/>
      </c>
      <c r="Q1070" s="357" t="str">
        <f>IF(ISBLANK(INDEX('Policy Characteristics'!K:K,MATCH($C1070,'Policy Characteristics'!$C:$C,0))),"",INDEX('Policy Characteristics'!K:K,MATCH($C1070,'Policy Characteristics'!$C:$C,0)))</f>
        <v/>
      </c>
      <c r="R1070" s="357" t="str">
        <f>IF(ISBLANK(INDEX('Policy Characteristics'!L:L,MATCH($C1070,'Policy Characteristics'!$C:$C,0))),"",INDEX('Policy Characteristics'!L:L,MATCH($C1070,'Policy Characteristics'!$C:$C,0)))</f>
        <v/>
      </c>
    </row>
    <row r="1071" spans="1:18" s="2" customFormat="1" x14ac:dyDescent="0.2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Fixed Energy Prices</v>
      </c>
      <c r="C1071" s="361" t="str">
        <f t="shared" si="53"/>
        <v>Toggle Whether Policies Affect Energy Prices</v>
      </c>
      <c r="D1071" s="9" t="s">
        <v>468</v>
      </c>
      <c r="E1071" s="53"/>
      <c r="F1071" s="9" t="s">
        <v>469</v>
      </c>
      <c r="G1071" s="9"/>
      <c r="H1071" s="56">
        <v>844</v>
      </c>
      <c r="I1071" s="9" t="s">
        <v>45</v>
      </c>
      <c r="J1071" s="359" t="str">
        <f>IF(ISBLANK(INDEX('Policy Characteristics'!D:D,MATCH($C1071,'Policy Characteristics'!$C:$C,0))),"",INDEX('Policy Characteristics'!D:D,MATCH($C1071,'Policy Characteristics'!$C:$C,0)))</f>
        <v>Fixed Energy Prices</v>
      </c>
      <c r="K1071" s="357" t="str">
        <f>IF(ISBLANK(INDEX('Policy Characteristics'!E:E,MATCH($C1071,'Policy Characteristics'!$C:$C,0))),"",INDEX('Policy Characteristics'!E:E,MATCH($C1071,'Policy Characteristics'!$C:$C,0)))</f>
        <v>cross toggle whether policies affect energy prices</v>
      </c>
      <c r="L1071" s="357">
        <f>IF(ISBLANK(INDEX('Policy Characteristics'!F:F,MATCH($C1071,'Policy Characteristics'!$C:$C,0))),"",INDEX('Policy Characteristics'!F:F,MATCH($C1071,'Policy Characteristics'!$C:$C,0)))</f>
        <v>0</v>
      </c>
      <c r="M1071" s="357">
        <f>IF(ISBLANK(INDEX('Policy Characteristics'!G:G,MATCH($C1071,'Policy Characteristics'!$C:$C,0))),"",INDEX('Policy Characteristics'!G:G,MATCH($C1071,'Policy Characteristics'!$C:$C,0)))</f>
        <v>1</v>
      </c>
      <c r="N1071" s="357">
        <f>IF(ISBLANK(INDEX('Policy Characteristics'!H:H,MATCH($C1071,'Policy Characteristics'!$C:$C,0))),"",INDEX('Policy Characteristics'!H:H,MATCH($C1071,'Policy Characteristics'!$C:$C,0)))</f>
        <v>1</v>
      </c>
      <c r="O1071" s="357" t="str">
        <f>IF(ISBLANK(INDEX('Policy Characteristics'!I:I,MATCH($C1071,'Policy Characteristics'!$C:$C,0))),"",INDEX('Policy Characteristics'!I:I,MATCH($C1071,'Policy Characteristics'!$C:$C,0)))</f>
        <v>on/off</v>
      </c>
      <c r="P1071" s="357" t="str">
        <f>IF(ISBLANK(INDEX('Policy Characteristics'!J:J,MATCH($C1071,'Policy Characteristics'!$C:$C,0))),"",INDEX('Policy Characteristics'!J:J,MATCH($C1071,'Policy Characteristics'!$C:$C,0)))</f>
        <v/>
      </c>
      <c r="Q1071" s="357" t="str">
        <f>IF(ISBLANK(INDEX('Policy Characteristics'!K:K,MATCH($C1071,'Policy Characteristics'!$C:$C,0))),"",INDEX('Policy Characteristics'!K:K,MATCH($C1071,'Policy Characteristics'!$C:$C,0)))</f>
        <v/>
      </c>
      <c r="R1071" s="357" t="str">
        <f>IF(ISBLANK(INDEX('Policy Characteristics'!L:L,MATCH($C1071,'Policy Characteristics'!$C:$C,0))),"",INDEX('Policy Characteristics'!L:L,MATCH($C1071,'Policy Characteristics'!$C:$C,0)))</f>
        <v/>
      </c>
    </row>
    <row r="1072" spans="1:18" s="2" customFormat="1" x14ac:dyDescent="0.2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Fixed Energy Prices</v>
      </c>
      <c r="C1072" s="361" t="str">
        <f t="shared" si="53"/>
        <v>Toggle Whether Policies Affect Energy Prices</v>
      </c>
      <c r="D1072" s="9" t="s">
        <v>2522</v>
      </c>
      <c r="E1072" s="53"/>
      <c r="F1072" s="9" t="s">
        <v>2526</v>
      </c>
      <c r="G1072" s="9"/>
      <c r="H1072" s="54">
        <v>845</v>
      </c>
      <c r="I1072" s="9" t="s">
        <v>45</v>
      </c>
      <c r="J1072" s="359" t="str">
        <f>IF(ISBLANK(INDEX('Policy Characteristics'!D:D,MATCH($C1072,'Policy Characteristics'!$C:$C,0))),"",INDEX('Policy Characteristics'!D:D,MATCH($C1072,'Policy Characteristics'!$C:$C,0)))</f>
        <v>Fixed Energy Prices</v>
      </c>
      <c r="K1072" s="357" t="str">
        <f>IF(ISBLANK(INDEX('Policy Characteristics'!E:E,MATCH($C1072,'Policy Characteristics'!$C:$C,0))),"",INDEX('Policy Characteristics'!E:E,MATCH($C1072,'Policy Characteristics'!$C:$C,0)))</f>
        <v>cross toggle whether policies affect energy prices</v>
      </c>
      <c r="L1072" s="357">
        <f>IF(ISBLANK(INDEX('Policy Characteristics'!F:F,MATCH($C1072,'Policy Characteristics'!$C:$C,0))),"",INDEX('Policy Characteristics'!F:F,MATCH($C1072,'Policy Characteristics'!$C:$C,0)))</f>
        <v>0</v>
      </c>
      <c r="M1072" s="357">
        <f>IF(ISBLANK(INDEX('Policy Characteristics'!G:G,MATCH($C1072,'Policy Characteristics'!$C:$C,0))),"",INDEX('Policy Characteristics'!G:G,MATCH($C1072,'Policy Characteristics'!$C:$C,0)))</f>
        <v>1</v>
      </c>
      <c r="N1072" s="357">
        <f>IF(ISBLANK(INDEX('Policy Characteristics'!H:H,MATCH($C1072,'Policy Characteristics'!$C:$C,0))),"",INDEX('Policy Characteristics'!H:H,MATCH($C1072,'Policy Characteristics'!$C:$C,0)))</f>
        <v>1</v>
      </c>
      <c r="O1072" s="357" t="str">
        <f>IF(ISBLANK(INDEX('Policy Characteristics'!I:I,MATCH($C1072,'Policy Characteristics'!$C:$C,0))),"",INDEX('Policy Characteristics'!I:I,MATCH($C1072,'Policy Characteristics'!$C:$C,0)))</f>
        <v>on/off</v>
      </c>
      <c r="P1072" s="357" t="str">
        <f>IF(ISBLANK(INDEX('Policy Characteristics'!J:J,MATCH($C1072,'Policy Characteristics'!$C:$C,0))),"",INDEX('Policy Characteristics'!J:J,MATCH($C1072,'Policy Characteristics'!$C:$C,0)))</f>
        <v/>
      </c>
      <c r="Q1072" s="357" t="str">
        <f>IF(ISBLANK(INDEX('Policy Characteristics'!K:K,MATCH($C1072,'Policy Characteristics'!$C:$C,0))),"",INDEX('Policy Characteristics'!K:K,MATCH($C1072,'Policy Characteristics'!$C:$C,0)))</f>
        <v/>
      </c>
      <c r="R1072" s="357" t="str">
        <f>IF(ISBLANK(INDEX('Policy Characteristics'!L:L,MATCH($C1072,'Policy Characteristics'!$C:$C,0))),"",INDEX('Policy Characteristics'!L:L,MATCH($C1072,'Policy Characteristics'!$C:$C,0)))</f>
        <v/>
      </c>
    </row>
    <row r="1073" spans="1:18" s="2" customFormat="1" x14ac:dyDescent="0.2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Fixed Energy Prices</v>
      </c>
      <c r="C1073" s="361" t="str">
        <f t="shared" si="53"/>
        <v>Toggle Whether Policies Affect Energy Prices</v>
      </c>
      <c r="D1073" s="9" t="s">
        <v>2532</v>
      </c>
      <c r="E1073" s="53"/>
      <c r="F1073" s="9" t="s">
        <v>2533</v>
      </c>
      <c r="G1073" s="9"/>
      <c r="H1073" s="56">
        <v>846</v>
      </c>
      <c r="I1073" s="9" t="s">
        <v>45</v>
      </c>
      <c r="J1073" s="359" t="str">
        <f>IF(ISBLANK(INDEX('Policy Characteristics'!D:D,MATCH($C1073,'Policy Characteristics'!$C:$C,0))),"",INDEX('Policy Characteristics'!D:D,MATCH($C1073,'Policy Characteristics'!$C:$C,0)))</f>
        <v>Fixed Energy Prices</v>
      </c>
      <c r="K1073" s="357" t="str">
        <f>IF(ISBLANK(INDEX('Policy Characteristics'!E:E,MATCH($C1073,'Policy Characteristics'!$C:$C,0))),"",INDEX('Policy Characteristics'!E:E,MATCH($C1073,'Policy Characteristics'!$C:$C,0)))</f>
        <v>cross toggle whether policies affect energy prices</v>
      </c>
      <c r="L1073" s="357">
        <f>IF(ISBLANK(INDEX('Policy Characteristics'!F:F,MATCH($C1073,'Policy Characteristics'!$C:$C,0))),"",INDEX('Policy Characteristics'!F:F,MATCH($C1073,'Policy Characteristics'!$C:$C,0)))</f>
        <v>0</v>
      </c>
      <c r="M1073" s="357">
        <f>IF(ISBLANK(INDEX('Policy Characteristics'!G:G,MATCH($C1073,'Policy Characteristics'!$C:$C,0))),"",INDEX('Policy Characteristics'!G:G,MATCH($C1073,'Policy Characteristics'!$C:$C,0)))</f>
        <v>1</v>
      </c>
      <c r="N1073" s="357">
        <f>IF(ISBLANK(INDEX('Policy Characteristics'!H:H,MATCH($C1073,'Policy Characteristics'!$C:$C,0))),"",INDEX('Policy Characteristics'!H:H,MATCH($C1073,'Policy Characteristics'!$C:$C,0)))</f>
        <v>1</v>
      </c>
      <c r="O1073" s="357" t="str">
        <f>IF(ISBLANK(INDEX('Policy Characteristics'!I:I,MATCH($C1073,'Policy Characteristics'!$C:$C,0))),"",INDEX('Policy Characteristics'!I:I,MATCH($C1073,'Policy Characteristics'!$C:$C,0)))</f>
        <v>on/off</v>
      </c>
      <c r="P1073" s="357" t="str">
        <f>IF(ISBLANK(INDEX('Policy Characteristics'!J:J,MATCH($C1073,'Policy Characteristics'!$C:$C,0))),"",INDEX('Policy Characteristics'!J:J,MATCH($C1073,'Policy Characteristics'!$C:$C,0)))</f>
        <v/>
      </c>
      <c r="Q1073" s="357" t="str">
        <f>IF(ISBLANK(INDEX('Policy Characteristics'!K:K,MATCH($C1073,'Policy Characteristics'!$C:$C,0))),"",INDEX('Policy Characteristics'!K:K,MATCH($C1073,'Policy Characteristics'!$C:$C,0)))</f>
        <v/>
      </c>
      <c r="R1073" s="357" t="str">
        <f>IF(ISBLANK(INDEX('Policy Characteristics'!L:L,MATCH($C1073,'Policy Characteristics'!$C:$C,0))),"",INDEX('Policy Characteristics'!L:L,MATCH($C1073,'Policy Characteristics'!$C:$C,0)))</f>
        <v/>
      </c>
    </row>
    <row r="1074" spans="1:18" s="2" customFormat="1" x14ac:dyDescent="0.2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Fixed Energy Prices</v>
      </c>
      <c r="C1074" s="361" t="str">
        <f t="shared" si="53"/>
        <v>Toggle Whether Policies Affect Energy Prices</v>
      </c>
      <c r="D1074" s="9" t="s">
        <v>2523</v>
      </c>
      <c r="E1074" s="53"/>
      <c r="F1074" s="9" t="s">
        <v>2527</v>
      </c>
      <c r="G1074" s="9"/>
      <c r="H1074" s="54">
        <v>847</v>
      </c>
      <c r="I1074" s="9" t="s">
        <v>45</v>
      </c>
      <c r="J1074" s="359" t="str">
        <f>IF(ISBLANK(INDEX('Policy Characteristics'!D:D,MATCH($C1074,'Policy Characteristics'!$C:$C,0))),"",INDEX('Policy Characteristics'!D:D,MATCH($C1074,'Policy Characteristics'!$C:$C,0)))</f>
        <v>Fixed Energy Prices</v>
      </c>
      <c r="K1074" s="357" t="str">
        <f>IF(ISBLANK(INDEX('Policy Characteristics'!E:E,MATCH($C1074,'Policy Characteristics'!$C:$C,0))),"",INDEX('Policy Characteristics'!E:E,MATCH($C1074,'Policy Characteristics'!$C:$C,0)))</f>
        <v>cross toggle whether policies affect energy prices</v>
      </c>
      <c r="L1074" s="357">
        <f>IF(ISBLANK(INDEX('Policy Characteristics'!F:F,MATCH($C1074,'Policy Characteristics'!$C:$C,0))),"",INDEX('Policy Characteristics'!F:F,MATCH($C1074,'Policy Characteristics'!$C:$C,0)))</f>
        <v>0</v>
      </c>
      <c r="M1074" s="357">
        <f>IF(ISBLANK(INDEX('Policy Characteristics'!G:G,MATCH($C1074,'Policy Characteristics'!$C:$C,0))),"",INDEX('Policy Characteristics'!G:G,MATCH($C1074,'Policy Characteristics'!$C:$C,0)))</f>
        <v>1</v>
      </c>
      <c r="N1074" s="357">
        <f>IF(ISBLANK(INDEX('Policy Characteristics'!H:H,MATCH($C1074,'Policy Characteristics'!$C:$C,0))),"",INDEX('Policy Characteristics'!H:H,MATCH($C1074,'Policy Characteristics'!$C:$C,0)))</f>
        <v>1</v>
      </c>
      <c r="O1074" s="357" t="str">
        <f>IF(ISBLANK(INDEX('Policy Characteristics'!I:I,MATCH($C1074,'Policy Characteristics'!$C:$C,0))),"",INDEX('Policy Characteristics'!I:I,MATCH($C1074,'Policy Characteristics'!$C:$C,0)))</f>
        <v>on/off</v>
      </c>
      <c r="P1074" s="357" t="str">
        <f>IF(ISBLANK(INDEX('Policy Characteristics'!J:J,MATCH($C1074,'Policy Characteristics'!$C:$C,0))),"",INDEX('Policy Characteristics'!J:J,MATCH($C1074,'Policy Characteristics'!$C:$C,0)))</f>
        <v/>
      </c>
      <c r="Q1074" s="357" t="str">
        <f>IF(ISBLANK(INDEX('Policy Characteristics'!K:K,MATCH($C1074,'Policy Characteristics'!$C:$C,0))),"",INDEX('Policy Characteristics'!K:K,MATCH($C1074,'Policy Characteristics'!$C:$C,0)))</f>
        <v/>
      </c>
      <c r="R1074" s="357" t="str">
        <f>IF(ISBLANK(INDEX('Policy Characteristics'!L:L,MATCH($C1074,'Policy Characteristics'!$C:$C,0))),"",INDEX('Policy Characteristics'!L:L,MATCH($C1074,'Policy Characteristics'!$C:$C,0)))</f>
        <v/>
      </c>
    </row>
    <row r="1075" spans="1:18" s="2" customFormat="1" x14ac:dyDescent="0.2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Price Deregulation</v>
      </c>
      <c r="C1075" s="360" t="s">
        <v>2857</v>
      </c>
      <c r="D1075" s="9" t="s">
        <v>475</v>
      </c>
      <c r="E1075" s="53"/>
      <c r="F1075" s="9" t="s">
        <v>472</v>
      </c>
      <c r="G1075" s="9"/>
      <c r="H1075" s="54">
        <v>723</v>
      </c>
      <c r="I1075" s="9" t="s">
        <v>45</v>
      </c>
      <c r="J1075" s="359" t="str">
        <f>IF(ISBLANK(INDEX('Policy Characteristics'!D:D,MATCH($C1075,'Policy Characteristics'!$C:$C,0))),"",INDEX('Policy Characteristics'!D:D,MATCH($C1075,'Policy Characteristics'!$C:$C,0)))</f>
        <v>Fuel Price Deregulation</v>
      </c>
      <c r="K1075" s="357" t="str">
        <f>IF(ISBLANK(INDEX('Policy Characteristics'!E:E,MATCH($C1075,'Policy Characteristics'!$C:$C,0))),"",INDEX('Policy Characteristics'!E:E,MATCH($C1075,'Policy Characteristics'!$C:$C,0)))</f>
        <v>cross fuel price deregulation</v>
      </c>
      <c r="L1075" s="379">
        <f>IF(ISBLANK(INDEX('Policy Characteristics'!F:F,MATCH($C1075,'Policy Characteristics'!$C:$C,0))),"",INDEX('Policy Characteristics'!F:F,MATCH($C1075,'Policy Characteristics'!$C:$C,0)))</f>
        <v>0</v>
      </c>
      <c r="M1075" s="379">
        <f>IF(ISBLANK(INDEX('Policy Characteristics'!G:G,MATCH($C1075,'Policy Characteristics'!$C:$C,0))),"",INDEX('Policy Characteristics'!G:G,MATCH($C1075,'Policy Characteristics'!$C:$C,0)))</f>
        <v>1</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price deregulated</v>
      </c>
      <c r="P1075" s="357" t="str">
        <f>IF(ISBLANK(INDEX('Policy Characteristics'!J:J,MATCH($C1075,'Policy Characteristics'!$C:$C,0))),"",INDEX('Policy Characteristics'!J:J,MATCH($C1075,'Policy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5" s="357" t="str">
        <f>IF(ISBLANK(INDEX('Policy Characteristics'!K:K,MATCH($C1075,'Policy Characteristics'!$C:$C,0))),"",INDEX('Policy Characteristics'!K:K,MATCH($C1075,'Policy Characteristics'!$C:$C,0)))</f>
        <v>fuels.html#fuel-price-deregulation</v>
      </c>
      <c r="R1075" s="357" t="str">
        <f>IF(ISBLANK(INDEX('Policy Characteristics'!L:L,MATCH($C1075,'Policy Characteristics'!$C:$C,0))),"",INDEX('Policy Characteristics'!L:L,MATCH($C1075,'Policy Characteristics'!$C:$C,0)))</f>
        <v/>
      </c>
    </row>
    <row r="1076" spans="1:18" s="2" customFormat="1" x14ac:dyDescent="0.2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Price Deregulation</v>
      </c>
      <c r="C1076" s="361" t="str">
        <f t="shared" ref="C1076:C1089" si="54">C$1075</f>
        <v>Fuel Price Deregulation</v>
      </c>
      <c r="D1076" s="9" t="s">
        <v>47</v>
      </c>
      <c r="E1076" s="53"/>
      <c r="F1076" s="9" t="s">
        <v>88</v>
      </c>
      <c r="G1076" s="9"/>
      <c r="H1076" s="54">
        <v>724</v>
      </c>
      <c r="I1076" s="9" t="s">
        <v>45</v>
      </c>
      <c r="J1076" s="359" t="str">
        <f>IF(ISBLANK(INDEX('Policy Characteristics'!D:D,MATCH($C1076,'Policy Characteristics'!$C:$C,0))),"",INDEX('Policy Characteristics'!D:D,MATCH($C1076,'Policy Characteristics'!$C:$C,0)))</f>
        <v>Fuel Price Deregulation</v>
      </c>
      <c r="K1076" s="357" t="str">
        <f>IF(ISBLANK(INDEX('Policy Characteristics'!E:E,MATCH($C1076,'Policy Characteristics'!$C:$C,0))),"",INDEX('Policy Characteristics'!E:E,MATCH($C1076,'Policy Characteristics'!$C:$C,0)))</f>
        <v>cross fuel price deregulation</v>
      </c>
      <c r="L1076" s="379">
        <f>IF(ISBLANK(INDEX('Policy Characteristics'!F:F,MATCH($C1076,'Policy Characteristics'!$C:$C,0))),"",INDEX('Policy Characteristics'!F:F,MATCH($C1076,'Policy Characteristics'!$C:$C,0)))</f>
        <v>0</v>
      </c>
      <c r="M1076" s="379">
        <f>IF(ISBLANK(INDEX('Policy Characteristics'!G:G,MATCH($C1076,'Policy Characteristics'!$C:$C,0))),"",INDEX('Policy Characteristics'!G:G,MATCH($C1076,'Policy Characteristics'!$C:$C,0)))</f>
        <v>1</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price deregulated</v>
      </c>
      <c r="P1076" s="357" t="str">
        <f>IF(ISBLANK(INDEX('Policy Characteristics'!J:J,MATCH($C1076,'Policy Characteristics'!$C:$C,0))),"",INDEX('Policy Characteristics'!J:J,MATCH($C1076,'Policy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6" s="357" t="str">
        <f>IF(ISBLANK(INDEX('Policy Characteristics'!K:K,MATCH($C1076,'Policy Characteristics'!$C:$C,0))),"",INDEX('Policy Characteristics'!K:K,MATCH($C1076,'Policy Characteristics'!$C:$C,0)))</f>
        <v>fuels.html#fuel-price-deregulation</v>
      </c>
      <c r="R1076" s="357" t="str">
        <f>IF(ISBLANK(INDEX('Policy Characteristics'!L:L,MATCH($C1076,'Policy Characteristics'!$C:$C,0))),"",INDEX('Policy Characteristics'!L:L,MATCH($C1076,'Policy Characteristics'!$C:$C,0)))</f>
        <v/>
      </c>
    </row>
    <row r="1077" spans="1:18" s="2" customFormat="1" x14ac:dyDescent="0.2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Price Deregulation</v>
      </c>
      <c r="C1077" s="361" t="str">
        <f t="shared" si="54"/>
        <v>Fuel Price Deregulation</v>
      </c>
      <c r="D1077" s="9" t="s">
        <v>48</v>
      </c>
      <c r="E1077" s="53"/>
      <c r="F1077" s="9" t="s">
        <v>89</v>
      </c>
      <c r="G1077" s="9"/>
      <c r="H1077" s="54">
        <v>725</v>
      </c>
      <c r="I1077" s="9" t="s">
        <v>45</v>
      </c>
      <c r="J1077" s="359" t="str">
        <f>IF(ISBLANK(INDEX('Policy Characteristics'!D:D,MATCH($C1077,'Policy Characteristics'!$C:$C,0))),"",INDEX('Policy Characteristics'!D:D,MATCH($C1077,'Policy Characteristics'!$C:$C,0)))</f>
        <v>Fuel Price Deregulation</v>
      </c>
      <c r="K1077" s="357" t="str">
        <f>IF(ISBLANK(INDEX('Policy Characteristics'!E:E,MATCH($C1077,'Policy Characteristics'!$C:$C,0))),"",INDEX('Policy Characteristics'!E:E,MATCH($C1077,'Policy Characteristics'!$C:$C,0)))</f>
        <v>cross fuel price deregulation</v>
      </c>
      <c r="L1077" s="379">
        <f>IF(ISBLANK(INDEX('Policy Characteristics'!F:F,MATCH($C1077,'Policy Characteristics'!$C:$C,0))),"",INDEX('Policy Characteristics'!F:F,MATCH($C1077,'Policy Characteristics'!$C:$C,0)))</f>
        <v>0</v>
      </c>
      <c r="M1077" s="379">
        <f>IF(ISBLANK(INDEX('Policy Characteristics'!G:G,MATCH($C1077,'Policy Characteristics'!$C:$C,0))),"",INDEX('Policy Characteristics'!G:G,MATCH($C1077,'Policy Characteristics'!$C:$C,0)))</f>
        <v>1</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price deregulated</v>
      </c>
      <c r="P1077" s="357" t="str">
        <f>IF(ISBLANK(INDEX('Policy Characteristics'!J:J,MATCH($C1077,'Policy Characteristics'!$C:$C,0))),"",INDEX('Policy Characteristics'!J:J,MATCH($C1077,'Policy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7" s="357" t="str">
        <f>IF(ISBLANK(INDEX('Policy Characteristics'!K:K,MATCH($C1077,'Policy Characteristics'!$C:$C,0))),"",INDEX('Policy Characteristics'!K:K,MATCH($C1077,'Policy Characteristics'!$C:$C,0)))</f>
        <v>fuels.html#fuel-price-deregulation</v>
      </c>
      <c r="R1077" s="357" t="str">
        <f>IF(ISBLANK(INDEX('Policy Characteristics'!L:L,MATCH($C1077,'Policy Characteristics'!$C:$C,0))),"",INDEX('Policy Characteristics'!L:L,MATCH($C1077,'Policy Characteristics'!$C:$C,0)))</f>
        <v/>
      </c>
    </row>
    <row r="1078" spans="1:18" s="2" customFormat="1" x14ac:dyDescent="0.2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Price Deregulation</v>
      </c>
      <c r="C1078" s="361" t="str">
        <f t="shared" si="54"/>
        <v>Fuel Price Deregulation</v>
      </c>
      <c r="D1078" s="9" t="s">
        <v>52</v>
      </c>
      <c r="E1078" s="53"/>
      <c r="F1078" s="9" t="s">
        <v>93</v>
      </c>
      <c r="G1078" s="9"/>
      <c r="H1078" s="54">
        <v>726</v>
      </c>
      <c r="I1078" s="9" t="s">
        <v>45</v>
      </c>
      <c r="J1078" s="359" t="str">
        <f>IF(ISBLANK(INDEX('Policy Characteristics'!D:D,MATCH($C1078,'Policy Characteristics'!$C:$C,0))),"",INDEX('Policy Characteristics'!D:D,MATCH($C1078,'Policy Characteristics'!$C:$C,0)))</f>
        <v>Fuel Price Deregulation</v>
      </c>
      <c r="K1078" s="357" t="str">
        <f>IF(ISBLANK(INDEX('Policy Characteristics'!E:E,MATCH($C1078,'Policy Characteristics'!$C:$C,0))),"",INDEX('Policy Characteristics'!E:E,MATCH($C1078,'Policy Characteristics'!$C:$C,0)))</f>
        <v>cross fuel price deregulation</v>
      </c>
      <c r="L1078" s="379">
        <f>IF(ISBLANK(INDEX('Policy Characteristics'!F:F,MATCH($C1078,'Policy Characteristics'!$C:$C,0))),"",INDEX('Policy Characteristics'!F:F,MATCH($C1078,'Policy Characteristics'!$C:$C,0)))</f>
        <v>0</v>
      </c>
      <c r="M1078" s="379">
        <f>IF(ISBLANK(INDEX('Policy Characteristics'!G:G,MATCH($C1078,'Policy Characteristics'!$C:$C,0))),"",INDEX('Policy Characteristics'!G:G,MATCH($C1078,'Policy Characteristics'!$C:$C,0)))</f>
        <v>1</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price deregulated</v>
      </c>
      <c r="P1078" s="357" t="str">
        <f>IF(ISBLANK(INDEX('Policy Characteristics'!J:J,MATCH($C1078,'Policy Characteristics'!$C:$C,0))),"",INDEX('Policy Characteristics'!J:J,MATCH($C1078,'Policy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8" s="357" t="str">
        <f>IF(ISBLANK(INDEX('Policy Characteristics'!K:K,MATCH($C1078,'Policy Characteristics'!$C:$C,0))),"",INDEX('Policy Characteristics'!K:K,MATCH($C1078,'Policy Characteristics'!$C:$C,0)))</f>
        <v>fuels.html#fuel-price-deregulation</v>
      </c>
      <c r="R1078" s="357" t="str">
        <f>IF(ISBLANK(INDEX('Policy Characteristics'!L:L,MATCH($C1078,'Policy Characteristics'!$C:$C,0))),"",INDEX('Policy Characteristics'!L:L,MATCH($C1078,'Policy Characteristics'!$C:$C,0)))</f>
        <v/>
      </c>
    </row>
    <row r="1079" spans="1:18" s="2" customFormat="1" x14ac:dyDescent="0.2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Price Deregulation</v>
      </c>
      <c r="C1079" s="361" t="str">
        <f t="shared" si="54"/>
        <v>Fuel Price Deregulation</v>
      </c>
      <c r="D1079" s="9" t="s">
        <v>54</v>
      </c>
      <c r="E1079" s="53"/>
      <c r="F1079" s="9" t="s">
        <v>96</v>
      </c>
      <c r="G1079" s="9"/>
      <c r="H1079" s="54">
        <v>727</v>
      </c>
      <c r="I1079" s="9" t="s">
        <v>45</v>
      </c>
      <c r="J1079" s="359" t="str">
        <f>IF(ISBLANK(INDEX('Policy Characteristics'!D:D,MATCH($C1079,'Policy Characteristics'!$C:$C,0))),"",INDEX('Policy Characteristics'!D:D,MATCH($C1079,'Policy Characteristics'!$C:$C,0)))</f>
        <v>Fuel Price Deregulation</v>
      </c>
      <c r="K1079" s="357" t="str">
        <f>IF(ISBLANK(INDEX('Policy Characteristics'!E:E,MATCH($C1079,'Policy Characteristics'!$C:$C,0))),"",INDEX('Policy Characteristics'!E:E,MATCH($C1079,'Policy Characteristics'!$C:$C,0)))</f>
        <v>cross fuel price deregulation</v>
      </c>
      <c r="L1079" s="379">
        <f>IF(ISBLANK(INDEX('Policy Characteristics'!F:F,MATCH($C1079,'Policy Characteristics'!$C:$C,0))),"",INDEX('Policy Characteristics'!F:F,MATCH($C1079,'Policy Characteristics'!$C:$C,0)))</f>
        <v>0</v>
      </c>
      <c r="M1079" s="379">
        <f>IF(ISBLANK(INDEX('Policy Characteristics'!G:G,MATCH($C1079,'Policy Characteristics'!$C:$C,0))),"",INDEX('Policy Characteristics'!G:G,MATCH($C1079,'Policy Characteristics'!$C:$C,0)))</f>
        <v>1</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price deregulated</v>
      </c>
      <c r="P1079" s="357" t="str">
        <f>IF(ISBLANK(INDEX('Policy Characteristics'!J:J,MATCH($C1079,'Policy Characteristics'!$C:$C,0))),"",INDEX('Policy Characteristics'!J:J,MATCH($C1079,'Policy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79" s="357" t="str">
        <f>IF(ISBLANK(INDEX('Policy Characteristics'!K:K,MATCH($C1079,'Policy Characteristics'!$C:$C,0))),"",INDEX('Policy Characteristics'!K:K,MATCH($C1079,'Policy Characteristics'!$C:$C,0)))</f>
        <v>fuels.html#fuel-price-deregulation</v>
      </c>
      <c r="R1079" s="357" t="str">
        <f>IF(ISBLANK(INDEX('Policy Characteristics'!L:L,MATCH($C1079,'Policy Characteristics'!$C:$C,0))),"",INDEX('Policy Characteristics'!L:L,MATCH($C1079,'Policy Characteristics'!$C:$C,0)))</f>
        <v/>
      </c>
    </row>
    <row r="1080" spans="1:18" s="2" customFormat="1" x14ac:dyDescent="0.2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Price Deregulation</v>
      </c>
      <c r="C1080" s="361" t="str">
        <f t="shared" si="54"/>
        <v>Fuel Price Deregulation</v>
      </c>
      <c r="D1080" s="9" t="s">
        <v>55</v>
      </c>
      <c r="E1080" s="53"/>
      <c r="F1080" s="9" t="s">
        <v>97</v>
      </c>
      <c r="G1080" s="9"/>
      <c r="H1080" s="54">
        <v>728</v>
      </c>
      <c r="I1080" s="9" t="s">
        <v>45</v>
      </c>
      <c r="J1080" s="359" t="str">
        <f>IF(ISBLANK(INDEX('Policy Characteristics'!D:D,MATCH($C1080,'Policy Characteristics'!$C:$C,0))),"",INDEX('Policy Characteristics'!D:D,MATCH($C1080,'Policy Characteristics'!$C:$C,0)))</f>
        <v>Fuel Price Deregulation</v>
      </c>
      <c r="K1080" s="357" t="str">
        <f>IF(ISBLANK(INDEX('Policy Characteristics'!E:E,MATCH($C1080,'Policy Characteristics'!$C:$C,0))),"",INDEX('Policy Characteristics'!E:E,MATCH($C1080,'Policy Characteristics'!$C:$C,0)))</f>
        <v>cross fuel price deregulation</v>
      </c>
      <c r="L1080" s="379">
        <f>IF(ISBLANK(INDEX('Policy Characteristics'!F:F,MATCH($C1080,'Policy Characteristics'!$C:$C,0))),"",INDEX('Policy Characteristics'!F:F,MATCH($C1080,'Policy Characteristics'!$C:$C,0)))</f>
        <v>0</v>
      </c>
      <c r="M1080" s="379">
        <f>IF(ISBLANK(INDEX('Policy Characteristics'!G:G,MATCH($C1080,'Policy Characteristics'!$C:$C,0))),"",INDEX('Policy Characteristics'!G:G,MATCH($C1080,'Policy Characteristics'!$C:$C,0)))</f>
        <v>1</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price deregulated</v>
      </c>
      <c r="P1080" s="357" t="str">
        <f>IF(ISBLANK(INDEX('Policy Characteristics'!J:J,MATCH($C1080,'Policy Characteristics'!$C:$C,0))),"",INDEX('Policy Characteristics'!J:J,MATCH($C1080,'Policy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0" s="357" t="str">
        <f>IF(ISBLANK(INDEX('Policy Characteristics'!K:K,MATCH($C1080,'Policy Characteristics'!$C:$C,0))),"",INDEX('Policy Characteristics'!K:K,MATCH($C1080,'Policy Characteristics'!$C:$C,0)))</f>
        <v>fuels.html#fuel-price-deregulation</v>
      </c>
      <c r="R1080" s="357" t="str">
        <f>IF(ISBLANK(INDEX('Policy Characteristics'!L:L,MATCH($C1080,'Policy Characteristics'!$C:$C,0))),"",INDEX('Policy Characteristics'!L:L,MATCH($C1080,'Policy Characteristics'!$C:$C,0)))</f>
        <v/>
      </c>
    </row>
    <row r="1081" spans="1:18" s="2" customFormat="1" x14ac:dyDescent="0.25">
      <c r="A1081" s="357" t="str">
        <f>IF(ISBLANK(INDEX('Policy Characteristics'!A:A,MATCH($C1081,'Policy Characteristics'!$C:$C,0))),"",INDEX('Policy Characteristics'!A:A,MATCH($C1081,'Policy Characteristics'!$C:$C,0)))</f>
        <v>Cross-Sector</v>
      </c>
      <c r="B1081" s="357" t="str">
        <f>IF(ISBLANK(INDEX('Policy Characteristics'!B:B,MATCH($C1081,'Policy Characteristics'!$C:$C,0))),"",INDEX('Policy Characteristics'!B:B,MATCH($C1081,'Policy Characteristics'!$C:$C,0)))</f>
        <v>Fuel Price Deregulation</v>
      </c>
      <c r="C1081" s="361" t="str">
        <f t="shared" si="54"/>
        <v>Fuel Price Deregulation</v>
      </c>
      <c r="D1081" s="9" t="s">
        <v>56</v>
      </c>
      <c r="E1081" s="53"/>
      <c r="F1081" s="9" t="s">
        <v>98</v>
      </c>
      <c r="G1081" s="9"/>
      <c r="H1081" s="54">
        <v>729</v>
      </c>
      <c r="I1081" s="9" t="s">
        <v>45</v>
      </c>
      <c r="J1081" s="359" t="str">
        <f>IF(ISBLANK(INDEX('Policy Characteristics'!D:D,MATCH($C1081,'Policy Characteristics'!$C:$C,0))),"",INDEX('Policy Characteristics'!D:D,MATCH($C1081,'Policy Characteristics'!$C:$C,0)))</f>
        <v>Fuel Price Deregulation</v>
      </c>
      <c r="K1081" s="357" t="str">
        <f>IF(ISBLANK(INDEX('Policy Characteristics'!E:E,MATCH($C1081,'Policy Characteristics'!$C:$C,0))),"",INDEX('Policy Characteristics'!E:E,MATCH($C1081,'Policy Characteristics'!$C:$C,0)))</f>
        <v>cross fuel price deregulation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1</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of price deregulated</v>
      </c>
      <c r="P1081" s="357" t="str">
        <f>IF(ISBLANK(INDEX('Policy Characteristics'!J:J,MATCH($C1081,'Policy Characteristics'!$C:$C,0))),"",INDEX('Policy Characteristics'!J:J,MATCH($C1081,'Policy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1" s="357" t="str">
        <f>IF(ISBLANK(INDEX('Policy Characteristics'!K:K,MATCH($C1081,'Policy Characteristics'!$C:$C,0))),"",INDEX('Policy Characteristics'!K:K,MATCH($C1081,'Policy Characteristics'!$C:$C,0)))</f>
        <v>fuels.html#fuel-price-deregulation</v>
      </c>
      <c r="R1081" s="357" t="str">
        <f>IF(ISBLANK(INDEX('Policy Characteristics'!L:L,MATCH($C1081,'Policy Characteristics'!$C:$C,0))),"",INDEX('Policy Characteristics'!L:L,MATCH($C1081,'Policy Characteristics'!$C:$C,0)))</f>
        <v/>
      </c>
    </row>
    <row r="1082" spans="1:18" s="2" customFormat="1" x14ac:dyDescent="0.25">
      <c r="A1082" s="357" t="str">
        <f>IF(ISBLANK(INDEX('Policy Characteristics'!A:A,MATCH($C1082,'Policy Characteristics'!$C:$C,0))),"",INDEX('Policy Characteristics'!A:A,MATCH($C1082,'Policy Characteristics'!$C:$C,0)))</f>
        <v>Cross-Sector</v>
      </c>
      <c r="B1082" s="357" t="str">
        <f>IF(ISBLANK(INDEX('Policy Characteristics'!B:B,MATCH($C1082,'Policy Characteristics'!$C:$C,0))),"",INDEX('Policy Characteristics'!B:B,MATCH($C1082,'Policy Characteristics'!$C:$C,0)))</f>
        <v>Fuel Price Deregulation</v>
      </c>
      <c r="C1082" s="361" t="str">
        <f t="shared" si="54"/>
        <v>Fuel Price Deregulation</v>
      </c>
      <c r="D1082" s="9" t="s">
        <v>57</v>
      </c>
      <c r="E1082" s="53"/>
      <c r="F1082" s="9" t="s">
        <v>99</v>
      </c>
      <c r="G1082" s="9"/>
      <c r="H1082" s="54">
        <v>730</v>
      </c>
      <c r="I1082" s="9" t="s">
        <v>45</v>
      </c>
      <c r="J1082" s="359" t="str">
        <f>IF(ISBLANK(INDEX('Policy Characteristics'!D:D,MATCH($C1082,'Policy Characteristics'!$C:$C,0))),"",INDEX('Policy Characteristics'!D:D,MATCH($C1082,'Policy Characteristics'!$C:$C,0)))</f>
        <v>Fuel Price Deregulation</v>
      </c>
      <c r="K1082" s="357" t="str">
        <f>IF(ISBLANK(INDEX('Policy Characteristics'!E:E,MATCH($C1082,'Policy Characteristics'!$C:$C,0))),"",INDEX('Policy Characteristics'!E:E,MATCH($C1082,'Policy Characteristics'!$C:$C,0)))</f>
        <v>cross fuel price deregulation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1</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of price deregulated</v>
      </c>
      <c r="P1082" s="357" t="str">
        <f>IF(ISBLANK(INDEX('Policy Characteristics'!J:J,MATCH($C1082,'Policy Characteristics'!$C:$C,0))),"",INDEX('Policy Characteristics'!J:J,MATCH($C1082,'Policy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2" s="357" t="str">
        <f>IF(ISBLANK(INDEX('Policy Characteristics'!K:K,MATCH($C1082,'Policy Characteristics'!$C:$C,0))),"",INDEX('Policy Characteristics'!K:K,MATCH($C1082,'Policy Characteristics'!$C:$C,0)))</f>
        <v>fuels.html#fuel-price-deregulation</v>
      </c>
      <c r="R1082" s="357" t="str">
        <f>IF(ISBLANK(INDEX('Policy Characteristics'!L:L,MATCH($C1082,'Policy Characteristics'!$C:$C,0))),"",INDEX('Policy Characteristics'!L:L,MATCH($C1082,'Policy Characteristics'!$C:$C,0)))</f>
        <v/>
      </c>
    </row>
    <row r="1083" spans="1:18" s="2" customFormat="1" x14ac:dyDescent="0.25">
      <c r="A1083" s="357" t="str">
        <f>IF(ISBLANK(INDEX('Policy Characteristics'!A:A,MATCH($C1083,'Policy Characteristics'!$C:$C,0))),"",INDEX('Policy Characteristics'!A:A,MATCH($C1083,'Policy Characteristics'!$C:$C,0)))</f>
        <v>Cross-Sector</v>
      </c>
      <c r="B1083" s="357" t="str">
        <f>IF(ISBLANK(INDEX('Policy Characteristics'!B:B,MATCH($C1083,'Policy Characteristics'!$C:$C,0))),"",INDEX('Policy Characteristics'!B:B,MATCH($C1083,'Policy Characteristics'!$C:$C,0)))</f>
        <v>Fuel Price Deregulation</v>
      </c>
      <c r="C1083" s="361" t="str">
        <f t="shared" si="54"/>
        <v>Fuel Price Deregulation</v>
      </c>
      <c r="D1083" s="9" t="s">
        <v>2530</v>
      </c>
      <c r="E1083" s="53"/>
      <c r="F1083" s="9" t="s">
        <v>2531</v>
      </c>
      <c r="G1083" s="9"/>
      <c r="H1083" s="54">
        <v>731</v>
      </c>
      <c r="I1083" s="9" t="s">
        <v>45</v>
      </c>
      <c r="J1083" s="359" t="str">
        <f>IF(ISBLANK(INDEX('Policy Characteristics'!D:D,MATCH($C1083,'Policy Characteristics'!$C:$C,0))),"",INDEX('Policy Characteristics'!D:D,MATCH($C1083,'Policy Characteristics'!$C:$C,0)))</f>
        <v>Fuel Price Deregulation</v>
      </c>
      <c r="K1083" s="357" t="str">
        <f>IF(ISBLANK(INDEX('Policy Characteristics'!E:E,MATCH($C1083,'Policy Characteristics'!$C:$C,0))),"",INDEX('Policy Characteristics'!E:E,MATCH($C1083,'Policy Characteristics'!$C:$C,0)))</f>
        <v>cross fuel price deregulation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1</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of price deregulated</v>
      </c>
      <c r="P1083" s="357" t="str">
        <f>IF(ISBLANK(INDEX('Policy Characteristics'!J:J,MATCH($C1083,'Policy Characteristics'!$C:$C,0))),"",INDEX('Policy Characteristics'!J:J,MATCH($C1083,'Policy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3" s="357" t="str">
        <f>IF(ISBLANK(INDEX('Policy Characteristics'!K:K,MATCH($C1083,'Policy Characteristics'!$C:$C,0))),"",INDEX('Policy Characteristics'!K:K,MATCH($C1083,'Policy Characteristics'!$C:$C,0)))</f>
        <v>fuels.html#fuel-price-deregulation</v>
      </c>
      <c r="R1083" s="357" t="str">
        <f>IF(ISBLANK(INDEX('Policy Characteristics'!L:L,MATCH($C1083,'Policy Characteristics'!$C:$C,0))),"",INDEX('Policy Characteristics'!L:L,MATCH($C1083,'Policy Characteristics'!$C:$C,0)))</f>
        <v/>
      </c>
    </row>
    <row r="1084" spans="1:18" s="2" customFormat="1" x14ac:dyDescent="0.25">
      <c r="A1084" s="357" t="str">
        <f>IF(ISBLANK(INDEX('Policy Characteristics'!A:A,MATCH($C1084,'Policy Characteristics'!$C:$C,0))),"",INDEX('Policy Characteristics'!A:A,MATCH($C1084,'Policy Characteristics'!$C:$C,0)))</f>
        <v>Cross-Sector</v>
      </c>
      <c r="B1084" s="357" t="str">
        <f>IF(ISBLANK(INDEX('Policy Characteristics'!B:B,MATCH($C1084,'Policy Characteristics'!$C:$C,0))),"",INDEX('Policy Characteristics'!B:B,MATCH($C1084,'Policy Characteristics'!$C:$C,0)))</f>
        <v>Fuel Price Deregulation</v>
      </c>
      <c r="C1084" s="361" t="str">
        <f t="shared" si="54"/>
        <v>Fuel Price Deregulation</v>
      </c>
      <c r="D1084" s="9" t="s">
        <v>468</v>
      </c>
      <c r="E1084" s="53"/>
      <c r="F1084" s="9" t="s">
        <v>469</v>
      </c>
      <c r="G1084" s="9"/>
      <c r="H1084" s="54">
        <v>732</v>
      </c>
      <c r="I1084" s="9" t="s">
        <v>45</v>
      </c>
      <c r="J1084" s="359" t="str">
        <f>IF(ISBLANK(INDEX('Policy Characteristics'!D:D,MATCH($C1084,'Policy Characteristics'!$C:$C,0))),"",INDEX('Policy Characteristics'!D:D,MATCH($C1084,'Policy Characteristics'!$C:$C,0)))</f>
        <v>Fuel Price Deregulation</v>
      </c>
      <c r="K1084" s="357" t="str">
        <f>IF(ISBLANK(INDEX('Policy Characteristics'!E:E,MATCH($C1084,'Policy Characteristics'!$C:$C,0))),"",INDEX('Policy Characteristics'!E:E,MATCH($C1084,'Policy Characteristics'!$C:$C,0)))</f>
        <v>cross fuel price deregulation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1</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of price deregulated</v>
      </c>
      <c r="P1084" s="357" t="str">
        <f>IF(ISBLANK(INDEX('Policy Characteristics'!J:J,MATCH($C1084,'Policy Characteristics'!$C:$C,0))),"",INDEX('Policy Characteristics'!J:J,MATCH($C1084,'Policy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4" s="357" t="str">
        <f>IF(ISBLANK(INDEX('Policy Characteristics'!K:K,MATCH($C1084,'Policy Characteristics'!$C:$C,0))),"",INDEX('Policy Characteristics'!K:K,MATCH($C1084,'Policy Characteristics'!$C:$C,0)))</f>
        <v>fuels.html#fuel-price-deregulation</v>
      </c>
      <c r="R1084" s="357" t="str">
        <f>IF(ISBLANK(INDEX('Policy Characteristics'!L:L,MATCH($C1084,'Policy Characteristics'!$C:$C,0))),"",INDEX('Policy Characteristics'!L:L,MATCH($C1084,'Policy Characteristics'!$C:$C,0)))</f>
        <v/>
      </c>
    </row>
    <row r="1085" spans="1:18" s="2" customFormat="1" x14ac:dyDescent="0.25">
      <c r="A1085" s="357" t="str">
        <f>IF(ISBLANK(INDEX('Policy Characteristics'!A:A,MATCH($C1085,'Policy Characteristics'!$C:$C,0))),"",INDEX('Policy Characteristics'!A:A,MATCH($C1085,'Policy Characteristics'!$C:$C,0)))</f>
        <v>Cross-Sector</v>
      </c>
      <c r="B1085" s="357" t="str">
        <f>IF(ISBLANK(INDEX('Policy Characteristics'!B:B,MATCH($C1085,'Policy Characteristics'!$C:$C,0))),"",INDEX('Policy Characteristics'!B:B,MATCH($C1085,'Policy Characteristics'!$C:$C,0)))</f>
        <v>Fuel Price Deregulation</v>
      </c>
      <c r="C1085" s="361" t="str">
        <f t="shared" si="54"/>
        <v>Fuel Price Deregulation</v>
      </c>
      <c r="D1085" s="9" t="s">
        <v>2522</v>
      </c>
      <c r="E1085" s="53"/>
      <c r="F1085" s="9" t="s">
        <v>2526</v>
      </c>
      <c r="G1085" s="9"/>
      <c r="H1085" s="54">
        <v>733</v>
      </c>
      <c r="I1085" s="9" t="s">
        <v>45</v>
      </c>
      <c r="J1085" s="359" t="str">
        <f>IF(ISBLANK(INDEX('Policy Characteristics'!D:D,MATCH($C1085,'Policy Characteristics'!$C:$C,0))),"",INDEX('Policy Characteristics'!D:D,MATCH($C1085,'Policy Characteristics'!$C:$C,0)))</f>
        <v>Fuel Price Deregulation</v>
      </c>
      <c r="K1085" s="357" t="str">
        <f>IF(ISBLANK(INDEX('Policy Characteristics'!E:E,MATCH($C1085,'Policy Characteristics'!$C:$C,0))),"",INDEX('Policy Characteristics'!E:E,MATCH($C1085,'Policy Characteristics'!$C:$C,0)))</f>
        <v>cross fuel price deregulation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1</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of price deregulated</v>
      </c>
      <c r="P1085" s="357" t="str">
        <f>IF(ISBLANK(INDEX('Policy Characteristics'!J:J,MATCH($C1085,'Policy Characteristics'!$C:$C,0))),"",INDEX('Policy Characteristics'!J:J,MATCH($C1085,'Policy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5" s="357" t="str">
        <f>IF(ISBLANK(INDEX('Policy Characteristics'!K:K,MATCH($C1085,'Policy Characteristics'!$C:$C,0))),"",INDEX('Policy Characteristics'!K:K,MATCH($C1085,'Policy Characteristics'!$C:$C,0)))</f>
        <v>fuels.html#fuel-price-deregulation</v>
      </c>
      <c r="R1085" s="357" t="str">
        <f>IF(ISBLANK(INDEX('Policy Characteristics'!L:L,MATCH($C1085,'Policy Characteristics'!$C:$C,0))),"",INDEX('Policy Characteristics'!L:L,MATCH($C1085,'Policy Characteristics'!$C:$C,0)))</f>
        <v/>
      </c>
    </row>
    <row r="1086" spans="1:18" s="2" customFormat="1" x14ac:dyDescent="0.25">
      <c r="A1086" s="357" t="str">
        <f>IF(ISBLANK(INDEX('Policy Characteristics'!A:A,MATCH($C1086,'Policy Characteristics'!$C:$C,0))),"",INDEX('Policy Characteristics'!A:A,MATCH($C1086,'Policy Characteristics'!$C:$C,0)))</f>
        <v>Cross-Sector</v>
      </c>
      <c r="B1086" s="357" t="str">
        <f>IF(ISBLANK(INDEX('Policy Characteristics'!B:B,MATCH($C1086,'Policy Characteristics'!$C:$C,0))),"",INDEX('Policy Characteristics'!B:B,MATCH($C1086,'Policy Characteristics'!$C:$C,0)))</f>
        <v>Fuel Price Deregulation</v>
      </c>
      <c r="C1086" s="361" t="str">
        <f t="shared" si="54"/>
        <v>Fuel Price Deregulation</v>
      </c>
      <c r="D1086" s="9" t="s">
        <v>2532</v>
      </c>
      <c r="E1086" s="53"/>
      <c r="F1086" s="9" t="s">
        <v>2533</v>
      </c>
      <c r="G1086" s="9"/>
      <c r="H1086" s="54">
        <v>734</v>
      </c>
      <c r="I1086" s="9" t="s">
        <v>45</v>
      </c>
      <c r="J1086" s="359" t="str">
        <f>IF(ISBLANK(INDEX('Policy Characteristics'!D:D,MATCH($C1086,'Policy Characteristics'!$C:$C,0))),"",INDEX('Policy Characteristics'!D:D,MATCH($C1086,'Policy Characteristics'!$C:$C,0)))</f>
        <v>Fuel Price Deregulation</v>
      </c>
      <c r="K1086" s="357" t="str">
        <f>IF(ISBLANK(INDEX('Policy Characteristics'!E:E,MATCH($C1086,'Policy Characteristics'!$C:$C,0))),"",INDEX('Policy Characteristics'!E:E,MATCH($C1086,'Policy Characteristics'!$C:$C,0)))</f>
        <v>cross fuel price deregulation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1</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of price deregulated</v>
      </c>
      <c r="P1086" s="357" t="str">
        <f>IF(ISBLANK(INDEX('Policy Characteristics'!J:J,MATCH($C1086,'Policy Characteristics'!$C:$C,0))),"",INDEX('Policy Characteristics'!J:J,MATCH($C1086,'Policy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6" s="357" t="str">
        <f>IF(ISBLANK(INDEX('Policy Characteristics'!K:K,MATCH($C1086,'Policy Characteristics'!$C:$C,0))),"",INDEX('Policy Characteristics'!K:K,MATCH($C1086,'Policy Characteristics'!$C:$C,0)))</f>
        <v>fuels.html#fuel-price-deregulation</v>
      </c>
      <c r="R1086" s="357" t="str">
        <f>IF(ISBLANK(INDEX('Policy Characteristics'!L:L,MATCH($C1086,'Policy Characteristics'!$C:$C,0))),"",INDEX('Policy Characteristics'!L:L,MATCH($C1086,'Policy Characteristics'!$C:$C,0)))</f>
        <v/>
      </c>
    </row>
    <row r="1087" spans="1:18" s="2" customFormat="1" x14ac:dyDescent="0.25">
      <c r="A1087" s="357" t="str">
        <f>IF(ISBLANK(INDEX('Policy Characteristics'!A:A,MATCH($C1087,'Policy Characteristics'!$C:$C,0))),"",INDEX('Policy Characteristics'!A:A,MATCH($C1087,'Policy Characteristics'!$C:$C,0)))</f>
        <v>Cross-Sector</v>
      </c>
      <c r="B1087" s="357" t="str">
        <f>IF(ISBLANK(INDEX('Policy Characteristics'!B:B,MATCH($C1087,'Policy Characteristics'!$C:$C,0))),"",INDEX('Policy Characteristics'!B:B,MATCH($C1087,'Policy Characteristics'!$C:$C,0)))</f>
        <v>Fuel Price Deregulation</v>
      </c>
      <c r="C1087" s="361" t="str">
        <f t="shared" si="54"/>
        <v>Fuel Price Deregulation</v>
      </c>
      <c r="D1087" s="9" t="s">
        <v>2523</v>
      </c>
      <c r="E1087" s="53"/>
      <c r="F1087" s="9" t="s">
        <v>2527</v>
      </c>
      <c r="G1087" s="9"/>
      <c r="H1087" s="54">
        <v>735</v>
      </c>
      <c r="I1087" s="9" t="s">
        <v>45</v>
      </c>
      <c r="J1087" s="359" t="str">
        <f>IF(ISBLANK(INDEX('Policy Characteristics'!D:D,MATCH($C1087,'Policy Characteristics'!$C:$C,0))),"",INDEX('Policy Characteristics'!D:D,MATCH($C1087,'Policy Characteristics'!$C:$C,0)))</f>
        <v>Fuel Price Deregulation</v>
      </c>
      <c r="K1087" s="357" t="str">
        <f>IF(ISBLANK(INDEX('Policy Characteristics'!E:E,MATCH($C1087,'Policy Characteristics'!$C:$C,0))),"",INDEX('Policy Characteristics'!E:E,MATCH($C1087,'Policy Characteristics'!$C:$C,0)))</f>
        <v>cross fuel price deregulation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1</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of price deregulated</v>
      </c>
      <c r="P1087" s="357" t="str">
        <f>IF(ISBLANK(INDEX('Policy Characteristics'!J:J,MATCH($C1087,'Policy Characteristics'!$C:$C,0))),"",INDEX('Policy Characteristics'!J:J,MATCH($C1087,'Policy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7" s="357" t="str">
        <f>IF(ISBLANK(INDEX('Policy Characteristics'!K:K,MATCH($C1087,'Policy Characteristics'!$C:$C,0))),"",INDEX('Policy Characteristics'!K:K,MATCH($C1087,'Policy Characteristics'!$C:$C,0)))</f>
        <v>fuels.html#fuel-price-deregulation</v>
      </c>
      <c r="R1087" s="357" t="str">
        <f>IF(ISBLANK(INDEX('Policy Characteristics'!L:L,MATCH($C1087,'Policy Characteristics'!$C:$C,0))),"",INDEX('Policy Characteristics'!L:L,MATCH($C1087,'Policy Characteristics'!$C:$C,0)))</f>
        <v/>
      </c>
    </row>
    <row r="1088" spans="1:18" s="2" customFormat="1" x14ac:dyDescent="0.25">
      <c r="A1088" s="357" t="str">
        <f>IF(ISBLANK(INDEX('Policy Characteristics'!A:A,MATCH($C1088,'Policy Characteristics'!$C:$C,0))),"",INDEX('Policy Characteristics'!A:A,MATCH($C1088,'Policy Characteristics'!$C:$C,0)))</f>
        <v>Cross-Sector</v>
      </c>
      <c r="B1088" s="357" t="str">
        <f>IF(ISBLANK(INDEX('Policy Characteristics'!B:B,MATCH($C1088,'Policy Characteristics'!$C:$C,0))),"",INDEX('Policy Characteristics'!B:B,MATCH($C1088,'Policy Characteristics'!$C:$C,0)))</f>
        <v>Fuel Price Deregulation</v>
      </c>
      <c r="C1088" s="361" t="str">
        <f t="shared" si="54"/>
        <v>Fuel Price Deregulation</v>
      </c>
      <c r="D1088" s="9" t="s">
        <v>2524</v>
      </c>
      <c r="E1088" s="53"/>
      <c r="F1088" s="9" t="s">
        <v>2528</v>
      </c>
      <c r="G1088" s="9"/>
      <c r="H1088" s="54">
        <v>736</v>
      </c>
      <c r="I1088" s="9" t="s">
        <v>45</v>
      </c>
      <c r="J1088" s="359" t="str">
        <f>IF(ISBLANK(INDEX('Policy Characteristics'!D:D,MATCH($C1088,'Policy Characteristics'!$C:$C,0))),"",INDEX('Policy Characteristics'!D:D,MATCH($C1088,'Policy Characteristics'!$C:$C,0)))</f>
        <v>Fuel Price Deregulation</v>
      </c>
      <c r="K1088" s="357" t="str">
        <f>IF(ISBLANK(INDEX('Policy Characteristics'!E:E,MATCH($C1088,'Policy Characteristics'!$C:$C,0))),"",INDEX('Policy Characteristics'!E:E,MATCH($C1088,'Policy Characteristics'!$C:$C,0)))</f>
        <v>cross fuel price deregulation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1</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of price deregulated</v>
      </c>
      <c r="P1088" s="357" t="str">
        <f>IF(ISBLANK(INDEX('Policy Characteristics'!J:J,MATCH($C1088,'Policy Characteristics'!$C:$C,0))),"",INDEX('Policy Characteristics'!J:J,MATCH($C1088,'Policy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8" s="357" t="str">
        <f>IF(ISBLANK(INDEX('Policy Characteristics'!K:K,MATCH($C1088,'Policy Characteristics'!$C:$C,0))),"",INDEX('Policy Characteristics'!K:K,MATCH($C1088,'Policy Characteristics'!$C:$C,0)))</f>
        <v>fuels.html#fuel-price-deregulation</v>
      </c>
      <c r="R1088" s="357" t="str">
        <f>IF(ISBLANK(INDEX('Policy Characteristics'!L:L,MATCH($C1088,'Policy Characteristics'!$C:$C,0))),"",INDEX('Policy Characteristics'!L:L,MATCH($C1088,'Policy Characteristics'!$C:$C,0)))</f>
        <v/>
      </c>
    </row>
    <row r="1089" spans="1:18" s="2" customFormat="1" x14ac:dyDescent="0.25">
      <c r="A1089" s="357" t="str">
        <f>IF(ISBLANK(INDEX('Policy Characteristics'!A:A,MATCH($C1089,'Policy Characteristics'!$C:$C,0))),"",INDEX('Policy Characteristics'!A:A,MATCH($C1089,'Policy Characteristics'!$C:$C,0)))</f>
        <v>Cross-Sector</v>
      </c>
      <c r="B1089" s="357" t="str">
        <f>IF(ISBLANK(INDEX('Policy Characteristics'!B:B,MATCH($C1089,'Policy Characteristics'!$C:$C,0))),"",INDEX('Policy Characteristics'!B:B,MATCH($C1089,'Policy Characteristics'!$C:$C,0)))</f>
        <v>Fuel Price Deregulation</v>
      </c>
      <c r="C1089" s="361" t="str">
        <f t="shared" si="54"/>
        <v>Fuel Price Deregulation</v>
      </c>
      <c r="D1089" s="9" t="s">
        <v>2525</v>
      </c>
      <c r="E1089" s="53"/>
      <c r="F1089" s="9" t="s">
        <v>2529</v>
      </c>
      <c r="G1089" s="9"/>
      <c r="H1089" s="54">
        <v>737</v>
      </c>
      <c r="I1089" s="9" t="s">
        <v>45</v>
      </c>
      <c r="J1089" s="359" t="str">
        <f>IF(ISBLANK(INDEX('Policy Characteristics'!D:D,MATCH($C1089,'Policy Characteristics'!$C:$C,0))),"",INDEX('Policy Characteristics'!D:D,MATCH($C1089,'Policy Characteristics'!$C:$C,0)))</f>
        <v>Fuel Price Deregulation</v>
      </c>
      <c r="K1089" s="357" t="str">
        <f>IF(ISBLANK(INDEX('Policy Characteristics'!E:E,MATCH($C1089,'Policy Characteristics'!$C:$C,0))),"",INDEX('Policy Characteristics'!E:E,MATCH($C1089,'Policy Characteristics'!$C:$C,0)))</f>
        <v>cross fuel price deregulation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1</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of price deregulated</v>
      </c>
      <c r="P1089" s="357" t="str">
        <f>IF(ISBLANK(INDEX('Policy Characteristics'!J:J,MATCH($C1089,'Policy Characteristics'!$C:$C,0))),"",INDEX('Policy Characteristics'!J:J,MATCH($C1089,'Policy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89" s="357" t="str">
        <f>IF(ISBLANK(INDEX('Policy Characteristics'!K:K,MATCH($C1089,'Policy Characteristics'!$C:$C,0))),"",INDEX('Policy Characteristics'!K:K,MATCH($C1089,'Policy Characteristics'!$C:$C,0)))</f>
        <v>fuels.html#fuel-price-deregulation</v>
      </c>
      <c r="R1089" s="357" t="str">
        <f>IF(ISBLANK(INDEX('Policy Characteristics'!L:L,MATCH($C1089,'Policy Characteristics'!$C:$C,0))),"",INDEX('Policy Characteristics'!L:L,MATCH($C1089,'Policy Characteristics'!$C:$C,0)))</f>
        <v/>
      </c>
    </row>
    <row r="1090" spans="1:18" s="5" customFormat="1" x14ac:dyDescent="0.25">
      <c r="A1090" s="357" t="str">
        <f>IF(ISBLANK(INDEX('Policy Characteristics'!A:A,MATCH($C1090,'Policy Characteristics'!$C:$C,0))),"",INDEX('Policy Characteristics'!A:A,MATCH($C1090,'Policy Characteristics'!$C:$C,0)))</f>
        <v>Cross-Sector</v>
      </c>
      <c r="B1090" s="357" t="str">
        <f>IF(ISBLANK(INDEX('Policy Characteristics'!B:B,MATCH($C1090,'Policy Characteristics'!$C:$C,0))),"",INDEX('Policy Characteristics'!B:B,MATCH($C1090,'Policy Characteristics'!$C:$C,0)))</f>
        <v>Fuel Taxes or Subsidies</v>
      </c>
      <c r="C1090" s="362" t="s">
        <v>3463</v>
      </c>
      <c r="D1090" s="53" t="s">
        <v>53</v>
      </c>
      <c r="E1090" s="53"/>
      <c r="F1090" s="53" t="s">
        <v>94</v>
      </c>
      <c r="G1090" s="53"/>
      <c r="H1090" s="54">
        <v>78</v>
      </c>
      <c r="I1090" s="53" t="s">
        <v>44</v>
      </c>
      <c r="J1090" s="359" t="str">
        <f>IF(ISBLANK(INDEX('Policy Characteristics'!D:D,MATCH($C1090,'Policy Characteristics'!$C:$C,0))),"",INDEX('Policy Characteristics'!D:D,MATCH($C1090,'Policy Characteristics'!$C:$C,0)))</f>
        <v>Fuel Taxes or Subsidies</v>
      </c>
      <c r="K1090" s="357" t="str">
        <f>IF(ISBLANK(INDEX('Policy Characteristics'!E:E,MATCH($C1090,'Policy Characteristics'!$C:$C,0))),"",INDEX('Policy Characteristics'!E:E,MATCH($C1090,'Policy Characteristics'!$C:$C,0)))</f>
        <v>cross fuel tax</v>
      </c>
      <c r="L1090" s="379">
        <f>IF(ISBLANK(INDEX('Policy Characteristics'!F:F,MATCH($C1090,'Policy Characteristics'!$C:$C,0))),"",INDEX('Policy Characteristics'!F:F,MATCH($C1090,'Policy Characteristics'!$C:$C,0)))</f>
        <v>-0.5</v>
      </c>
      <c r="M1090" s="379">
        <f>IF(ISBLANK(INDEX('Policy Characteristics'!G:G,MATCH($C1090,'Policy Characteristics'!$C:$C,0))),"",INDEX('Policy Characteristics'!G:G,MATCH($C1090,'Policy Characteristics'!$C:$C,0)))</f>
        <v>0.5</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of BAU price</v>
      </c>
      <c r="P1090" s="357" t="str">
        <f>IF(ISBLANK(INDEX('Policy Characteristics'!J:J,MATCH($C1090,'Policy Characteristics'!$C:$C,0))),"",INDEX('Policy Characteristics'!J:J,MATCH($C1090,'Policy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0" s="357" t="str">
        <f>IF(ISBLANK(INDEX('Policy Characteristics'!K:K,MATCH($C1090,'Policy Characteristics'!$C:$C,0))),"",INDEX('Policy Characteristics'!K:K,MATCH($C1090,'Policy Characteristics'!$C:$C,0)))</f>
        <v>fuels.html#fuel-taxes</v>
      </c>
      <c r="R1090" s="357" t="str">
        <f>IF(ISBLANK(INDEX('Policy Characteristics'!L:L,MATCH($C1090,'Policy Characteristics'!$C:$C,0))),"",INDEX('Policy Characteristics'!L:L,MATCH($C1090,'Policy Characteristics'!$C:$C,0)))</f>
        <v>fuel-taxes.html</v>
      </c>
    </row>
    <row r="1091" spans="1:18" s="5" customFormat="1" x14ac:dyDescent="0.25">
      <c r="A1091" s="357" t="str">
        <f>IF(ISBLANK(INDEX('Policy Characteristics'!A:A,MATCH($C1091,'Policy Characteristics'!$C:$C,0))),"",INDEX('Policy Characteristics'!A:A,MATCH($C1091,'Policy Characteristics'!$C:$C,0)))</f>
        <v>Cross-Sector</v>
      </c>
      <c r="B1091" s="357" t="str">
        <f>IF(ISBLANK(INDEX('Policy Characteristics'!B:B,MATCH($C1091,'Policy Characteristics'!$C:$C,0))),"",INDEX('Policy Characteristics'!B:B,MATCH($C1091,'Policy Characteristics'!$C:$C,0)))</f>
        <v>Fuel Taxes or Subsidies</v>
      </c>
      <c r="C1091" s="365" t="str">
        <f t="shared" ref="C1091:C1103" si="55">C$1090</f>
        <v>Additional Fuel Tax or Subsidy Rate by Fuel</v>
      </c>
      <c r="D1091" s="9" t="s">
        <v>475</v>
      </c>
      <c r="E1091" s="9"/>
      <c r="F1091" s="9" t="s">
        <v>472</v>
      </c>
      <c r="G1091" s="55"/>
      <c r="H1091" s="54">
        <v>79</v>
      </c>
      <c r="I1091" s="9" t="s">
        <v>44</v>
      </c>
      <c r="J1091" s="359" t="str">
        <f>IF(ISBLANK(INDEX('Policy Characteristics'!D:D,MATCH($C1091,'Policy Characteristics'!$C:$C,0))),"",INDEX('Policy Characteristics'!D:D,MATCH($C1091,'Policy Characteristics'!$C:$C,0)))</f>
        <v>Fuel Taxes or Subsidies</v>
      </c>
      <c r="K1091" s="357" t="str">
        <f>IF(ISBLANK(INDEX('Policy Characteristics'!E:E,MATCH($C1091,'Policy Characteristics'!$C:$C,0))),"",INDEX('Policy Characteristics'!E:E,MATCH($C1091,'Policy Characteristics'!$C:$C,0)))</f>
        <v>cross fuel tax</v>
      </c>
      <c r="L1091" s="379">
        <f>IF(ISBLANK(INDEX('Policy Characteristics'!F:F,MATCH($C1091,'Policy Characteristics'!$C:$C,0))),"",INDEX('Policy Characteristics'!F:F,MATCH($C1091,'Policy Characteristics'!$C:$C,0)))</f>
        <v>-0.5</v>
      </c>
      <c r="M1091" s="379">
        <f>IF(ISBLANK(INDEX('Policy Characteristics'!G:G,MATCH($C1091,'Policy Characteristics'!$C:$C,0))),"",INDEX('Policy Characteristics'!G:G,MATCH($C1091,'Policy Characteristics'!$C:$C,0)))</f>
        <v>0.5</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of BAU price</v>
      </c>
      <c r="P1091" s="357" t="str">
        <f>IF(ISBLANK(INDEX('Policy Characteristics'!J:J,MATCH($C1091,'Policy Characteristics'!$C:$C,0))),"",INDEX('Policy Characteristics'!J:J,MATCH($C1091,'Policy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1" s="357" t="str">
        <f>IF(ISBLANK(INDEX('Policy Characteristics'!K:K,MATCH($C1091,'Policy Characteristics'!$C:$C,0))),"",INDEX('Policy Characteristics'!K:K,MATCH($C1091,'Policy Characteristics'!$C:$C,0)))</f>
        <v>fuels.html#fuel-taxes</v>
      </c>
      <c r="R1091" s="357" t="str">
        <f>IF(ISBLANK(INDEX('Policy Characteristics'!L:L,MATCH($C1091,'Policy Characteristics'!$C:$C,0))),"",INDEX('Policy Characteristics'!L:L,MATCH($C1091,'Policy Characteristics'!$C:$C,0)))</f>
        <v>fuel-taxes.html</v>
      </c>
    </row>
    <row r="1092" spans="1:18" s="5" customFormat="1" x14ac:dyDescent="0.25">
      <c r="A1092" s="357" t="str">
        <f>IF(ISBLANK(INDEX('Policy Characteristics'!A:A,MATCH($C1092,'Policy Characteristics'!$C:$C,0))),"",INDEX('Policy Characteristics'!A:A,MATCH($C1092,'Policy Characteristics'!$C:$C,0)))</f>
        <v>Cross-Sector</v>
      </c>
      <c r="B1092" s="357" t="str">
        <f>IF(ISBLANK(INDEX('Policy Characteristics'!B:B,MATCH($C1092,'Policy Characteristics'!$C:$C,0))),"",INDEX('Policy Characteristics'!B:B,MATCH($C1092,'Policy Characteristics'!$C:$C,0)))</f>
        <v>Fuel Taxes or Subsidies</v>
      </c>
      <c r="C1092" s="365" t="str">
        <f t="shared" si="55"/>
        <v>Additional Fuel Tax or Subsidy Rate by Fuel</v>
      </c>
      <c r="D1092" s="9" t="s">
        <v>47</v>
      </c>
      <c r="E1092" s="9"/>
      <c r="F1092" s="9" t="s">
        <v>88</v>
      </c>
      <c r="G1092" s="55"/>
      <c r="H1092" s="54">
        <v>80</v>
      </c>
      <c r="I1092" s="9" t="s">
        <v>44</v>
      </c>
      <c r="J1092" s="359" t="str">
        <f>IF(ISBLANK(INDEX('Policy Characteristics'!D:D,MATCH($C1092,'Policy Characteristics'!$C:$C,0))),"",INDEX('Policy Characteristics'!D:D,MATCH($C1092,'Policy Characteristics'!$C:$C,0)))</f>
        <v>Fuel Taxes or Subsidies</v>
      </c>
      <c r="K1092" s="357" t="str">
        <f>IF(ISBLANK(INDEX('Policy Characteristics'!E:E,MATCH($C1092,'Policy Characteristics'!$C:$C,0))),"",INDEX('Policy Characteristics'!E:E,MATCH($C1092,'Policy Characteristics'!$C:$C,0)))</f>
        <v>cross fuel tax</v>
      </c>
      <c r="L1092" s="379">
        <f>IF(ISBLANK(INDEX('Policy Characteristics'!F:F,MATCH($C1092,'Policy Characteristics'!$C:$C,0))),"",INDEX('Policy Characteristics'!F:F,MATCH($C1092,'Policy Characteristics'!$C:$C,0)))</f>
        <v>-0.5</v>
      </c>
      <c r="M1092" s="379">
        <f>IF(ISBLANK(INDEX('Policy Characteristics'!G:G,MATCH($C1092,'Policy Characteristics'!$C:$C,0))),"",INDEX('Policy Characteristics'!G:G,MATCH($C1092,'Policy Characteristics'!$C:$C,0)))</f>
        <v>0.5</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of BAU price</v>
      </c>
      <c r="P1092" s="357" t="str">
        <f>IF(ISBLANK(INDEX('Policy Characteristics'!J:J,MATCH($C1092,'Policy Characteristics'!$C:$C,0))),"",INDEX('Policy Characteristics'!J:J,MATCH($C1092,'Policy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2" s="357" t="str">
        <f>IF(ISBLANK(INDEX('Policy Characteristics'!K:K,MATCH($C1092,'Policy Characteristics'!$C:$C,0))),"",INDEX('Policy Characteristics'!K:K,MATCH($C1092,'Policy Characteristics'!$C:$C,0)))</f>
        <v>fuels.html#fuel-taxes</v>
      </c>
      <c r="R1092" s="357" t="str">
        <f>IF(ISBLANK(INDEX('Policy Characteristics'!L:L,MATCH($C1092,'Policy Characteristics'!$C:$C,0))),"",INDEX('Policy Characteristics'!L:L,MATCH($C1092,'Policy Characteristics'!$C:$C,0)))</f>
        <v>fuel-taxes.html</v>
      </c>
    </row>
    <row r="1093" spans="1:18" s="5" customFormat="1" x14ac:dyDescent="0.25">
      <c r="A1093" s="357" t="str">
        <f>IF(ISBLANK(INDEX('Policy Characteristics'!A:A,MATCH($C1093,'Policy Characteristics'!$C:$C,0))),"",INDEX('Policy Characteristics'!A:A,MATCH($C1093,'Policy Characteristics'!$C:$C,0)))</f>
        <v>Cross-Sector</v>
      </c>
      <c r="B1093" s="357" t="str">
        <f>IF(ISBLANK(INDEX('Policy Characteristics'!B:B,MATCH($C1093,'Policy Characteristics'!$C:$C,0))),"",INDEX('Policy Characteristics'!B:B,MATCH($C1093,'Policy Characteristics'!$C:$C,0)))</f>
        <v>Fuel Taxes or Subsidies</v>
      </c>
      <c r="C1093" s="365" t="str">
        <f t="shared" si="55"/>
        <v>Additional Fuel Tax or Subsidy Rate by Fuel</v>
      </c>
      <c r="D1093" s="9" t="s">
        <v>48</v>
      </c>
      <c r="E1093" s="9"/>
      <c r="F1093" s="9" t="s">
        <v>89</v>
      </c>
      <c r="G1093" s="55"/>
      <c r="H1093" s="54">
        <v>738</v>
      </c>
      <c r="I1093" s="9" t="s">
        <v>45</v>
      </c>
      <c r="J1093" s="359" t="str">
        <f>IF(ISBLANK(INDEX('Policy Characteristics'!D:D,MATCH($C1093,'Policy Characteristics'!$C:$C,0))),"",INDEX('Policy Characteristics'!D:D,MATCH($C1093,'Policy Characteristics'!$C:$C,0)))</f>
        <v>Fuel Taxes or Subsidies</v>
      </c>
      <c r="K1093" s="357" t="str">
        <f>IF(ISBLANK(INDEX('Policy Characteristics'!E:E,MATCH($C1093,'Policy Characteristics'!$C:$C,0))),"",INDEX('Policy Characteristics'!E:E,MATCH($C1093,'Policy Characteristics'!$C:$C,0)))</f>
        <v>cross fuel tax</v>
      </c>
      <c r="L1093" s="379">
        <f>IF(ISBLANK(INDEX('Policy Characteristics'!F:F,MATCH($C1093,'Policy Characteristics'!$C:$C,0))),"",INDEX('Policy Characteristics'!F:F,MATCH($C1093,'Policy Characteristics'!$C:$C,0)))</f>
        <v>-0.5</v>
      </c>
      <c r="M1093" s="379">
        <f>IF(ISBLANK(INDEX('Policy Characteristics'!G:G,MATCH($C1093,'Policy Characteristics'!$C:$C,0))),"",INDEX('Policy Characteristics'!G:G,MATCH($C1093,'Policy Characteristics'!$C:$C,0)))</f>
        <v>0.5</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of BAU price</v>
      </c>
      <c r="P1093" s="357" t="str">
        <f>IF(ISBLANK(INDEX('Policy Characteristics'!J:J,MATCH($C1093,'Policy Characteristics'!$C:$C,0))),"",INDEX('Policy Characteristics'!J:J,MATCH($C1093,'Policy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3" s="357" t="str">
        <f>IF(ISBLANK(INDEX('Policy Characteristics'!K:K,MATCH($C1093,'Policy Characteristics'!$C:$C,0))),"",INDEX('Policy Characteristics'!K:K,MATCH($C1093,'Policy Characteristics'!$C:$C,0)))</f>
        <v>fuels.html#fuel-taxes</v>
      </c>
      <c r="R1093" s="357" t="str">
        <f>IF(ISBLANK(INDEX('Policy Characteristics'!L:L,MATCH($C1093,'Policy Characteristics'!$C:$C,0))),"",INDEX('Policy Characteristics'!L:L,MATCH($C1093,'Policy Characteristics'!$C:$C,0)))</f>
        <v>fuel-taxes.html</v>
      </c>
    </row>
    <row r="1094" spans="1:18" s="5" customFormat="1" x14ac:dyDescent="0.25">
      <c r="A1094" s="357" t="str">
        <f>IF(ISBLANK(INDEX('Policy Characteristics'!A:A,MATCH($C1094,'Policy Characteristics'!$C:$C,0))),"",INDEX('Policy Characteristics'!A:A,MATCH($C1094,'Policy Characteristics'!$C:$C,0)))</f>
        <v>Cross-Sector</v>
      </c>
      <c r="B1094" s="357" t="str">
        <f>IF(ISBLANK(INDEX('Policy Characteristics'!B:B,MATCH($C1094,'Policy Characteristics'!$C:$C,0))),"",INDEX('Policy Characteristics'!B:B,MATCH($C1094,'Policy Characteristics'!$C:$C,0)))</f>
        <v>Fuel Taxes or Subsidies</v>
      </c>
      <c r="C1094" s="365" t="str">
        <f t="shared" si="55"/>
        <v>Additional Fuel Tax or Subsidy Rate by Fuel</v>
      </c>
      <c r="D1094" s="9" t="s">
        <v>52</v>
      </c>
      <c r="E1094" s="9"/>
      <c r="F1094" s="9" t="s">
        <v>93</v>
      </c>
      <c r="G1094" s="55"/>
      <c r="H1094" s="54">
        <v>739</v>
      </c>
      <c r="I1094" s="9" t="s">
        <v>45</v>
      </c>
      <c r="J1094" s="359" t="str">
        <f>IF(ISBLANK(INDEX('Policy Characteristics'!D:D,MATCH($C1094,'Policy Characteristics'!$C:$C,0))),"",INDEX('Policy Characteristics'!D:D,MATCH($C1094,'Policy Characteristics'!$C:$C,0)))</f>
        <v>Fuel Taxes or Subsidies</v>
      </c>
      <c r="K1094" s="357" t="str">
        <f>IF(ISBLANK(INDEX('Policy Characteristics'!E:E,MATCH($C1094,'Policy Characteristics'!$C:$C,0))),"",INDEX('Policy Characteristics'!E:E,MATCH($C1094,'Policy Characteristics'!$C:$C,0)))</f>
        <v>cross fuel tax</v>
      </c>
      <c r="L1094" s="379">
        <f>IF(ISBLANK(INDEX('Policy Characteristics'!F:F,MATCH($C1094,'Policy Characteristics'!$C:$C,0))),"",INDEX('Policy Characteristics'!F:F,MATCH($C1094,'Policy Characteristics'!$C:$C,0)))</f>
        <v>-0.5</v>
      </c>
      <c r="M1094" s="379">
        <f>IF(ISBLANK(INDEX('Policy Characteristics'!G:G,MATCH($C1094,'Policy Characteristics'!$C:$C,0))),"",INDEX('Policy Characteristics'!G:G,MATCH($C1094,'Policy Characteristics'!$C:$C,0)))</f>
        <v>0.5</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of BAU price</v>
      </c>
      <c r="P1094" s="357" t="str">
        <f>IF(ISBLANK(INDEX('Policy Characteristics'!J:J,MATCH($C1094,'Policy Characteristics'!$C:$C,0))),"",INDEX('Policy Characteristics'!J:J,MATCH($C1094,'Policy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4" s="357" t="str">
        <f>IF(ISBLANK(INDEX('Policy Characteristics'!K:K,MATCH($C1094,'Policy Characteristics'!$C:$C,0))),"",INDEX('Policy Characteristics'!K:K,MATCH($C1094,'Policy Characteristics'!$C:$C,0)))</f>
        <v>fuels.html#fuel-taxes</v>
      </c>
      <c r="R1094" s="357" t="str">
        <f>IF(ISBLANK(INDEX('Policy Characteristics'!L:L,MATCH($C1094,'Policy Characteristics'!$C:$C,0))),"",INDEX('Policy Characteristics'!L:L,MATCH($C1094,'Policy Characteristics'!$C:$C,0)))</f>
        <v>fuel-taxes.html</v>
      </c>
    </row>
    <row r="1095" spans="1:18" s="5" customFormat="1" x14ac:dyDescent="0.25">
      <c r="A1095" s="357" t="str">
        <f>IF(ISBLANK(INDEX('Policy Characteristics'!A:A,MATCH($C1095,'Policy Characteristics'!$C:$C,0))),"",INDEX('Policy Characteristics'!A:A,MATCH($C1095,'Policy Characteristics'!$C:$C,0)))</f>
        <v>Cross-Sector</v>
      </c>
      <c r="B1095" s="357" t="str">
        <f>IF(ISBLANK(INDEX('Policy Characteristics'!B:B,MATCH($C1095,'Policy Characteristics'!$C:$C,0))),"",INDEX('Policy Characteristics'!B:B,MATCH($C1095,'Policy Characteristics'!$C:$C,0)))</f>
        <v>Fuel Taxes or Subsidies</v>
      </c>
      <c r="C1095" s="365" t="str">
        <f t="shared" si="55"/>
        <v>Additional Fuel Tax or Subsidy Rate by Fuel</v>
      </c>
      <c r="D1095" s="9" t="s">
        <v>54</v>
      </c>
      <c r="E1095" s="9"/>
      <c r="F1095" s="9" t="s">
        <v>96</v>
      </c>
      <c r="G1095" s="55"/>
      <c r="H1095" s="54">
        <v>81</v>
      </c>
      <c r="I1095" s="9" t="s">
        <v>44</v>
      </c>
      <c r="J1095" s="359" t="str">
        <f>IF(ISBLANK(INDEX('Policy Characteristics'!D:D,MATCH($C1095,'Policy Characteristics'!$C:$C,0))),"",INDEX('Policy Characteristics'!D:D,MATCH($C1095,'Policy Characteristics'!$C:$C,0)))</f>
        <v>Fuel Taxes or Subsidies</v>
      </c>
      <c r="K1095" s="357" t="str">
        <f>IF(ISBLANK(INDEX('Policy Characteristics'!E:E,MATCH($C1095,'Policy Characteristics'!$C:$C,0))),"",INDEX('Policy Characteristics'!E:E,MATCH($C1095,'Policy Characteristics'!$C:$C,0)))</f>
        <v>cross fuel tax</v>
      </c>
      <c r="L1095" s="379">
        <f>IF(ISBLANK(INDEX('Policy Characteristics'!F:F,MATCH($C1095,'Policy Characteristics'!$C:$C,0))),"",INDEX('Policy Characteristics'!F:F,MATCH($C1095,'Policy Characteristics'!$C:$C,0)))</f>
        <v>-0.5</v>
      </c>
      <c r="M1095" s="379">
        <f>IF(ISBLANK(INDEX('Policy Characteristics'!G:G,MATCH($C1095,'Policy Characteristics'!$C:$C,0))),"",INDEX('Policy Characteristics'!G:G,MATCH($C1095,'Policy Characteristics'!$C:$C,0)))</f>
        <v>0.5</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of BAU price</v>
      </c>
      <c r="P1095" s="357" t="str">
        <f>IF(ISBLANK(INDEX('Policy Characteristics'!J:J,MATCH($C1095,'Policy Characteristics'!$C:$C,0))),"",INDEX('Policy Characteristics'!J:J,MATCH($C1095,'Policy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5" s="357" t="str">
        <f>IF(ISBLANK(INDEX('Policy Characteristics'!K:K,MATCH($C1095,'Policy Characteristics'!$C:$C,0))),"",INDEX('Policy Characteristics'!K:K,MATCH($C1095,'Policy Characteristics'!$C:$C,0)))</f>
        <v>fuels.html#fuel-taxes</v>
      </c>
      <c r="R1095" s="357" t="str">
        <f>IF(ISBLANK(INDEX('Policy Characteristics'!L:L,MATCH($C1095,'Policy Characteristics'!$C:$C,0))),"",INDEX('Policy Characteristics'!L:L,MATCH($C1095,'Policy Characteristics'!$C:$C,0)))</f>
        <v>fuel-taxes.html</v>
      </c>
    </row>
    <row r="1096" spans="1:18" s="5" customFormat="1" x14ac:dyDescent="0.25">
      <c r="A1096" s="357" t="str">
        <f>IF(ISBLANK(INDEX('Policy Characteristics'!A:A,MATCH($C1096,'Policy Characteristics'!$C:$C,0))),"",INDEX('Policy Characteristics'!A:A,MATCH($C1096,'Policy Characteristics'!$C:$C,0)))</f>
        <v>Cross-Sector</v>
      </c>
      <c r="B1096" s="357" t="str">
        <f>IF(ISBLANK(INDEX('Policy Characteristics'!B:B,MATCH($C1096,'Policy Characteristics'!$C:$C,0))),"",INDEX('Policy Characteristics'!B:B,MATCH($C1096,'Policy Characteristics'!$C:$C,0)))</f>
        <v>Fuel Taxes or Subsidies</v>
      </c>
      <c r="C1096" s="365" t="str">
        <f t="shared" si="55"/>
        <v>Additional Fuel Tax or Subsidy Rate by Fuel</v>
      </c>
      <c r="D1096" s="9" t="s">
        <v>55</v>
      </c>
      <c r="E1096" s="9"/>
      <c r="F1096" s="9" t="s">
        <v>97</v>
      </c>
      <c r="G1096" s="55"/>
      <c r="H1096" s="54">
        <v>82</v>
      </c>
      <c r="I1096" s="9" t="s">
        <v>44</v>
      </c>
      <c r="J1096" s="359" t="str">
        <f>IF(ISBLANK(INDEX('Policy Characteristics'!D:D,MATCH($C1096,'Policy Characteristics'!$C:$C,0))),"",INDEX('Policy Characteristics'!D:D,MATCH($C1096,'Policy Characteristics'!$C:$C,0)))</f>
        <v>Fuel Taxes or Subsidies</v>
      </c>
      <c r="K1096" s="357" t="str">
        <f>IF(ISBLANK(INDEX('Policy Characteristics'!E:E,MATCH($C1096,'Policy Characteristics'!$C:$C,0))),"",INDEX('Policy Characteristics'!E:E,MATCH($C1096,'Policy Characteristics'!$C:$C,0)))</f>
        <v>cross fuel tax</v>
      </c>
      <c r="L1096" s="379">
        <f>IF(ISBLANK(INDEX('Policy Characteristics'!F:F,MATCH($C1096,'Policy Characteristics'!$C:$C,0))),"",INDEX('Policy Characteristics'!F:F,MATCH($C1096,'Policy Characteristics'!$C:$C,0)))</f>
        <v>-0.5</v>
      </c>
      <c r="M1096" s="379">
        <f>IF(ISBLANK(INDEX('Policy Characteristics'!G:G,MATCH($C1096,'Policy Characteristics'!$C:$C,0))),"",INDEX('Policy Characteristics'!G:G,MATCH($C1096,'Policy Characteristics'!$C:$C,0)))</f>
        <v>0.5</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of BAU price</v>
      </c>
      <c r="P1096" s="357" t="str">
        <f>IF(ISBLANK(INDEX('Policy Characteristics'!J:J,MATCH($C1096,'Policy Characteristics'!$C:$C,0))),"",INDEX('Policy Characteristics'!J:J,MATCH($C1096,'Policy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6" s="357" t="str">
        <f>IF(ISBLANK(INDEX('Policy Characteristics'!K:K,MATCH($C1096,'Policy Characteristics'!$C:$C,0))),"",INDEX('Policy Characteristics'!K:K,MATCH($C1096,'Policy Characteristics'!$C:$C,0)))</f>
        <v>fuels.html#fuel-taxes</v>
      </c>
      <c r="R1096" s="357" t="str">
        <f>IF(ISBLANK(INDEX('Policy Characteristics'!L:L,MATCH($C1096,'Policy Characteristics'!$C:$C,0))),"",INDEX('Policy Characteristics'!L:L,MATCH($C1096,'Policy Characteristics'!$C:$C,0)))</f>
        <v>fuel-taxes.html</v>
      </c>
    </row>
    <row r="1097" spans="1:18" s="5" customFormat="1" x14ac:dyDescent="0.25">
      <c r="A1097" s="357" t="str">
        <f>IF(ISBLANK(INDEX('Policy Characteristics'!A:A,MATCH($C1097,'Policy Characteristics'!$C:$C,0))),"",INDEX('Policy Characteristics'!A:A,MATCH($C1097,'Policy Characteristics'!$C:$C,0)))</f>
        <v>Cross-Sector</v>
      </c>
      <c r="B1097" s="357" t="str">
        <f>IF(ISBLANK(INDEX('Policy Characteristics'!B:B,MATCH($C1097,'Policy Characteristics'!$C:$C,0))),"",INDEX('Policy Characteristics'!B:B,MATCH($C1097,'Policy Characteristics'!$C:$C,0)))</f>
        <v>Fuel Taxes or Subsidies</v>
      </c>
      <c r="C1097" s="365" t="str">
        <f t="shared" si="55"/>
        <v>Additional Fuel Tax or Subsidy Rate by Fuel</v>
      </c>
      <c r="D1097" s="9" t="s">
        <v>56</v>
      </c>
      <c r="E1097" s="9"/>
      <c r="F1097" s="9" t="s">
        <v>98</v>
      </c>
      <c r="G1097" s="55"/>
      <c r="H1097" s="54">
        <v>740</v>
      </c>
      <c r="I1097" s="9" t="s">
        <v>45</v>
      </c>
      <c r="J1097" s="359" t="str">
        <f>IF(ISBLANK(INDEX('Policy Characteristics'!D:D,MATCH($C1097,'Policy Characteristics'!$C:$C,0))),"",INDEX('Policy Characteristics'!D:D,MATCH($C1097,'Policy Characteristics'!$C:$C,0)))</f>
        <v>Fuel Taxes or Subsidies</v>
      </c>
      <c r="K1097" s="357" t="str">
        <f>IF(ISBLANK(INDEX('Policy Characteristics'!E:E,MATCH($C1097,'Policy Characteristics'!$C:$C,0))),"",INDEX('Policy Characteristics'!E:E,MATCH($C1097,'Policy Characteristics'!$C:$C,0)))</f>
        <v>cross fuel tax</v>
      </c>
      <c r="L1097" s="379">
        <f>IF(ISBLANK(INDEX('Policy Characteristics'!F:F,MATCH($C1097,'Policy Characteristics'!$C:$C,0))),"",INDEX('Policy Characteristics'!F:F,MATCH($C1097,'Policy Characteristics'!$C:$C,0)))</f>
        <v>-0.5</v>
      </c>
      <c r="M1097" s="379">
        <f>IF(ISBLANK(INDEX('Policy Characteristics'!G:G,MATCH($C1097,'Policy Characteristics'!$C:$C,0))),"",INDEX('Policy Characteristics'!G:G,MATCH($C1097,'Policy Characteristics'!$C:$C,0)))</f>
        <v>0.5</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of BAU price</v>
      </c>
      <c r="P1097" s="357" t="str">
        <f>IF(ISBLANK(INDEX('Policy Characteristics'!J:J,MATCH($C1097,'Policy Characteristics'!$C:$C,0))),"",INDEX('Policy Characteristics'!J:J,MATCH($C1097,'Policy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7" s="357" t="str">
        <f>IF(ISBLANK(INDEX('Policy Characteristics'!K:K,MATCH($C1097,'Policy Characteristics'!$C:$C,0))),"",INDEX('Policy Characteristics'!K:K,MATCH($C1097,'Policy Characteristics'!$C:$C,0)))</f>
        <v>fuels.html#fuel-taxes</v>
      </c>
      <c r="R1097" s="357" t="str">
        <f>IF(ISBLANK(INDEX('Policy Characteristics'!L:L,MATCH($C1097,'Policy Characteristics'!$C:$C,0))),"",INDEX('Policy Characteristics'!L:L,MATCH($C1097,'Policy Characteristics'!$C:$C,0)))</f>
        <v>fuel-taxes.html</v>
      </c>
    </row>
    <row r="1098" spans="1:18" s="5" customFormat="1" x14ac:dyDescent="0.25">
      <c r="A1098" s="357" t="str">
        <f>IF(ISBLANK(INDEX('Policy Characteristics'!A:A,MATCH($C1098,'Policy Characteristics'!$C:$C,0))),"",INDEX('Policy Characteristics'!A:A,MATCH($C1098,'Policy Characteristics'!$C:$C,0)))</f>
        <v>Cross-Sector</v>
      </c>
      <c r="B1098" s="357" t="str">
        <f>IF(ISBLANK(INDEX('Policy Characteristics'!B:B,MATCH($C1098,'Policy Characteristics'!$C:$C,0))),"",INDEX('Policy Characteristics'!B:B,MATCH($C1098,'Policy Characteristics'!$C:$C,0)))</f>
        <v>Fuel Taxes or Subsidies</v>
      </c>
      <c r="C1098" s="365" t="str">
        <f t="shared" si="55"/>
        <v>Additional Fuel Tax or Subsidy Rate by Fuel</v>
      </c>
      <c r="D1098" s="9" t="s">
        <v>57</v>
      </c>
      <c r="E1098" s="9"/>
      <c r="F1098" s="9" t="s">
        <v>99</v>
      </c>
      <c r="G1098" s="55"/>
      <c r="H1098" s="54">
        <v>741</v>
      </c>
      <c r="I1098" s="9" t="s">
        <v>45</v>
      </c>
      <c r="J1098" s="359" t="str">
        <f>IF(ISBLANK(INDEX('Policy Characteristics'!D:D,MATCH($C1098,'Policy Characteristics'!$C:$C,0))),"",INDEX('Policy Characteristics'!D:D,MATCH($C1098,'Policy Characteristics'!$C:$C,0)))</f>
        <v>Fuel Taxes or Subsidies</v>
      </c>
      <c r="K1098" s="357" t="str">
        <f>IF(ISBLANK(INDEX('Policy Characteristics'!E:E,MATCH($C1098,'Policy Characteristics'!$C:$C,0))),"",INDEX('Policy Characteristics'!E:E,MATCH($C1098,'Policy Characteristics'!$C:$C,0)))</f>
        <v>cross fuel tax</v>
      </c>
      <c r="L1098" s="379">
        <f>IF(ISBLANK(INDEX('Policy Characteristics'!F:F,MATCH($C1098,'Policy Characteristics'!$C:$C,0))),"",INDEX('Policy Characteristics'!F:F,MATCH($C1098,'Policy Characteristics'!$C:$C,0)))</f>
        <v>-0.5</v>
      </c>
      <c r="M1098" s="379">
        <f>IF(ISBLANK(INDEX('Policy Characteristics'!G:G,MATCH($C1098,'Policy Characteristics'!$C:$C,0))),"",INDEX('Policy Characteristics'!G:G,MATCH($C1098,'Policy Characteristics'!$C:$C,0)))</f>
        <v>0.5</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of BAU price</v>
      </c>
      <c r="P1098" s="357" t="str">
        <f>IF(ISBLANK(INDEX('Policy Characteristics'!J:J,MATCH($C1098,'Policy Characteristics'!$C:$C,0))),"",INDEX('Policy Characteristics'!J:J,MATCH($C1098,'Policy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8" s="357" t="str">
        <f>IF(ISBLANK(INDEX('Policy Characteristics'!K:K,MATCH($C1098,'Policy Characteristics'!$C:$C,0))),"",INDEX('Policy Characteristics'!K:K,MATCH($C1098,'Policy Characteristics'!$C:$C,0)))</f>
        <v>fuels.html#fuel-taxes</v>
      </c>
      <c r="R1098" s="357" t="str">
        <f>IF(ISBLANK(INDEX('Policy Characteristics'!L:L,MATCH($C1098,'Policy Characteristics'!$C:$C,0))),"",INDEX('Policy Characteristics'!L:L,MATCH($C1098,'Policy Characteristics'!$C:$C,0)))</f>
        <v>fuel-taxes.html</v>
      </c>
    </row>
    <row r="1099" spans="1:18" x14ac:dyDescent="0.25">
      <c r="A1099" s="357" t="str">
        <f>IF(ISBLANK(INDEX('Policy Characteristics'!A:A,MATCH($C1099,'Policy Characteristics'!$C:$C,0))),"",INDEX('Policy Characteristics'!A:A,MATCH($C1099,'Policy Characteristics'!$C:$C,0)))</f>
        <v>Cross-Sector</v>
      </c>
      <c r="B1099" s="357" t="str">
        <f>IF(ISBLANK(INDEX('Policy Characteristics'!B:B,MATCH($C1099,'Policy Characteristics'!$C:$C,0))),"",INDEX('Policy Characteristics'!B:B,MATCH($C1099,'Policy Characteristics'!$C:$C,0)))</f>
        <v>Fuel Taxes or Subsidies</v>
      </c>
      <c r="C1099" s="365" t="str">
        <f t="shared" si="55"/>
        <v>Additional Fuel Tax or Subsidy Rate by Fuel</v>
      </c>
      <c r="D1099" s="9" t="s">
        <v>2530</v>
      </c>
      <c r="E1099" s="9"/>
      <c r="F1099" s="9" t="s">
        <v>2531</v>
      </c>
      <c r="G1099" s="55"/>
      <c r="H1099" s="54">
        <v>742</v>
      </c>
      <c r="I1099" s="9" t="s">
        <v>45</v>
      </c>
      <c r="J1099" s="359" t="str">
        <f>IF(ISBLANK(INDEX('Policy Characteristics'!D:D,MATCH($C1099,'Policy Characteristics'!$C:$C,0))),"",INDEX('Policy Characteristics'!D:D,MATCH($C1099,'Policy Characteristics'!$C:$C,0)))</f>
        <v>Fuel Taxes or Subsidies</v>
      </c>
      <c r="K1099" s="357" t="str">
        <f>IF(ISBLANK(INDEX('Policy Characteristics'!E:E,MATCH($C1099,'Policy Characteristics'!$C:$C,0))),"",INDEX('Policy Characteristics'!E:E,MATCH($C1099,'Policy Characteristics'!$C:$C,0)))</f>
        <v>cross fuel tax</v>
      </c>
      <c r="L1099" s="379">
        <f>IF(ISBLANK(INDEX('Policy Characteristics'!F:F,MATCH($C1099,'Policy Characteristics'!$C:$C,0))),"",INDEX('Policy Characteristics'!F:F,MATCH($C1099,'Policy Characteristics'!$C:$C,0)))</f>
        <v>-0.5</v>
      </c>
      <c r="M1099" s="379">
        <f>IF(ISBLANK(INDEX('Policy Characteristics'!G:G,MATCH($C1099,'Policy Characteristics'!$C:$C,0))),"",INDEX('Policy Characteristics'!G:G,MATCH($C1099,'Policy Characteristics'!$C:$C,0)))</f>
        <v>0.5</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of BAU price</v>
      </c>
      <c r="P1099" s="357" t="str">
        <f>IF(ISBLANK(INDEX('Policy Characteristics'!J:J,MATCH($C1099,'Policy Characteristics'!$C:$C,0))),"",INDEX('Policy Characteristics'!J:J,MATCH($C1099,'Policy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99" s="357" t="str">
        <f>IF(ISBLANK(INDEX('Policy Characteristics'!K:K,MATCH($C1099,'Policy Characteristics'!$C:$C,0))),"",INDEX('Policy Characteristics'!K:K,MATCH($C1099,'Policy Characteristics'!$C:$C,0)))</f>
        <v>fuels.html#fuel-taxes</v>
      </c>
      <c r="R1099" s="357" t="str">
        <f>IF(ISBLANK(INDEX('Policy Characteristics'!L:L,MATCH($C1099,'Policy Characteristics'!$C:$C,0))),"",INDEX('Policy Characteristics'!L:L,MATCH($C1099,'Policy Characteristics'!$C:$C,0)))</f>
        <v>fuel-taxes.html</v>
      </c>
    </row>
    <row r="1100" spans="1:18" x14ac:dyDescent="0.25">
      <c r="A1100" s="357" t="str">
        <f>IF(ISBLANK(INDEX('Policy Characteristics'!A:A,MATCH($C1100,'Policy Characteristics'!$C:$C,0))),"",INDEX('Policy Characteristics'!A:A,MATCH($C1100,'Policy Characteristics'!$C:$C,0)))</f>
        <v>Cross-Sector</v>
      </c>
      <c r="B1100" s="357" t="str">
        <f>IF(ISBLANK(INDEX('Policy Characteristics'!B:B,MATCH($C1100,'Policy Characteristics'!$C:$C,0))),"",INDEX('Policy Characteristics'!B:B,MATCH($C1100,'Policy Characteristics'!$C:$C,0)))</f>
        <v>Fuel Taxes or Subsidies</v>
      </c>
      <c r="C1100" s="365" t="str">
        <f t="shared" si="55"/>
        <v>Additional Fuel Tax or Subsidy Rate by Fuel</v>
      </c>
      <c r="D1100" s="9" t="s">
        <v>76</v>
      </c>
      <c r="E1100" s="9"/>
      <c r="F1100" s="9" t="s">
        <v>100</v>
      </c>
      <c r="G1100" s="55"/>
      <c r="H1100" s="54">
        <v>743</v>
      </c>
      <c r="I1100" s="9" t="s">
        <v>45</v>
      </c>
      <c r="J1100" s="359" t="str">
        <f>IF(ISBLANK(INDEX('Policy Characteristics'!D:D,MATCH($C1100,'Policy Characteristics'!$C:$C,0))),"",INDEX('Policy Characteristics'!D:D,MATCH($C1100,'Policy Characteristics'!$C:$C,0)))</f>
        <v>Fuel Taxes or Subsidies</v>
      </c>
      <c r="K1100" s="357" t="str">
        <f>IF(ISBLANK(INDEX('Policy Characteristics'!E:E,MATCH($C1100,'Policy Characteristics'!$C:$C,0))),"",INDEX('Policy Characteristics'!E:E,MATCH($C1100,'Policy Characteristics'!$C:$C,0)))</f>
        <v>cross fuel tax</v>
      </c>
      <c r="L1100" s="379">
        <f>IF(ISBLANK(INDEX('Policy Characteristics'!F:F,MATCH($C1100,'Policy Characteristics'!$C:$C,0))),"",INDEX('Policy Characteristics'!F:F,MATCH($C1100,'Policy Characteristics'!$C:$C,0)))</f>
        <v>-0.5</v>
      </c>
      <c r="M1100" s="379">
        <f>IF(ISBLANK(INDEX('Policy Characteristics'!G:G,MATCH($C1100,'Policy Characteristics'!$C:$C,0))),"",INDEX('Policy Characteristics'!G:G,MATCH($C1100,'Policy Characteristics'!$C:$C,0)))</f>
        <v>0.5</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of BAU price</v>
      </c>
      <c r="P1100" s="357" t="str">
        <f>IF(ISBLANK(INDEX('Policy Characteristics'!J:J,MATCH($C1100,'Policy Characteristics'!$C:$C,0))),"",INDEX('Policy Characteristics'!J:J,MATCH($C1100,'Policy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0" s="357" t="str">
        <f>IF(ISBLANK(INDEX('Policy Characteristics'!K:K,MATCH($C1100,'Policy Characteristics'!$C:$C,0))),"",INDEX('Policy Characteristics'!K:K,MATCH($C1100,'Policy Characteristics'!$C:$C,0)))</f>
        <v>fuels.html#fuel-taxes</v>
      </c>
      <c r="R1100" s="357" t="str">
        <f>IF(ISBLANK(INDEX('Policy Characteristics'!L:L,MATCH($C1100,'Policy Characteristics'!$C:$C,0))),"",INDEX('Policy Characteristics'!L:L,MATCH($C1100,'Policy Characteristics'!$C:$C,0)))</f>
        <v>fuel-taxes.html</v>
      </c>
    </row>
    <row r="1101" spans="1:18" x14ac:dyDescent="0.25">
      <c r="A1101" s="357" t="str">
        <f>IF(ISBLANK(INDEX('Policy Characteristics'!A:A,MATCH($C1101,'Policy Characteristics'!$C:$C,0))),"",INDEX('Policy Characteristics'!A:A,MATCH($C1101,'Policy Characteristics'!$C:$C,0)))</f>
        <v>Cross-Sector</v>
      </c>
      <c r="B1101" s="357" t="str">
        <f>IF(ISBLANK(INDEX('Policy Characteristics'!B:B,MATCH($C1101,'Policy Characteristics'!$C:$C,0))),"",INDEX('Policy Characteristics'!B:B,MATCH($C1101,'Policy Characteristics'!$C:$C,0)))</f>
        <v>Fuel Taxes or Subsidies</v>
      </c>
      <c r="C1101" s="365" t="str">
        <f t="shared" si="55"/>
        <v>Additional Fuel Tax or Subsidy Rate by Fuel</v>
      </c>
      <c r="D1101" s="9" t="s">
        <v>468</v>
      </c>
      <c r="E1101" s="9"/>
      <c r="F1101" s="9" t="s">
        <v>469</v>
      </c>
      <c r="G1101" s="55"/>
      <c r="H1101" s="54">
        <v>744</v>
      </c>
      <c r="I1101" s="9" t="s">
        <v>45</v>
      </c>
      <c r="J1101" s="359" t="str">
        <f>IF(ISBLANK(INDEX('Policy Characteristics'!D:D,MATCH($C1101,'Policy Characteristics'!$C:$C,0))),"",INDEX('Policy Characteristics'!D:D,MATCH($C1101,'Policy Characteristics'!$C:$C,0)))</f>
        <v>Fuel Taxes or Subsidies</v>
      </c>
      <c r="K1101" s="357" t="str">
        <f>IF(ISBLANK(INDEX('Policy Characteristics'!E:E,MATCH($C1101,'Policy Characteristics'!$C:$C,0))),"",INDEX('Policy Characteristics'!E:E,MATCH($C1101,'Policy Characteristics'!$C:$C,0)))</f>
        <v>cross fuel tax</v>
      </c>
      <c r="L1101" s="379">
        <f>IF(ISBLANK(INDEX('Policy Characteristics'!F:F,MATCH($C1101,'Policy Characteristics'!$C:$C,0))),"",INDEX('Policy Characteristics'!F:F,MATCH($C1101,'Policy Characteristics'!$C:$C,0)))</f>
        <v>-0.5</v>
      </c>
      <c r="M1101" s="379">
        <f>IF(ISBLANK(INDEX('Policy Characteristics'!G:G,MATCH($C1101,'Policy Characteristics'!$C:$C,0))),"",INDEX('Policy Characteristics'!G:G,MATCH($C1101,'Policy Characteristics'!$C:$C,0)))</f>
        <v>0.5</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of BAU price</v>
      </c>
      <c r="P1101" s="357" t="str">
        <f>IF(ISBLANK(INDEX('Policy Characteristics'!J:J,MATCH($C1101,'Policy Characteristics'!$C:$C,0))),"",INDEX('Policy Characteristics'!J:J,MATCH($C1101,'Policy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1" s="357" t="str">
        <f>IF(ISBLANK(INDEX('Policy Characteristics'!K:K,MATCH($C1101,'Policy Characteristics'!$C:$C,0))),"",INDEX('Policy Characteristics'!K:K,MATCH($C1101,'Policy Characteristics'!$C:$C,0)))</f>
        <v>fuels.html#fuel-taxes</v>
      </c>
      <c r="R1101" s="357" t="str">
        <f>IF(ISBLANK(INDEX('Policy Characteristics'!L:L,MATCH($C1101,'Policy Characteristics'!$C:$C,0))),"",INDEX('Policy Characteristics'!L:L,MATCH($C1101,'Policy Characteristics'!$C:$C,0)))</f>
        <v>fuel-taxes.html</v>
      </c>
    </row>
    <row r="1102" spans="1:18" x14ac:dyDescent="0.25">
      <c r="A1102" s="357" t="str">
        <f>IF(ISBLANK(INDEX('Policy Characteristics'!A:A,MATCH($C1102,'Policy Characteristics'!$C:$C,0))),"",INDEX('Policy Characteristics'!A:A,MATCH($C1102,'Policy Characteristics'!$C:$C,0)))</f>
        <v>Cross-Sector</v>
      </c>
      <c r="B1102" s="357" t="str">
        <f>IF(ISBLANK(INDEX('Policy Characteristics'!B:B,MATCH($C1102,'Policy Characteristics'!$C:$C,0))),"",INDEX('Policy Characteristics'!B:B,MATCH($C1102,'Policy Characteristics'!$C:$C,0)))</f>
        <v>Fuel Taxes or Subsidies</v>
      </c>
      <c r="C1102" s="365" t="str">
        <f t="shared" si="55"/>
        <v>Additional Fuel Tax or Subsidy Rate by Fuel</v>
      </c>
      <c r="D1102" s="9" t="s">
        <v>2522</v>
      </c>
      <c r="E1102" s="9"/>
      <c r="F1102" s="9" t="s">
        <v>2526</v>
      </c>
      <c r="G1102" s="55"/>
      <c r="H1102" s="54">
        <v>745</v>
      </c>
      <c r="I1102" s="9" t="s">
        <v>45</v>
      </c>
      <c r="J1102" s="359" t="str">
        <f>IF(ISBLANK(INDEX('Policy Characteristics'!D:D,MATCH($C1102,'Policy Characteristics'!$C:$C,0))),"",INDEX('Policy Characteristics'!D:D,MATCH($C1102,'Policy Characteristics'!$C:$C,0)))</f>
        <v>Fuel Taxes or Subsidies</v>
      </c>
      <c r="K1102" s="357" t="str">
        <f>IF(ISBLANK(INDEX('Policy Characteristics'!E:E,MATCH($C1102,'Policy Characteristics'!$C:$C,0))),"",INDEX('Policy Characteristics'!E:E,MATCH($C1102,'Policy Characteristics'!$C:$C,0)))</f>
        <v>cross fuel tax</v>
      </c>
      <c r="L1102" s="379">
        <f>IF(ISBLANK(INDEX('Policy Characteristics'!F:F,MATCH($C1102,'Policy Characteristics'!$C:$C,0))),"",INDEX('Policy Characteristics'!F:F,MATCH($C1102,'Policy Characteristics'!$C:$C,0)))</f>
        <v>-0.5</v>
      </c>
      <c r="M1102" s="379">
        <f>IF(ISBLANK(INDEX('Policy Characteristics'!G:G,MATCH($C1102,'Policy Characteristics'!$C:$C,0))),"",INDEX('Policy Characteristics'!G:G,MATCH($C1102,'Policy Characteristics'!$C:$C,0)))</f>
        <v>0.5</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of BAU price</v>
      </c>
      <c r="P1102" s="357" t="str">
        <f>IF(ISBLANK(INDEX('Policy Characteristics'!J:J,MATCH($C1102,'Policy Characteristics'!$C:$C,0))),"",INDEX('Policy Characteristics'!J:J,MATCH($C1102,'Policy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2" s="357" t="str">
        <f>IF(ISBLANK(INDEX('Policy Characteristics'!K:K,MATCH($C1102,'Policy Characteristics'!$C:$C,0))),"",INDEX('Policy Characteristics'!K:K,MATCH($C1102,'Policy Characteristics'!$C:$C,0)))</f>
        <v>fuels.html#fuel-taxes</v>
      </c>
      <c r="R1102" s="357" t="str">
        <f>IF(ISBLANK(INDEX('Policy Characteristics'!L:L,MATCH($C1102,'Policy Characteristics'!$C:$C,0))),"",INDEX('Policy Characteristics'!L:L,MATCH($C1102,'Policy Characteristics'!$C:$C,0)))</f>
        <v>fuel-taxes.html</v>
      </c>
    </row>
    <row r="1103" spans="1:18" x14ac:dyDescent="0.25">
      <c r="A1103" s="357" t="str">
        <f>IF(ISBLANK(INDEX('Policy Characteristics'!A:A,MATCH($C1103,'Policy Characteristics'!$C:$C,0))),"",INDEX('Policy Characteristics'!A:A,MATCH($C1103,'Policy Characteristics'!$C:$C,0)))</f>
        <v>Cross-Sector</v>
      </c>
      <c r="B1103" s="357" t="str">
        <f>IF(ISBLANK(INDEX('Policy Characteristics'!B:B,MATCH($C1103,'Policy Characteristics'!$C:$C,0))),"",INDEX('Policy Characteristics'!B:B,MATCH($C1103,'Policy Characteristics'!$C:$C,0)))</f>
        <v>Fuel Taxes or Subsidies</v>
      </c>
      <c r="C1103" s="365" t="str">
        <f t="shared" si="55"/>
        <v>Additional Fuel Tax or Subsidy Rate by Fuel</v>
      </c>
      <c r="D1103" s="9" t="s">
        <v>2532</v>
      </c>
      <c r="E1103" s="9"/>
      <c r="F1103" s="9" t="s">
        <v>2533</v>
      </c>
      <c r="G1103" s="55"/>
      <c r="H1103" s="54">
        <v>746</v>
      </c>
      <c r="I1103" s="9" t="s">
        <v>45</v>
      </c>
      <c r="J1103" s="359" t="str">
        <f>IF(ISBLANK(INDEX('Policy Characteristics'!D:D,MATCH($C1103,'Policy Characteristics'!$C:$C,0))),"",INDEX('Policy Characteristics'!D:D,MATCH($C1103,'Policy Characteristics'!$C:$C,0)))</f>
        <v>Fuel Taxes or Subsidies</v>
      </c>
      <c r="K1103" s="357" t="str">
        <f>IF(ISBLANK(INDEX('Policy Characteristics'!E:E,MATCH($C1103,'Policy Characteristics'!$C:$C,0))),"",INDEX('Policy Characteristics'!E:E,MATCH($C1103,'Policy Characteristics'!$C:$C,0)))</f>
        <v>cross fuel tax</v>
      </c>
      <c r="L1103" s="379">
        <f>IF(ISBLANK(INDEX('Policy Characteristics'!F:F,MATCH($C1103,'Policy Characteristics'!$C:$C,0))),"",INDEX('Policy Characteristics'!F:F,MATCH($C1103,'Policy Characteristics'!$C:$C,0)))</f>
        <v>-0.5</v>
      </c>
      <c r="M1103" s="379">
        <f>IF(ISBLANK(INDEX('Policy Characteristics'!G:G,MATCH($C1103,'Policy Characteristics'!$C:$C,0))),"",INDEX('Policy Characteristics'!G:G,MATCH($C1103,'Policy Characteristics'!$C:$C,0)))</f>
        <v>0.5</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of BAU price</v>
      </c>
      <c r="P1103" s="357" t="str">
        <f>IF(ISBLANK(INDEX('Policy Characteristics'!J:J,MATCH($C1103,'Policy Characteristics'!$C:$C,0))),"",INDEX('Policy Characteristics'!J:J,MATCH($C1103,'Policy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3" s="357" t="str">
        <f>IF(ISBLANK(INDEX('Policy Characteristics'!K:K,MATCH($C1103,'Policy Characteristics'!$C:$C,0))),"",INDEX('Policy Characteristics'!K:K,MATCH($C1103,'Policy Characteristics'!$C:$C,0)))</f>
        <v>fuels.html#fuel-taxes</v>
      </c>
      <c r="R1103" s="357" t="str">
        <f>IF(ISBLANK(INDEX('Policy Characteristics'!L:L,MATCH($C1103,'Policy Characteristics'!$C:$C,0))),"",INDEX('Policy Characteristics'!L:L,MATCH($C1103,'Policy Characteristics'!$C:$C,0)))</f>
        <v>fuel-taxes.html</v>
      </c>
    </row>
    <row r="1104" spans="1:18" x14ac:dyDescent="0.25">
      <c r="A1104" s="357" t="str">
        <f>IF(ISBLANK(INDEX('Policy Characteristics'!A:A,MATCH($C1104,'Policy Characteristics'!$C:$C,0))),"",INDEX('Policy Characteristics'!A:A,MATCH($C1104,'Policy Characteristics'!$C:$C,0)))</f>
        <v>Cross-Sector</v>
      </c>
      <c r="B1104" s="357" t="str">
        <f>IF(ISBLANK(INDEX('Policy Characteristics'!B:B,MATCH($C1104,'Policy Characteristics'!$C:$C,0))),"",INDEX('Policy Characteristics'!B:B,MATCH($C1104,'Policy Characteristics'!$C:$C,0)))</f>
        <v>Fuel Taxes or Subsidies</v>
      </c>
      <c r="C1104" s="365" t="str">
        <f t="shared" ref="C1104:C1106" si="56">C$1090</f>
        <v>Additional Fuel Tax or Subsidy Rate by Fuel</v>
      </c>
      <c r="D1104" s="9" t="s">
        <v>2523</v>
      </c>
      <c r="E1104" s="9"/>
      <c r="F1104" s="9" t="s">
        <v>2527</v>
      </c>
      <c r="G1104" s="55"/>
      <c r="H1104" s="54">
        <v>747</v>
      </c>
      <c r="I1104" s="9" t="s">
        <v>45</v>
      </c>
      <c r="J1104" s="359" t="str">
        <f>IF(ISBLANK(INDEX('Policy Characteristics'!D:D,MATCH($C1104,'Policy Characteristics'!$C:$C,0))),"",INDEX('Policy Characteristics'!D:D,MATCH($C1104,'Policy Characteristics'!$C:$C,0)))</f>
        <v>Fuel Taxes or Subsidies</v>
      </c>
      <c r="K1104" s="357" t="str">
        <f>IF(ISBLANK(INDEX('Policy Characteristics'!E:E,MATCH($C1104,'Policy Characteristics'!$C:$C,0))),"",INDEX('Policy Characteristics'!E:E,MATCH($C1104,'Policy Characteristics'!$C:$C,0)))</f>
        <v>cross fuel tax</v>
      </c>
      <c r="L1104" s="379">
        <f>IF(ISBLANK(INDEX('Policy Characteristics'!F:F,MATCH($C1104,'Policy Characteristics'!$C:$C,0))),"",INDEX('Policy Characteristics'!F:F,MATCH($C1104,'Policy Characteristics'!$C:$C,0)))</f>
        <v>-0.5</v>
      </c>
      <c r="M1104" s="379">
        <f>IF(ISBLANK(INDEX('Policy Characteristics'!G:G,MATCH($C1104,'Policy Characteristics'!$C:$C,0))),"",INDEX('Policy Characteristics'!G:G,MATCH($C1104,'Policy Characteristics'!$C:$C,0)))</f>
        <v>0.5</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of BAU price</v>
      </c>
      <c r="P1104" s="357" t="str">
        <f>IF(ISBLANK(INDEX('Policy Characteristics'!J:J,MATCH($C1104,'Policy Characteristics'!$C:$C,0))),"",INDEX('Policy Characteristics'!J:J,MATCH($C1104,'Policy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4" s="357" t="str">
        <f>IF(ISBLANK(INDEX('Policy Characteristics'!K:K,MATCH($C1104,'Policy Characteristics'!$C:$C,0))),"",INDEX('Policy Characteristics'!K:K,MATCH($C1104,'Policy Characteristics'!$C:$C,0)))</f>
        <v>fuels.html#fuel-taxes</v>
      </c>
      <c r="R1104" s="357" t="str">
        <f>IF(ISBLANK(INDEX('Policy Characteristics'!L:L,MATCH($C1104,'Policy Characteristics'!$C:$C,0))),"",INDEX('Policy Characteristics'!L:L,MATCH($C1104,'Policy Characteristics'!$C:$C,0)))</f>
        <v>fuel-taxes.html</v>
      </c>
    </row>
    <row r="1105" spans="1:18" x14ac:dyDescent="0.25">
      <c r="A1105" s="357" t="str">
        <f>IF(ISBLANK(INDEX('Policy Characteristics'!A:A,MATCH($C1105,'Policy Characteristics'!$C:$C,0))),"",INDEX('Policy Characteristics'!A:A,MATCH($C1105,'Policy Characteristics'!$C:$C,0)))</f>
        <v>Cross-Sector</v>
      </c>
      <c r="B1105" s="357" t="str">
        <f>IF(ISBLANK(INDEX('Policy Characteristics'!B:B,MATCH($C1105,'Policy Characteristics'!$C:$C,0))),"",INDEX('Policy Characteristics'!B:B,MATCH($C1105,'Policy Characteristics'!$C:$C,0)))</f>
        <v>Fuel Taxes or Subsidies</v>
      </c>
      <c r="C1105" s="365" t="str">
        <f t="shared" si="56"/>
        <v>Additional Fuel Tax or Subsidy Rate by Fuel</v>
      </c>
      <c r="D1105" s="9" t="s">
        <v>2524</v>
      </c>
      <c r="E1105" s="9"/>
      <c r="F1105" s="9" t="s">
        <v>2528</v>
      </c>
      <c r="G1105" s="55"/>
      <c r="H1105" s="54">
        <v>748</v>
      </c>
      <c r="I1105" s="9" t="s">
        <v>45</v>
      </c>
      <c r="J1105" s="359" t="str">
        <f>IF(ISBLANK(INDEX('Policy Characteristics'!D:D,MATCH($C1105,'Policy Characteristics'!$C:$C,0))),"",INDEX('Policy Characteristics'!D:D,MATCH($C1105,'Policy Characteristics'!$C:$C,0)))</f>
        <v>Fuel Taxes or Subsidies</v>
      </c>
      <c r="K1105" s="357" t="str">
        <f>IF(ISBLANK(INDEX('Policy Characteristics'!E:E,MATCH($C1105,'Policy Characteristics'!$C:$C,0))),"",INDEX('Policy Characteristics'!E:E,MATCH($C1105,'Policy Characteristics'!$C:$C,0)))</f>
        <v>cross fuel tax</v>
      </c>
      <c r="L1105" s="379">
        <f>IF(ISBLANK(INDEX('Policy Characteristics'!F:F,MATCH($C1105,'Policy Characteristics'!$C:$C,0))),"",INDEX('Policy Characteristics'!F:F,MATCH($C1105,'Policy Characteristics'!$C:$C,0)))</f>
        <v>-0.5</v>
      </c>
      <c r="M1105" s="379">
        <f>IF(ISBLANK(INDEX('Policy Characteristics'!G:G,MATCH($C1105,'Policy Characteristics'!$C:$C,0))),"",INDEX('Policy Characteristics'!G:G,MATCH($C1105,'Policy Characteristics'!$C:$C,0)))</f>
        <v>0.5</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of BAU price</v>
      </c>
      <c r="P1105" s="357" t="str">
        <f>IF(ISBLANK(INDEX('Policy Characteristics'!J:J,MATCH($C1105,'Policy Characteristics'!$C:$C,0))),"",INDEX('Policy Characteristics'!J:J,MATCH($C1105,'Policy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5" s="357" t="str">
        <f>IF(ISBLANK(INDEX('Policy Characteristics'!K:K,MATCH($C1105,'Policy Characteristics'!$C:$C,0))),"",INDEX('Policy Characteristics'!K:K,MATCH($C1105,'Policy Characteristics'!$C:$C,0)))</f>
        <v>fuels.html#fuel-taxes</v>
      </c>
      <c r="R1105" s="357" t="str">
        <f>IF(ISBLANK(INDEX('Policy Characteristics'!L:L,MATCH($C1105,'Policy Characteristics'!$C:$C,0))),"",INDEX('Policy Characteristics'!L:L,MATCH($C1105,'Policy Characteristics'!$C:$C,0)))</f>
        <v>fuel-taxes.html</v>
      </c>
    </row>
    <row r="1106" spans="1:18" x14ac:dyDescent="0.25">
      <c r="A1106" s="357" t="str">
        <f>IF(ISBLANK(INDEX('Policy Characteristics'!A:A,MATCH($C1106,'Policy Characteristics'!$C:$C,0))),"",INDEX('Policy Characteristics'!A:A,MATCH($C1106,'Policy Characteristics'!$C:$C,0)))</f>
        <v>Cross-Sector</v>
      </c>
      <c r="B1106" s="357" t="str">
        <f>IF(ISBLANK(INDEX('Policy Characteristics'!B:B,MATCH($C1106,'Policy Characteristics'!$C:$C,0))),"",INDEX('Policy Characteristics'!B:B,MATCH($C1106,'Policy Characteristics'!$C:$C,0)))</f>
        <v>Fuel Taxes or Subsidies</v>
      </c>
      <c r="C1106" s="365" t="str">
        <f t="shared" si="56"/>
        <v>Additional Fuel Tax or Subsidy Rate by Fuel</v>
      </c>
      <c r="D1106" s="9" t="s">
        <v>2525</v>
      </c>
      <c r="E1106" s="9"/>
      <c r="F1106" s="9" t="s">
        <v>2529</v>
      </c>
      <c r="G1106" s="55"/>
      <c r="H1106" s="54">
        <v>749</v>
      </c>
      <c r="I1106" s="9" t="s">
        <v>45</v>
      </c>
      <c r="J1106" s="359" t="str">
        <f>IF(ISBLANK(INDEX('Policy Characteristics'!D:D,MATCH($C1106,'Policy Characteristics'!$C:$C,0))),"",INDEX('Policy Characteristics'!D:D,MATCH($C1106,'Policy Characteristics'!$C:$C,0)))</f>
        <v>Fuel Taxes or Subsidies</v>
      </c>
      <c r="K1106" s="357" t="str">
        <f>IF(ISBLANK(INDEX('Policy Characteristics'!E:E,MATCH($C1106,'Policy Characteristics'!$C:$C,0))),"",INDEX('Policy Characteristics'!E:E,MATCH($C1106,'Policy Characteristics'!$C:$C,0)))</f>
        <v>cross fuel tax</v>
      </c>
      <c r="L1106" s="379">
        <f>IF(ISBLANK(INDEX('Policy Characteristics'!F:F,MATCH($C1106,'Policy Characteristics'!$C:$C,0))),"",INDEX('Policy Characteristics'!F:F,MATCH($C1106,'Policy Characteristics'!$C:$C,0)))</f>
        <v>-0.5</v>
      </c>
      <c r="M1106" s="379">
        <f>IF(ISBLANK(INDEX('Policy Characteristics'!G:G,MATCH($C1106,'Policy Characteristics'!$C:$C,0))),"",INDEX('Policy Characteristics'!G:G,MATCH($C1106,'Policy Characteristics'!$C:$C,0)))</f>
        <v>0.5</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of BAU price</v>
      </c>
      <c r="P1106" s="357" t="str">
        <f>IF(ISBLANK(INDEX('Policy Characteristics'!J:J,MATCH($C1106,'Policy Characteristics'!$C:$C,0))),"",INDEX('Policy Characteristics'!J:J,MATCH($C1106,'Policy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06" s="357" t="str">
        <f>IF(ISBLANK(INDEX('Policy Characteristics'!K:K,MATCH($C1106,'Policy Characteristics'!$C:$C,0))),"",INDEX('Policy Characteristics'!K:K,MATCH($C1106,'Policy Characteristics'!$C:$C,0)))</f>
        <v>fuels.html#fuel-taxes</v>
      </c>
      <c r="R1106" s="357" t="str">
        <f>IF(ISBLANK(INDEX('Policy Characteristics'!L:L,MATCH($C1106,'Policy Characteristics'!$C:$C,0))),"",INDEX('Policy Characteristics'!L:L,MATCH($C1106,'Policy Characteristics'!$C:$C,0)))</f>
        <v>fuel-taxes.html</v>
      </c>
    </row>
    <row r="1107" spans="1:18" x14ac:dyDescent="0.2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2" t="s">
        <v>306</v>
      </c>
      <c r="D1107" s="53" t="s">
        <v>116</v>
      </c>
      <c r="E1107" s="53"/>
      <c r="F1107" s="53" t="s">
        <v>337</v>
      </c>
      <c r="G1107" s="53"/>
      <c r="H1107" s="54">
        <v>85</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building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2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ref="C1108:C1112" si="57">C$1107</f>
        <v>RnD Building Capital Cost Perc Reduction</v>
      </c>
      <c r="D1108" s="53" t="s">
        <v>117</v>
      </c>
      <c r="E1108" s="53"/>
      <c r="F1108" s="53" t="s">
        <v>338</v>
      </c>
      <c r="G1108" s="53"/>
      <c r="H1108" s="54">
        <v>86</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building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2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7"/>
        <v>RnD Building Capital Cost Perc Reduction</v>
      </c>
      <c r="D1109" s="53" t="s">
        <v>118</v>
      </c>
      <c r="E1109" s="53"/>
      <c r="F1109" s="53" t="s">
        <v>339</v>
      </c>
      <c r="G1109" s="53"/>
      <c r="H1109" s="54">
        <v>87</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building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2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7"/>
        <v>RnD Building Capital Cost Perc Reduction</v>
      </c>
      <c r="D1110" s="53" t="s">
        <v>119</v>
      </c>
      <c r="E1110" s="53"/>
      <c r="F1110" s="53" t="s">
        <v>340</v>
      </c>
      <c r="G1110" s="53"/>
      <c r="H1110" s="54">
        <v>88</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building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2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7"/>
        <v>RnD Building Capital Cost Perc Reduction</v>
      </c>
      <c r="D1111" s="53" t="s">
        <v>120</v>
      </c>
      <c r="E1111" s="53"/>
      <c r="F1111" s="53" t="s">
        <v>341</v>
      </c>
      <c r="G1111" s="53"/>
      <c r="H1111" s="54">
        <v>89</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building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2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7"/>
        <v>RnD Building Capital Cost Perc Reduction</v>
      </c>
      <c r="D1112" s="53" t="s">
        <v>121</v>
      </c>
      <c r="E1112" s="53"/>
      <c r="F1112" s="53" t="s">
        <v>342</v>
      </c>
      <c r="G1112" s="53"/>
      <c r="H1112" s="54">
        <v>90</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building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2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2" t="s">
        <v>307</v>
      </c>
      <c r="D1113" s="53"/>
      <c r="E1113" s="53"/>
      <c r="F1113" s="53" t="s">
        <v>27</v>
      </c>
      <c r="G1113" s="53"/>
      <c r="H1113" s="54">
        <v>91</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CCS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x14ac:dyDescent="0.2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2" t="s">
        <v>308</v>
      </c>
      <c r="D1114" s="53" t="s">
        <v>473</v>
      </c>
      <c r="E1114" s="53"/>
      <c r="F1114" s="9" t="s">
        <v>476</v>
      </c>
      <c r="G1114" s="53"/>
      <c r="H1114" s="54">
        <v>92</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electricity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2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ref="C1115:C1122" si="58">C$1114</f>
        <v>RnD Electricity Capital Cost Perc Reduction</v>
      </c>
      <c r="D1115" s="9" t="s">
        <v>327</v>
      </c>
      <c r="E1115" s="55"/>
      <c r="F1115" s="9" t="s">
        <v>2288</v>
      </c>
      <c r="G1115" s="53"/>
      <c r="H1115" s="54">
        <v>93</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electricity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2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8"/>
        <v>RnD Electricity Capital Cost Perc Reduction</v>
      </c>
      <c r="D1116" s="9" t="s">
        <v>77</v>
      </c>
      <c r="E1116" s="55"/>
      <c r="F1116" s="9" t="s">
        <v>343</v>
      </c>
      <c r="G1116" s="53"/>
      <c r="H1116" s="54">
        <v>94</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electricity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2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8"/>
        <v>RnD Electricity Capital Cost Perc Reduction</v>
      </c>
      <c r="D1117" s="9" t="s">
        <v>78</v>
      </c>
      <c r="E1117" s="55"/>
      <c r="F1117" s="9" t="s">
        <v>344</v>
      </c>
      <c r="G1117" s="53"/>
      <c r="H1117" s="54">
        <v>95</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electricity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2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8"/>
        <v>RnD Electricity Capital Cost Perc Reduction</v>
      </c>
      <c r="D1118" s="9" t="s">
        <v>474</v>
      </c>
      <c r="E1118" s="55"/>
      <c r="F1118" s="9" t="s">
        <v>478</v>
      </c>
      <c r="G1118" s="53"/>
      <c r="H1118" s="54">
        <v>96</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electricity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2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8"/>
        <v>RnD Electricity Capital Cost Perc Reduction</v>
      </c>
      <c r="D1119" s="9" t="s">
        <v>79</v>
      </c>
      <c r="E1119" s="55"/>
      <c r="F1119" s="9" t="s">
        <v>345</v>
      </c>
      <c r="G1119" s="53"/>
      <c r="H1119" s="54">
        <v>97</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electricity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2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8"/>
        <v>RnD Electricity Capital Cost Perc Reduction</v>
      </c>
      <c r="D1120" s="9" t="s">
        <v>80</v>
      </c>
      <c r="E1120" s="55"/>
      <c r="F1120" s="9" t="s">
        <v>346</v>
      </c>
      <c r="G1120" s="53"/>
      <c r="H1120" s="54">
        <v>98</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electricity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2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8"/>
        <v>RnD Electricity Capital Cost Perc Reduction</v>
      </c>
      <c r="D1121" s="9" t="s">
        <v>81</v>
      </c>
      <c r="E1121" s="55"/>
      <c r="F1121" s="9" t="s">
        <v>347</v>
      </c>
      <c r="G1121" s="53"/>
      <c r="H1121" s="54">
        <v>99</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electricity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2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8"/>
        <v>RnD Electricity Capital Cost Perc Reduction</v>
      </c>
      <c r="D1122" s="9" t="s">
        <v>330</v>
      </c>
      <c r="E1122" s="55"/>
      <c r="F1122" s="9" t="s">
        <v>2289</v>
      </c>
      <c r="G1122" s="53"/>
      <c r="H1122" s="54">
        <v>192</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electricity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2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ref="C1123:C1124" si="59">C$1114</f>
        <v>RnD Electricity Capital Cost Perc Reduction</v>
      </c>
      <c r="D1123" s="9" t="s">
        <v>470</v>
      </c>
      <c r="E1123" s="55"/>
      <c r="F1123" s="9" t="s">
        <v>471</v>
      </c>
      <c r="G1123" s="53"/>
      <c r="H1123" s="54">
        <v>180</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electricity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2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1" t="str">
        <f t="shared" si="59"/>
        <v>RnD Electricity Capital Cost Perc Reduction</v>
      </c>
      <c r="D1124" s="9" t="s">
        <v>479</v>
      </c>
      <c r="E1124" s="55"/>
      <c r="F1124" s="9" t="s">
        <v>481</v>
      </c>
      <c r="G1124" s="53"/>
      <c r="H1124" s="54">
        <v>183</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electricity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2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2" t="s">
        <v>309</v>
      </c>
      <c r="D1125" s="194" t="s">
        <v>3199</v>
      </c>
      <c r="E1125" s="53"/>
      <c r="F1125" s="9" t="s">
        <v>3236</v>
      </c>
      <c r="G1125" s="53"/>
      <c r="H1125" s="54">
        <v>1462</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industry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2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ref="C1126:C1149" si="60">C$1125</f>
        <v>RnD Industry Capital Cost Perc Reduction</v>
      </c>
      <c r="D1126" s="194" t="s">
        <v>3200</v>
      </c>
      <c r="E1126" s="53"/>
      <c r="F1126" s="9" t="s">
        <v>3237</v>
      </c>
      <c r="G1126" s="53"/>
      <c r="H1126" s="54">
        <v>1463</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industry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2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Industry Capital Cost Perc Reduction</v>
      </c>
      <c r="D1127" s="194" t="s">
        <v>3201</v>
      </c>
      <c r="E1127" s="53"/>
      <c r="F1127" s="9" t="s">
        <v>3238</v>
      </c>
      <c r="G1127" s="53"/>
      <c r="H1127" s="54">
        <v>1464</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industry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2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Industry Capital Cost Perc Reduction</v>
      </c>
      <c r="D1128" s="194" t="s">
        <v>3202</v>
      </c>
      <c r="E1128" s="53"/>
      <c r="F1128" s="9" t="s">
        <v>3239</v>
      </c>
      <c r="G1128" s="53"/>
      <c r="H1128" s="54">
        <v>1465</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industry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2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Industry Capital Cost Perc Reduction</v>
      </c>
      <c r="D1129" s="194" t="s">
        <v>3203</v>
      </c>
      <c r="E1129" s="53"/>
      <c r="F1129" s="9" t="s">
        <v>3240</v>
      </c>
      <c r="G1129" s="53"/>
      <c r="H1129" s="54">
        <v>1466</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industry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2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Industry Capital Cost Perc Reduction</v>
      </c>
      <c r="D1130" s="194" t="s">
        <v>3204</v>
      </c>
      <c r="E1130" s="53"/>
      <c r="F1130" s="9" t="s">
        <v>3241</v>
      </c>
      <c r="G1130" s="53"/>
      <c r="H1130" s="54">
        <v>1467</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industry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x14ac:dyDescent="0.2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Capital Cost Reduction</v>
      </c>
      <c r="C1131" s="361" t="str">
        <f t="shared" si="60"/>
        <v>RnD Industry Capital Cost Perc Reduction</v>
      </c>
      <c r="D1131" s="194" t="s">
        <v>3205</v>
      </c>
      <c r="E1131" s="53"/>
      <c r="F1131" s="9" t="s">
        <v>3242</v>
      </c>
      <c r="G1131" s="53"/>
      <c r="H1131" s="54">
        <v>1468</v>
      </c>
      <c r="I1131" s="53" t="s">
        <v>44</v>
      </c>
      <c r="J1131" s="359" t="str">
        <f>IF(ISBLANK(INDEX('Policy Characteristics'!D:D,MATCH($C1131,'Policy Characteristics'!$C:$C,0))),"",INDEX('Policy Characteristics'!D:D,MATCH($C1131,'Policy Characteristics'!$C:$C,0)))</f>
        <v>R&amp;D Capital Cost Reductions</v>
      </c>
      <c r="K1131" s="357" t="str">
        <f>IF(ISBLANK(INDEX('Policy Characteristics'!E:E,MATCH($C1131,'Policy Characteristics'!$C:$C,0))),"",INDEX('Policy Characteristics'!E:E,MATCH($C1131,'Policy Characteristics'!$C:$C,0)))</f>
        <v>RnD industry capital cost reduction</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0.4</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reduction in cost</v>
      </c>
      <c r="P1131" s="357" t="str">
        <f>IF(ISBLANK(INDEX('Policy Characteristics'!J:J,MATCH($C1131,'Policy Characteristics'!$C:$C,0))),"",INDEX('Policy Characteristics'!J:J,MATCH($C1131,'Policy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7" t="str">
        <f>IF(ISBLANK(INDEX('Policy Characteristics'!K:K,MATCH($C1131,'Policy Characteristics'!$C:$C,0))),"",INDEX('Policy Characteristics'!K:K,MATCH($C1131,'Policy Characteristics'!$C:$C,0)))</f>
        <v>architectural-design.html#rnd</v>
      </c>
      <c r="R1131" s="357" t="str">
        <f>IF(ISBLANK(INDEX('Policy Characteristics'!L:L,MATCH($C1131,'Policy Characteristics'!$C:$C,0))),"",INDEX('Policy Characteristics'!L:L,MATCH($C1131,'Policy Characteristics'!$C:$C,0)))</f>
        <v>research-and-development.html</v>
      </c>
    </row>
    <row r="1132" spans="1:18" x14ac:dyDescent="0.2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Capital Cost Reduction</v>
      </c>
      <c r="C1132" s="361" t="str">
        <f t="shared" si="60"/>
        <v>RnD Industry Capital Cost Perc Reduction</v>
      </c>
      <c r="D1132" s="194" t="s">
        <v>3206</v>
      </c>
      <c r="E1132" s="53"/>
      <c r="F1132" s="9" t="s">
        <v>3243</v>
      </c>
      <c r="G1132" s="53"/>
      <c r="H1132" s="54">
        <v>1469</v>
      </c>
      <c r="I1132" s="53" t="s">
        <v>44</v>
      </c>
      <c r="J1132" s="359" t="str">
        <f>IF(ISBLANK(INDEX('Policy Characteristics'!D:D,MATCH($C1132,'Policy Characteristics'!$C:$C,0))),"",INDEX('Policy Characteristics'!D:D,MATCH($C1132,'Policy Characteristics'!$C:$C,0)))</f>
        <v>R&amp;D Capital Cost Reductions</v>
      </c>
      <c r="K1132" s="357" t="str">
        <f>IF(ISBLANK(INDEX('Policy Characteristics'!E:E,MATCH($C1132,'Policy Characteristics'!$C:$C,0))),"",INDEX('Policy Characteristics'!E:E,MATCH($C1132,'Policy Characteristics'!$C:$C,0)))</f>
        <v>RnD industry capital cost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cost</v>
      </c>
      <c r="P1132" s="357" t="str">
        <f>IF(ISBLANK(INDEX('Policy Characteristics'!J:J,MATCH($C1132,'Policy Characteristics'!$C:$C,0))),"",INDEX('Policy Characteristics'!J:J,MATCH($C1132,'Policy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2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Capital Cost Reduction</v>
      </c>
      <c r="C1133" s="361" t="str">
        <f t="shared" si="60"/>
        <v>RnD Industry Capital Cost Perc Reduction</v>
      </c>
      <c r="D1133" s="194" t="s">
        <v>3207</v>
      </c>
      <c r="E1133" s="53"/>
      <c r="F1133" s="9" t="s">
        <v>3244</v>
      </c>
      <c r="G1133" s="53"/>
      <c r="H1133" s="54">
        <v>1470</v>
      </c>
      <c r="I1133" s="53" t="s">
        <v>44</v>
      </c>
      <c r="J1133" s="359" t="str">
        <f>IF(ISBLANK(INDEX('Policy Characteristics'!D:D,MATCH($C1133,'Policy Characteristics'!$C:$C,0))),"",INDEX('Policy Characteristics'!D:D,MATCH($C1133,'Policy Characteristics'!$C:$C,0)))</f>
        <v>R&amp;D Capital Cost Reductions</v>
      </c>
      <c r="K1133" s="357" t="str">
        <f>IF(ISBLANK(INDEX('Policy Characteristics'!E:E,MATCH($C1133,'Policy Characteristics'!$C:$C,0))),"",INDEX('Policy Characteristics'!E:E,MATCH($C1133,'Policy Characteristics'!$C:$C,0)))</f>
        <v>RnD industry capital cost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cost</v>
      </c>
      <c r="P1133" s="35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2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Capital Cost Reduction</v>
      </c>
      <c r="C1134" s="361" t="str">
        <f t="shared" si="60"/>
        <v>RnD Industry Capital Cost Perc Reduction</v>
      </c>
      <c r="D1134" s="194" t="s">
        <v>3208</v>
      </c>
      <c r="E1134" s="53"/>
      <c r="F1134" s="9" t="s">
        <v>349</v>
      </c>
      <c r="G1134" s="53"/>
      <c r="H1134" s="54">
        <v>1471</v>
      </c>
      <c r="I1134" s="53" t="s">
        <v>44</v>
      </c>
      <c r="J1134" s="359" t="str">
        <f>IF(ISBLANK(INDEX('Policy Characteristics'!D:D,MATCH($C1134,'Policy Characteristics'!$C:$C,0))),"",INDEX('Policy Characteristics'!D:D,MATCH($C1134,'Policy Characteristics'!$C:$C,0)))</f>
        <v>R&amp;D Capital Cost Reductions</v>
      </c>
      <c r="K1134" s="357" t="str">
        <f>IF(ISBLANK(INDEX('Policy Characteristics'!E:E,MATCH($C1134,'Policy Characteristics'!$C:$C,0))),"",INDEX('Policy Characteristics'!E:E,MATCH($C1134,'Policy Characteristics'!$C:$C,0)))</f>
        <v>RnD industry capital cost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cost</v>
      </c>
      <c r="P1134" s="35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2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Capital Cost Reduction</v>
      </c>
      <c r="C1135" s="361" t="str">
        <f t="shared" si="60"/>
        <v>RnD Industry Capital Cost Perc Reduction</v>
      </c>
      <c r="D1135" s="194" t="s">
        <v>3209</v>
      </c>
      <c r="E1135" s="53"/>
      <c r="F1135" s="9" t="s">
        <v>3245</v>
      </c>
      <c r="G1135" s="53"/>
      <c r="H1135" s="54">
        <v>1472</v>
      </c>
      <c r="I1135" s="53" t="s">
        <v>44</v>
      </c>
      <c r="J1135" s="359" t="str">
        <f>IF(ISBLANK(INDEX('Policy Characteristics'!D:D,MATCH($C1135,'Policy Characteristics'!$C:$C,0))),"",INDEX('Policy Characteristics'!D:D,MATCH($C1135,'Policy Characteristics'!$C:$C,0)))</f>
        <v>R&amp;D Capital Cost Reductions</v>
      </c>
      <c r="K1135" s="357" t="str">
        <f>IF(ISBLANK(INDEX('Policy Characteristics'!E:E,MATCH($C1135,'Policy Characteristics'!$C:$C,0))),"",INDEX('Policy Characteristics'!E:E,MATCH($C1135,'Policy Characteristics'!$C:$C,0)))</f>
        <v>RnD industry capital cost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cost</v>
      </c>
      <c r="P1135" s="35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2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Capital Cost Reduction</v>
      </c>
      <c r="C1136" s="361" t="str">
        <f t="shared" si="60"/>
        <v>RnD Industry Capital Cost Perc Reduction</v>
      </c>
      <c r="D1136" s="194" t="s">
        <v>3210</v>
      </c>
      <c r="E1136" s="53"/>
      <c r="F1136" s="9" t="s">
        <v>3246</v>
      </c>
      <c r="G1136" s="53"/>
      <c r="H1136" s="54">
        <v>1473</v>
      </c>
      <c r="I1136" s="53" t="s">
        <v>44</v>
      </c>
      <c r="J1136" s="359" t="str">
        <f>IF(ISBLANK(INDEX('Policy Characteristics'!D:D,MATCH($C1136,'Policy Characteristics'!$C:$C,0))),"",INDEX('Policy Characteristics'!D:D,MATCH($C1136,'Policy Characteristics'!$C:$C,0)))</f>
        <v>R&amp;D Capital Cost Reductions</v>
      </c>
      <c r="K1136" s="357" t="str">
        <f>IF(ISBLANK(INDEX('Policy Characteristics'!E:E,MATCH($C1136,'Policy Characteristics'!$C:$C,0))),"",INDEX('Policy Characteristics'!E:E,MATCH($C1136,'Policy Characteristics'!$C:$C,0)))</f>
        <v>RnD industry capital cost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cost</v>
      </c>
      <c r="P1136" s="35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2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Capital Cost Reduction</v>
      </c>
      <c r="C1137" s="361" t="str">
        <f t="shared" si="60"/>
        <v>RnD Industry Capital Cost Perc Reduction</v>
      </c>
      <c r="D1137" s="194" t="s">
        <v>3211</v>
      </c>
      <c r="E1137" s="53"/>
      <c r="F1137" s="9" t="s">
        <v>3247</v>
      </c>
      <c r="G1137" s="53"/>
      <c r="H1137" s="54">
        <v>1474</v>
      </c>
      <c r="I1137" s="53" t="s">
        <v>44</v>
      </c>
      <c r="J1137" s="359" t="str">
        <f>IF(ISBLANK(INDEX('Policy Characteristics'!D:D,MATCH($C1137,'Policy Characteristics'!$C:$C,0))),"",INDEX('Policy Characteristics'!D:D,MATCH($C1137,'Policy Characteristics'!$C:$C,0)))</f>
        <v>R&amp;D Capital Cost Reductions</v>
      </c>
      <c r="K1137" s="357" t="str">
        <f>IF(ISBLANK(INDEX('Policy Characteristics'!E:E,MATCH($C1137,'Policy Characteristics'!$C:$C,0))),"",INDEX('Policy Characteristics'!E:E,MATCH($C1137,'Policy Characteristics'!$C:$C,0)))</f>
        <v>RnD industry capital cost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cost</v>
      </c>
      <c r="P1137" s="35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2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Capital Cost Reduction</v>
      </c>
      <c r="C1138" s="361" t="str">
        <f t="shared" si="60"/>
        <v>RnD Industry Capital Cost Perc Reduction</v>
      </c>
      <c r="D1138" s="194" t="s">
        <v>3212</v>
      </c>
      <c r="E1138" s="53"/>
      <c r="F1138" s="9" t="s">
        <v>348</v>
      </c>
      <c r="G1138" s="53"/>
      <c r="H1138" s="54">
        <v>1475</v>
      </c>
      <c r="I1138" s="53" t="s">
        <v>44</v>
      </c>
      <c r="J1138" s="359" t="str">
        <f>IF(ISBLANK(INDEX('Policy Characteristics'!D:D,MATCH($C1138,'Policy Characteristics'!$C:$C,0))),"",INDEX('Policy Characteristics'!D:D,MATCH($C1138,'Policy Characteristics'!$C:$C,0)))</f>
        <v>R&amp;D Capital Cost Reductions</v>
      </c>
      <c r="K1138" s="357" t="str">
        <f>IF(ISBLANK(INDEX('Policy Characteristics'!E:E,MATCH($C1138,'Policy Characteristics'!$C:$C,0))),"",INDEX('Policy Characteristics'!E:E,MATCH($C1138,'Policy Characteristics'!$C:$C,0)))</f>
        <v>RnD industry capital cost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cost</v>
      </c>
      <c r="P1138" s="35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2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Capital Cost Reduction</v>
      </c>
      <c r="C1139" s="361" t="str">
        <f t="shared" si="60"/>
        <v>RnD Industry Capital Cost Perc Reduction</v>
      </c>
      <c r="D1139" s="194" t="s">
        <v>3213</v>
      </c>
      <c r="E1139" s="53"/>
      <c r="F1139" s="9" t="s">
        <v>3248</v>
      </c>
      <c r="G1139" s="53"/>
      <c r="H1139" s="54">
        <v>1476</v>
      </c>
      <c r="I1139" s="53" t="s">
        <v>44</v>
      </c>
      <c r="J1139" s="359" t="str">
        <f>IF(ISBLANK(INDEX('Policy Characteristics'!D:D,MATCH($C1139,'Policy Characteristics'!$C:$C,0))),"",INDEX('Policy Characteristics'!D:D,MATCH($C1139,'Policy Characteristics'!$C:$C,0)))</f>
        <v>R&amp;D Capital Cost Reductions</v>
      </c>
      <c r="K1139" s="357" t="str">
        <f>IF(ISBLANK(INDEX('Policy Characteristics'!E:E,MATCH($C1139,'Policy Characteristics'!$C:$C,0))),"",INDEX('Policy Characteristics'!E:E,MATCH($C1139,'Policy Characteristics'!$C:$C,0)))</f>
        <v>RnD industry capital cost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cost</v>
      </c>
      <c r="P1139" s="35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ht="30" x14ac:dyDescent="0.2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Capital Cost Reduction</v>
      </c>
      <c r="C1140" s="361" t="str">
        <f t="shared" si="60"/>
        <v>RnD Industry Capital Cost Perc Reduction</v>
      </c>
      <c r="D1140" s="194" t="s">
        <v>3214</v>
      </c>
      <c r="E1140" s="53"/>
      <c r="F1140" s="9" t="s">
        <v>3249</v>
      </c>
      <c r="G1140" s="53"/>
      <c r="H1140" s="54">
        <v>1477</v>
      </c>
      <c r="I1140" s="53" t="s">
        <v>44</v>
      </c>
      <c r="J1140" s="359" t="str">
        <f>IF(ISBLANK(INDEX('Policy Characteristics'!D:D,MATCH($C1140,'Policy Characteristics'!$C:$C,0))),"",INDEX('Policy Characteristics'!D:D,MATCH($C1140,'Policy Characteristics'!$C:$C,0)))</f>
        <v>R&amp;D Capital Cost Reductions</v>
      </c>
      <c r="K1140" s="357" t="str">
        <f>IF(ISBLANK(INDEX('Policy Characteristics'!E:E,MATCH($C1140,'Policy Characteristics'!$C:$C,0))),"",INDEX('Policy Characteristics'!E:E,MATCH($C1140,'Policy Characteristics'!$C:$C,0)))</f>
        <v>RnD industry capital cost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cost</v>
      </c>
      <c r="P1140" s="35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2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Capital Cost Reduction</v>
      </c>
      <c r="C1141" s="361" t="str">
        <f t="shared" si="60"/>
        <v>RnD Industry Capital Cost Perc Reduction</v>
      </c>
      <c r="D1141" s="194" t="s">
        <v>3215</v>
      </c>
      <c r="E1141" s="53"/>
      <c r="F1141" s="9" t="s">
        <v>3250</v>
      </c>
      <c r="G1141" s="53"/>
      <c r="H1141" s="54">
        <v>1478</v>
      </c>
      <c r="I1141" s="53" t="s">
        <v>44</v>
      </c>
      <c r="J1141" s="359" t="str">
        <f>IF(ISBLANK(INDEX('Policy Characteristics'!D:D,MATCH($C1141,'Policy Characteristics'!$C:$C,0))),"",INDEX('Policy Characteristics'!D:D,MATCH($C1141,'Policy Characteristics'!$C:$C,0)))</f>
        <v>R&amp;D Capital Cost Reductions</v>
      </c>
      <c r="K1141" s="357" t="str">
        <f>IF(ISBLANK(INDEX('Policy Characteristics'!E:E,MATCH($C1141,'Policy Characteristics'!$C:$C,0))),"",INDEX('Policy Characteristics'!E:E,MATCH($C1141,'Policy Characteristics'!$C:$C,0)))</f>
        <v>RnD industry capital cost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cost</v>
      </c>
      <c r="P1141" s="35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2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Capital Cost Reduction</v>
      </c>
      <c r="C1142" s="361" t="str">
        <f t="shared" si="60"/>
        <v>RnD Industry Capital Cost Perc Reduction</v>
      </c>
      <c r="D1142" s="194" t="s">
        <v>3216</v>
      </c>
      <c r="E1142" s="53"/>
      <c r="F1142" s="9" t="s">
        <v>3251</v>
      </c>
      <c r="G1142" s="53"/>
      <c r="H1142" s="54">
        <v>1479</v>
      </c>
      <c r="I1142" s="53" t="s">
        <v>44</v>
      </c>
      <c r="J1142" s="359" t="str">
        <f>IF(ISBLANK(INDEX('Policy Characteristics'!D:D,MATCH($C1142,'Policy Characteristics'!$C:$C,0))),"",INDEX('Policy Characteristics'!D:D,MATCH($C1142,'Policy Characteristics'!$C:$C,0)))</f>
        <v>R&amp;D Capital Cost Reductions</v>
      </c>
      <c r="K1142" s="357" t="str">
        <f>IF(ISBLANK(INDEX('Policy Characteristics'!E:E,MATCH($C1142,'Policy Characteristics'!$C:$C,0))),"",INDEX('Policy Characteristics'!E:E,MATCH($C1142,'Policy Characteristics'!$C:$C,0)))</f>
        <v>RnD industry capital cost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cost</v>
      </c>
      <c r="P1142" s="35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2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Capital Cost Reduction</v>
      </c>
      <c r="C1143" s="361" t="str">
        <f t="shared" si="60"/>
        <v>RnD Industry Capital Cost Perc Reduction</v>
      </c>
      <c r="D1143" s="194" t="s">
        <v>3217</v>
      </c>
      <c r="E1143" s="53"/>
      <c r="F1143" s="9" t="s">
        <v>3252</v>
      </c>
      <c r="G1143" s="53"/>
      <c r="H1143" s="54">
        <v>1480</v>
      </c>
      <c r="I1143" s="53" t="s">
        <v>44</v>
      </c>
      <c r="J1143" s="359" t="str">
        <f>IF(ISBLANK(INDEX('Policy Characteristics'!D:D,MATCH($C1143,'Policy Characteristics'!$C:$C,0))),"",INDEX('Policy Characteristics'!D:D,MATCH($C1143,'Policy Characteristics'!$C:$C,0)))</f>
        <v>R&amp;D Capital Cost Reductions</v>
      </c>
      <c r="K1143" s="357" t="str">
        <f>IF(ISBLANK(INDEX('Policy Characteristics'!E:E,MATCH($C1143,'Policy Characteristics'!$C:$C,0))),"",INDEX('Policy Characteristics'!E:E,MATCH($C1143,'Policy Characteristics'!$C:$C,0)))</f>
        <v>RnD industry capital cost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cost</v>
      </c>
      <c r="P1143" s="35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2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Capital Cost Reduction</v>
      </c>
      <c r="C1144" s="361" t="str">
        <f t="shared" si="60"/>
        <v>RnD Industry Capital Cost Perc Reduction</v>
      </c>
      <c r="D1144" s="194" t="s">
        <v>3218</v>
      </c>
      <c r="E1144" s="53"/>
      <c r="F1144" s="9" t="s">
        <v>3253</v>
      </c>
      <c r="G1144" s="53"/>
      <c r="H1144" s="54">
        <v>1481</v>
      </c>
      <c r="I1144" s="53" t="s">
        <v>44</v>
      </c>
      <c r="J1144" s="359" t="str">
        <f>IF(ISBLANK(INDEX('Policy Characteristics'!D:D,MATCH($C1144,'Policy Characteristics'!$C:$C,0))),"",INDEX('Policy Characteristics'!D:D,MATCH($C1144,'Policy Characteristics'!$C:$C,0)))</f>
        <v>R&amp;D Capital Cost Reductions</v>
      </c>
      <c r="K1144" s="357" t="str">
        <f>IF(ISBLANK(INDEX('Policy Characteristics'!E:E,MATCH($C1144,'Policy Characteristics'!$C:$C,0))),"",INDEX('Policy Characteristics'!E:E,MATCH($C1144,'Policy Characteristics'!$C:$C,0)))</f>
        <v>RnD industry capital cost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cost</v>
      </c>
      <c r="P1144" s="35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2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Capital Cost Reduction</v>
      </c>
      <c r="C1145" s="361" t="str">
        <f t="shared" si="60"/>
        <v>RnD Industry Capital Cost Perc Reduction</v>
      </c>
      <c r="D1145" s="194" t="s">
        <v>3219</v>
      </c>
      <c r="E1145" s="53"/>
      <c r="F1145" s="9" t="s">
        <v>3254</v>
      </c>
      <c r="G1145" s="53"/>
      <c r="H1145" s="54">
        <v>1482</v>
      </c>
      <c r="I1145" s="53" t="s">
        <v>44</v>
      </c>
      <c r="J1145" s="359" t="str">
        <f>IF(ISBLANK(INDEX('Policy Characteristics'!D:D,MATCH($C1145,'Policy Characteristics'!$C:$C,0))),"",INDEX('Policy Characteristics'!D:D,MATCH($C1145,'Policy Characteristics'!$C:$C,0)))</f>
        <v>R&amp;D Capital Cost Reductions</v>
      </c>
      <c r="K1145" s="357" t="str">
        <f>IF(ISBLANK(INDEX('Policy Characteristics'!E:E,MATCH($C1145,'Policy Characteristics'!$C:$C,0))),"",INDEX('Policy Characteristics'!E:E,MATCH($C1145,'Policy Characteristics'!$C:$C,0)))</f>
        <v>RnD industry capital cost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cost</v>
      </c>
      <c r="P1145" s="35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2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Capital Cost Reduction</v>
      </c>
      <c r="C1146" s="361" t="str">
        <f t="shared" si="60"/>
        <v>RnD Industry Capital Cost Perc Reduction</v>
      </c>
      <c r="D1146" s="194" t="s">
        <v>3220</v>
      </c>
      <c r="E1146" s="53"/>
      <c r="F1146" s="9" t="s">
        <v>3255</v>
      </c>
      <c r="G1146" s="53"/>
      <c r="H1146" s="54">
        <v>1483</v>
      </c>
      <c r="I1146" s="53" t="s">
        <v>44</v>
      </c>
      <c r="J1146" s="359" t="str">
        <f>IF(ISBLANK(INDEX('Policy Characteristics'!D:D,MATCH($C1146,'Policy Characteristics'!$C:$C,0))),"",INDEX('Policy Characteristics'!D:D,MATCH($C1146,'Policy Characteristics'!$C:$C,0)))</f>
        <v>R&amp;D Capital Cost Reductions</v>
      </c>
      <c r="K1146" s="357" t="str">
        <f>IF(ISBLANK(INDEX('Policy Characteristics'!E:E,MATCH($C1146,'Policy Characteristics'!$C:$C,0))),"",INDEX('Policy Characteristics'!E:E,MATCH($C1146,'Policy Characteristics'!$C:$C,0)))</f>
        <v>RnD industry capital cost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cost</v>
      </c>
      <c r="P1146" s="35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2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Capital Cost Reduction</v>
      </c>
      <c r="C1147" s="361" t="str">
        <f t="shared" si="60"/>
        <v>RnD Industry Capital Cost Perc Reduction</v>
      </c>
      <c r="D1147" s="194" t="s">
        <v>3221</v>
      </c>
      <c r="E1147" s="53"/>
      <c r="F1147" s="9" t="s">
        <v>3256</v>
      </c>
      <c r="G1147" s="53"/>
      <c r="H1147" s="54">
        <v>1484</v>
      </c>
      <c r="I1147" s="53" t="s">
        <v>44</v>
      </c>
      <c r="J1147" s="359" t="str">
        <f>IF(ISBLANK(INDEX('Policy Characteristics'!D:D,MATCH($C1147,'Policy Characteristics'!$C:$C,0))),"",INDEX('Policy Characteristics'!D:D,MATCH($C1147,'Policy Characteristics'!$C:$C,0)))</f>
        <v>R&amp;D Capital Cost Reductions</v>
      </c>
      <c r="K1147" s="357" t="str">
        <f>IF(ISBLANK(INDEX('Policy Characteristics'!E:E,MATCH($C1147,'Policy Characteristics'!$C:$C,0))),"",INDEX('Policy Characteristics'!E:E,MATCH($C1147,'Policy Characteristics'!$C:$C,0)))</f>
        <v>RnD industry capital cost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cost</v>
      </c>
      <c r="P1147" s="35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2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Capital Cost Reduction</v>
      </c>
      <c r="C1148" s="361" t="str">
        <f t="shared" si="60"/>
        <v>RnD Industry Capital Cost Perc Reduction</v>
      </c>
      <c r="D1148" s="194" t="s">
        <v>3222</v>
      </c>
      <c r="E1148" s="53"/>
      <c r="F1148" s="9" t="s">
        <v>3257</v>
      </c>
      <c r="G1148" s="53"/>
      <c r="H1148" s="54">
        <v>1485</v>
      </c>
      <c r="I1148" s="53" t="s">
        <v>44</v>
      </c>
      <c r="J1148" s="359" t="str">
        <f>IF(ISBLANK(INDEX('Policy Characteristics'!D:D,MATCH($C1148,'Policy Characteristics'!$C:$C,0))),"",INDEX('Policy Characteristics'!D:D,MATCH($C1148,'Policy Characteristics'!$C:$C,0)))</f>
        <v>R&amp;D Capital Cost Reductions</v>
      </c>
      <c r="K1148" s="357" t="str">
        <f>IF(ISBLANK(INDEX('Policy Characteristics'!E:E,MATCH($C1148,'Policy Characteristics'!$C:$C,0))),"",INDEX('Policy Characteristics'!E:E,MATCH($C1148,'Policy Characteristics'!$C:$C,0)))</f>
        <v>RnD industry capital cost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cost</v>
      </c>
      <c r="P1148" s="35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2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Capital Cost Reduction</v>
      </c>
      <c r="C1149" s="361" t="str">
        <f t="shared" si="60"/>
        <v>RnD Industry Capital Cost Perc Reduction</v>
      </c>
      <c r="D1149" s="194" t="s">
        <v>3223</v>
      </c>
      <c r="E1149" s="53"/>
      <c r="F1149" s="9" t="s">
        <v>3258</v>
      </c>
      <c r="G1149" s="53"/>
      <c r="H1149" s="54">
        <v>1486</v>
      </c>
      <c r="I1149" s="53" t="s">
        <v>44</v>
      </c>
      <c r="J1149" s="359" t="str">
        <f>IF(ISBLANK(INDEX('Policy Characteristics'!D:D,MATCH($C1149,'Policy Characteristics'!$C:$C,0))),"",INDEX('Policy Characteristics'!D:D,MATCH($C1149,'Policy Characteristics'!$C:$C,0)))</f>
        <v>R&amp;D Capital Cost Reductions</v>
      </c>
      <c r="K1149" s="357" t="str">
        <f>IF(ISBLANK(INDEX('Policy Characteristics'!E:E,MATCH($C1149,'Policy Characteristics'!$C:$C,0))),"",INDEX('Policy Characteristics'!E:E,MATCH($C1149,'Policy Characteristics'!$C:$C,0)))</f>
        <v>RnD industry capital cost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cost</v>
      </c>
      <c r="P1149" s="35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2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Capital Cost Reduction</v>
      </c>
      <c r="C1150" s="360" t="s">
        <v>310</v>
      </c>
      <c r="D1150" s="53" t="s">
        <v>2276</v>
      </c>
      <c r="E1150" s="53"/>
      <c r="F1150" s="53" t="s">
        <v>501</v>
      </c>
      <c r="G1150" s="53"/>
      <c r="H1150" s="54">
        <v>108</v>
      </c>
      <c r="I1150" s="53" t="s">
        <v>44</v>
      </c>
      <c r="J1150" s="359" t="str">
        <f>IF(ISBLANK(INDEX('Policy Characteristics'!D:D,MATCH($C1150,'Policy Characteristics'!$C:$C,0))),"",INDEX('Policy Characteristics'!D:D,MATCH($C1150,'Policy Characteristics'!$C:$C,0)))</f>
        <v>R&amp;D Capital Cost Reductions</v>
      </c>
      <c r="K1150" s="357" t="str">
        <f>IF(ISBLANK(INDEX('Policy Characteristics'!E:E,MATCH($C1150,'Policy Characteristics'!$C:$C,0))),"",INDEX('Policy Characteristics'!E:E,MATCH($C1150,'Policy Characteristics'!$C:$C,0)))</f>
        <v>RnD transportation capital cost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cost</v>
      </c>
      <c r="P1150" s="35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2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Capital Cost Reduction</v>
      </c>
      <c r="C1151" s="361" t="str">
        <f t="shared" ref="C1151:C1156" si="61">C$1150</f>
        <v>RnD Transportation Capital Cost Perc Reduction</v>
      </c>
      <c r="D1151" s="53" t="s">
        <v>2277</v>
      </c>
      <c r="E1151" s="53"/>
      <c r="F1151" s="53" t="s">
        <v>502</v>
      </c>
      <c r="G1151" s="53"/>
      <c r="H1151" s="54">
        <v>109</v>
      </c>
      <c r="I1151" s="53" t="s">
        <v>44</v>
      </c>
      <c r="J1151" s="359" t="str">
        <f>IF(ISBLANK(INDEX('Policy Characteristics'!D:D,MATCH($C1151,'Policy Characteristics'!$C:$C,0))),"",INDEX('Policy Characteristics'!D:D,MATCH($C1151,'Policy Characteristics'!$C:$C,0)))</f>
        <v>R&amp;D Capital Cost Reductions</v>
      </c>
      <c r="K1151" s="357" t="str">
        <f>IF(ISBLANK(INDEX('Policy Characteristics'!E:E,MATCH($C1151,'Policy Characteristics'!$C:$C,0))),"",INDEX('Policy Characteristics'!E:E,MATCH($C1151,'Policy Characteristics'!$C:$C,0)))</f>
        <v>RnD transportation capital cost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cost</v>
      </c>
      <c r="P1151" s="35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2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Capital Cost Reduction</v>
      </c>
      <c r="C1152" s="361" t="str">
        <f t="shared" si="61"/>
        <v>RnD Transportation Capital Cost Perc Reduction</v>
      </c>
      <c r="D1152" s="53" t="s">
        <v>2278</v>
      </c>
      <c r="E1152" s="53"/>
      <c r="F1152" s="53" t="s">
        <v>503</v>
      </c>
      <c r="G1152" s="53"/>
      <c r="H1152" s="54">
        <v>110</v>
      </c>
      <c r="I1152" s="53" t="s">
        <v>44</v>
      </c>
      <c r="J1152" s="359" t="str">
        <f>IF(ISBLANK(INDEX('Policy Characteristics'!D:D,MATCH($C1152,'Policy Characteristics'!$C:$C,0))),"",INDEX('Policy Characteristics'!D:D,MATCH($C1152,'Policy Characteristics'!$C:$C,0)))</f>
        <v>R&amp;D Capital Cost Reductions</v>
      </c>
      <c r="K1152" s="357" t="str">
        <f>IF(ISBLANK(INDEX('Policy Characteristics'!E:E,MATCH($C1152,'Policy Characteristics'!$C:$C,0))),"",INDEX('Policy Characteristics'!E:E,MATCH($C1152,'Policy Characteristics'!$C:$C,0)))</f>
        <v>RnD transportation capital cost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cost</v>
      </c>
      <c r="P1152" s="35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2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Capital Cost Reduction</v>
      </c>
      <c r="C1153" s="361" t="str">
        <f t="shared" si="61"/>
        <v>RnD Transportation Capital Cost Perc Reduction</v>
      </c>
      <c r="D1153" s="53" t="s">
        <v>2279</v>
      </c>
      <c r="E1153" s="53"/>
      <c r="F1153" s="53" t="s">
        <v>504</v>
      </c>
      <c r="G1153" s="53"/>
      <c r="H1153" s="54">
        <v>111</v>
      </c>
      <c r="I1153" s="53" t="s">
        <v>44</v>
      </c>
      <c r="J1153" s="359" t="str">
        <f>IF(ISBLANK(INDEX('Policy Characteristics'!D:D,MATCH($C1153,'Policy Characteristics'!$C:$C,0))),"",INDEX('Policy Characteristics'!D:D,MATCH($C1153,'Policy Characteristics'!$C:$C,0)))</f>
        <v>R&amp;D Capital Cost Reductions</v>
      </c>
      <c r="K1153" s="357" t="str">
        <f>IF(ISBLANK(INDEX('Policy Characteristics'!E:E,MATCH($C1153,'Policy Characteristics'!$C:$C,0))),"",INDEX('Policy Characteristics'!E:E,MATCH($C1153,'Policy Characteristics'!$C:$C,0)))</f>
        <v>RnD transportation capital cost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cost</v>
      </c>
      <c r="P1153" s="35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2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Capital Cost Reduction</v>
      </c>
      <c r="C1154" s="361" t="str">
        <f t="shared" si="61"/>
        <v>RnD Transportation Capital Cost Perc Reduction</v>
      </c>
      <c r="D1154" s="53" t="s">
        <v>2280</v>
      </c>
      <c r="E1154" s="53"/>
      <c r="F1154" s="53" t="s">
        <v>505</v>
      </c>
      <c r="G1154" s="53"/>
      <c r="H1154" s="54">
        <v>112</v>
      </c>
      <c r="I1154" s="53" t="s">
        <v>44</v>
      </c>
      <c r="J1154" s="359" t="str">
        <f>IF(ISBLANK(INDEX('Policy Characteristics'!D:D,MATCH($C1154,'Policy Characteristics'!$C:$C,0))),"",INDEX('Policy Characteristics'!D:D,MATCH($C1154,'Policy Characteristics'!$C:$C,0)))</f>
        <v>R&amp;D Capital Cost Reductions</v>
      </c>
      <c r="K1154" s="357" t="str">
        <f>IF(ISBLANK(INDEX('Policy Characteristics'!E:E,MATCH($C1154,'Policy Characteristics'!$C:$C,0))),"",INDEX('Policy Characteristics'!E:E,MATCH($C1154,'Policy Characteristics'!$C:$C,0)))</f>
        <v>RnD transportation capital cost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cost</v>
      </c>
      <c r="P1154" s="35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2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Capital Cost Reduction</v>
      </c>
      <c r="C1155" s="361" t="str">
        <f t="shared" si="61"/>
        <v>RnD Transportation Capital Cost Perc Reduction</v>
      </c>
      <c r="D1155" s="53" t="s">
        <v>2591</v>
      </c>
      <c r="E1155" s="53"/>
      <c r="F1155" s="53" t="s">
        <v>2894</v>
      </c>
      <c r="G1155" s="53"/>
      <c r="H1155" s="54">
        <v>113</v>
      </c>
      <c r="I1155" s="53" t="s">
        <v>44</v>
      </c>
      <c r="J1155" s="359" t="str">
        <f>IF(ISBLANK(INDEX('Policy Characteristics'!D:D,MATCH($C1155,'Policy Characteristics'!$C:$C,0))),"",INDEX('Policy Characteristics'!D:D,MATCH($C1155,'Policy Characteristics'!$C:$C,0)))</f>
        <v>R&amp;D Capital Cost Reductions</v>
      </c>
      <c r="K1155" s="357" t="str">
        <f>IF(ISBLANK(INDEX('Policy Characteristics'!E:E,MATCH($C1155,'Policy Characteristics'!$C:$C,0))),"",INDEX('Policy Characteristics'!E:E,MATCH($C1155,'Policy Characteristics'!$C:$C,0)))</f>
        <v>RnD transportation capital cost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cost</v>
      </c>
      <c r="P1155" s="35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2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Capital Cost Reduction</v>
      </c>
      <c r="C1156" s="361" t="str">
        <f t="shared" si="61"/>
        <v>RnD Transportation Capital Cost Perc Reduction</v>
      </c>
      <c r="D1156" s="53" t="s">
        <v>2590</v>
      </c>
      <c r="E1156" s="53"/>
      <c r="F1156" s="53" t="s">
        <v>2895</v>
      </c>
      <c r="G1156" s="53"/>
      <c r="H1156" s="54">
        <v>523</v>
      </c>
      <c r="I1156" s="53" t="s">
        <v>44</v>
      </c>
      <c r="J1156" s="359" t="str">
        <f>IF(ISBLANK(INDEX('Policy Characteristics'!D:D,MATCH($C1156,'Policy Characteristics'!$C:$C,0))),"",INDEX('Policy Characteristics'!D:D,MATCH($C1156,'Policy Characteristics'!$C:$C,0)))</f>
        <v>R&amp;D Capital Cost Reductions</v>
      </c>
      <c r="K1156" s="357" t="str">
        <f>IF(ISBLANK(INDEX('Policy Characteristics'!E:E,MATCH($C1156,'Policy Characteristics'!$C:$C,0))),"",INDEX('Policy Characteristics'!E:E,MATCH($C1156,'Policy Characteristics'!$C:$C,0)))</f>
        <v>RnD transportation capital cost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cost</v>
      </c>
      <c r="P1156" s="35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s="2" customFormat="1" x14ac:dyDescent="0.2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Direct Air Capture</v>
      </c>
      <c r="C1157" s="360" t="s">
        <v>2905</v>
      </c>
      <c r="D1157" s="9"/>
      <c r="E1157" s="9"/>
      <c r="F1157" s="9"/>
      <c r="G1157" s="9"/>
      <c r="H1157" s="56">
        <v>525</v>
      </c>
      <c r="I1157" s="9" t="s">
        <v>44</v>
      </c>
      <c r="J1157" s="359" t="str">
        <f>IF(ISBLANK(INDEX('Policy Characteristics'!D:D,MATCH($C1157,'Policy Characteristics'!$C:$C,0))),"",INDEX('Policy Characteristics'!D:D,MATCH($C1157,'Policy Characteristics'!$C:$C,0)))</f>
        <v>Direct Air Capture</v>
      </c>
      <c r="K1157" s="357" t="str">
        <f>IF(ISBLANK(INDEX('Policy Characteristics'!E:E,MATCH($C1157,'Policy Characteristics'!$C:$C,0))),"",INDEX('Policy Characteristics'!E:E,MATCH($C1157,'Policy Characteristics'!$C:$C,0)))</f>
        <v>geoeng direct air capture</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1</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of potential achieved</v>
      </c>
      <c r="P1157" s="357" t="str">
        <f>IF(ISBLANK(INDEX('Policy Characteristics'!J:J,MATCH($C1157,'Policy Characteristics'!$C:$C,0))),"",INDEX('Policy Characteristics'!J:J,MATCH($C1157,'Policy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57" s="357" t="str">
        <f>IF(ISBLANK(INDEX('Policy Characteristics'!K:K,MATCH($C1157,'Policy Characteristics'!$C:$C,0))),"",INDEX('Policy Characteristics'!K:K,MATCH($C1157,'Policy Characteristics'!$C:$C,0)))</f>
        <v>direct-air-capture.html#dac</v>
      </c>
      <c r="R1157" s="357" t="str">
        <f>IF(ISBLANK(INDEX('Policy Characteristics'!L:L,MATCH($C1157,'Policy Characteristics'!$C:$C,0))),"",INDEX('Policy Characteristics'!L:L,MATCH($C1157,'Policy Characteristics'!$C:$C,0)))</f>
        <v>direct-air-capture.html</v>
      </c>
    </row>
    <row r="1158" spans="1:18" x14ac:dyDescent="0.2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2" t="s">
        <v>311</v>
      </c>
      <c r="D1158" s="53" t="s">
        <v>116</v>
      </c>
      <c r="E1158" s="53"/>
      <c r="F1158" s="53" t="s">
        <v>337</v>
      </c>
      <c r="G1158" s="53"/>
      <c r="H1158" s="54">
        <v>114</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building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2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ref="C1159:C1163" si="62">C$1158</f>
        <v>RnD Building Fuel Use Perc Reduction</v>
      </c>
      <c r="D1159" s="53" t="s">
        <v>117</v>
      </c>
      <c r="E1159" s="53"/>
      <c r="F1159" s="53" t="s">
        <v>338</v>
      </c>
      <c r="G1159" s="53"/>
      <c r="H1159" s="54">
        <v>115</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building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2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2"/>
        <v>RnD Building Fuel Use Perc Reduction</v>
      </c>
      <c r="D1160" s="53" t="s">
        <v>118</v>
      </c>
      <c r="E1160" s="53"/>
      <c r="F1160" s="53" t="s">
        <v>339</v>
      </c>
      <c r="G1160" s="53"/>
      <c r="H1160" s="54">
        <v>750</v>
      </c>
      <c r="I1160" s="53" t="s">
        <v>45</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building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2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2"/>
        <v>RnD Building Fuel Use Perc Reduction</v>
      </c>
      <c r="D1161" s="53" t="s">
        <v>119</v>
      </c>
      <c r="E1161" s="53"/>
      <c r="F1161" s="53" t="s">
        <v>340</v>
      </c>
      <c r="G1161" s="53"/>
      <c r="H1161" s="54">
        <v>117</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building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2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2"/>
        <v>RnD Building Fuel Use Perc Reduction</v>
      </c>
      <c r="D1162" s="53" t="s">
        <v>120</v>
      </c>
      <c r="E1162" s="53"/>
      <c r="F1162" s="53" t="s">
        <v>341</v>
      </c>
      <c r="G1162" s="53"/>
      <c r="H1162" s="54">
        <v>118</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building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2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2"/>
        <v>RnD Building Fuel Use Perc Reduction</v>
      </c>
      <c r="D1163" s="53" t="s">
        <v>121</v>
      </c>
      <c r="E1163" s="53"/>
      <c r="F1163" s="53" t="s">
        <v>342</v>
      </c>
      <c r="G1163" s="53"/>
      <c r="H1163" s="54">
        <v>119</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building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2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2" t="s">
        <v>312</v>
      </c>
      <c r="D1164" s="53"/>
      <c r="E1164" s="53"/>
      <c r="F1164" s="53" t="s">
        <v>27</v>
      </c>
      <c r="G1164" s="53"/>
      <c r="H1164" s="54">
        <v>120</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CCS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x14ac:dyDescent="0.2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2" t="s">
        <v>313</v>
      </c>
      <c r="D1165" s="53" t="s">
        <v>473</v>
      </c>
      <c r="E1165" s="53"/>
      <c r="F1165" s="9" t="s">
        <v>476</v>
      </c>
      <c r="G1165" s="53"/>
      <c r="H1165" s="54">
        <v>121</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electricity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2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ref="C1166:C1173" si="63">C$1165</f>
        <v>RnD Electricity Fuel Use Perc Reduction</v>
      </c>
      <c r="D1166" s="9" t="s">
        <v>327</v>
      </c>
      <c r="E1166" s="55"/>
      <c r="F1166" s="9" t="s">
        <v>2288</v>
      </c>
      <c r="G1166" s="53"/>
      <c r="H1166" s="54">
        <v>122</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electricity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2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3"/>
        <v>RnD Electricity Fuel Use Perc Reduction</v>
      </c>
      <c r="D1167" s="9" t="s">
        <v>77</v>
      </c>
      <c r="E1167" s="55"/>
      <c r="F1167" s="9" t="s">
        <v>343</v>
      </c>
      <c r="G1167" s="53"/>
      <c r="H1167" s="54">
        <v>123</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electricity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2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3"/>
        <v>RnD Electricity Fuel Use Perc Reduction</v>
      </c>
      <c r="D1168" s="9" t="s">
        <v>78</v>
      </c>
      <c r="E1168" s="55"/>
      <c r="F1168" s="9" t="s">
        <v>344</v>
      </c>
      <c r="G1168" s="53"/>
      <c r="H1168" s="54">
        <v>751</v>
      </c>
      <c r="I1168" s="53" t="s">
        <v>45</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electricity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2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3"/>
        <v>RnD Electricity Fuel Use Perc Reduction</v>
      </c>
      <c r="D1169" s="9" t="s">
        <v>474</v>
      </c>
      <c r="E1169" s="55"/>
      <c r="F1169" s="9" t="s">
        <v>478</v>
      </c>
      <c r="G1169" s="53"/>
      <c r="H1169" s="54">
        <v>752</v>
      </c>
      <c r="I1169" s="53" t="s">
        <v>45</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electricity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2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3"/>
        <v>RnD Electricity Fuel Use Perc Reduction</v>
      </c>
      <c r="D1170" s="9" t="s">
        <v>79</v>
      </c>
      <c r="E1170" s="55"/>
      <c r="F1170" s="9" t="s">
        <v>345</v>
      </c>
      <c r="G1170" s="53"/>
      <c r="H1170" s="54">
        <v>753</v>
      </c>
      <c r="I1170" s="53" t="s">
        <v>45</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electricity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2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3"/>
        <v>RnD Electricity Fuel Use Perc Reduction</v>
      </c>
      <c r="D1171" s="9" t="s">
        <v>80</v>
      </c>
      <c r="E1171" s="55"/>
      <c r="F1171" s="9" t="s">
        <v>346</v>
      </c>
      <c r="G1171" s="53"/>
      <c r="H1171" s="54">
        <v>754</v>
      </c>
      <c r="I1171" s="53" t="s">
        <v>45</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electricity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2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3"/>
        <v>RnD Electricity Fuel Use Perc Reduction</v>
      </c>
      <c r="D1172" s="9" t="s">
        <v>81</v>
      </c>
      <c r="E1172" s="55"/>
      <c r="F1172" s="9" t="s">
        <v>347</v>
      </c>
      <c r="G1172" s="53"/>
      <c r="H1172" s="54">
        <v>124</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electricity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2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3"/>
        <v>RnD Electricity Fuel Use Perc Reduction</v>
      </c>
      <c r="D1173" s="9" t="s">
        <v>330</v>
      </c>
      <c r="E1173" s="55"/>
      <c r="F1173" s="9" t="s">
        <v>2289</v>
      </c>
      <c r="G1173" s="53"/>
      <c r="H1173" s="54">
        <v>193</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electricity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2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ref="C1174:C1175" si="64">C$1165</f>
        <v>RnD Electricity Fuel Use Perc Reduction</v>
      </c>
      <c r="D1174" s="9" t="s">
        <v>470</v>
      </c>
      <c r="E1174" s="55"/>
      <c r="F1174" s="9" t="s">
        <v>471</v>
      </c>
      <c r="G1174" s="53"/>
      <c r="H1174" s="54">
        <v>181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electricity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2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1" t="str">
        <f t="shared" si="64"/>
        <v>RnD Electricity Fuel Use Perc Reduction</v>
      </c>
      <c r="D1175" s="9" t="s">
        <v>479</v>
      </c>
      <c r="E1175" s="55"/>
      <c r="F1175" s="9" t="s">
        <v>481</v>
      </c>
      <c r="G1175" s="53"/>
      <c r="H1175" s="54">
        <v>755</v>
      </c>
      <c r="I1175" s="53" t="s">
        <v>45</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electricity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2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2" t="s">
        <v>314</v>
      </c>
      <c r="D1176" s="194" t="s">
        <v>3199</v>
      </c>
      <c r="E1176" s="53"/>
      <c r="F1176" s="9" t="s">
        <v>3236</v>
      </c>
      <c r="G1176" s="53"/>
      <c r="H1176" s="54">
        <v>1487</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industry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2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ref="C1177:C1200" si="65">C$1176</f>
        <v>RnD Industry Fuel Use Perc Reduction</v>
      </c>
      <c r="D1177" s="194" t="s">
        <v>3200</v>
      </c>
      <c r="E1177" s="53"/>
      <c r="F1177" s="9" t="s">
        <v>3237</v>
      </c>
      <c r="G1177" s="53"/>
      <c r="H1177" s="54">
        <v>1488</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industry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2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Industry Fuel Use Perc Reduction</v>
      </c>
      <c r="D1178" s="194" t="s">
        <v>3201</v>
      </c>
      <c r="E1178" s="53"/>
      <c r="F1178" s="9" t="s">
        <v>3238</v>
      </c>
      <c r="G1178" s="53"/>
      <c r="H1178" s="54">
        <v>1489</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industry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2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Industry Fuel Use Perc Reduction</v>
      </c>
      <c r="D1179" s="194" t="s">
        <v>3202</v>
      </c>
      <c r="E1179" s="53"/>
      <c r="F1179" s="9" t="s">
        <v>3239</v>
      </c>
      <c r="G1179" s="53"/>
      <c r="H1179" s="54">
        <v>1490</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industry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2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Industry Fuel Use Perc Reduction</v>
      </c>
      <c r="D1180" s="194" t="s">
        <v>3203</v>
      </c>
      <c r="E1180" s="53"/>
      <c r="F1180" s="9" t="s">
        <v>3240</v>
      </c>
      <c r="G1180" s="53"/>
      <c r="H1180" s="54">
        <v>1491</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industry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2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Industry Fuel Use Perc Reduction</v>
      </c>
      <c r="D1181" s="194" t="s">
        <v>3204</v>
      </c>
      <c r="E1181" s="53"/>
      <c r="F1181" s="9" t="s">
        <v>3241</v>
      </c>
      <c r="G1181" s="53"/>
      <c r="H1181" s="54">
        <v>1492</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industry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25">
      <c r="A1182" s="357" t="str">
        <f>IF(ISBLANK(INDEX('Policy Characteristics'!A:A,MATCH($C1182,'Policy Characteristics'!$C:$C,0))),"",INDEX('Policy Characteristics'!A:A,MATCH($C1182,'Policy Characteristics'!$C:$C,0)))</f>
        <v>Research and Development</v>
      </c>
      <c r="B1182" s="357" t="str">
        <f>IF(ISBLANK(INDEX('Policy Characteristics'!B:B,MATCH($C1182,'Policy Characteristics'!$C:$C,0))),"",INDEX('Policy Characteristics'!B:B,MATCH($C1182,'Policy Characteristics'!$C:$C,0)))</f>
        <v>Fuel Use Reduction</v>
      </c>
      <c r="C1182" s="361" t="str">
        <f t="shared" si="65"/>
        <v>RnD Industry Fuel Use Perc Reduction</v>
      </c>
      <c r="D1182" s="194" t="s">
        <v>3205</v>
      </c>
      <c r="E1182" s="53"/>
      <c r="F1182" s="9" t="s">
        <v>3242</v>
      </c>
      <c r="G1182" s="53"/>
      <c r="H1182" s="54">
        <v>1493</v>
      </c>
      <c r="I1182" s="53" t="s">
        <v>44</v>
      </c>
      <c r="J1182" s="359" t="str">
        <f>IF(ISBLANK(INDEX('Policy Characteristics'!D:D,MATCH($C1182,'Policy Characteristics'!$C:$C,0))),"",INDEX('Policy Characteristics'!D:D,MATCH($C1182,'Policy Characteristics'!$C:$C,0)))</f>
        <v>R&amp;D Fuel Use Reductions</v>
      </c>
      <c r="K1182" s="357" t="str">
        <f>IF(ISBLANK(INDEX('Policy Characteristics'!E:E,MATCH($C1182,'Policy Characteristics'!$C:$C,0))),"",INDEX('Policy Characteristics'!E:E,MATCH($C1182,'Policy Characteristics'!$C:$C,0)))</f>
        <v>RnD industry fuel use reduction</v>
      </c>
      <c r="L1182" s="379">
        <f>IF(ISBLANK(INDEX('Policy Characteristics'!F:F,MATCH($C1182,'Policy Characteristics'!$C:$C,0))),"",INDEX('Policy Characteristics'!F:F,MATCH($C1182,'Policy Characteristics'!$C:$C,0)))</f>
        <v>0</v>
      </c>
      <c r="M1182" s="379">
        <f>IF(ISBLANK(INDEX('Policy Characteristics'!G:G,MATCH($C1182,'Policy Characteristics'!$C:$C,0))),"",INDEX('Policy Characteristics'!G:G,MATCH($C1182,'Policy Characteristics'!$C:$C,0)))</f>
        <v>0.4</v>
      </c>
      <c r="N1182" s="379">
        <f>IF(ISBLANK(INDEX('Policy Characteristics'!H:H,MATCH($C1182,'Policy Characteristics'!$C:$C,0))),"",INDEX('Policy Characteristics'!H:H,MATCH($C1182,'Policy Characteristics'!$C:$C,0)))</f>
        <v>0.01</v>
      </c>
      <c r="O1182" s="357" t="str">
        <f>IF(ISBLANK(INDEX('Policy Characteristics'!I:I,MATCH($C1182,'Policy Characteristics'!$C:$C,0))),"",INDEX('Policy Characteristics'!I:I,MATCH($C1182,'Policy Characteristics'!$C:$C,0)))</f>
        <v>% reduction in fuel use</v>
      </c>
      <c r="P1182" s="357" t="str">
        <f>IF(ISBLANK(INDEX('Policy Characteristics'!J:J,MATCH($C1182,'Policy Characteristics'!$C:$C,0))),"",INDEX('Policy Characteristics'!J:J,MATCH($C1182,'Policy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357" t="str">
        <f>IF(ISBLANK(INDEX('Policy Characteristics'!K:K,MATCH($C1182,'Policy Characteristics'!$C:$C,0))),"",INDEX('Policy Characteristics'!K:K,MATCH($C1182,'Policy Characteristics'!$C:$C,0)))</f>
        <v>architectural-design.html#rnd</v>
      </c>
      <c r="R1182" s="357" t="str">
        <f>IF(ISBLANK(INDEX('Policy Characteristics'!L:L,MATCH($C1182,'Policy Characteristics'!$C:$C,0))),"",INDEX('Policy Characteristics'!L:L,MATCH($C1182,'Policy Characteristics'!$C:$C,0)))</f>
        <v>research-and-development.html</v>
      </c>
    </row>
    <row r="1183" spans="1:18" x14ac:dyDescent="0.25">
      <c r="A1183" s="357" t="str">
        <f>IF(ISBLANK(INDEX('Policy Characteristics'!A:A,MATCH($C1183,'Policy Characteristics'!$C:$C,0))),"",INDEX('Policy Characteristics'!A:A,MATCH($C1183,'Policy Characteristics'!$C:$C,0)))</f>
        <v>Research and Development</v>
      </c>
      <c r="B1183" s="357" t="str">
        <f>IF(ISBLANK(INDEX('Policy Characteristics'!B:B,MATCH($C1183,'Policy Characteristics'!$C:$C,0))),"",INDEX('Policy Characteristics'!B:B,MATCH($C1183,'Policy Characteristics'!$C:$C,0)))</f>
        <v>Fuel Use Reduction</v>
      </c>
      <c r="C1183" s="361" t="str">
        <f t="shared" si="65"/>
        <v>RnD Industry Fuel Use Perc Reduction</v>
      </c>
      <c r="D1183" s="194" t="s">
        <v>3206</v>
      </c>
      <c r="E1183" s="53"/>
      <c r="F1183" s="9" t="s">
        <v>3243</v>
      </c>
      <c r="G1183" s="53"/>
      <c r="H1183" s="54">
        <v>1494</v>
      </c>
      <c r="I1183" s="53" t="s">
        <v>44</v>
      </c>
      <c r="J1183" s="359" t="str">
        <f>IF(ISBLANK(INDEX('Policy Characteristics'!D:D,MATCH($C1183,'Policy Characteristics'!$C:$C,0))),"",INDEX('Policy Characteristics'!D:D,MATCH($C1183,'Policy Characteristics'!$C:$C,0)))</f>
        <v>R&amp;D Fuel Use Reductions</v>
      </c>
      <c r="K1183" s="357" t="str">
        <f>IF(ISBLANK(INDEX('Policy Characteristics'!E:E,MATCH($C1183,'Policy Characteristics'!$C:$C,0))),"",INDEX('Policy Characteristics'!E:E,MATCH($C1183,'Policy Characteristics'!$C:$C,0)))</f>
        <v>RnD industry fuel use reduction</v>
      </c>
      <c r="L1183" s="379">
        <f>IF(ISBLANK(INDEX('Policy Characteristics'!F:F,MATCH($C1183,'Policy Characteristics'!$C:$C,0))),"",INDEX('Policy Characteristics'!F:F,MATCH($C1183,'Policy Characteristics'!$C:$C,0)))</f>
        <v>0</v>
      </c>
      <c r="M1183" s="379">
        <f>IF(ISBLANK(INDEX('Policy Characteristics'!G:G,MATCH($C1183,'Policy Characteristics'!$C:$C,0))),"",INDEX('Policy Characteristics'!G:G,MATCH($C1183,'Policy Characteristics'!$C:$C,0)))</f>
        <v>0.4</v>
      </c>
      <c r="N1183" s="379">
        <f>IF(ISBLANK(INDEX('Policy Characteristics'!H:H,MATCH($C1183,'Policy Characteristics'!$C:$C,0))),"",INDEX('Policy Characteristics'!H:H,MATCH($C1183,'Policy Characteristics'!$C:$C,0)))</f>
        <v>0.01</v>
      </c>
      <c r="O1183" s="357" t="str">
        <f>IF(ISBLANK(INDEX('Policy Characteristics'!I:I,MATCH($C1183,'Policy Characteristics'!$C:$C,0))),"",INDEX('Policy Characteristics'!I:I,MATCH($C1183,'Policy Characteristics'!$C:$C,0)))</f>
        <v>% reduction in fuel use</v>
      </c>
      <c r="P1183" s="357" t="str">
        <f>IF(ISBLANK(INDEX('Policy Characteristics'!J:J,MATCH($C1183,'Policy Characteristics'!$C:$C,0))),"",INDEX('Policy Characteristics'!J:J,MATCH($C1183,'Policy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3" s="357" t="str">
        <f>IF(ISBLANK(INDEX('Policy Characteristics'!K:K,MATCH($C1183,'Policy Characteristics'!$C:$C,0))),"",INDEX('Policy Characteristics'!K:K,MATCH($C1183,'Policy Characteristics'!$C:$C,0)))</f>
        <v>architectural-design.html#rnd</v>
      </c>
      <c r="R1183" s="357" t="str">
        <f>IF(ISBLANK(INDEX('Policy Characteristics'!L:L,MATCH($C1183,'Policy Characteristics'!$C:$C,0))),"",INDEX('Policy Characteristics'!L:L,MATCH($C1183,'Policy Characteristics'!$C:$C,0)))</f>
        <v>research-and-development.html</v>
      </c>
    </row>
    <row r="1184" spans="1:18" x14ac:dyDescent="0.25">
      <c r="A1184" s="357" t="str">
        <f>IF(ISBLANK(INDEX('Policy Characteristics'!A:A,MATCH($C1184,'Policy Characteristics'!$C:$C,0))),"",INDEX('Policy Characteristics'!A:A,MATCH($C1184,'Policy Characteristics'!$C:$C,0)))</f>
        <v>Research and Development</v>
      </c>
      <c r="B1184" s="357" t="str">
        <f>IF(ISBLANK(INDEX('Policy Characteristics'!B:B,MATCH($C1184,'Policy Characteristics'!$C:$C,0))),"",INDEX('Policy Characteristics'!B:B,MATCH($C1184,'Policy Characteristics'!$C:$C,0)))</f>
        <v>Fuel Use Reduction</v>
      </c>
      <c r="C1184" s="361" t="str">
        <f t="shared" si="65"/>
        <v>RnD Industry Fuel Use Perc Reduction</v>
      </c>
      <c r="D1184" s="194" t="s">
        <v>3207</v>
      </c>
      <c r="E1184" s="53"/>
      <c r="F1184" s="9" t="s">
        <v>3244</v>
      </c>
      <c r="G1184" s="53"/>
      <c r="H1184" s="54">
        <v>1495</v>
      </c>
      <c r="I1184" s="53" t="s">
        <v>44</v>
      </c>
      <c r="J1184" s="359" t="str">
        <f>IF(ISBLANK(INDEX('Policy Characteristics'!D:D,MATCH($C1184,'Policy Characteristics'!$C:$C,0))),"",INDEX('Policy Characteristics'!D:D,MATCH($C1184,'Policy Characteristics'!$C:$C,0)))</f>
        <v>R&amp;D Fuel Use Reductions</v>
      </c>
      <c r="K1184" s="357" t="str">
        <f>IF(ISBLANK(INDEX('Policy Characteristics'!E:E,MATCH($C1184,'Policy Characteristics'!$C:$C,0))),"",INDEX('Policy Characteristics'!E:E,MATCH($C1184,'Policy Characteristics'!$C:$C,0)))</f>
        <v>RnD industry fuel use reduction</v>
      </c>
      <c r="L1184" s="379">
        <f>IF(ISBLANK(INDEX('Policy Characteristics'!F:F,MATCH($C1184,'Policy Characteristics'!$C:$C,0))),"",INDEX('Policy Characteristics'!F:F,MATCH($C1184,'Policy Characteristics'!$C:$C,0)))</f>
        <v>0</v>
      </c>
      <c r="M1184" s="379">
        <f>IF(ISBLANK(INDEX('Policy Characteristics'!G:G,MATCH($C1184,'Policy Characteristics'!$C:$C,0))),"",INDEX('Policy Characteristics'!G:G,MATCH($C1184,'Policy Characteristics'!$C:$C,0)))</f>
        <v>0.4</v>
      </c>
      <c r="N1184" s="379">
        <f>IF(ISBLANK(INDEX('Policy Characteristics'!H:H,MATCH($C1184,'Policy Characteristics'!$C:$C,0))),"",INDEX('Policy Characteristics'!H:H,MATCH($C1184,'Policy Characteristics'!$C:$C,0)))</f>
        <v>0.01</v>
      </c>
      <c r="O1184" s="357" t="str">
        <f>IF(ISBLANK(INDEX('Policy Characteristics'!I:I,MATCH($C1184,'Policy Characteristics'!$C:$C,0))),"",INDEX('Policy Characteristics'!I:I,MATCH($C1184,'Policy Characteristics'!$C:$C,0)))</f>
        <v>% reduction in fuel use</v>
      </c>
      <c r="P1184" s="35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357" t="str">
        <f>IF(ISBLANK(INDEX('Policy Characteristics'!K:K,MATCH($C1184,'Policy Characteristics'!$C:$C,0))),"",INDEX('Policy Characteristics'!K:K,MATCH($C1184,'Policy Characteristics'!$C:$C,0)))</f>
        <v>architectural-design.html#rnd</v>
      </c>
      <c r="R1184" s="357" t="str">
        <f>IF(ISBLANK(INDEX('Policy Characteristics'!L:L,MATCH($C1184,'Policy Characteristics'!$C:$C,0))),"",INDEX('Policy Characteristics'!L:L,MATCH($C1184,'Policy Characteristics'!$C:$C,0)))</f>
        <v>research-and-development.html</v>
      </c>
    </row>
    <row r="1185" spans="1:18" x14ac:dyDescent="0.25">
      <c r="A1185" s="357" t="str">
        <f>IF(ISBLANK(INDEX('Policy Characteristics'!A:A,MATCH($C1185,'Policy Characteristics'!$C:$C,0))),"",INDEX('Policy Characteristics'!A:A,MATCH($C1185,'Policy Characteristics'!$C:$C,0)))</f>
        <v>Research and Development</v>
      </c>
      <c r="B1185" s="357" t="str">
        <f>IF(ISBLANK(INDEX('Policy Characteristics'!B:B,MATCH($C1185,'Policy Characteristics'!$C:$C,0))),"",INDEX('Policy Characteristics'!B:B,MATCH($C1185,'Policy Characteristics'!$C:$C,0)))</f>
        <v>Fuel Use Reduction</v>
      </c>
      <c r="C1185" s="361" t="str">
        <f t="shared" si="65"/>
        <v>RnD Industry Fuel Use Perc Reduction</v>
      </c>
      <c r="D1185" s="194" t="s">
        <v>3208</v>
      </c>
      <c r="E1185" s="53"/>
      <c r="F1185" s="9" t="s">
        <v>349</v>
      </c>
      <c r="G1185" s="53"/>
      <c r="H1185" s="54">
        <v>1496</v>
      </c>
      <c r="I1185" s="53" t="s">
        <v>44</v>
      </c>
      <c r="J1185" s="359" t="str">
        <f>IF(ISBLANK(INDEX('Policy Characteristics'!D:D,MATCH($C1185,'Policy Characteristics'!$C:$C,0))),"",INDEX('Policy Characteristics'!D:D,MATCH($C1185,'Policy Characteristics'!$C:$C,0)))</f>
        <v>R&amp;D Fuel Use Reductions</v>
      </c>
      <c r="K1185" s="357" t="str">
        <f>IF(ISBLANK(INDEX('Policy Characteristics'!E:E,MATCH($C1185,'Policy Characteristics'!$C:$C,0))),"",INDEX('Policy Characteristics'!E:E,MATCH($C1185,'Policy Characteristics'!$C:$C,0)))</f>
        <v>RnD industry fuel use reduction</v>
      </c>
      <c r="L1185" s="379">
        <f>IF(ISBLANK(INDEX('Policy Characteristics'!F:F,MATCH($C1185,'Policy Characteristics'!$C:$C,0))),"",INDEX('Policy Characteristics'!F:F,MATCH($C1185,'Policy Characteristics'!$C:$C,0)))</f>
        <v>0</v>
      </c>
      <c r="M1185" s="379">
        <f>IF(ISBLANK(INDEX('Policy Characteristics'!G:G,MATCH($C1185,'Policy Characteristics'!$C:$C,0))),"",INDEX('Policy Characteristics'!G:G,MATCH($C1185,'Policy Characteristics'!$C:$C,0)))</f>
        <v>0.4</v>
      </c>
      <c r="N1185" s="379">
        <f>IF(ISBLANK(INDEX('Policy Characteristics'!H:H,MATCH($C1185,'Policy Characteristics'!$C:$C,0))),"",INDEX('Policy Characteristics'!H:H,MATCH($C1185,'Policy Characteristics'!$C:$C,0)))</f>
        <v>0.01</v>
      </c>
      <c r="O1185" s="357" t="str">
        <f>IF(ISBLANK(INDEX('Policy Characteristics'!I:I,MATCH($C1185,'Policy Characteristics'!$C:$C,0))),"",INDEX('Policy Characteristics'!I:I,MATCH($C1185,'Policy Characteristics'!$C:$C,0)))</f>
        <v>% reduction in fuel use</v>
      </c>
      <c r="P1185" s="35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357" t="str">
        <f>IF(ISBLANK(INDEX('Policy Characteristics'!K:K,MATCH($C1185,'Policy Characteristics'!$C:$C,0))),"",INDEX('Policy Characteristics'!K:K,MATCH($C1185,'Policy Characteristics'!$C:$C,0)))</f>
        <v>architectural-design.html#rnd</v>
      </c>
      <c r="R1185" s="357" t="str">
        <f>IF(ISBLANK(INDEX('Policy Characteristics'!L:L,MATCH($C1185,'Policy Characteristics'!$C:$C,0))),"",INDEX('Policy Characteristics'!L:L,MATCH($C1185,'Policy Characteristics'!$C:$C,0)))</f>
        <v>research-and-development.html</v>
      </c>
    </row>
    <row r="1186" spans="1:18" x14ac:dyDescent="0.25">
      <c r="A1186" s="357" t="str">
        <f>IF(ISBLANK(INDEX('Policy Characteristics'!A:A,MATCH($C1186,'Policy Characteristics'!$C:$C,0))),"",INDEX('Policy Characteristics'!A:A,MATCH($C1186,'Policy Characteristics'!$C:$C,0)))</f>
        <v>Research and Development</v>
      </c>
      <c r="B1186" s="357" t="str">
        <f>IF(ISBLANK(INDEX('Policy Characteristics'!B:B,MATCH($C1186,'Policy Characteristics'!$C:$C,0))),"",INDEX('Policy Characteristics'!B:B,MATCH($C1186,'Policy Characteristics'!$C:$C,0)))</f>
        <v>Fuel Use Reduction</v>
      </c>
      <c r="C1186" s="361" t="str">
        <f t="shared" si="65"/>
        <v>RnD Industry Fuel Use Perc Reduction</v>
      </c>
      <c r="D1186" s="194" t="s">
        <v>3209</v>
      </c>
      <c r="E1186" s="53"/>
      <c r="F1186" s="9" t="s">
        <v>3245</v>
      </c>
      <c r="G1186" s="53"/>
      <c r="H1186" s="54">
        <v>1497</v>
      </c>
      <c r="I1186" s="53" t="s">
        <v>44</v>
      </c>
      <c r="J1186" s="359" t="str">
        <f>IF(ISBLANK(INDEX('Policy Characteristics'!D:D,MATCH($C1186,'Policy Characteristics'!$C:$C,0))),"",INDEX('Policy Characteristics'!D:D,MATCH($C1186,'Policy Characteristics'!$C:$C,0)))</f>
        <v>R&amp;D Fuel Use Reductions</v>
      </c>
      <c r="K1186" s="357" t="str">
        <f>IF(ISBLANK(INDEX('Policy Characteristics'!E:E,MATCH($C1186,'Policy Characteristics'!$C:$C,0))),"",INDEX('Policy Characteristics'!E:E,MATCH($C1186,'Policy Characteristics'!$C:$C,0)))</f>
        <v>RnD industry fuel use reduction</v>
      </c>
      <c r="L1186" s="379">
        <f>IF(ISBLANK(INDEX('Policy Characteristics'!F:F,MATCH($C1186,'Policy Characteristics'!$C:$C,0))),"",INDEX('Policy Characteristics'!F:F,MATCH($C1186,'Policy Characteristics'!$C:$C,0)))</f>
        <v>0</v>
      </c>
      <c r="M1186" s="379">
        <f>IF(ISBLANK(INDEX('Policy Characteristics'!G:G,MATCH($C1186,'Policy Characteristics'!$C:$C,0))),"",INDEX('Policy Characteristics'!G:G,MATCH($C1186,'Policy Characteristics'!$C:$C,0)))</f>
        <v>0.4</v>
      </c>
      <c r="N1186" s="379">
        <f>IF(ISBLANK(INDEX('Policy Characteristics'!H:H,MATCH($C1186,'Policy Characteristics'!$C:$C,0))),"",INDEX('Policy Characteristics'!H:H,MATCH($C1186,'Policy Characteristics'!$C:$C,0)))</f>
        <v>0.01</v>
      </c>
      <c r="O1186" s="357" t="str">
        <f>IF(ISBLANK(INDEX('Policy Characteristics'!I:I,MATCH($C1186,'Policy Characteristics'!$C:$C,0))),"",INDEX('Policy Characteristics'!I:I,MATCH($C1186,'Policy Characteristics'!$C:$C,0)))</f>
        <v>% reduction in fuel use</v>
      </c>
      <c r="P1186" s="35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357" t="str">
        <f>IF(ISBLANK(INDEX('Policy Characteristics'!K:K,MATCH($C1186,'Policy Characteristics'!$C:$C,0))),"",INDEX('Policy Characteristics'!K:K,MATCH($C1186,'Policy Characteristics'!$C:$C,0)))</f>
        <v>architectural-design.html#rnd</v>
      </c>
      <c r="R1186" s="357" t="str">
        <f>IF(ISBLANK(INDEX('Policy Characteristics'!L:L,MATCH($C1186,'Policy Characteristics'!$C:$C,0))),"",INDEX('Policy Characteristics'!L:L,MATCH($C1186,'Policy Characteristics'!$C:$C,0)))</f>
        <v>research-and-development.html</v>
      </c>
    </row>
    <row r="1187" spans="1:18" x14ac:dyDescent="0.25">
      <c r="A1187" s="357" t="str">
        <f>IF(ISBLANK(INDEX('Policy Characteristics'!A:A,MATCH($C1187,'Policy Characteristics'!$C:$C,0))),"",INDEX('Policy Characteristics'!A:A,MATCH($C1187,'Policy Characteristics'!$C:$C,0)))</f>
        <v>Research and Development</v>
      </c>
      <c r="B1187" s="357" t="str">
        <f>IF(ISBLANK(INDEX('Policy Characteristics'!B:B,MATCH($C1187,'Policy Characteristics'!$C:$C,0))),"",INDEX('Policy Characteristics'!B:B,MATCH($C1187,'Policy Characteristics'!$C:$C,0)))</f>
        <v>Fuel Use Reduction</v>
      </c>
      <c r="C1187" s="361" t="str">
        <f t="shared" si="65"/>
        <v>RnD Industry Fuel Use Perc Reduction</v>
      </c>
      <c r="D1187" s="194" t="s">
        <v>3210</v>
      </c>
      <c r="E1187" s="53"/>
      <c r="F1187" s="9" t="s">
        <v>3246</v>
      </c>
      <c r="G1187" s="53"/>
      <c r="H1187" s="54">
        <v>1498</v>
      </c>
      <c r="I1187" s="53" t="s">
        <v>44</v>
      </c>
      <c r="J1187" s="359" t="str">
        <f>IF(ISBLANK(INDEX('Policy Characteristics'!D:D,MATCH($C1187,'Policy Characteristics'!$C:$C,0))),"",INDEX('Policy Characteristics'!D:D,MATCH($C1187,'Policy Characteristics'!$C:$C,0)))</f>
        <v>R&amp;D Fuel Use Reductions</v>
      </c>
      <c r="K1187" s="357" t="str">
        <f>IF(ISBLANK(INDEX('Policy Characteristics'!E:E,MATCH($C1187,'Policy Characteristics'!$C:$C,0))),"",INDEX('Policy Characteristics'!E:E,MATCH($C1187,'Policy Characteristics'!$C:$C,0)))</f>
        <v>RnD industry fuel use reduction</v>
      </c>
      <c r="L1187" s="379">
        <f>IF(ISBLANK(INDEX('Policy Characteristics'!F:F,MATCH($C1187,'Policy Characteristics'!$C:$C,0))),"",INDEX('Policy Characteristics'!F:F,MATCH($C1187,'Policy Characteristics'!$C:$C,0)))</f>
        <v>0</v>
      </c>
      <c r="M1187" s="379">
        <f>IF(ISBLANK(INDEX('Policy Characteristics'!G:G,MATCH($C1187,'Policy Characteristics'!$C:$C,0))),"",INDEX('Policy Characteristics'!G:G,MATCH($C1187,'Policy Characteristics'!$C:$C,0)))</f>
        <v>0.4</v>
      </c>
      <c r="N1187" s="379">
        <f>IF(ISBLANK(INDEX('Policy Characteristics'!H:H,MATCH($C1187,'Policy Characteristics'!$C:$C,0))),"",INDEX('Policy Characteristics'!H:H,MATCH($C1187,'Policy Characteristics'!$C:$C,0)))</f>
        <v>0.01</v>
      </c>
      <c r="O1187" s="357" t="str">
        <f>IF(ISBLANK(INDEX('Policy Characteristics'!I:I,MATCH($C1187,'Policy Characteristics'!$C:$C,0))),"",INDEX('Policy Characteristics'!I:I,MATCH($C1187,'Policy Characteristics'!$C:$C,0)))</f>
        <v>% reduction in fuel use</v>
      </c>
      <c r="P1187" s="35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357" t="str">
        <f>IF(ISBLANK(INDEX('Policy Characteristics'!K:K,MATCH($C1187,'Policy Characteristics'!$C:$C,0))),"",INDEX('Policy Characteristics'!K:K,MATCH($C1187,'Policy Characteristics'!$C:$C,0)))</f>
        <v>architectural-design.html#rnd</v>
      </c>
      <c r="R1187" s="357" t="str">
        <f>IF(ISBLANK(INDEX('Policy Characteristics'!L:L,MATCH($C1187,'Policy Characteristics'!$C:$C,0))),"",INDEX('Policy Characteristics'!L:L,MATCH($C1187,'Policy Characteristics'!$C:$C,0)))</f>
        <v>research-and-development.html</v>
      </c>
    </row>
    <row r="1188" spans="1:18" x14ac:dyDescent="0.25">
      <c r="A1188" s="357" t="str">
        <f>IF(ISBLANK(INDEX('Policy Characteristics'!A:A,MATCH($C1188,'Policy Characteristics'!$C:$C,0))),"",INDEX('Policy Characteristics'!A:A,MATCH($C1188,'Policy Characteristics'!$C:$C,0)))</f>
        <v>Research and Development</v>
      </c>
      <c r="B1188" s="357" t="str">
        <f>IF(ISBLANK(INDEX('Policy Characteristics'!B:B,MATCH($C1188,'Policy Characteristics'!$C:$C,0))),"",INDEX('Policy Characteristics'!B:B,MATCH($C1188,'Policy Characteristics'!$C:$C,0)))</f>
        <v>Fuel Use Reduction</v>
      </c>
      <c r="C1188" s="361" t="str">
        <f t="shared" si="65"/>
        <v>RnD Industry Fuel Use Perc Reduction</v>
      </c>
      <c r="D1188" s="194" t="s">
        <v>3211</v>
      </c>
      <c r="E1188" s="53"/>
      <c r="F1188" s="9" t="s">
        <v>3247</v>
      </c>
      <c r="G1188" s="53"/>
      <c r="H1188" s="54">
        <v>1499</v>
      </c>
      <c r="I1188" s="53" t="s">
        <v>44</v>
      </c>
      <c r="J1188" s="359" t="str">
        <f>IF(ISBLANK(INDEX('Policy Characteristics'!D:D,MATCH($C1188,'Policy Characteristics'!$C:$C,0))),"",INDEX('Policy Characteristics'!D:D,MATCH($C1188,'Policy Characteristics'!$C:$C,0)))</f>
        <v>R&amp;D Fuel Use Reductions</v>
      </c>
      <c r="K1188" s="357" t="str">
        <f>IF(ISBLANK(INDEX('Policy Characteristics'!E:E,MATCH($C1188,'Policy Characteristics'!$C:$C,0))),"",INDEX('Policy Characteristics'!E:E,MATCH($C1188,'Policy Characteristics'!$C:$C,0)))</f>
        <v>RnD industry fuel use reduction</v>
      </c>
      <c r="L1188" s="379">
        <f>IF(ISBLANK(INDEX('Policy Characteristics'!F:F,MATCH($C1188,'Policy Characteristics'!$C:$C,0))),"",INDEX('Policy Characteristics'!F:F,MATCH($C1188,'Policy Characteristics'!$C:$C,0)))</f>
        <v>0</v>
      </c>
      <c r="M1188" s="379">
        <f>IF(ISBLANK(INDEX('Policy Characteristics'!G:G,MATCH($C1188,'Policy Characteristics'!$C:$C,0))),"",INDEX('Policy Characteristics'!G:G,MATCH($C1188,'Policy Characteristics'!$C:$C,0)))</f>
        <v>0.4</v>
      </c>
      <c r="N1188" s="379">
        <f>IF(ISBLANK(INDEX('Policy Characteristics'!H:H,MATCH($C1188,'Policy Characteristics'!$C:$C,0))),"",INDEX('Policy Characteristics'!H:H,MATCH($C1188,'Policy Characteristics'!$C:$C,0)))</f>
        <v>0.01</v>
      </c>
      <c r="O1188" s="357" t="str">
        <f>IF(ISBLANK(INDEX('Policy Characteristics'!I:I,MATCH($C1188,'Policy Characteristics'!$C:$C,0))),"",INDEX('Policy Characteristics'!I:I,MATCH($C1188,'Policy Characteristics'!$C:$C,0)))</f>
        <v>% reduction in fuel use</v>
      </c>
      <c r="P1188" s="35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357" t="str">
        <f>IF(ISBLANK(INDEX('Policy Characteristics'!K:K,MATCH($C1188,'Policy Characteristics'!$C:$C,0))),"",INDEX('Policy Characteristics'!K:K,MATCH($C1188,'Policy Characteristics'!$C:$C,0)))</f>
        <v>architectural-design.html#rnd</v>
      </c>
      <c r="R1188" s="357" t="str">
        <f>IF(ISBLANK(INDEX('Policy Characteristics'!L:L,MATCH($C1188,'Policy Characteristics'!$C:$C,0))),"",INDEX('Policy Characteristics'!L:L,MATCH($C1188,'Policy Characteristics'!$C:$C,0)))</f>
        <v>research-and-development.html</v>
      </c>
    </row>
    <row r="1189" spans="1:18" x14ac:dyDescent="0.25">
      <c r="A1189" s="357" t="str">
        <f>IF(ISBLANK(INDEX('Policy Characteristics'!A:A,MATCH($C1189,'Policy Characteristics'!$C:$C,0))),"",INDEX('Policy Characteristics'!A:A,MATCH($C1189,'Policy Characteristics'!$C:$C,0)))</f>
        <v>Research and Development</v>
      </c>
      <c r="B1189" s="357" t="str">
        <f>IF(ISBLANK(INDEX('Policy Characteristics'!B:B,MATCH($C1189,'Policy Characteristics'!$C:$C,0))),"",INDEX('Policy Characteristics'!B:B,MATCH($C1189,'Policy Characteristics'!$C:$C,0)))</f>
        <v>Fuel Use Reduction</v>
      </c>
      <c r="C1189" s="361" t="str">
        <f t="shared" si="65"/>
        <v>RnD Industry Fuel Use Perc Reduction</v>
      </c>
      <c r="D1189" s="194" t="s">
        <v>3212</v>
      </c>
      <c r="E1189" s="53"/>
      <c r="F1189" s="9" t="s">
        <v>348</v>
      </c>
      <c r="G1189" s="53"/>
      <c r="H1189" s="54">
        <v>1500</v>
      </c>
      <c r="I1189" s="53" t="s">
        <v>44</v>
      </c>
      <c r="J1189" s="359" t="str">
        <f>IF(ISBLANK(INDEX('Policy Characteristics'!D:D,MATCH($C1189,'Policy Characteristics'!$C:$C,0))),"",INDEX('Policy Characteristics'!D:D,MATCH($C1189,'Policy Characteristics'!$C:$C,0)))</f>
        <v>R&amp;D Fuel Use Reductions</v>
      </c>
      <c r="K1189" s="357" t="str">
        <f>IF(ISBLANK(INDEX('Policy Characteristics'!E:E,MATCH($C1189,'Policy Characteristics'!$C:$C,0))),"",INDEX('Policy Characteristics'!E:E,MATCH($C1189,'Policy Characteristics'!$C:$C,0)))</f>
        <v>RnD industry fuel use reduction</v>
      </c>
      <c r="L1189" s="379">
        <f>IF(ISBLANK(INDEX('Policy Characteristics'!F:F,MATCH($C1189,'Policy Characteristics'!$C:$C,0))),"",INDEX('Policy Characteristics'!F:F,MATCH($C1189,'Policy Characteristics'!$C:$C,0)))</f>
        <v>0</v>
      </c>
      <c r="M1189" s="379">
        <f>IF(ISBLANK(INDEX('Policy Characteristics'!G:G,MATCH($C1189,'Policy Characteristics'!$C:$C,0))),"",INDEX('Policy Characteristics'!G:G,MATCH($C1189,'Policy Characteristics'!$C:$C,0)))</f>
        <v>0.4</v>
      </c>
      <c r="N1189" s="379">
        <f>IF(ISBLANK(INDEX('Policy Characteristics'!H:H,MATCH($C1189,'Policy Characteristics'!$C:$C,0))),"",INDEX('Policy Characteristics'!H:H,MATCH($C1189,'Policy Characteristics'!$C:$C,0)))</f>
        <v>0.01</v>
      </c>
      <c r="O1189" s="357" t="str">
        <f>IF(ISBLANK(INDEX('Policy Characteristics'!I:I,MATCH($C1189,'Policy Characteristics'!$C:$C,0))),"",INDEX('Policy Characteristics'!I:I,MATCH($C1189,'Policy Characteristics'!$C:$C,0)))</f>
        <v>% reduction in fuel use</v>
      </c>
      <c r="P1189" s="35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357" t="str">
        <f>IF(ISBLANK(INDEX('Policy Characteristics'!K:K,MATCH($C1189,'Policy Characteristics'!$C:$C,0))),"",INDEX('Policy Characteristics'!K:K,MATCH($C1189,'Policy Characteristics'!$C:$C,0)))</f>
        <v>architectural-design.html#rnd</v>
      </c>
      <c r="R1189" s="357" t="str">
        <f>IF(ISBLANK(INDEX('Policy Characteristics'!L:L,MATCH($C1189,'Policy Characteristics'!$C:$C,0))),"",INDEX('Policy Characteristics'!L:L,MATCH($C1189,'Policy Characteristics'!$C:$C,0)))</f>
        <v>research-and-development.html</v>
      </c>
    </row>
    <row r="1190" spans="1:18" x14ac:dyDescent="0.25">
      <c r="A1190" s="357" t="str">
        <f>IF(ISBLANK(INDEX('Policy Characteristics'!A:A,MATCH($C1190,'Policy Characteristics'!$C:$C,0))),"",INDEX('Policy Characteristics'!A:A,MATCH($C1190,'Policy Characteristics'!$C:$C,0)))</f>
        <v>Research and Development</v>
      </c>
      <c r="B1190" s="357" t="str">
        <f>IF(ISBLANK(INDEX('Policy Characteristics'!B:B,MATCH($C1190,'Policy Characteristics'!$C:$C,0))),"",INDEX('Policy Characteristics'!B:B,MATCH($C1190,'Policy Characteristics'!$C:$C,0)))</f>
        <v>Fuel Use Reduction</v>
      </c>
      <c r="C1190" s="361" t="str">
        <f t="shared" si="65"/>
        <v>RnD Industry Fuel Use Perc Reduction</v>
      </c>
      <c r="D1190" s="194" t="s">
        <v>3213</v>
      </c>
      <c r="E1190" s="53"/>
      <c r="F1190" s="9" t="s">
        <v>3248</v>
      </c>
      <c r="G1190" s="53"/>
      <c r="H1190" s="54">
        <v>1501</v>
      </c>
      <c r="I1190" s="53" t="s">
        <v>44</v>
      </c>
      <c r="J1190" s="359" t="str">
        <f>IF(ISBLANK(INDEX('Policy Characteristics'!D:D,MATCH($C1190,'Policy Characteristics'!$C:$C,0))),"",INDEX('Policy Characteristics'!D:D,MATCH($C1190,'Policy Characteristics'!$C:$C,0)))</f>
        <v>R&amp;D Fuel Use Reductions</v>
      </c>
      <c r="K1190" s="357" t="str">
        <f>IF(ISBLANK(INDEX('Policy Characteristics'!E:E,MATCH($C1190,'Policy Characteristics'!$C:$C,0))),"",INDEX('Policy Characteristics'!E:E,MATCH($C1190,'Policy Characteristics'!$C:$C,0)))</f>
        <v>RnD industry fuel use reduction</v>
      </c>
      <c r="L1190" s="379">
        <f>IF(ISBLANK(INDEX('Policy Characteristics'!F:F,MATCH($C1190,'Policy Characteristics'!$C:$C,0))),"",INDEX('Policy Characteristics'!F:F,MATCH($C1190,'Policy Characteristics'!$C:$C,0)))</f>
        <v>0</v>
      </c>
      <c r="M1190" s="379">
        <f>IF(ISBLANK(INDEX('Policy Characteristics'!G:G,MATCH($C1190,'Policy Characteristics'!$C:$C,0))),"",INDEX('Policy Characteristics'!G:G,MATCH($C1190,'Policy Characteristics'!$C:$C,0)))</f>
        <v>0.4</v>
      </c>
      <c r="N1190" s="379">
        <f>IF(ISBLANK(INDEX('Policy Characteristics'!H:H,MATCH($C1190,'Policy Characteristics'!$C:$C,0))),"",INDEX('Policy Characteristics'!H:H,MATCH($C1190,'Policy Characteristics'!$C:$C,0)))</f>
        <v>0.01</v>
      </c>
      <c r="O1190" s="357" t="str">
        <f>IF(ISBLANK(INDEX('Policy Characteristics'!I:I,MATCH($C1190,'Policy Characteristics'!$C:$C,0))),"",INDEX('Policy Characteristics'!I:I,MATCH($C1190,'Policy Characteristics'!$C:$C,0)))</f>
        <v>% reduction in fuel use</v>
      </c>
      <c r="P1190" s="35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357" t="str">
        <f>IF(ISBLANK(INDEX('Policy Characteristics'!K:K,MATCH($C1190,'Policy Characteristics'!$C:$C,0))),"",INDEX('Policy Characteristics'!K:K,MATCH($C1190,'Policy Characteristics'!$C:$C,0)))</f>
        <v>architectural-design.html#rnd</v>
      </c>
      <c r="R1190" s="357" t="str">
        <f>IF(ISBLANK(INDEX('Policy Characteristics'!L:L,MATCH($C1190,'Policy Characteristics'!$C:$C,0))),"",INDEX('Policy Characteristics'!L:L,MATCH($C1190,'Policy Characteristics'!$C:$C,0)))</f>
        <v>research-and-development.html</v>
      </c>
    </row>
    <row r="1191" spans="1:18" ht="30" x14ac:dyDescent="0.25">
      <c r="A1191" s="357" t="str">
        <f>IF(ISBLANK(INDEX('Policy Characteristics'!A:A,MATCH($C1191,'Policy Characteristics'!$C:$C,0))),"",INDEX('Policy Characteristics'!A:A,MATCH($C1191,'Policy Characteristics'!$C:$C,0)))</f>
        <v>Research and Development</v>
      </c>
      <c r="B1191" s="357" t="str">
        <f>IF(ISBLANK(INDEX('Policy Characteristics'!B:B,MATCH($C1191,'Policy Characteristics'!$C:$C,0))),"",INDEX('Policy Characteristics'!B:B,MATCH($C1191,'Policy Characteristics'!$C:$C,0)))</f>
        <v>Fuel Use Reduction</v>
      </c>
      <c r="C1191" s="361" t="str">
        <f t="shared" si="65"/>
        <v>RnD Industry Fuel Use Perc Reduction</v>
      </c>
      <c r="D1191" s="194" t="s">
        <v>3214</v>
      </c>
      <c r="E1191" s="53"/>
      <c r="F1191" s="9" t="s">
        <v>3249</v>
      </c>
      <c r="G1191" s="53"/>
      <c r="H1191" s="54">
        <v>1502</v>
      </c>
      <c r="I1191" s="53" t="s">
        <v>44</v>
      </c>
      <c r="J1191" s="359" t="str">
        <f>IF(ISBLANK(INDEX('Policy Characteristics'!D:D,MATCH($C1191,'Policy Characteristics'!$C:$C,0))),"",INDEX('Policy Characteristics'!D:D,MATCH($C1191,'Policy Characteristics'!$C:$C,0)))</f>
        <v>R&amp;D Fuel Use Reductions</v>
      </c>
      <c r="K1191" s="357" t="str">
        <f>IF(ISBLANK(INDEX('Policy Characteristics'!E:E,MATCH($C1191,'Policy Characteristics'!$C:$C,0))),"",INDEX('Policy Characteristics'!E:E,MATCH($C1191,'Policy Characteristics'!$C:$C,0)))</f>
        <v>RnD industry fuel use reduction</v>
      </c>
      <c r="L1191" s="379">
        <f>IF(ISBLANK(INDEX('Policy Characteristics'!F:F,MATCH($C1191,'Policy Characteristics'!$C:$C,0))),"",INDEX('Policy Characteristics'!F:F,MATCH($C1191,'Policy Characteristics'!$C:$C,0)))</f>
        <v>0</v>
      </c>
      <c r="M1191" s="379">
        <f>IF(ISBLANK(INDEX('Policy Characteristics'!G:G,MATCH($C1191,'Policy Characteristics'!$C:$C,0))),"",INDEX('Policy Characteristics'!G:G,MATCH($C1191,'Policy Characteristics'!$C:$C,0)))</f>
        <v>0.4</v>
      </c>
      <c r="N1191" s="379">
        <f>IF(ISBLANK(INDEX('Policy Characteristics'!H:H,MATCH($C1191,'Policy Characteristics'!$C:$C,0))),"",INDEX('Policy Characteristics'!H:H,MATCH($C1191,'Policy Characteristics'!$C:$C,0)))</f>
        <v>0.01</v>
      </c>
      <c r="O1191" s="357" t="str">
        <f>IF(ISBLANK(INDEX('Policy Characteristics'!I:I,MATCH($C1191,'Policy Characteristics'!$C:$C,0))),"",INDEX('Policy Characteristics'!I:I,MATCH($C1191,'Policy Characteristics'!$C:$C,0)))</f>
        <v>% reduction in fuel use</v>
      </c>
      <c r="P1191" s="35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357" t="str">
        <f>IF(ISBLANK(INDEX('Policy Characteristics'!K:K,MATCH($C1191,'Policy Characteristics'!$C:$C,0))),"",INDEX('Policy Characteristics'!K:K,MATCH($C1191,'Policy Characteristics'!$C:$C,0)))</f>
        <v>architectural-design.html#rnd</v>
      </c>
      <c r="R1191" s="357" t="str">
        <f>IF(ISBLANK(INDEX('Policy Characteristics'!L:L,MATCH($C1191,'Policy Characteristics'!$C:$C,0))),"",INDEX('Policy Characteristics'!L:L,MATCH($C1191,'Policy Characteristics'!$C:$C,0)))</f>
        <v>research-and-development.html</v>
      </c>
    </row>
    <row r="1192" spans="1:18" x14ac:dyDescent="0.25">
      <c r="A1192" s="357" t="str">
        <f>IF(ISBLANK(INDEX('Policy Characteristics'!A:A,MATCH($C1192,'Policy Characteristics'!$C:$C,0))),"",INDEX('Policy Characteristics'!A:A,MATCH($C1192,'Policy Characteristics'!$C:$C,0)))</f>
        <v>Research and Development</v>
      </c>
      <c r="B1192" s="357" t="str">
        <f>IF(ISBLANK(INDEX('Policy Characteristics'!B:B,MATCH($C1192,'Policy Characteristics'!$C:$C,0))),"",INDEX('Policy Characteristics'!B:B,MATCH($C1192,'Policy Characteristics'!$C:$C,0)))</f>
        <v>Fuel Use Reduction</v>
      </c>
      <c r="C1192" s="361" t="str">
        <f t="shared" si="65"/>
        <v>RnD Industry Fuel Use Perc Reduction</v>
      </c>
      <c r="D1192" s="194" t="s">
        <v>3215</v>
      </c>
      <c r="E1192" s="53"/>
      <c r="F1192" s="9" t="s">
        <v>3250</v>
      </c>
      <c r="G1192" s="53"/>
      <c r="H1192" s="54">
        <v>1503</v>
      </c>
      <c r="I1192" s="53" t="s">
        <v>44</v>
      </c>
      <c r="J1192" s="359" t="str">
        <f>IF(ISBLANK(INDEX('Policy Characteristics'!D:D,MATCH($C1192,'Policy Characteristics'!$C:$C,0))),"",INDEX('Policy Characteristics'!D:D,MATCH($C1192,'Policy Characteristics'!$C:$C,0)))</f>
        <v>R&amp;D Fuel Use Reductions</v>
      </c>
      <c r="K1192" s="357" t="str">
        <f>IF(ISBLANK(INDEX('Policy Characteristics'!E:E,MATCH($C1192,'Policy Characteristics'!$C:$C,0))),"",INDEX('Policy Characteristics'!E:E,MATCH($C1192,'Policy Characteristics'!$C:$C,0)))</f>
        <v>RnD industry fuel use reduction</v>
      </c>
      <c r="L1192" s="379">
        <f>IF(ISBLANK(INDEX('Policy Characteristics'!F:F,MATCH($C1192,'Policy Characteristics'!$C:$C,0))),"",INDEX('Policy Characteristics'!F:F,MATCH($C1192,'Policy Characteristics'!$C:$C,0)))</f>
        <v>0</v>
      </c>
      <c r="M1192" s="379">
        <f>IF(ISBLANK(INDEX('Policy Characteristics'!G:G,MATCH($C1192,'Policy Characteristics'!$C:$C,0))),"",INDEX('Policy Characteristics'!G:G,MATCH($C1192,'Policy Characteristics'!$C:$C,0)))</f>
        <v>0.4</v>
      </c>
      <c r="N1192" s="379">
        <f>IF(ISBLANK(INDEX('Policy Characteristics'!H:H,MATCH($C1192,'Policy Characteristics'!$C:$C,0))),"",INDEX('Policy Characteristics'!H:H,MATCH($C1192,'Policy Characteristics'!$C:$C,0)))</f>
        <v>0.01</v>
      </c>
      <c r="O1192" s="357" t="str">
        <f>IF(ISBLANK(INDEX('Policy Characteristics'!I:I,MATCH($C1192,'Policy Characteristics'!$C:$C,0))),"",INDEX('Policy Characteristics'!I:I,MATCH($C1192,'Policy Characteristics'!$C:$C,0)))</f>
        <v>% reduction in fuel use</v>
      </c>
      <c r="P1192" s="35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357" t="str">
        <f>IF(ISBLANK(INDEX('Policy Characteristics'!K:K,MATCH($C1192,'Policy Characteristics'!$C:$C,0))),"",INDEX('Policy Characteristics'!K:K,MATCH($C1192,'Policy Characteristics'!$C:$C,0)))</f>
        <v>architectural-design.html#rnd</v>
      </c>
      <c r="R1192" s="357" t="str">
        <f>IF(ISBLANK(INDEX('Policy Characteristics'!L:L,MATCH($C1192,'Policy Characteristics'!$C:$C,0))),"",INDEX('Policy Characteristics'!L:L,MATCH($C1192,'Policy Characteristics'!$C:$C,0)))</f>
        <v>research-and-development.html</v>
      </c>
    </row>
    <row r="1193" spans="1:18" x14ac:dyDescent="0.25">
      <c r="A1193" s="357" t="str">
        <f>IF(ISBLANK(INDEX('Policy Characteristics'!A:A,MATCH($C1193,'Policy Characteristics'!$C:$C,0))),"",INDEX('Policy Characteristics'!A:A,MATCH($C1193,'Policy Characteristics'!$C:$C,0)))</f>
        <v>Research and Development</v>
      </c>
      <c r="B1193" s="357" t="str">
        <f>IF(ISBLANK(INDEX('Policy Characteristics'!B:B,MATCH($C1193,'Policy Characteristics'!$C:$C,0))),"",INDEX('Policy Characteristics'!B:B,MATCH($C1193,'Policy Characteristics'!$C:$C,0)))</f>
        <v>Fuel Use Reduction</v>
      </c>
      <c r="C1193" s="361" t="str">
        <f t="shared" si="65"/>
        <v>RnD Industry Fuel Use Perc Reduction</v>
      </c>
      <c r="D1193" s="194" t="s">
        <v>3216</v>
      </c>
      <c r="E1193" s="53"/>
      <c r="F1193" s="9" t="s">
        <v>3251</v>
      </c>
      <c r="G1193" s="53"/>
      <c r="H1193" s="54">
        <v>1504</v>
      </c>
      <c r="I1193" s="53" t="s">
        <v>44</v>
      </c>
      <c r="J1193" s="359" t="str">
        <f>IF(ISBLANK(INDEX('Policy Characteristics'!D:D,MATCH($C1193,'Policy Characteristics'!$C:$C,0))),"",INDEX('Policy Characteristics'!D:D,MATCH($C1193,'Policy Characteristics'!$C:$C,0)))</f>
        <v>R&amp;D Fuel Use Reductions</v>
      </c>
      <c r="K1193" s="357" t="str">
        <f>IF(ISBLANK(INDEX('Policy Characteristics'!E:E,MATCH($C1193,'Policy Characteristics'!$C:$C,0))),"",INDEX('Policy Characteristics'!E:E,MATCH($C1193,'Policy Characteristics'!$C:$C,0)))</f>
        <v>RnD industry fuel use reduction</v>
      </c>
      <c r="L1193" s="379">
        <f>IF(ISBLANK(INDEX('Policy Characteristics'!F:F,MATCH($C1193,'Policy Characteristics'!$C:$C,0))),"",INDEX('Policy Characteristics'!F:F,MATCH($C1193,'Policy Characteristics'!$C:$C,0)))</f>
        <v>0</v>
      </c>
      <c r="M1193" s="379">
        <f>IF(ISBLANK(INDEX('Policy Characteristics'!G:G,MATCH($C1193,'Policy Characteristics'!$C:$C,0))),"",INDEX('Policy Characteristics'!G:G,MATCH($C1193,'Policy Characteristics'!$C:$C,0)))</f>
        <v>0.4</v>
      </c>
      <c r="N1193" s="379">
        <f>IF(ISBLANK(INDEX('Policy Characteristics'!H:H,MATCH($C1193,'Policy Characteristics'!$C:$C,0))),"",INDEX('Policy Characteristics'!H:H,MATCH($C1193,'Policy Characteristics'!$C:$C,0)))</f>
        <v>0.01</v>
      </c>
      <c r="O1193" s="357" t="str">
        <f>IF(ISBLANK(INDEX('Policy Characteristics'!I:I,MATCH($C1193,'Policy Characteristics'!$C:$C,0))),"",INDEX('Policy Characteristics'!I:I,MATCH($C1193,'Policy Characteristics'!$C:$C,0)))</f>
        <v>% reduction in fuel use</v>
      </c>
      <c r="P1193" s="35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357" t="str">
        <f>IF(ISBLANK(INDEX('Policy Characteristics'!K:K,MATCH($C1193,'Policy Characteristics'!$C:$C,0))),"",INDEX('Policy Characteristics'!K:K,MATCH($C1193,'Policy Characteristics'!$C:$C,0)))</f>
        <v>architectural-design.html#rnd</v>
      </c>
      <c r="R1193" s="357" t="str">
        <f>IF(ISBLANK(INDEX('Policy Characteristics'!L:L,MATCH($C1193,'Policy Characteristics'!$C:$C,0))),"",INDEX('Policy Characteristics'!L:L,MATCH($C1193,'Policy Characteristics'!$C:$C,0)))</f>
        <v>research-and-development.html</v>
      </c>
    </row>
    <row r="1194" spans="1:18" x14ac:dyDescent="0.25">
      <c r="A1194" s="357" t="str">
        <f>IF(ISBLANK(INDEX('Policy Characteristics'!A:A,MATCH($C1194,'Policy Characteristics'!$C:$C,0))),"",INDEX('Policy Characteristics'!A:A,MATCH($C1194,'Policy Characteristics'!$C:$C,0)))</f>
        <v>Research and Development</v>
      </c>
      <c r="B1194" s="357" t="str">
        <f>IF(ISBLANK(INDEX('Policy Characteristics'!B:B,MATCH($C1194,'Policy Characteristics'!$C:$C,0))),"",INDEX('Policy Characteristics'!B:B,MATCH($C1194,'Policy Characteristics'!$C:$C,0)))</f>
        <v>Fuel Use Reduction</v>
      </c>
      <c r="C1194" s="361" t="str">
        <f t="shared" si="65"/>
        <v>RnD Industry Fuel Use Perc Reduction</v>
      </c>
      <c r="D1194" s="194" t="s">
        <v>3217</v>
      </c>
      <c r="E1194" s="53"/>
      <c r="F1194" s="9" t="s">
        <v>3252</v>
      </c>
      <c r="G1194" s="53"/>
      <c r="H1194" s="54">
        <v>1505</v>
      </c>
      <c r="I1194" s="53" t="s">
        <v>44</v>
      </c>
      <c r="J1194" s="359" t="str">
        <f>IF(ISBLANK(INDEX('Policy Characteristics'!D:D,MATCH($C1194,'Policy Characteristics'!$C:$C,0))),"",INDEX('Policy Characteristics'!D:D,MATCH($C1194,'Policy Characteristics'!$C:$C,0)))</f>
        <v>R&amp;D Fuel Use Reductions</v>
      </c>
      <c r="K1194" s="357" t="str">
        <f>IF(ISBLANK(INDEX('Policy Characteristics'!E:E,MATCH($C1194,'Policy Characteristics'!$C:$C,0))),"",INDEX('Policy Characteristics'!E:E,MATCH($C1194,'Policy Characteristics'!$C:$C,0)))</f>
        <v>RnD industry fuel use reduction</v>
      </c>
      <c r="L1194" s="379">
        <f>IF(ISBLANK(INDEX('Policy Characteristics'!F:F,MATCH($C1194,'Policy Characteristics'!$C:$C,0))),"",INDEX('Policy Characteristics'!F:F,MATCH($C1194,'Policy Characteristics'!$C:$C,0)))</f>
        <v>0</v>
      </c>
      <c r="M1194" s="379">
        <f>IF(ISBLANK(INDEX('Policy Characteristics'!G:G,MATCH($C1194,'Policy Characteristics'!$C:$C,0))),"",INDEX('Policy Characteristics'!G:G,MATCH($C1194,'Policy Characteristics'!$C:$C,0)))</f>
        <v>0.4</v>
      </c>
      <c r="N1194" s="379">
        <f>IF(ISBLANK(INDEX('Policy Characteristics'!H:H,MATCH($C1194,'Policy Characteristics'!$C:$C,0))),"",INDEX('Policy Characteristics'!H:H,MATCH($C1194,'Policy Characteristics'!$C:$C,0)))</f>
        <v>0.01</v>
      </c>
      <c r="O1194" s="357" t="str">
        <f>IF(ISBLANK(INDEX('Policy Characteristics'!I:I,MATCH($C1194,'Policy Characteristics'!$C:$C,0))),"",INDEX('Policy Characteristics'!I:I,MATCH($C1194,'Policy Characteristics'!$C:$C,0)))</f>
        <v>% reduction in fuel use</v>
      </c>
      <c r="P1194" s="35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357" t="str">
        <f>IF(ISBLANK(INDEX('Policy Characteristics'!K:K,MATCH($C1194,'Policy Characteristics'!$C:$C,0))),"",INDEX('Policy Characteristics'!K:K,MATCH($C1194,'Policy Characteristics'!$C:$C,0)))</f>
        <v>architectural-design.html#rnd</v>
      </c>
      <c r="R1194" s="357" t="str">
        <f>IF(ISBLANK(INDEX('Policy Characteristics'!L:L,MATCH($C1194,'Policy Characteristics'!$C:$C,0))),"",INDEX('Policy Characteristics'!L:L,MATCH($C1194,'Policy Characteristics'!$C:$C,0)))</f>
        <v>research-and-development.html</v>
      </c>
    </row>
    <row r="1195" spans="1:18" x14ac:dyDescent="0.25">
      <c r="A1195" s="357" t="str">
        <f>IF(ISBLANK(INDEX('Policy Characteristics'!A:A,MATCH($C1195,'Policy Characteristics'!$C:$C,0))),"",INDEX('Policy Characteristics'!A:A,MATCH($C1195,'Policy Characteristics'!$C:$C,0)))</f>
        <v>Research and Development</v>
      </c>
      <c r="B1195" s="357" t="str">
        <f>IF(ISBLANK(INDEX('Policy Characteristics'!B:B,MATCH($C1195,'Policy Characteristics'!$C:$C,0))),"",INDEX('Policy Characteristics'!B:B,MATCH($C1195,'Policy Characteristics'!$C:$C,0)))</f>
        <v>Fuel Use Reduction</v>
      </c>
      <c r="C1195" s="361" t="str">
        <f t="shared" si="65"/>
        <v>RnD Industry Fuel Use Perc Reduction</v>
      </c>
      <c r="D1195" s="194" t="s">
        <v>3218</v>
      </c>
      <c r="E1195" s="53"/>
      <c r="F1195" s="9" t="s">
        <v>3253</v>
      </c>
      <c r="G1195" s="53"/>
      <c r="H1195" s="54">
        <v>1506</v>
      </c>
      <c r="I1195" s="53" t="s">
        <v>44</v>
      </c>
      <c r="J1195" s="359" t="str">
        <f>IF(ISBLANK(INDEX('Policy Characteristics'!D:D,MATCH($C1195,'Policy Characteristics'!$C:$C,0))),"",INDEX('Policy Characteristics'!D:D,MATCH($C1195,'Policy Characteristics'!$C:$C,0)))</f>
        <v>R&amp;D Fuel Use Reductions</v>
      </c>
      <c r="K1195" s="357" t="str">
        <f>IF(ISBLANK(INDEX('Policy Characteristics'!E:E,MATCH($C1195,'Policy Characteristics'!$C:$C,0))),"",INDEX('Policy Characteristics'!E:E,MATCH($C1195,'Policy Characteristics'!$C:$C,0)))</f>
        <v>RnD industry fuel use reduction</v>
      </c>
      <c r="L1195" s="379">
        <f>IF(ISBLANK(INDEX('Policy Characteristics'!F:F,MATCH($C1195,'Policy Characteristics'!$C:$C,0))),"",INDEX('Policy Characteristics'!F:F,MATCH($C1195,'Policy Characteristics'!$C:$C,0)))</f>
        <v>0</v>
      </c>
      <c r="M1195" s="379">
        <f>IF(ISBLANK(INDEX('Policy Characteristics'!G:G,MATCH($C1195,'Policy Characteristics'!$C:$C,0))),"",INDEX('Policy Characteristics'!G:G,MATCH($C1195,'Policy Characteristics'!$C:$C,0)))</f>
        <v>0.4</v>
      </c>
      <c r="N1195" s="379">
        <f>IF(ISBLANK(INDEX('Policy Characteristics'!H:H,MATCH($C1195,'Policy Characteristics'!$C:$C,0))),"",INDEX('Policy Characteristics'!H:H,MATCH($C1195,'Policy Characteristics'!$C:$C,0)))</f>
        <v>0.01</v>
      </c>
      <c r="O1195" s="357" t="str">
        <f>IF(ISBLANK(INDEX('Policy Characteristics'!I:I,MATCH($C1195,'Policy Characteristics'!$C:$C,0))),"",INDEX('Policy Characteristics'!I:I,MATCH($C1195,'Policy Characteristics'!$C:$C,0)))</f>
        <v>% reduction in fuel use</v>
      </c>
      <c r="P1195" s="35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357" t="str">
        <f>IF(ISBLANK(INDEX('Policy Characteristics'!K:K,MATCH($C1195,'Policy Characteristics'!$C:$C,0))),"",INDEX('Policy Characteristics'!K:K,MATCH($C1195,'Policy Characteristics'!$C:$C,0)))</f>
        <v>architectural-design.html#rnd</v>
      </c>
      <c r="R1195" s="357" t="str">
        <f>IF(ISBLANK(INDEX('Policy Characteristics'!L:L,MATCH($C1195,'Policy Characteristics'!$C:$C,0))),"",INDEX('Policy Characteristics'!L:L,MATCH($C1195,'Policy Characteristics'!$C:$C,0)))</f>
        <v>research-and-development.html</v>
      </c>
    </row>
    <row r="1196" spans="1:18" x14ac:dyDescent="0.25">
      <c r="A1196" s="357" t="str">
        <f>IF(ISBLANK(INDEX('Policy Characteristics'!A:A,MATCH($C1196,'Policy Characteristics'!$C:$C,0))),"",INDEX('Policy Characteristics'!A:A,MATCH($C1196,'Policy Characteristics'!$C:$C,0)))</f>
        <v>Research and Development</v>
      </c>
      <c r="B1196" s="357" t="str">
        <f>IF(ISBLANK(INDEX('Policy Characteristics'!B:B,MATCH($C1196,'Policy Characteristics'!$C:$C,0))),"",INDEX('Policy Characteristics'!B:B,MATCH($C1196,'Policy Characteristics'!$C:$C,0)))</f>
        <v>Fuel Use Reduction</v>
      </c>
      <c r="C1196" s="361" t="str">
        <f t="shared" si="65"/>
        <v>RnD Industry Fuel Use Perc Reduction</v>
      </c>
      <c r="D1196" s="194" t="s">
        <v>3219</v>
      </c>
      <c r="E1196" s="53"/>
      <c r="F1196" s="9" t="s">
        <v>3254</v>
      </c>
      <c r="G1196" s="53"/>
      <c r="H1196" s="54">
        <v>1507</v>
      </c>
      <c r="I1196" s="53" t="s">
        <v>44</v>
      </c>
      <c r="J1196" s="359" t="str">
        <f>IF(ISBLANK(INDEX('Policy Characteristics'!D:D,MATCH($C1196,'Policy Characteristics'!$C:$C,0))),"",INDEX('Policy Characteristics'!D:D,MATCH($C1196,'Policy Characteristics'!$C:$C,0)))</f>
        <v>R&amp;D Fuel Use Reductions</v>
      </c>
      <c r="K1196" s="357" t="str">
        <f>IF(ISBLANK(INDEX('Policy Characteristics'!E:E,MATCH($C1196,'Policy Characteristics'!$C:$C,0))),"",INDEX('Policy Characteristics'!E:E,MATCH($C1196,'Policy Characteristics'!$C:$C,0)))</f>
        <v>RnD industry fuel use reduction</v>
      </c>
      <c r="L1196" s="379">
        <f>IF(ISBLANK(INDEX('Policy Characteristics'!F:F,MATCH($C1196,'Policy Characteristics'!$C:$C,0))),"",INDEX('Policy Characteristics'!F:F,MATCH($C1196,'Policy Characteristics'!$C:$C,0)))</f>
        <v>0</v>
      </c>
      <c r="M1196" s="379">
        <f>IF(ISBLANK(INDEX('Policy Characteristics'!G:G,MATCH($C1196,'Policy Characteristics'!$C:$C,0))),"",INDEX('Policy Characteristics'!G:G,MATCH($C1196,'Policy Characteristics'!$C:$C,0)))</f>
        <v>0.4</v>
      </c>
      <c r="N1196" s="379">
        <f>IF(ISBLANK(INDEX('Policy Characteristics'!H:H,MATCH($C1196,'Policy Characteristics'!$C:$C,0))),"",INDEX('Policy Characteristics'!H:H,MATCH($C1196,'Policy Characteristics'!$C:$C,0)))</f>
        <v>0.01</v>
      </c>
      <c r="O1196" s="357" t="str">
        <f>IF(ISBLANK(INDEX('Policy Characteristics'!I:I,MATCH($C1196,'Policy Characteristics'!$C:$C,0))),"",INDEX('Policy Characteristics'!I:I,MATCH($C1196,'Policy Characteristics'!$C:$C,0)))</f>
        <v>% reduction in fuel use</v>
      </c>
      <c r="P1196" s="35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357" t="str">
        <f>IF(ISBLANK(INDEX('Policy Characteristics'!K:K,MATCH($C1196,'Policy Characteristics'!$C:$C,0))),"",INDEX('Policy Characteristics'!K:K,MATCH($C1196,'Policy Characteristics'!$C:$C,0)))</f>
        <v>architectural-design.html#rnd</v>
      </c>
      <c r="R1196" s="357" t="str">
        <f>IF(ISBLANK(INDEX('Policy Characteristics'!L:L,MATCH($C1196,'Policy Characteristics'!$C:$C,0))),"",INDEX('Policy Characteristics'!L:L,MATCH($C1196,'Policy Characteristics'!$C:$C,0)))</f>
        <v>research-and-development.html</v>
      </c>
    </row>
    <row r="1197" spans="1:18" x14ac:dyDescent="0.25">
      <c r="A1197" s="357" t="str">
        <f>IF(ISBLANK(INDEX('Policy Characteristics'!A:A,MATCH($C1197,'Policy Characteristics'!$C:$C,0))),"",INDEX('Policy Characteristics'!A:A,MATCH($C1197,'Policy Characteristics'!$C:$C,0)))</f>
        <v>Research and Development</v>
      </c>
      <c r="B1197" s="357" t="str">
        <f>IF(ISBLANK(INDEX('Policy Characteristics'!B:B,MATCH($C1197,'Policy Characteristics'!$C:$C,0))),"",INDEX('Policy Characteristics'!B:B,MATCH($C1197,'Policy Characteristics'!$C:$C,0)))</f>
        <v>Fuel Use Reduction</v>
      </c>
      <c r="C1197" s="361" t="str">
        <f t="shared" si="65"/>
        <v>RnD Industry Fuel Use Perc Reduction</v>
      </c>
      <c r="D1197" s="194" t="s">
        <v>3220</v>
      </c>
      <c r="E1197" s="53"/>
      <c r="F1197" s="9" t="s">
        <v>3255</v>
      </c>
      <c r="G1197" s="53"/>
      <c r="H1197" s="54">
        <v>1508</v>
      </c>
      <c r="I1197" s="53" t="s">
        <v>44</v>
      </c>
      <c r="J1197" s="359" t="str">
        <f>IF(ISBLANK(INDEX('Policy Characteristics'!D:D,MATCH($C1197,'Policy Characteristics'!$C:$C,0))),"",INDEX('Policy Characteristics'!D:D,MATCH($C1197,'Policy Characteristics'!$C:$C,0)))</f>
        <v>R&amp;D Fuel Use Reductions</v>
      </c>
      <c r="K1197" s="357" t="str">
        <f>IF(ISBLANK(INDEX('Policy Characteristics'!E:E,MATCH($C1197,'Policy Characteristics'!$C:$C,0))),"",INDEX('Policy Characteristics'!E:E,MATCH($C1197,'Policy Characteristics'!$C:$C,0)))</f>
        <v>RnD industry fuel use reduction</v>
      </c>
      <c r="L1197" s="379">
        <f>IF(ISBLANK(INDEX('Policy Characteristics'!F:F,MATCH($C1197,'Policy Characteristics'!$C:$C,0))),"",INDEX('Policy Characteristics'!F:F,MATCH($C1197,'Policy Characteristics'!$C:$C,0)))</f>
        <v>0</v>
      </c>
      <c r="M1197" s="379">
        <f>IF(ISBLANK(INDEX('Policy Characteristics'!G:G,MATCH($C1197,'Policy Characteristics'!$C:$C,0))),"",INDEX('Policy Characteristics'!G:G,MATCH($C1197,'Policy Characteristics'!$C:$C,0)))</f>
        <v>0.4</v>
      </c>
      <c r="N1197" s="379">
        <f>IF(ISBLANK(INDEX('Policy Characteristics'!H:H,MATCH($C1197,'Policy Characteristics'!$C:$C,0))),"",INDEX('Policy Characteristics'!H:H,MATCH($C1197,'Policy Characteristics'!$C:$C,0)))</f>
        <v>0.01</v>
      </c>
      <c r="O1197" s="357" t="str">
        <f>IF(ISBLANK(INDEX('Policy Characteristics'!I:I,MATCH($C1197,'Policy Characteristics'!$C:$C,0))),"",INDEX('Policy Characteristics'!I:I,MATCH($C1197,'Policy Characteristics'!$C:$C,0)))</f>
        <v>% reduction in fuel use</v>
      </c>
      <c r="P1197" s="35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357" t="str">
        <f>IF(ISBLANK(INDEX('Policy Characteristics'!K:K,MATCH($C1197,'Policy Characteristics'!$C:$C,0))),"",INDEX('Policy Characteristics'!K:K,MATCH($C1197,'Policy Characteristics'!$C:$C,0)))</f>
        <v>architectural-design.html#rnd</v>
      </c>
      <c r="R1197" s="357" t="str">
        <f>IF(ISBLANK(INDEX('Policy Characteristics'!L:L,MATCH($C1197,'Policy Characteristics'!$C:$C,0))),"",INDEX('Policy Characteristics'!L:L,MATCH($C1197,'Policy Characteristics'!$C:$C,0)))</f>
        <v>research-and-development.html</v>
      </c>
    </row>
    <row r="1198" spans="1:18" x14ac:dyDescent="0.25">
      <c r="A1198" s="357" t="str">
        <f>IF(ISBLANK(INDEX('Policy Characteristics'!A:A,MATCH($C1198,'Policy Characteristics'!$C:$C,0))),"",INDEX('Policy Characteristics'!A:A,MATCH($C1198,'Policy Characteristics'!$C:$C,0)))</f>
        <v>Research and Development</v>
      </c>
      <c r="B1198" s="357" t="str">
        <f>IF(ISBLANK(INDEX('Policy Characteristics'!B:B,MATCH($C1198,'Policy Characteristics'!$C:$C,0))),"",INDEX('Policy Characteristics'!B:B,MATCH($C1198,'Policy Characteristics'!$C:$C,0)))</f>
        <v>Fuel Use Reduction</v>
      </c>
      <c r="C1198" s="361" t="str">
        <f t="shared" si="65"/>
        <v>RnD Industry Fuel Use Perc Reduction</v>
      </c>
      <c r="D1198" s="194" t="s">
        <v>3221</v>
      </c>
      <c r="E1198" s="53"/>
      <c r="F1198" s="9" t="s">
        <v>3256</v>
      </c>
      <c r="G1198" s="53"/>
      <c r="H1198" s="54">
        <v>1509</v>
      </c>
      <c r="I1198" s="53" t="s">
        <v>44</v>
      </c>
      <c r="J1198" s="359" t="str">
        <f>IF(ISBLANK(INDEX('Policy Characteristics'!D:D,MATCH($C1198,'Policy Characteristics'!$C:$C,0))),"",INDEX('Policy Characteristics'!D:D,MATCH($C1198,'Policy Characteristics'!$C:$C,0)))</f>
        <v>R&amp;D Fuel Use Reductions</v>
      </c>
      <c r="K1198" s="357" t="str">
        <f>IF(ISBLANK(INDEX('Policy Characteristics'!E:E,MATCH($C1198,'Policy Characteristics'!$C:$C,0))),"",INDEX('Policy Characteristics'!E:E,MATCH($C1198,'Policy Characteristics'!$C:$C,0)))</f>
        <v>RnD industry fuel use reduction</v>
      </c>
      <c r="L1198" s="379">
        <f>IF(ISBLANK(INDEX('Policy Characteristics'!F:F,MATCH($C1198,'Policy Characteristics'!$C:$C,0))),"",INDEX('Policy Characteristics'!F:F,MATCH($C1198,'Policy Characteristics'!$C:$C,0)))</f>
        <v>0</v>
      </c>
      <c r="M1198" s="379">
        <f>IF(ISBLANK(INDEX('Policy Characteristics'!G:G,MATCH($C1198,'Policy Characteristics'!$C:$C,0))),"",INDEX('Policy Characteristics'!G:G,MATCH($C1198,'Policy Characteristics'!$C:$C,0)))</f>
        <v>0.4</v>
      </c>
      <c r="N1198" s="379">
        <f>IF(ISBLANK(INDEX('Policy Characteristics'!H:H,MATCH($C1198,'Policy Characteristics'!$C:$C,0))),"",INDEX('Policy Characteristics'!H:H,MATCH($C1198,'Policy Characteristics'!$C:$C,0)))</f>
        <v>0.01</v>
      </c>
      <c r="O1198" s="357" t="str">
        <f>IF(ISBLANK(INDEX('Policy Characteristics'!I:I,MATCH($C1198,'Policy Characteristics'!$C:$C,0))),"",INDEX('Policy Characteristics'!I:I,MATCH($C1198,'Policy Characteristics'!$C:$C,0)))</f>
        <v>% reduction in fuel use</v>
      </c>
      <c r="P1198" s="35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357" t="str">
        <f>IF(ISBLANK(INDEX('Policy Characteristics'!K:K,MATCH($C1198,'Policy Characteristics'!$C:$C,0))),"",INDEX('Policy Characteristics'!K:K,MATCH($C1198,'Policy Characteristics'!$C:$C,0)))</f>
        <v>architectural-design.html#rnd</v>
      </c>
      <c r="R1198" s="357" t="str">
        <f>IF(ISBLANK(INDEX('Policy Characteristics'!L:L,MATCH($C1198,'Policy Characteristics'!$C:$C,0))),"",INDEX('Policy Characteristics'!L:L,MATCH($C1198,'Policy Characteristics'!$C:$C,0)))</f>
        <v>research-and-development.html</v>
      </c>
    </row>
    <row r="1199" spans="1:18" x14ac:dyDescent="0.25">
      <c r="A1199" s="357" t="str">
        <f>IF(ISBLANK(INDEX('Policy Characteristics'!A:A,MATCH($C1199,'Policy Characteristics'!$C:$C,0))),"",INDEX('Policy Characteristics'!A:A,MATCH($C1199,'Policy Characteristics'!$C:$C,0)))</f>
        <v>Research and Development</v>
      </c>
      <c r="B1199" s="357" t="str">
        <f>IF(ISBLANK(INDEX('Policy Characteristics'!B:B,MATCH($C1199,'Policy Characteristics'!$C:$C,0))),"",INDEX('Policy Characteristics'!B:B,MATCH($C1199,'Policy Characteristics'!$C:$C,0)))</f>
        <v>Fuel Use Reduction</v>
      </c>
      <c r="C1199" s="361" t="str">
        <f t="shared" si="65"/>
        <v>RnD Industry Fuel Use Perc Reduction</v>
      </c>
      <c r="D1199" s="194" t="s">
        <v>3222</v>
      </c>
      <c r="E1199" s="53"/>
      <c r="F1199" s="9" t="s">
        <v>3257</v>
      </c>
      <c r="G1199" s="53"/>
      <c r="H1199" s="54">
        <v>1510</v>
      </c>
      <c r="I1199" s="53" t="s">
        <v>44</v>
      </c>
      <c r="J1199" s="359" t="str">
        <f>IF(ISBLANK(INDEX('Policy Characteristics'!D:D,MATCH($C1199,'Policy Characteristics'!$C:$C,0))),"",INDEX('Policy Characteristics'!D:D,MATCH($C1199,'Policy Characteristics'!$C:$C,0)))</f>
        <v>R&amp;D Fuel Use Reductions</v>
      </c>
      <c r="K1199" s="357" t="str">
        <f>IF(ISBLANK(INDEX('Policy Characteristics'!E:E,MATCH($C1199,'Policy Characteristics'!$C:$C,0))),"",INDEX('Policy Characteristics'!E:E,MATCH($C1199,'Policy Characteristics'!$C:$C,0)))</f>
        <v>RnD industry fuel use reduction</v>
      </c>
      <c r="L1199" s="379">
        <f>IF(ISBLANK(INDEX('Policy Characteristics'!F:F,MATCH($C1199,'Policy Characteristics'!$C:$C,0))),"",INDEX('Policy Characteristics'!F:F,MATCH($C1199,'Policy Characteristics'!$C:$C,0)))</f>
        <v>0</v>
      </c>
      <c r="M1199" s="379">
        <f>IF(ISBLANK(INDEX('Policy Characteristics'!G:G,MATCH($C1199,'Policy Characteristics'!$C:$C,0))),"",INDEX('Policy Characteristics'!G:G,MATCH($C1199,'Policy Characteristics'!$C:$C,0)))</f>
        <v>0.4</v>
      </c>
      <c r="N1199" s="379">
        <f>IF(ISBLANK(INDEX('Policy Characteristics'!H:H,MATCH($C1199,'Policy Characteristics'!$C:$C,0))),"",INDEX('Policy Characteristics'!H:H,MATCH($C1199,'Policy Characteristics'!$C:$C,0)))</f>
        <v>0.01</v>
      </c>
      <c r="O1199" s="357" t="str">
        <f>IF(ISBLANK(INDEX('Policy Characteristics'!I:I,MATCH($C1199,'Policy Characteristics'!$C:$C,0))),"",INDEX('Policy Characteristics'!I:I,MATCH($C1199,'Policy Characteristics'!$C:$C,0)))</f>
        <v>% reduction in fuel use</v>
      </c>
      <c r="P1199" s="35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357" t="str">
        <f>IF(ISBLANK(INDEX('Policy Characteristics'!K:K,MATCH($C1199,'Policy Characteristics'!$C:$C,0))),"",INDEX('Policy Characteristics'!K:K,MATCH($C1199,'Policy Characteristics'!$C:$C,0)))</f>
        <v>architectural-design.html#rnd</v>
      </c>
      <c r="R1199" s="357" t="str">
        <f>IF(ISBLANK(INDEX('Policy Characteristics'!L:L,MATCH($C1199,'Policy Characteristics'!$C:$C,0))),"",INDEX('Policy Characteristics'!L:L,MATCH($C1199,'Policy Characteristics'!$C:$C,0)))</f>
        <v>research-and-development.html</v>
      </c>
    </row>
    <row r="1200" spans="1:18" x14ac:dyDescent="0.25">
      <c r="A1200" s="357" t="str">
        <f>IF(ISBLANK(INDEX('Policy Characteristics'!A:A,MATCH($C1200,'Policy Characteristics'!$C:$C,0))),"",INDEX('Policy Characteristics'!A:A,MATCH($C1200,'Policy Characteristics'!$C:$C,0)))</f>
        <v>Research and Development</v>
      </c>
      <c r="B1200" s="357" t="str">
        <f>IF(ISBLANK(INDEX('Policy Characteristics'!B:B,MATCH($C1200,'Policy Characteristics'!$C:$C,0))),"",INDEX('Policy Characteristics'!B:B,MATCH($C1200,'Policy Characteristics'!$C:$C,0)))</f>
        <v>Fuel Use Reduction</v>
      </c>
      <c r="C1200" s="361" t="str">
        <f t="shared" si="65"/>
        <v>RnD Industry Fuel Use Perc Reduction</v>
      </c>
      <c r="D1200" s="194" t="s">
        <v>3223</v>
      </c>
      <c r="E1200" s="53"/>
      <c r="F1200" s="9" t="s">
        <v>3258</v>
      </c>
      <c r="G1200" s="53"/>
      <c r="H1200" s="54">
        <v>1511</v>
      </c>
      <c r="I1200" s="53" t="s">
        <v>44</v>
      </c>
      <c r="J1200" s="359" t="str">
        <f>IF(ISBLANK(INDEX('Policy Characteristics'!D:D,MATCH($C1200,'Policy Characteristics'!$C:$C,0))),"",INDEX('Policy Characteristics'!D:D,MATCH($C1200,'Policy Characteristics'!$C:$C,0)))</f>
        <v>R&amp;D Fuel Use Reductions</v>
      </c>
      <c r="K1200" s="357" t="str">
        <f>IF(ISBLANK(INDEX('Policy Characteristics'!E:E,MATCH($C1200,'Policy Characteristics'!$C:$C,0))),"",INDEX('Policy Characteristics'!E:E,MATCH($C1200,'Policy Characteristics'!$C:$C,0)))</f>
        <v>RnD industry fuel use reduction</v>
      </c>
      <c r="L1200" s="379">
        <f>IF(ISBLANK(INDEX('Policy Characteristics'!F:F,MATCH($C1200,'Policy Characteristics'!$C:$C,0))),"",INDEX('Policy Characteristics'!F:F,MATCH($C1200,'Policy Characteristics'!$C:$C,0)))</f>
        <v>0</v>
      </c>
      <c r="M1200" s="379">
        <f>IF(ISBLANK(INDEX('Policy Characteristics'!G:G,MATCH($C1200,'Policy Characteristics'!$C:$C,0))),"",INDEX('Policy Characteristics'!G:G,MATCH($C1200,'Policy Characteristics'!$C:$C,0)))</f>
        <v>0.4</v>
      </c>
      <c r="N1200" s="379">
        <f>IF(ISBLANK(INDEX('Policy Characteristics'!H:H,MATCH($C1200,'Policy Characteristics'!$C:$C,0))),"",INDEX('Policy Characteristics'!H:H,MATCH($C1200,'Policy Characteristics'!$C:$C,0)))</f>
        <v>0.01</v>
      </c>
      <c r="O1200" s="357" t="str">
        <f>IF(ISBLANK(INDEX('Policy Characteristics'!I:I,MATCH($C1200,'Policy Characteristics'!$C:$C,0))),"",INDEX('Policy Characteristics'!I:I,MATCH($C1200,'Policy Characteristics'!$C:$C,0)))</f>
        <v>% reduction in fuel use</v>
      </c>
      <c r="P1200" s="35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357" t="str">
        <f>IF(ISBLANK(INDEX('Policy Characteristics'!K:K,MATCH($C1200,'Policy Characteristics'!$C:$C,0))),"",INDEX('Policy Characteristics'!K:K,MATCH($C1200,'Policy Characteristics'!$C:$C,0)))</f>
        <v>architectural-design.html#rnd</v>
      </c>
      <c r="R1200" s="357" t="str">
        <f>IF(ISBLANK(INDEX('Policy Characteristics'!L:L,MATCH($C1200,'Policy Characteristics'!$C:$C,0))),"",INDEX('Policy Characteristics'!L:L,MATCH($C1200,'Policy Characteristics'!$C:$C,0)))</f>
        <v>research-and-development.html</v>
      </c>
    </row>
    <row r="1201" spans="1:18" x14ac:dyDescent="0.25">
      <c r="A1201" s="357" t="str">
        <f>IF(ISBLANK(INDEX('Policy Characteristics'!A:A,MATCH($C1201,'Policy Characteristics'!$C:$C,0))),"",INDEX('Policy Characteristics'!A:A,MATCH($C1201,'Policy Characteristics'!$C:$C,0)))</f>
        <v>Research and Development</v>
      </c>
      <c r="B1201" s="357" t="str">
        <f>IF(ISBLANK(INDEX('Policy Characteristics'!B:B,MATCH($C1201,'Policy Characteristics'!$C:$C,0))),"",INDEX('Policy Characteristics'!B:B,MATCH($C1201,'Policy Characteristics'!$C:$C,0)))</f>
        <v>Fuel Use Reduction</v>
      </c>
      <c r="C1201" s="362" t="s">
        <v>315</v>
      </c>
      <c r="D1201" s="53" t="s">
        <v>2276</v>
      </c>
      <c r="E1201" s="53"/>
      <c r="F1201" s="53" t="s">
        <v>501</v>
      </c>
      <c r="G1201" s="53"/>
      <c r="H1201" s="54">
        <v>133</v>
      </c>
      <c r="I1201" s="53" t="s">
        <v>44</v>
      </c>
      <c r="J1201" s="359" t="str">
        <f>IF(ISBLANK(INDEX('Policy Characteristics'!D:D,MATCH($C1201,'Policy Characteristics'!$C:$C,0))),"",INDEX('Policy Characteristics'!D:D,MATCH($C1201,'Policy Characteristics'!$C:$C,0)))</f>
        <v>R&amp;D Fuel Use Reductions</v>
      </c>
      <c r="K1201" s="357" t="str">
        <f>IF(ISBLANK(INDEX('Policy Characteristics'!E:E,MATCH($C1201,'Policy Characteristics'!$C:$C,0))),"",INDEX('Policy Characteristics'!E:E,MATCH($C1201,'Policy Characteristics'!$C:$C,0)))</f>
        <v>RnD transportation fuel use reduction</v>
      </c>
      <c r="L1201" s="379">
        <f>IF(ISBLANK(INDEX('Policy Characteristics'!F:F,MATCH($C1201,'Policy Characteristics'!$C:$C,0))),"",INDEX('Policy Characteristics'!F:F,MATCH($C1201,'Policy Characteristics'!$C:$C,0)))</f>
        <v>0</v>
      </c>
      <c r="M1201" s="379">
        <f>IF(ISBLANK(INDEX('Policy Characteristics'!G:G,MATCH($C1201,'Policy Characteristics'!$C:$C,0))),"",INDEX('Policy Characteristics'!G:G,MATCH($C1201,'Policy Characteristics'!$C:$C,0)))</f>
        <v>0.4</v>
      </c>
      <c r="N1201" s="379">
        <f>IF(ISBLANK(INDEX('Policy Characteristics'!H:H,MATCH($C1201,'Policy Characteristics'!$C:$C,0))),"",INDEX('Policy Characteristics'!H:H,MATCH($C1201,'Policy Characteristics'!$C:$C,0)))</f>
        <v>0.01</v>
      </c>
      <c r="O1201" s="357" t="str">
        <f>IF(ISBLANK(INDEX('Policy Characteristics'!I:I,MATCH($C1201,'Policy Characteristics'!$C:$C,0))),"",INDEX('Policy Characteristics'!I:I,MATCH($C1201,'Policy Characteristics'!$C:$C,0)))</f>
        <v>% reduction in fuel use</v>
      </c>
      <c r="P1201" s="35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357" t="str">
        <f>IF(ISBLANK(INDEX('Policy Characteristics'!K:K,MATCH($C1201,'Policy Characteristics'!$C:$C,0))),"",INDEX('Policy Characteristics'!K:K,MATCH($C1201,'Policy Characteristics'!$C:$C,0)))</f>
        <v>architectural-design.html#rnd</v>
      </c>
      <c r="R1201" s="357" t="str">
        <f>IF(ISBLANK(INDEX('Policy Characteristics'!L:L,MATCH($C1201,'Policy Characteristics'!$C:$C,0))),"",INDEX('Policy Characteristics'!L:L,MATCH($C1201,'Policy Characteristics'!$C:$C,0)))</f>
        <v>research-and-development.html</v>
      </c>
    </row>
    <row r="1202" spans="1:18" x14ac:dyDescent="0.25">
      <c r="A1202" s="357" t="str">
        <f>IF(ISBLANK(INDEX('Policy Characteristics'!A:A,MATCH($C1202,'Policy Characteristics'!$C:$C,0))),"",INDEX('Policy Characteristics'!A:A,MATCH($C1202,'Policy Characteristics'!$C:$C,0)))</f>
        <v>Research and Development</v>
      </c>
      <c r="B1202" s="357" t="str">
        <f>IF(ISBLANK(INDEX('Policy Characteristics'!B:B,MATCH($C1202,'Policy Characteristics'!$C:$C,0))),"",INDEX('Policy Characteristics'!B:B,MATCH($C1202,'Policy Characteristics'!$C:$C,0)))</f>
        <v>Fuel Use Reduction</v>
      </c>
      <c r="C1202" s="361" t="str">
        <f t="shared" ref="C1202:C1207" si="66">C$1201</f>
        <v>RnD Transportation Fuel Use Perc Reduction</v>
      </c>
      <c r="D1202" s="53" t="s">
        <v>2277</v>
      </c>
      <c r="E1202" s="53"/>
      <c r="F1202" s="53" t="s">
        <v>502</v>
      </c>
      <c r="G1202" s="53"/>
      <c r="H1202" s="54">
        <v>134</v>
      </c>
      <c r="I1202" s="53" t="s">
        <v>44</v>
      </c>
      <c r="J1202" s="359" t="str">
        <f>IF(ISBLANK(INDEX('Policy Characteristics'!D:D,MATCH($C1202,'Policy Characteristics'!$C:$C,0))),"",INDEX('Policy Characteristics'!D:D,MATCH($C1202,'Policy Characteristics'!$C:$C,0)))</f>
        <v>R&amp;D Fuel Use Reductions</v>
      </c>
      <c r="K1202" s="357" t="str">
        <f>IF(ISBLANK(INDEX('Policy Characteristics'!E:E,MATCH($C1202,'Policy Characteristics'!$C:$C,0))),"",INDEX('Policy Characteristics'!E:E,MATCH($C1202,'Policy Characteristics'!$C:$C,0)))</f>
        <v>RnD transportation fuel use reduction</v>
      </c>
      <c r="L1202" s="379">
        <f>IF(ISBLANK(INDEX('Policy Characteristics'!F:F,MATCH($C1202,'Policy Characteristics'!$C:$C,0))),"",INDEX('Policy Characteristics'!F:F,MATCH($C1202,'Policy Characteristics'!$C:$C,0)))</f>
        <v>0</v>
      </c>
      <c r="M1202" s="379">
        <f>IF(ISBLANK(INDEX('Policy Characteristics'!G:G,MATCH($C1202,'Policy Characteristics'!$C:$C,0))),"",INDEX('Policy Characteristics'!G:G,MATCH($C1202,'Policy Characteristics'!$C:$C,0)))</f>
        <v>0.4</v>
      </c>
      <c r="N1202" s="379">
        <f>IF(ISBLANK(INDEX('Policy Characteristics'!H:H,MATCH($C1202,'Policy Characteristics'!$C:$C,0))),"",INDEX('Policy Characteristics'!H:H,MATCH($C1202,'Policy Characteristics'!$C:$C,0)))</f>
        <v>0.01</v>
      </c>
      <c r="O1202" s="357" t="str">
        <f>IF(ISBLANK(INDEX('Policy Characteristics'!I:I,MATCH($C1202,'Policy Characteristics'!$C:$C,0))),"",INDEX('Policy Characteristics'!I:I,MATCH($C1202,'Policy Characteristics'!$C:$C,0)))</f>
        <v>% reduction in fuel use</v>
      </c>
      <c r="P1202" s="35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357" t="str">
        <f>IF(ISBLANK(INDEX('Policy Characteristics'!K:K,MATCH($C1202,'Policy Characteristics'!$C:$C,0))),"",INDEX('Policy Characteristics'!K:K,MATCH($C1202,'Policy Characteristics'!$C:$C,0)))</f>
        <v>architectural-design.html#rnd</v>
      </c>
      <c r="R1202" s="357" t="str">
        <f>IF(ISBLANK(INDEX('Policy Characteristics'!L:L,MATCH($C1202,'Policy Characteristics'!$C:$C,0))),"",INDEX('Policy Characteristics'!L:L,MATCH($C1202,'Policy Characteristics'!$C:$C,0)))</f>
        <v>research-and-development.html</v>
      </c>
    </row>
    <row r="1203" spans="1:18" x14ac:dyDescent="0.25">
      <c r="A1203" s="357" t="str">
        <f>IF(ISBLANK(INDEX('Policy Characteristics'!A:A,MATCH($C1203,'Policy Characteristics'!$C:$C,0))),"",INDEX('Policy Characteristics'!A:A,MATCH($C1203,'Policy Characteristics'!$C:$C,0)))</f>
        <v>Research and Development</v>
      </c>
      <c r="B1203" s="357" t="str">
        <f>IF(ISBLANK(INDEX('Policy Characteristics'!B:B,MATCH($C1203,'Policy Characteristics'!$C:$C,0))),"",INDEX('Policy Characteristics'!B:B,MATCH($C1203,'Policy Characteristics'!$C:$C,0)))</f>
        <v>Fuel Use Reduction</v>
      </c>
      <c r="C1203" s="361" t="str">
        <f t="shared" si="66"/>
        <v>RnD Transportation Fuel Use Perc Reduction</v>
      </c>
      <c r="D1203" s="53" t="s">
        <v>2278</v>
      </c>
      <c r="E1203" s="53"/>
      <c r="F1203" s="53" t="s">
        <v>503</v>
      </c>
      <c r="G1203" s="53"/>
      <c r="H1203" s="54">
        <v>135</v>
      </c>
      <c r="I1203" s="53" t="s">
        <v>44</v>
      </c>
      <c r="J1203" s="359" t="str">
        <f>IF(ISBLANK(INDEX('Policy Characteristics'!D:D,MATCH($C1203,'Policy Characteristics'!$C:$C,0))),"",INDEX('Policy Characteristics'!D:D,MATCH($C1203,'Policy Characteristics'!$C:$C,0)))</f>
        <v>R&amp;D Fuel Use Reductions</v>
      </c>
      <c r="K1203" s="357" t="str">
        <f>IF(ISBLANK(INDEX('Policy Characteristics'!E:E,MATCH($C1203,'Policy Characteristics'!$C:$C,0))),"",INDEX('Policy Characteristics'!E:E,MATCH($C1203,'Policy Characteristics'!$C:$C,0)))</f>
        <v>RnD transportation fuel use reduction</v>
      </c>
      <c r="L1203" s="379">
        <f>IF(ISBLANK(INDEX('Policy Characteristics'!F:F,MATCH($C1203,'Policy Characteristics'!$C:$C,0))),"",INDEX('Policy Characteristics'!F:F,MATCH($C1203,'Policy Characteristics'!$C:$C,0)))</f>
        <v>0</v>
      </c>
      <c r="M1203" s="379">
        <f>IF(ISBLANK(INDEX('Policy Characteristics'!G:G,MATCH($C1203,'Policy Characteristics'!$C:$C,0))),"",INDEX('Policy Characteristics'!G:G,MATCH($C1203,'Policy Characteristics'!$C:$C,0)))</f>
        <v>0.4</v>
      </c>
      <c r="N1203" s="379">
        <f>IF(ISBLANK(INDEX('Policy Characteristics'!H:H,MATCH($C1203,'Policy Characteristics'!$C:$C,0))),"",INDEX('Policy Characteristics'!H:H,MATCH($C1203,'Policy Characteristics'!$C:$C,0)))</f>
        <v>0.01</v>
      </c>
      <c r="O1203" s="357" t="str">
        <f>IF(ISBLANK(INDEX('Policy Characteristics'!I:I,MATCH($C1203,'Policy Characteristics'!$C:$C,0))),"",INDEX('Policy Characteristics'!I:I,MATCH($C1203,'Policy Characteristics'!$C:$C,0)))</f>
        <v>% reduction in fuel use</v>
      </c>
      <c r="P1203" s="35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357" t="str">
        <f>IF(ISBLANK(INDEX('Policy Characteristics'!K:K,MATCH($C1203,'Policy Characteristics'!$C:$C,0))),"",INDEX('Policy Characteristics'!K:K,MATCH($C1203,'Policy Characteristics'!$C:$C,0)))</f>
        <v>architectural-design.html#rnd</v>
      </c>
      <c r="R1203" s="357" t="str">
        <f>IF(ISBLANK(INDEX('Policy Characteristics'!L:L,MATCH($C1203,'Policy Characteristics'!$C:$C,0))),"",INDEX('Policy Characteristics'!L:L,MATCH($C1203,'Policy Characteristics'!$C:$C,0)))</f>
        <v>research-and-development.html</v>
      </c>
    </row>
    <row r="1204" spans="1:18" x14ac:dyDescent="0.25">
      <c r="A1204" s="357" t="str">
        <f>IF(ISBLANK(INDEX('Policy Characteristics'!A:A,MATCH($C1204,'Policy Characteristics'!$C:$C,0))),"",INDEX('Policy Characteristics'!A:A,MATCH($C1204,'Policy Characteristics'!$C:$C,0)))</f>
        <v>Research and Development</v>
      </c>
      <c r="B1204" s="357" t="str">
        <f>IF(ISBLANK(INDEX('Policy Characteristics'!B:B,MATCH($C1204,'Policy Characteristics'!$C:$C,0))),"",INDEX('Policy Characteristics'!B:B,MATCH($C1204,'Policy Characteristics'!$C:$C,0)))</f>
        <v>Fuel Use Reduction</v>
      </c>
      <c r="C1204" s="361" t="str">
        <f t="shared" si="66"/>
        <v>RnD Transportation Fuel Use Perc Reduction</v>
      </c>
      <c r="D1204" s="53" t="s">
        <v>2279</v>
      </c>
      <c r="E1204" s="53"/>
      <c r="F1204" s="53" t="s">
        <v>504</v>
      </c>
      <c r="G1204" s="53"/>
      <c r="H1204" s="54">
        <v>136</v>
      </c>
      <c r="I1204" s="53" t="s">
        <v>44</v>
      </c>
      <c r="J1204" s="359" t="str">
        <f>IF(ISBLANK(INDEX('Policy Characteristics'!D:D,MATCH($C1204,'Policy Characteristics'!$C:$C,0))),"",INDEX('Policy Characteristics'!D:D,MATCH($C1204,'Policy Characteristics'!$C:$C,0)))</f>
        <v>R&amp;D Fuel Use Reductions</v>
      </c>
      <c r="K1204" s="357" t="str">
        <f>IF(ISBLANK(INDEX('Policy Characteristics'!E:E,MATCH($C1204,'Policy Characteristics'!$C:$C,0))),"",INDEX('Policy Characteristics'!E:E,MATCH($C1204,'Policy Characteristics'!$C:$C,0)))</f>
        <v>RnD transportation fuel use reduction</v>
      </c>
      <c r="L1204" s="379">
        <f>IF(ISBLANK(INDEX('Policy Characteristics'!F:F,MATCH($C1204,'Policy Characteristics'!$C:$C,0))),"",INDEX('Policy Characteristics'!F:F,MATCH($C1204,'Policy Characteristics'!$C:$C,0)))</f>
        <v>0</v>
      </c>
      <c r="M1204" s="379">
        <f>IF(ISBLANK(INDEX('Policy Characteristics'!G:G,MATCH($C1204,'Policy Characteristics'!$C:$C,0))),"",INDEX('Policy Characteristics'!G:G,MATCH($C1204,'Policy Characteristics'!$C:$C,0)))</f>
        <v>0.4</v>
      </c>
      <c r="N1204" s="379">
        <f>IF(ISBLANK(INDEX('Policy Characteristics'!H:H,MATCH($C1204,'Policy Characteristics'!$C:$C,0))),"",INDEX('Policy Characteristics'!H:H,MATCH($C1204,'Policy Characteristics'!$C:$C,0)))</f>
        <v>0.01</v>
      </c>
      <c r="O1204" s="357" t="str">
        <f>IF(ISBLANK(INDEX('Policy Characteristics'!I:I,MATCH($C1204,'Policy Characteristics'!$C:$C,0))),"",INDEX('Policy Characteristics'!I:I,MATCH($C1204,'Policy Characteristics'!$C:$C,0)))</f>
        <v>% reduction in fuel use</v>
      </c>
      <c r="P1204" s="35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357" t="str">
        <f>IF(ISBLANK(INDEX('Policy Characteristics'!K:K,MATCH($C1204,'Policy Characteristics'!$C:$C,0))),"",INDEX('Policy Characteristics'!K:K,MATCH($C1204,'Policy Characteristics'!$C:$C,0)))</f>
        <v>architectural-design.html#rnd</v>
      </c>
      <c r="R1204" s="357" t="str">
        <f>IF(ISBLANK(INDEX('Policy Characteristics'!L:L,MATCH($C1204,'Policy Characteristics'!$C:$C,0))),"",INDEX('Policy Characteristics'!L:L,MATCH($C1204,'Policy Characteristics'!$C:$C,0)))</f>
        <v>research-and-development.html</v>
      </c>
    </row>
    <row r="1205" spans="1:18" x14ac:dyDescent="0.25">
      <c r="A1205" s="357" t="str">
        <f>IF(ISBLANK(INDEX('Policy Characteristics'!A:A,MATCH($C1205,'Policy Characteristics'!$C:$C,0))),"",INDEX('Policy Characteristics'!A:A,MATCH($C1205,'Policy Characteristics'!$C:$C,0)))</f>
        <v>Research and Development</v>
      </c>
      <c r="B1205" s="357" t="str">
        <f>IF(ISBLANK(INDEX('Policy Characteristics'!B:B,MATCH($C1205,'Policy Characteristics'!$C:$C,0))),"",INDEX('Policy Characteristics'!B:B,MATCH($C1205,'Policy Characteristics'!$C:$C,0)))</f>
        <v>Fuel Use Reduction</v>
      </c>
      <c r="C1205" s="361" t="str">
        <f t="shared" si="66"/>
        <v>RnD Transportation Fuel Use Perc Reduction</v>
      </c>
      <c r="D1205" s="53" t="s">
        <v>2280</v>
      </c>
      <c r="E1205" s="53"/>
      <c r="F1205" s="53" t="s">
        <v>505</v>
      </c>
      <c r="G1205" s="53"/>
      <c r="H1205" s="54">
        <v>137</v>
      </c>
      <c r="I1205" s="53" t="s">
        <v>44</v>
      </c>
      <c r="J1205" s="359" t="str">
        <f>IF(ISBLANK(INDEX('Policy Characteristics'!D:D,MATCH($C1205,'Policy Characteristics'!$C:$C,0))),"",INDEX('Policy Characteristics'!D:D,MATCH($C1205,'Policy Characteristics'!$C:$C,0)))</f>
        <v>R&amp;D Fuel Use Reductions</v>
      </c>
      <c r="K1205" s="357" t="str">
        <f>IF(ISBLANK(INDEX('Policy Characteristics'!E:E,MATCH($C1205,'Policy Characteristics'!$C:$C,0))),"",INDEX('Policy Characteristics'!E:E,MATCH($C1205,'Policy Characteristics'!$C:$C,0)))</f>
        <v>RnD transportation fuel use reduction</v>
      </c>
      <c r="L1205" s="379">
        <f>IF(ISBLANK(INDEX('Policy Characteristics'!F:F,MATCH($C1205,'Policy Characteristics'!$C:$C,0))),"",INDEX('Policy Characteristics'!F:F,MATCH($C1205,'Policy Characteristics'!$C:$C,0)))</f>
        <v>0</v>
      </c>
      <c r="M1205" s="379">
        <f>IF(ISBLANK(INDEX('Policy Characteristics'!G:G,MATCH($C1205,'Policy Characteristics'!$C:$C,0))),"",INDEX('Policy Characteristics'!G:G,MATCH($C1205,'Policy Characteristics'!$C:$C,0)))</f>
        <v>0.4</v>
      </c>
      <c r="N1205" s="379">
        <f>IF(ISBLANK(INDEX('Policy Characteristics'!H:H,MATCH($C1205,'Policy Characteristics'!$C:$C,0))),"",INDEX('Policy Characteristics'!H:H,MATCH($C1205,'Policy Characteristics'!$C:$C,0)))</f>
        <v>0.01</v>
      </c>
      <c r="O1205" s="357" t="str">
        <f>IF(ISBLANK(INDEX('Policy Characteristics'!I:I,MATCH($C1205,'Policy Characteristics'!$C:$C,0))),"",INDEX('Policy Characteristics'!I:I,MATCH($C1205,'Policy Characteristics'!$C:$C,0)))</f>
        <v>% reduction in fuel use</v>
      </c>
      <c r="P1205" s="35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357" t="str">
        <f>IF(ISBLANK(INDEX('Policy Characteristics'!K:K,MATCH($C1205,'Policy Characteristics'!$C:$C,0))),"",INDEX('Policy Characteristics'!K:K,MATCH($C1205,'Policy Characteristics'!$C:$C,0)))</f>
        <v>architectural-design.html#rnd</v>
      </c>
      <c r="R1205" s="357" t="str">
        <f>IF(ISBLANK(INDEX('Policy Characteristics'!L:L,MATCH($C1205,'Policy Characteristics'!$C:$C,0))),"",INDEX('Policy Characteristics'!L:L,MATCH($C1205,'Policy Characteristics'!$C:$C,0)))</f>
        <v>research-and-development.html</v>
      </c>
    </row>
    <row r="1206" spans="1:18" x14ac:dyDescent="0.25">
      <c r="A1206" s="357" t="str">
        <f>IF(ISBLANK(INDEX('Policy Characteristics'!A:A,MATCH($C1206,'Policy Characteristics'!$C:$C,0))),"",INDEX('Policy Characteristics'!A:A,MATCH($C1206,'Policy Characteristics'!$C:$C,0)))</f>
        <v>Research and Development</v>
      </c>
      <c r="B1206" s="357" t="str">
        <f>IF(ISBLANK(INDEX('Policy Characteristics'!B:B,MATCH($C1206,'Policy Characteristics'!$C:$C,0))),"",INDEX('Policy Characteristics'!B:B,MATCH($C1206,'Policy Characteristics'!$C:$C,0)))</f>
        <v>Fuel Use Reduction</v>
      </c>
      <c r="C1206" s="361" t="str">
        <f t="shared" si="66"/>
        <v>RnD Transportation Fuel Use Perc Reduction</v>
      </c>
      <c r="D1206" s="53" t="s">
        <v>2591</v>
      </c>
      <c r="E1206" s="53"/>
      <c r="F1206" s="53" t="s">
        <v>2894</v>
      </c>
      <c r="G1206" s="53"/>
      <c r="H1206" s="54">
        <v>138</v>
      </c>
      <c r="I1206" s="53" t="s">
        <v>44</v>
      </c>
      <c r="J1206" s="359" t="str">
        <f>IF(ISBLANK(INDEX('Policy Characteristics'!D:D,MATCH($C1206,'Policy Characteristics'!$C:$C,0))),"",INDEX('Policy Characteristics'!D:D,MATCH($C1206,'Policy Characteristics'!$C:$C,0)))</f>
        <v>R&amp;D Fuel Use Reductions</v>
      </c>
      <c r="K1206" s="357" t="str">
        <f>IF(ISBLANK(INDEX('Policy Characteristics'!E:E,MATCH($C1206,'Policy Characteristics'!$C:$C,0))),"",INDEX('Policy Characteristics'!E:E,MATCH($C1206,'Policy Characteristics'!$C:$C,0)))</f>
        <v>RnD transportation fuel use reduction</v>
      </c>
      <c r="L1206" s="379">
        <f>IF(ISBLANK(INDEX('Policy Characteristics'!F:F,MATCH($C1206,'Policy Characteristics'!$C:$C,0))),"",INDEX('Policy Characteristics'!F:F,MATCH($C1206,'Policy Characteristics'!$C:$C,0)))</f>
        <v>0</v>
      </c>
      <c r="M1206" s="379">
        <f>IF(ISBLANK(INDEX('Policy Characteristics'!G:G,MATCH($C1206,'Policy Characteristics'!$C:$C,0))),"",INDEX('Policy Characteristics'!G:G,MATCH($C1206,'Policy Characteristics'!$C:$C,0)))</f>
        <v>0.4</v>
      </c>
      <c r="N1206" s="379">
        <f>IF(ISBLANK(INDEX('Policy Characteristics'!H:H,MATCH($C1206,'Policy Characteristics'!$C:$C,0))),"",INDEX('Policy Characteristics'!H:H,MATCH($C1206,'Policy Characteristics'!$C:$C,0)))</f>
        <v>0.01</v>
      </c>
      <c r="O1206" s="357" t="str">
        <f>IF(ISBLANK(INDEX('Policy Characteristics'!I:I,MATCH($C1206,'Policy Characteristics'!$C:$C,0))),"",INDEX('Policy Characteristics'!I:I,MATCH($C1206,'Policy Characteristics'!$C:$C,0)))</f>
        <v>% reduction in fuel use</v>
      </c>
      <c r="P1206" s="35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357" t="str">
        <f>IF(ISBLANK(INDEX('Policy Characteristics'!K:K,MATCH($C1206,'Policy Characteristics'!$C:$C,0))),"",INDEX('Policy Characteristics'!K:K,MATCH($C1206,'Policy Characteristics'!$C:$C,0)))</f>
        <v>architectural-design.html#rnd</v>
      </c>
      <c r="R1206" s="357" t="str">
        <f>IF(ISBLANK(INDEX('Policy Characteristics'!L:L,MATCH($C1206,'Policy Characteristics'!$C:$C,0))),"",INDEX('Policy Characteristics'!L:L,MATCH($C1206,'Policy Characteristics'!$C:$C,0)))</f>
        <v>research-and-development.html</v>
      </c>
    </row>
    <row r="1207" spans="1:18" x14ac:dyDescent="0.25">
      <c r="A1207" s="357" t="str">
        <f>IF(ISBLANK(INDEX('Policy Characteristics'!A:A,MATCH($C1207,'Policy Characteristics'!$C:$C,0))),"",INDEX('Policy Characteristics'!A:A,MATCH($C1207,'Policy Characteristics'!$C:$C,0)))</f>
        <v>Research and Development</v>
      </c>
      <c r="B1207" s="357" t="str">
        <f>IF(ISBLANK(INDEX('Policy Characteristics'!B:B,MATCH($C1207,'Policy Characteristics'!$C:$C,0))),"",INDEX('Policy Characteristics'!B:B,MATCH($C1207,'Policy Characteristics'!$C:$C,0)))</f>
        <v>Fuel Use Reduction</v>
      </c>
      <c r="C1207" s="361" t="str">
        <f t="shared" si="66"/>
        <v>RnD Transportation Fuel Use Perc Reduction</v>
      </c>
      <c r="D1207" s="53" t="s">
        <v>2590</v>
      </c>
      <c r="E1207" s="53"/>
      <c r="F1207" s="53" t="s">
        <v>2895</v>
      </c>
      <c r="G1207" s="53"/>
      <c r="H1207" s="54">
        <v>524</v>
      </c>
      <c r="I1207" s="53" t="s">
        <v>44</v>
      </c>
      <c r="J1207" s="359" t="str">
        <f>IF(ISBLANK(INDEX('Policy Characteristics'!D:D,MATCH($C1207,'Policy Characteristics'!$C:$C,0))),"",INDEX('Policy Characteristics'!D:D,MATCH($C1207,'Policy Characteristics'!$C:$C,0)))</f>
        <v>R&amp;D Fuel Use Reductions</v>
      </c>
      <c r="K1207" s="357" t="str">
        <f>IF(ISBLANK(INDEX('Policy Characteristics'!E:E,MATCH($C1207,'Policy Characteristics'!$C:$C,0))),"",INDEX('Policy Characteristics'!E:E,MATCH($C1207,'Policy Characteristics'!$C:$C,0)))</f>
        <v>RnD transportation fuel use reduction</v>
      </c>
      <c r="L1207" s="379">
        <f>IF(ISBLANK(INDEX('Policy Characteristics'!F:F,MATCH($C1207,'Policy Characteristics'!$C:$C,0))),"",INDEX('Policy Characteristics'!F:F,MATCH($C1207,'Policy Characteristics'!$C:$C,0)))</f>
        <v>0</v>
      </c>
      <c r="M1207" s="379">
        <f>IF(ISBLANK(INDEX('Policy Characteristics'!G:G,MATCH($C1207,'Policy Characteristics'!$C:$C,0))),"",INDEX('Policy Characteristics'!G:G,MATCH($C1207,'Policy Characteristics'!$C:$C,0)))</f>
        <v>0.4</v>
      </c>
      <c r="N1207" s="379">
        <f>IF(ISBLANK(INDEX('Policy Characteristics'!H:H,MATCH($C1207,'Policy Characteristics'!$C:$C,0))),"",INDEX('Policy Characteristics'!H:H,MATCH($C1207,'Policy Characteristics'!$C:$C,0)))</f>
        <v>0.01</v>
      </c>
      <c r="O1207" s="357" t="str">
        <f>IF(ISBLANK(INDEX('Policy Characteristics'!I:I,MATCH($C1207,'Policy Characteristics'!$C:$C,0))),"",INDEX('Policy Characteristics'!I:I,MATCH($C1207,'Policy Characteristics'!$C:$C,0)))</f>
        <v>% reduction in fuel use</v>
      </c>
      <c r="P1207" s="35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357" t="str">
        <f>IF(ISBLANK(INDEX('Policy Characteristics'!K:K,MATCH($C1207,'Policy Characteristics'!$C:$C,0))),"",INDEX('Policy Characteristics'!K:K,MATCH($C1207,'Policy Characteristics'!$C:$C,0)))</f>
        <v>architectural-design.html#rnd</v>
      </c>
      <c r="R1207" s="357" t="str">
        <f>IF(ISBLANK(INDEX('Policy Characteristics'!L:L,MATCH($C1207,'Policy Characteristics'!$C:$C,0))),"",INDEX('Policy Characteristics'!L:L,MATCH($C1207,'Policy Characteristics'!$C:$C,0)))</f>
        <v>research-and-development.html</v>
      </c>
    </row>
    <row r="1208" spans="1:18" x14ac:dyDescent="0.2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Carbon Tax Revenue</v>
      </c>
      <c r="C1208" s="366" t="s">
        <v>3066</v>
      </c>
      <c r="D1208" s="4" t="s">
        <v>3075</v>
      </c>
      <c r="F1208" s="4" t="s">
        <v>3080</v>
      </c>
      <c r="H1208" s="267">
        <v>545</v>
      </c>
      <c r="I1208" s="4" t="s">
        <v>44</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carbon tax revenue</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2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Carbon Tax Revenue</v>
      </c>
      <c r="C1209" s="367" t="str">
        <f t="shared" ref="C1209" si="67">C$1208</f>
        <v>GRA for Carbon Tax Revenue</v>
      </c>
      <c r="D1209" s="4" t="s">
        <v>3076</v>
      </c>
      <c r="F1209" s="4" t="s">
        <v>3105</v>
      </c>
      <c r="H1209" s="270">
        <v>546</v>
      </c>
      <c r="I1209" s="5" t="str">
        <f t="shared" ref="I1209:I1212" si="68">I$1208</f>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carbon tax revenue</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2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Carbon Tax Revenue</v>
      </c>
      <c r="C1210" s="367" t="str">
        <f t="shared" ref="C1210:C1212" si="69">C$1208</f>
        <v>GRA for Carbon Tax Revenue</v>
      </c>
      <c r="D1210" s="4" t="s">
        <v>3077</v>
      </c>
      <c r="F1210" s="4" t="s">
        <v>3081</v>
      </c>
      <c r="H1210" s="270">
        <v>547</v>
      </c>
      <c r="I1210" s="5" t="str">
        <f t="shared" si="6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carbon tax revenue</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2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Carbon Tax Revenue</v>
      </c>
      <c r="C1211" s="367" t="str">
        <f t="shared" si="69"/>
        <v>GRA for Carbon Tax Revenue</v>
      </c>
      <c r="D1211" s="4" t="s">
        <v>3078</v>
      </c>
      <c r="F1211" s="4" t="s">
        <v>3082</v>
      </c>
      <c r="H1211" s="270">
        <v>548</v>
      </c>
      <c r="I1211" s="5" t="str">
        <f t="shared" si="6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carbon tax revenue</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2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Carbon Tax Revenue</v>
      </c>
      <c r="C1212" s="367" t="str">
        <f t="shared" si="69"/>
        <v>GRA for Carbon Tax Revenue</v>
      </c>
      <c r="D1212" s="4" t="s">
        <v>3079</v>
      </c>
      <c r="F1212" s="4" t="s">
        <v>3083</v>
      </c>
      <c r="H1212" s="270">
        <v>549</v>
      </c>
      <c r="I1212" s="5" t="str">
        <f t="shared" si="68"/>
        <v>Yes</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carbon tax revenue</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2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Tax Revenue</v>
      </c>
      <c r="C1213" s="366" t="s">
        <v>3067</v>
      </c>
      <c r="D1213" s="4" t="s">
        <v>3075</v>
      </c>
      <c r="F1213" s="4" t="s">
        <v>3080</v>
      </c>
      <c r="H1213" s="270">
        <v>550</v>
      </c>
      <c r="I1213" s="4" t="s">
        <v>44</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tax revenue</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2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Tax Revenue</v>
      </c>
      <c r="C1214" s="367" t="str">
        <f t="shared" ref="C1214:C1217" si="70">C$1213</f>
        <v>GRA for Fuel Tax Revenue</v>
      </c>
      <c r="D1214" s="4" t="s">
        <v>3076</v>
      </c>
      <c r="F1214" s="4" t="s">
        <v>3105</v>
      </c>
      <c r="H1214" s="270">
        <v>551</v>
      </c>
      <c r="I1214" s="5" t="str">
        <f t="shared" ref="I1214:I1217" si="71">I$1213</f>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tax revenue</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2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Tax Revenue</v>
      </c>
      <c r="C1215" s="367" t="str">
        <f t="shared" si="70"/>
        <v>GRA for Fuel Tax Revenue</v>
      </c>
      <c r="D1215" s="4" t="s">
        <v>3077</v>
      </c>
      <c r="F1215" s="4" t="s">
        <v>3081</v>
      </c>
      <c r="H1215" s="270">
        <v>552</v>
      </c>
      <c r="I1215" s="5" t="str">
        <f t="shared" si="71"/>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tax revenue</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2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Tax Revenue</v>
      </c>
      <c r="C1216" s="367" t="str">
        <f t="shared" si="70"/>
        <v>GRA for Fuel Tax Revenue</v>
      </c>
      <c r="D1216" s="4" t="s">
        <v>3078</v>
      </c>
      <c r="F1216" s="4" t="s">
        <v>3082</v>
      </c>
      <c r="H1216" s="270">
        <v>553</v>
      </c>
      <c r="I1216" s="5" t="str">
        <f t="shared" si="71"/>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tax revenue</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2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Fuel Tax Revenue</v>
      </c>
      <c r="C1217" s="367" t="str">
        <f t="shared" si="70"/>
        <v>GRA for Fuel Tax Revenue</v>
      </c>
      <c r="D1217" s="4" t="s">
        <v>3079</v>
      </c>
      <c r="F1217" s="4" t="s">
        <v>3083</v>
      </c>
      <c r="H1217" s="270">
        <v>554</v>
      </c>
      <c r="I1217" s="5" t="str">
        <f t="shared" si="71"/>
        <v>Yes</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fuel tax revenue</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2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EV Subsidy</v>
      </c>
      <c r="C1218" s="366" t="s">
        <v>3068</v>
      </c>
      <c r="D1218" s="4" t="s">
        <v>3075</v>
      </c>
      <c r="F1218" s="4" t="s">
        <v>3080</v>
      </c>
      <c r="H1218" s="270">
        <v>555</v>
      </c>
      <c r="I1218" s="4" t="s">
        <v>44</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EV subsidy</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2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EV Subsidy</v>
      </c>
      <c r="C1219" s="367" t="str">
        <f t="shared" ref="C1219:C1222" si="72">C$1218</f>
        <v>GRA for EV Subsidy</v>
      </c>
      <c r="D1219" s="4" t="s">
        <v>3076</v>
      </c>
      <c r="F1219" s="4" t="s">
        <v>3105</v>
      </c>
      <c r="H1219" s="270">
        <v>556</v>
      </c>
      <c r="I1219" s="5" t="str">
        <f t="shared" ref="I1219:I1222" si="73">I$1218</f>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EV subsidy</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2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EV Subsidy</v>
      </c>
      <c r="C1220" s="367" t="str">
        <f t="shared" si="72"/>
        <v>GRA for EV Subsidy</v>
      </c>
      <c r="D1220" s="4" t="s">
        <v>3077</v>
      </c>
      <c r="F1220" s="4" t="s">
        <v>3081</v>
      </c>
      <c r="H1220" s="270">
        <v>557</v>
      </c>
      <c r="I1220" s="5" t="str">
        <f t="shared" si="73"/>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EV subsidy</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2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EV Subsidy</v>
      </c>
      <c r="C1221" s="367" t="str">
        <f t="shared" si="72"/>
        <v>GRA for EV Subsidy</v>
      </c>
      <c r="D1221" s="4" t="s">
        <v>3078</v>
      </c>
      <c r="F1221" s="4" t="s">
        <v>3082</v>
      </c>
      <c r="H1221" s="270">
        <v>558</v>
      </c>
      <c r="I1221" s="5" t="str">
        <f t="shared" si="73"/>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EV subsidy</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2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EV Subsidy</v>
      </c>
      <c r="C1222" s="367" t="str">
        <f t="shared" si="72"/>
        <v>GRA for EV Subsidy</v>
      </c>
      <c r="D1222" s="4" t="s">
        <v>3079</v>
      </c>
      <c r="F1222" s="4" t="s">
        <v>3083</v>
      </c>
      <c r="H1222" s="270">
        <v>559</v>
      </c>
      <c r="I1222" s="5" t="str">
        <f t="shared" si="73"/>
        <v>Yes</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EV subsidy</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2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Electricity Generation Subsidy</v>
      </c>
      <c r="C1223" s="366" t="s">
        <v>3069</v>
      </c>
      <c r="D1223" s="4" t="s">
        <v>3075</v>
      </c>
      <c r="F1223" s="4" t="s">
        <v>3080</v>
      </c>
      <c r="H1223" s="270">
        <v>560</v>
      </c>
      <c r="I1223" s="4" t="s">
        <v>44</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elec gen subsidy</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2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Electricity Generation Subsidy</v>
      </c>
      <c r="C1224" s="367" t="str">
        <f t="shared" ref="C1224:C1227" si="74">C$1223</f>
        <v>GRA for Electricity Generation Subsidies</v>
      </c>
      <c r="D1224" s="4" t="s">
        <v>3076</v>
      </c>
      <c r="F1224" s="4" t="s">
        <v>3105</v>
      </c>
      <c r="H1224" s="270">
        <v>561</v>
      </c>
      <c r="I1224" s="5" t="str">
        <f t="shared" ref="I1224:I1227" si="75">I$1223</f>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elec gen subsidy</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2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Electricity Generation Subsidy</v>
      </c>
      <c r="C1225" s="367" t="str">
        <f t="shared" si="74"/>
        <v>GRA for Electricity Generation Subsidies</v>
      </c>
      <c r="D1225" s="4" t="s">
        <v>3077</v>
      </c>
      <c r="F1225" s="4" t="s">
        <v>3081</v>
      </c>
      <c r="H1225" s="270">
        <v>562</v>
      </c>
      <c r="I1225" s="5" t="str">
        <f t="shared" si="75"/>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elec gen subsidy</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2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Electricity Generation Subsidy</v>
      </c>
      <c r="C1226" s="367" t="str">
        <f t="shared" si="74"/>
        <v>GRA for Electricity Generation Subsidies</v>
      </c>
      <c r="D1226" s="4" t="s">
        <v>3078</v>
      </c>
      <c r="F1226" s="4" t="s">
        <v>3082</v>
      </c>
      <c r="H1226" s="270">
        <v>563</v>
      </c>
      <c r="I1226" s="5" t="str">
        <f t="shared" si="75"/>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elec gen subsidy</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25">
      <c r="A1227" s="357" t="str">
        <f>IF(ISBLANK(INDEX('Policy Characteristics'!A:A,MATCH($C1227,'Policy Characteristics'!$C:$C,0))),"",INDEX('Policy Characteristics'!A:A,MATCH($C1227,'Policy Characteristics'!$C:$C,0)))</f>
        <v>Government Revenue Accounting</v>
      </c>
      <c r="B1227" s="357" t="str">
        <f>IF(ISBLANK(INDEX('Policy Characteristics'!B:B,MATCH($C1227,'Policy Characteristics'!$C:$C,0))),"",INDEX('Policy Characteristics'!B:B,MATCH($C1227,'Policy Characteristics'!$C:$C,0)))</f>
        <v>Electricity Generation Subsidy</v>
      </c>
      <c r="C1227" s="367" t="str">
        <f t="shared" si="74"/>
        <v>GRA for Electricity Generation Subsidies</v>
      </c>
      <c r="D1227" s="4" t="s">
        <v>3079</v>
      </c>
      <c r="F1227" s="4" t="s">
        <v>3083</v>
      </c>
      <c r="H1227" s="270">
        <v>564</v>
      </c>
      <c r="I1227" s="5" t="str">
        <f t="shared" si="75"/>
        <v>Yes</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GRA elec gen subsidy</v>
      </c>
      <c r="L1227" s="357">
        <f>IF(ISBLANK(INDEX('Policy Characteristics'!F:F,MATCH($C1227,'Policy Characteristics'!$C:$C,0))),"",INDEX('Policy Characteristics'!F:F,MATCH($C1227,'Policy Characteristics'!$C:$C,0)))</f>
        <v>0</v>
      </c>
      <c r="M1227" s="357">
        <f>IF(ISBLANK(INDEX('Policy Characteristics'!G:G,MATCH($C1227,'Policy Characteristics'!$C:$C,0))),"",INDEX('Policy Characteristics'!G:G,MATCH($C1227,'Policy Characteristics'!$C:$C,0)))</f>
        <v>10</v>
      </c>
      <c r="N1227" s="357">
        <f>IF(ISBLANK(INDEX('Policy Characteristics'!H:H,MATCH($C1227,'Policy Characteristics'!$C:$C,0))),"",INDEX('Policy Characteristics'!H:H,MATCH($C1227,'Policy Characteristics'!$C:$C,0)))</f>
        <v>1</v>
      </c>
      <c r="O1227" s="357" t="str">
        <f>IF(ISBLANK(INDEX('Policy Characteristics'!I:I,MATCH($C1227,'Policy Characteristics'!$C:$C,0))),"",INDEX('Policy Characteristics'!I:I,MATCH($C1227,'Policy Characteristics'!$C:$C,0)))</f>
        <v>weight</v>
      </c>
      <c r="P1227" s="357" t="str">
        <f>IF(ISBLANK(INDEX('Policy Characteristics'!J:J,MATCH($C1227,'Policy Characteristics'!$C:$C,0))),"",INDEX('Policy Characteristics'!J:J,MATCH($C1227,'Policy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7" s="357" t="str">
        <f>IF(ISBLANK(INDEX('Policy Characteristics'!K:K,MATCH($C1227,'Policy Characteristics'!$C:$C,0))),"",INDEX('Policy Characteristics'!K:K,MATCH($C1227,'Policy Characteristics'!$C:$C,0)))</f>
        <v>io-model.html</v>
      </c>
      <c r="R1227" s="357" t="str">
        <f>IF(ISBLANK(INDEX('Policy Characteristics'!L:L,MATCH($C1227,'Policy Characteristics'!$C:$C,0))),"",INDEX('Policy Characteristics'!L:L,MATCH($C1227,'Policy Characteristics'!$C:$C,0)))</f>
        <v/>
      </c>
    </row>
    <row r="1228" spans="1:18" x14ac:dyDescent="0.25">
      <c r="A1228" s="357" t="str">
        <f>IF(ISBLANK(INDEX('Policy Characteristics'!A:A,MATCH($C1228,'Policy Characteristics'!$C:$C,0))),"",INDEX('Policy Characteristics'!A:A,MATCH($C1228,'Policy Characteristics'!$C:$C,0)))</f>
        <v>Government Revenue Accounting</v>
      </c>
      <c r="B1228" s="357" t="str">
        <f>IF(ISBLANK(INDEX('Policy Characteristics'!B:B,MATCH($C1228,'Policy Characteristics'!$C:$C,0))),"",INDEX('Policy Characteristics'!B:B,MATCH($C1228,'Policy Characteristics'!$C:$C,0)))</f>
        <v>Electricity Capacity Construction Subsidy</v>
      </c>
      <c r="C1228" s="366" t="s">
        <v>3070</v>
      </c>
      <c r="D1228" s="4" t="s">
        <v>3075</v>
      </c>
      <c r="F1228" s="4" t="s">
        <v>3080</v>
      </c>
      <c r="H1228" s="270">
        <v>565</v>
      </c>
      <c r="I1228" s="4" t="s">
        <v>44</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GRA elec cap const subsidy</v>
      </c>
      <c r="L1228" s="357">
        <f>IF(ISBLANK(INDEX('Policy Characteristics'!F:F,MATCH($C1228,'Policy Characteristics'!$C:$C,0))),"",INDEX('Policy Characteristics'!F:F,MATCH($C1228,'Policy Characteristics'!$C:$C,0)))</f>
        <v>0</v>
      </c>
      <c r="M1228" s="357">
        <f>IF(ISBLANK(INDEX('Policy Characteristics'!G:G,MATCH($C1228,'Policy Characteristics'!$C:$C,0))),"",INDEX('Policy Characteristics'!G:G,MATCH($C1228,'Policy Characteristics'!$C:$C,0)))</f>
        <v>10</v>
      </c>
      <c r="N1228" s="357">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weight</v>
      </c>
      <c r="P1228" s="357" t="str">
        <f>IF(ISBLANK(INDEX('Policy Characteristics'!J:J,MATCH($C1228,'Policy Characteristics'!$C:$C,0))),"",INDEX('Policy Characteristics'!J:J,MATCH($C1228,'Policy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8" s="357" t="str">
        <f>IF(ISBLANK(INDEX('Policy Characteristics'!K:K,MATCH($C1228,'Policy Characteristics'!$C:$C,0))),"",INDEX('Policy Characteristics'!K:K,MATCH($C1228,'Policy Characteristics'!$C:$C,0)))</f>
        <v>io-model.html</v>
      </c>
      <c r="R1228" s="357" t="str">
        <f>IF(ISBLANK(INDEX('Policy Characteristics'!L:L,MATCH($C1228,'Policy Characteristics'!$C:$C,0))),"",INDEX('Policy Characteristics'!L:L,MATCH($C1228,'Policy Characteristics'!$C:$C,0)))</f>
        <v/>
      </c>
    </row>
    <row r="1229" spans="1:18" x14ac:dyDescent="0.25">
      <c r="A1229" s="357" t="str">
        <f>IF(ISBLANK(INDEX('Policy Characteristics'!A:A,MATCH($C1229,'Policy Characteristics'!$C:$C,0))),"",INDEX('Policy Characteristics'!A:A,MATCH($C1229,'Policy Characteristics'!$C:$C,0)))</f>
        <v>Government Revenue Accounting</v>
      </c>
      <c r="B1229" s="357" t="str">
        <f>IF(ISBLANK(INDEX('Policy Characteristics'!B:B,MATCH($C1229,'Policy Characteristics'!$C:$C,0))),"",INDEX('Policy Characteristics'!B:B,MATCH($C1229,'Policy Characteristics'!$C:$C,0)))</f>
        <v>Electricity Capacity Construction Subsidy</v>
      </c>
      <c r="C1229" s="367" t="str">
        <f t="shared" ref="C1229:C1232" si="76">C$1228</f>
        <v>GRA for Electricity Capacity Construction Subsidies</v>
      </c>
      <c r="D1229" s="4" t="s">
        <v>3076</v>
      </c>
      <c r="F1229" s="4" t="s">
        <v>3105</v>
      </c>
      <c r="H1229" s="270">
        <v>566</v>
      </c>
      <c r="I1229" s="5" t="str">
        <f t="shared" ref="I1229:I1232" si="77">I$1228</f>
        <v>Yes</v>
      </c>
      <c r="J1229" s="359" t="str">
        <f>IF(ISBLANK(INDEX('Policy Characteristics'!D:D,MATCH($C1229,'Policy Characteristics'!$C:$C,0))),"",INDEX('Policy Characteristics'!D:D,MATCH($C1229,'Policy Characteristics'!$C:$C,0)))</f>
        <v/>
      </c>
      <c r="K1229" s="357" t="str">
        <f>IF(ISBLANK(INDEX('Policy Characteristics'!E:E,MATCH($C1229,'Policy Characteristics'!$C:$C,0))),"",INDEX('Policy Characteristics'!E:E,MATCH($C1229,'Policy Characteristics'!$C:$C,0)))</f>
        <v>GRA elec cap const subsidy</v>
      </c>
      <c r="L1229" s="357">
        <f>IF(ISBLANK(INDEX('Policy Characteristics'!F:F,MATCH($C1229,'Policy Characteristics'!$C:$C,0))),"",INDEX('Policy Characteristics'!F:F,MATCH($C1229,'Policy Characteristics'!$C:$C,0)))</f>
        <v>0</v>
      </c>
      <c r="M1229" s="357">
        <f>IF(ISBLANK(INDEX('Policy Characteristics'!G:G,MATCH($C1229,'Policy Characteristics'!$C:$C,0))),"",INDEX('Policy Characteristics'!G:G,MATCH($C1229,'Policy Characteristics'!$C:$C,0)))</f>
        <v>10</v>
      </c>
      <c r="N1229" s="357">
        <f>IF(ISBLANK(INDEX('Policy Characteristics'!H:H,MATCH($C1229,'Policy Characteristics'!$C:$C,0))),"",INDEX('Policy Characteristics'!H:H,MATCH($C1229,'Policy Characteristics'!$C:$C,0)))</f>
        <v>1</v>
      </c>
      <c r="O1229" s="357" t="str">
        <f>IF(ISBLANK(INDEX('Policy Characteristics'!I:I,MATCH($C1229,'Policy Characteristics'!$C:$C,0))),"",INDEX('Policy Characteristics'!I:I,MATCH($C1229,'Policy Characteristics'!$C:$C,0)))</f>
        <v>weight</v>
      </c>
      <c r="P1229" s="357" t="str">
        <f>IF(ISBLANK(INDEX('Policy Characteristics'!J:J,MATCH($C1229,'Policy Characteristics'!$C:$C,0))),"",INDEX('Policy Characteristics'!J:J,MATCH($C1229,'Policy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9" s="357" t="str">
        <f>IF(ISBLANK(INDEX('Policy Characteristics'!K:K,MATCH($C1229,'Policy Characteristics'!$C:$C,0))),"",INDEX('Policy Characteristics'!K:K,MATCH($C1229,'Policy Characteristics'!$C:$C,0)))</f>
        <v>io-model.html</v>
      </c>
      <c r="R1229" s="357" t="str">
        <f>IF(ISBLANK(INDEX('Policy Characteristics'!L:L,MATCH($C1229,'Policy Characteristics'!$C:$C,0))),"",INDEX('Policy Characteristics'!L:L,MATCH($C1229,'Policy Characteristics'!$C:$C,0)))</f>
        <v/>
      </c>
    </row>
    <row r="1230" spans="1:18" x14ac:dyDescent="0.25">
      <c r="A1230" s="357" t="str">
        <f>IF(ISBLANK(INDEX('Policy Characteristics'!A:A,MATCH($C1230,'Policy Characteristics'!$C:$C,0))),"",INDEX('Policy Characteristics'!A:A,MATCH($C1230,'Policy Characteristics'!$C:$C,0)))</f>
        <v>Government Revenue Accounting</v>
      </c>
      <c r="B1230" s="357" t="str">
        <f>IF(ISBLANK(INDEX('Policy Characteristics'!B:B,MATCH($C1230,'Policy Characteristics'!$C:$C,0))),"",INDEX('Policy Characteristics'!B:B,MATCH($C1230,'Policy Characteristics'!$C:$C,0)))</f>
        <v>Electricity Capacity Construction Subsidy</v>
      </c>
      <c r="C1230" s="367" t="str">
        <f t="shared" si="76"/>
        <v>GRA for Electricity Capacity Construction Subsidies</v>
      </c>
      <c r="D1230" s="4" t="s">
        <v>3077</v>
      </c>
      <c r="F1230" s="4" t="s">
        <v>3081</v>
      </c>
      <c r="H1230" s="270">
        <v>567</v>
      </c>
      <c r="I1230" s="5" t="str">
        <f t="shared" si="77"/>
        <v>Yes</v>
      </c>
      <c r="J1230" s="359" t="str">
        <f>IF(ISBLANK(INDEX('Policy Characteristics'!D:D,MATCH($C1230,'Policy Characteristics'!$C:$C,0))),"",INDEX('Policy Characteristics'!D:D,MATCH($C1230,'Policy Characteristics'!$C:$C,0)))</f>
        <v/>
      </c>
      <c r="K1230" s="357" t="str">
        <f>IF(ISBLANK(INDEX('Policy Characteristics'!E:E,MATCH($C1230,'Policy Characteristics'!$C:$C,0))),"",INDEX('Policy Characteristics'!E:E,MATCH($C1230,'Policy Characteristics'!$C:$C,0)))</f>
        <v>GRA elec cap const subsidy</v>
      </c>
      <c r="L1230" s="357">
        <f>IF(ISBLANK(INDEX('Policy Characteristics'!F:F,MATCH($C1230,'Policy Characteristics'!$C:$C,0))),"",INDEX('Policy Characteristics'!F:F,MATCH($C1230,'Policy Characteristics'!$C:$C,0)))</f>
        <v>0</v>
      </c>
      <c r="M1230" s="357">
        <f>IF(ISBLANK(INDEX('Policy Characteristics'!G:G,MATCH($C1230,'Policy Characteristics'!$C:$C,0))),"",INDEX('Policy Characteristics'!G:G,MATCH($C1230,'Policy Characteristics'!$C:$C,0)))</f>
        <v>10</v>
      </c>
      <c r="N1230" s="357">
        <f>IF(ISBLANK(INDEX('Policy Characteristics'!H:H,MATCH($C1230,'Policy Characteristics'!$C:$C,0))),"",INDEX('Policy Characteristics'!H:H,MATCH($C1230,'Policy Characteristics'!$C:$C,0)))</f>
        <v>1</v>
      </c>
      <c r="O1230" s="357" t="str">
        <f>IF(ISBLANK(INDEX('Policy Characteristics'!I:I,MATCH($C1230,'Policy Characteristics'!$C:$C,0))),"",INDEX('Policy Characteristics'!I:I,MATCH($C1230,'Policy Characteristics'!$C:$C,0)))</f>
        <v>weight</v>
      </c>
      <c r="P1230" s="357" t="str">
        <f>IF(ISBLANK(INDEX('Policy Characteristics'!J:J,MATCH($C1230,'Policy Characteristics'!$C:$C,0))),"",INDEX('Policy Characteristics'!J:J,MATCH($C1230,'Policy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0" s="357" t="str">
        <f>IF(ISBLANK(INDEX('Policy Characteristics'!K:K,MATCH($C1230,'Policy Characteristics'!$C:$C,0))),"",INDEX('Policy Characteristics'!K:K,MATCH($C1230,'Policy Characteristics'!$C:$C,0)))</f>
        <v>io-model.html</v>
      </c>
      <c r="R1230" s="357" t="str">
        <f>IF(ISBLANK(INDEX('Policy Characteristics'!L:L,MATCH($C1230,'Policy Characteristics'!$C:$C,0))),"",INDEX('Policy Characteristics'!L:L,MATCH($C1230,'Policy Characteristics'!$C:$C,0)))</f>
        <v/>
      </c>
    </row>
    <row r="1231" spans="1:18" x14ac:dyDescent="0.25">
      <c r="A1231" s="357" t="str">
        <f>IF(ISBLANK(INDEX('Policy Characteristics'!A:A,MATCH($C1231,'Policy Characteristics'!$C:$C,0))),"",INDEX('Policy Characteristics'!A:A,MATCH($C1231,'Policy Characteristics'!$C:$C,0)))</f>
        <v>Government Revenue Accounting</v>
      </c>
      <c r="B1231" s="357" t="str">
        <f>IF(ISBLANK(INDEX('Policy Characteristics'!B:B,MATCH($C1231,'Policy Characteristics'!$C:$C,0))),"",INDEX('Policy Characteristics'!B:B,MATCH($C1231,'Policy Characteristics'!$C:$C,0)))</f>
        <v>Electricity Capacity Construction Subsidy</v>
      </c>
      <c r="C1231" s="367" t="str">
        <f t="shared" si="76"/>
        <v>GRA for Electricity Capacity Construction Subsidies</v>
      </c>
      <c r="D1231" s="4" t="s">
        <v>3078</v>
      </c>
      <c r="F1231" s="4" t="s">
        <v>3082</v>
      </c>
      <c r="H1231" s="270">
        <v>568</v>
      </c>
      <c r="I1231" s="5" t="str">
        <f t="shared" si="77"/>
        <v>Yes</v>
      </c>
      <c r="J1231" s="359" t="str">
        <f>IF(ISBLANK(INDEX('Policy Characteristics'!D:D,MATCH($C1231,'Policy Characteristics'!$C:$C,0))),"",INDEX('Policy Characteristics'!D:D,MATCH($C1231,'Policy Characteristics'!$C:$C,0)))</f>
        <v/>
      </c>
      <c r="K1231" s="357" t="str">
        <f>IF(ISBLANK(INDEX('Policy Characteristics'!E:E,MATCH($C1231,'Policy Characteristics'!$C:$C,0))),"",INDEX('Policy Characteristics'!E:E,MATCH($C1231,'Policy Characteristics'!$C:$C,0)))</f>
        <v>GRA elec cap const subsidy</v>
      </c>
      <c r="L1231" s="357">
        <f>IF(ISBLANK(INDEX('Policy Characteristics'!F:F,MATCH($C1231,'Policy Characteristics'!$C:$C,0))),"",INDEX('Policy Characteristics'!F:F,MATCH($C1231,'Policy Characteristics'!$C:$C,0)))</f>
        <v>0</v>
      </c>
      <c r="M1231" s="357">
        <f>IF(ISBLANK(INDEX('Policy Characteristics'!G:G,MATCH($C1231,'Policy Characteristics'!$C:$C,0))),"",INDEX('Policy Characteristics'!G:G,MATCH($C1231,'Policy Characteristics'!$C:$C,0)))</f>
        <v>10</v>
      </c>
      <c r="N1231" s="357">
        <f>IF(ISBLANK(INDEX('Policy Characteristics'!H:H,MATCH($C1231,'Policy Characteristics'!$C:$C,0))),"",INDEX('Policy Characteristics'!H:H,MATCH($C1231,'Policy Characteristics'!$C:$C,0)))</f>
        <v>1</v>
      </c>
      <c r="O1231" s="357" t="str">
        <f>IF(ISBLANK(INDEX('Policy Characteristics'!I:I,MATCH($C1231,'Policy Characteristics'!$C:$C,0))),"",INDEX('Policy Characteristics'!I:I,MATCH($C1231,'Policy Characteristics'!$C:$C,0)))</f>
        <v>weight</v>
      </c>
      <c r="P1231" s="357" t="str">
        <f>IF(ISBLANK(INDEX('Policy Characteristics'!J:J,MATCH($C1231,'Policy Characteristics'!$C:$C,0))),"",INDEX('Policy Characteristics'!J:J,MATCH($C1231,'Policy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1" s="357" t="str">
        <f>IF(ISBLANK(INDEX('Policy Characteristics'!K:K,MATCH($C1231,'Policy Characteristics'!$C:$C,0))),"",INDEX('Policy Characteristics'!K:K,MATCH($C1231,'Policy Characteristics'!$C:$C,0)))</f>
        <v>io-model.html</v>
      </c>
      <c r="R1231" s="357" t="str">
        <f>IF(ISBLANK(INDEX('Policy Characteristics'!L:L,MATCH($C1231,'Policy Characteristics'!$C:$C,0))),"",INDEX('Policy Characteristics'!L:L,MATCH($C1231,'Policy Characteristics'!$C:$C,0)))</f>
        <v/>
      </c>
    </row>
    <row r="1232" spans="1:18" x14ac:dyDescent="0.25">
      <c r="A1232" s="357" t="str">
        <f>IF(ISBLANK(INDEX('Policy Characteristics'!A:A,MATCH($C1232,'Policy Characteristics'!$C:$C,0))),"",INDEX('Policy Characteristics'!A:A,MATCH($C1232,'Policy Characteristics'!$C:$C,0)))</f>
        <v>Government Revenue Accounting</v>
      </c>
      <c r="B1232" s="357" t="str">
        <f>IF(ISBLANK(INDEX('Policy Characteristics'!B:B,MATCH($C1232,'Policy Characteristics'!$C:$C,0))),"",INDEX('Policy Characteristics'!B:B,MATCH($C1232,'Policy Characteristics'!$C:$C,0)))</f>
        <v>Electricity Capacity Construction Subsidy</v>
      </c>
      <c r="C1232" s="367" t="str">
        <f t="shared" si="76"/>
        <v>GRA for Electricity Capacity Construction Subsidies</v>
      </c>
      <c r="D1232" s="4" t="s">
        <v>3079</v>
      </c>
      <c r="F1232" s="4" t="s">
        <v>3083</v>
      </c>
      <c r="H1232" s="270">
        <v>569</v>
      </c>
      <c r="I1232" s="5" t="str">
        <f t="shared" si="77"/>
        <v>Yes</v>
      </c>
      <c r="J1232" s="359" t="str">
        <f>IF(ISBLANK(INDEX('Policy Characteristics'!D:D,MATCH($C1232,'Policy Characteristics'!$C:$C,0))),"",INDEX('Policy Characteristics'!D:D,MATCH($C1232,'Policy Characteristics'!$C:$C,0)))</f>
        <v/>
      </c>
      <c r="K1232" s="357" t="str">
        <f>IF(ISBLANK(INDEX('Policy Characteristics'!E:E,MATCH($C1232,'Policy Characteristics'!$C:$C,0))),"",INDEX('Policy Characteristics'!E:E,MATCH($C1232,'Policy Characteristics'!$C:$C,0)))</f>
        <v>GRA elec cap const subsidy</v>
      </c>
      <c r="L1232" s="357">
        <f>IF(ISBLANK(INDEX('Policy Characteristics'!F:F,MATCH($C1232,'Policy Characteristics'!$C:$C,0))),"",INDEX('Policy Characteristics'!F:F,MATCH($C1232,'Policy Characteristics'!$C:$C,0)))</f>
        <v>0</v>
      </c>
      <c r="M1232" s="357">
        <f>IF(ISBLANK(INDEX('Policy Characteristics'!G:G,MATCH($C1232,'Policy Characteristics'!$C:$C,0))),"",INDEX('Policy Characteristics'!G:G,MATCH($C1232,'Policy Characteristics'!$C:$C,0)))</f>
        <v>10</v>
      </c>
      <c r="N1232" s="357">
        <f>IF(ISBLANK(INDEX('Policy Characteristics'!H:H,MATCH($C1232,'Policy Characteristics'!$C:$C,0))),"",INDEX('Policy Characteristics'!H:H,MATCH($C1232,'Policy Characteristics'!$C:$C,0)))</f>
        <v>1</v>
      </c>
      <c r="O1232" s="357" t="str">
        <f>IF(ISBLANK(INDEX('Policy Characteristics'!I:I,MATCH($C1232,'Policy Characteristics'!$C:$C,0))),"",INDEX('Policy Characteristics'!I:I,MATCH($C1232,'Policy Characteristics'!$C:$C,0)))</f>
        <v>weight</v>
      </c>
      <c r="P1232" s="357" t="str">
        <f>IF(ISBLANK(INDEX('Policy Characteristics'!J:J,MATCH($C1232,'Policy Characteristics'!$C:$C,0))),"",INDEX('Policy Characteristics'!J:J,MATCH($C1232,'Policy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2" s="357" t="str">
        <f>IF(ISBLANK(INDEX('Policy Characteristics'!K:K,MATCH($C1232,'Policy Characteristics'!$C:$C,0))),"",INDEX('Policy Characteristics'!K:K,MATCH($C1232,'Policy Characteristics'!$C:$C,0)))</f>
        <v>io-model.html</v>
      </c>
      <c r="R1232" s="357" t="str">
        <f>IF(ISBLANK(INDEX('Policy Characteristics'!L:L,MATCH($C1232,'Policy Characteristics'!$C:$C,0))),"",INDEX('Policy Characteristics'!L:L,MATCH($C1232,'Policy Characteristics'!$C:$C,0)))</f>
        <v/>
      </c>
    </row>
    <row r="1233" spans="1:18" x14ac:dyDescent="0.25">
      <c r="A1233" s="357" t="str">
        <f>IF(ISBLANK(INDEX('Policy Characteristics'!A:A,MATCH($C1233,'Policy Characteristics'!$C:$C,0))),"",INDEX('Policy Characteristics'!A:A,MATCH($C1233,'Policy Characteristics'!$C:$C,0)))</f>
        <v>Government Revenue Accounting</v>
      </c>
      <c r="B1233" s="357" t="str">
        <f>IF(ISBLANK(INDEX('Policy Characteristics'!B:B,MATCH($C1233,'Policy Characteristics'!$C:$C,0))),"",INDEX('Policy Characteristics'!B:B,MATCH($C1233,'Policy Characteristics'!$C:$C,0)))</f>
        <v>Distributed Solar Subsidy</v>
      </c>
      <c r="C1233" s="366" t="s">
        <v>3071</v>
      </c>
      <c r="D1233" s="4" t="s">
        <v>3075</v>
      </c>
      <c r="F1233" s="4" t="s">
        <v>3080</v>
      </c>
      <c r="H1233" s="270">
        <v>570</v>
      </c>
      <c r="I1233" s="4" t="s">
        <v>44</v>
      </c>
      <c r="J1233" s="359" t="str">
        <f>IF(ISBLANK(INDEX('Policy Characteristics'!D:D,MATCH($C1233,'Policy Characteristics'!$C:$C,0))),"",INDEX('Policy Characteristics'!D:D,MATCH($C1233,'Policy Characteristics'!$C:$C,0)))</f>
        <v/>
      </c>
      <c r="K1233" s="357" t="str">
        <f>IF(ISBLANK(INDEX('Policy Characteristics'!E:E,MATCH($C1233,'Policy Characteristics'!$C:$C,0))),"",INDEX('Policy Characteristics'!E:E,MATCH($C1233,'Policy Characteristics'!$C:$C,0)))</f>
        <v>GRA dist solar subsidy</v>
      </c>
      <c r="L1233" s="357">
        <f>IF(ISBLANK(INDEX('Policy Characteristics'!F:F,MATCH($C1233,'Policy Characteristics'!$C:$C,0))),"",INDEX('Policy Characteristics'!F:F,MATCH($C1233,'Policy Characteristics'!$C:$C,0)))</f>
        <v>0</v>
      </c>
      <c r="M1233" s="357">
        <f>IF(ISBLANK(INDEX('Policy Characteristics'!G:G,MATCH($C1233,'Policy Characteristics'!$C:$C,0))),"",INDEX('Policy Characteristics'!G:G,MATCH($C1233,'Policy Characteristics'!$C:$C,0)))</f>
        <v>10</v>
      </c>
      <c r="N1233" s="357">
        <f>IF(ISBLANK(INDEX('Policy Characteristics'!H:H,MATCH($C1233,'Policy Characteristics'!$C:$C,0))),"",INDEX('Policy Characteristics'!H:H,MATCH($C1233,'Policy Characteristics'!$C:$C,0)))</f>
        <v>1</v>
      </c>
      <c r="O1233" s="357" t="str">
        <f>IF(ISBLANK(INDEX('Policy Characteristics'!I:I,MATCH($C1233,'Policy Characteristics'!$C:$C,0))),"",INDEX('Policy Characteristics'!I:I,MATCH($C1233,'Policy Characteristics'!$C:$C,0)))</f>
        <v>weight</v>
      </c>
      <c r="P1233" s="357" t="str">
        <f>IF(ISBLANK(INDEX('Policy Characteristics'!J:J,MATCH($C1233,'Policy Characteristics'!$C:$C,0))),"",INDEX('Policy Characteristics'!J:J,MATCH($C1233,'Policy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3" s="357" t="str">
        <f>IF(ISBLANK(INDEX('Policy Characteristics'!K:K,MATCH($C1233,'Policy Characteristics'!$C:$C,0))),"",INDEX('Policy Characteristics'!K:K,MATCH($C1233,'Policy Characteristics'!$C:$C,0)))</f>
        <v>io-model.html</v>
      </c>
      <c r="R1233" s="357" t="str">
        <f>IF(ISBLANK(INDEX('Policy Characteristics'!L:L,MATCH($C1233,'Policy Characteristics'!$C:$C,0))),"",INDEX('Policy Characteristics'!L:L,MATCH($C1233,'Policy Characteristics'!$C:$C,0)))</f>
        <v/>
      </c>
    </row>
    <row r="1234" spans="1:18" x14ac:dyDescent="0.25">
      <c r="A1234" s="357" t="str">
        <f>IF(ISBLANK(INDEX('Policy Characteristics'!A:A,MATCH($C1234,'Policy Characteristics'!$C:$C,0))),"",INDEX('Policy Characteristics'!A:A,MATCH($C1234,'Policy Characteristics'!$C:$C,0)))</f>
        <v>Government Revenue Accounting</v>
      </c>
      <c r="B1234" s="357" t="str">
        <f>IF(ISBLANK(INDEX('Policy Characteristics'!B:B,MATCH($C1234,'Policy Characteristics'!$C:$C,0))),"",INDEX('Policy Characteristics'!B:B,MATCH($C1234,'Policy Characteristics'!$C:$C,0)))</f>
        <v>Distributed Solar Subsidy</v>
      </c>
      <c r="C1234" s="367" t="str">
        <f t="shared" ref="C1234:C1237" si="78">C$1233</f>
        <v>GRA for Distributed Solar Subsidy</v>
      </c>
      <c r="D1234" s="4" t="s">
        <v>3076</v>
      </c>
      <c r="F1234" s="4" t="s">
        <v>3105</v>
      </c>
      <c r="H1234" s="270">
        <v>571</v>
      </c>
      <c r="I1234" s="5" t="str">
        <f t="shared" ref="I1234:I1237" si="79">I$1233</f>
        <v>Yes</v>
      </c>
      <c r="J1234" s="359" t="str">
        <f>IF(ISBLANK(INDEX('Policy Characteristics'!D:D,MATCH($C1234,'Policy Characteristics'!$C:$C,0))),"",INDEX('Policy Characteristics'!D:D,MATCH($C1234,'Policy Characteristics'!$C:$C,0)))</f>
        <v/>
      </c>
      <c r="K1234" s="357" t="str">
        <f>IF(ISBLANK(INDEX('Policy Characteristics'!E:E,MATCH($C1234,'Policy Characteristics'!$C:$C,0))),"",INDEX('Policy Characteristics'!E:E,MATCH($C1234,'Policy Characteristics'!$C:$C,0)))</f>
        <v>GRA dist solar subsidy</v>
      </c>
      <c r="L1234" s="357">
        <f>IF(ISBLANK(INDEX('Policy Characteristics'!F:F,MATCH($C1234,'Policy Characteristics'!$C:$C,0))),"",INDEX('Policy Characteristics'!F:F,MATCH($C1234,'Policy Characteristics'!$C:$C,0)))</f>
        <v>0</v>
      </c>
      <c r="M1234" s="357">
        <f>IF(ISBLANK(INDEX('Policy Characteristics'!G:G,MATCH($C1234,'Policy Characteristics'!$C:$C,0))),"",INDEX('Policy Characteristics'!G:G,MATCH($C1234,'Policy Characteristics'!$C:$C,0)))</f>
        <v>10</v>
      </c>
      <c r="N1234" s="357">
        <f>IF(ISBLANK(INDEX('Policy Characteristics'!H:H,MATCH($C1234,'Policy Characteristics'!$C:$C,0))),"",INDEX('Policy Characteristics'!H:H,MATCH($C1234,'Policy Characteristics'!$C:$C,0)))</f>
        <v>1</v>
      </c>
      <c r="O1234" s="357" t="str">
        <f>IF(ISBLANK(INDEX('Policy Characteristics'!I:I,MATCH($C1234,'Policy Characteristics'!$C:$C,0))),"",INDEX('Policy Characteristics'!I:I,MATCH($C1234,'Policy Characteristics'!$C:$C,0)))</f>
        <v>weight</v>
      </c>
      <c r="P1234" s="35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357" t="str">
        <f>IF(ISBLANK(INDEX('Policy Characteristics'!K:K,MATCH($C1234,'Policy Characteristics'!$C:$C,0))),"",INDEX('Policy Characteristics'!K:K,MATCH($C1234,'Policy Characteristics'!$C:$C,0)))</f>
        <v>io-model.html</v>
      </c>
      <c r="R1234" s="357" t="str">
        <f>IF(ISBLANK(INDEX('Policy Characteristics'!L:L,MATCH($C1234,'Policy Characteristics'!$C:$C,0))),"",INDEX('Policy Characteristics'!L:L,MATCH($C1234,'Policy Characteristics'!$C:$C,0)))</f>
        <v/>
      </c>
    </row>
    <row r="1235" spans="1:18" x14ac:dyDescent="0.25">
      <c r="A1235" s="357" t="str">
        <f>IF(ISBLANK(INDEX('Policy Characteristics'!A:A,MATCH($C1235,'Policy Characteristics'!$C:$C,0))),"",INDEX('Policy Characteristics'!A:A,MATCH($C1235,'Policy Characteristics'!$C:$C,0)))</f>
        <v>Government Revenue Accounting</v>
      </c>
      <c r="B1235" s="357" t="str">
        <f>IF(ISBLANK(INDEX('Policy Characteristics'!B:B,MATCH($C1235,'Policy Characteristics'!$C:$C,0))),"",INDEX('Policy Characteristics'!B:B,MATCH($C1235,'Policy Characteristics'!$C:$C,0)))</f>
        <v>Distributed Solar Subsidy</v>
      </c>
      <c r="C1235" s="367" t="str">
        <f t="shared" si="78"/>
        <v>GRA for Distributed Solar Subsidy</v>
      </c>
      <c r="D1235" s="4" t="s">
        <v>3077</v>
      </c>
      <c r="F1235" s="4" t="s">
        <v>3081</v>
      </c>
      <c r="H1235" s="270">
        <v>572</v>
      </c>
      <c r="I1235" s="5" t="str">
        <f t="shared" si="79"/>
        <v>Yes</v>
      </c>
      <c r="J1235" s="359" t="str">
        <f>IF(ISBLANK(INDEX('Policy Characteristics'!D:D,MATCH($C1235,'Policy Characteristics'!$C:$C,0))),"",INDEX('Policy Characteristics'!D:D,MATCH($C1235,'Policy Characteristics'!$C:$C,0)))</f>
        <v/>
      </c>
      <c r="K1235" s="357" t="str">
        <f>IF(ISBLANK(INDEX('Policy Characteristics'!E:E,MATCH($C1235,'Policy Characteristics'!$C:$C,0))),"",INDEX('Policy Characteristics'!E:E,MATCH($C1235,'Policy Characteristics'!$C:$C,0)))</f>
        <v>GRA dist solar subsidy</v>
      </c>
      <c r="L1235" s="357">
        <f>IF(ISBLANK(INDEX('Policy Characteristics'!F:F,MATCH($C1235,'Policy Characteristics'!$C:$C,0))),"",INDEX('Policy Characteristics'!F:F,MATCH($C1235,'Policy Characteristics'!$C:$C,0)))</f>
        <v>0</v>
      </c>
      <c r="M1235" s="357">
        <f>IF(ISBLANK(INDEX('Policy Characteristics'!G:G,MATCH($C1235,'Policy Characteristics'!$C:$C,0))),"",INDEX('Policy Characteristics'!G:G,MATCH($C1235,'Policy Characteristics'!$C:$C,0)))</f>
        <v>10</v>
      </c>
      <c r="N1235" s="357">
        <f>IF(ISBLANK(INDEX('Policy Characteristics'!H:H,MATCH($C1235,'Policy Characteristics'!$C:$C,0))),"",INDEX('Policy Characteristics'!H:H,MATCH($C1235,'Policy Characteristics'!$C:$C,0)))</f>
        <v>1</v>
      </c>
      <c r="O1235" s="357" t="str">
        <f>IF(ISBLANK(INDEX('Policy Characteristics'!I:I,MATCH($C1235,'Policy Characteristics'!$C:$C,0))),"",INDEX('Policy Characteristics'!I:I,MATCH($C1235,'Policy Characteristics'!$C:$C,0)))</f>
        <v>weight</v>
      </c>
      <c r="P1235" s="35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357" t="str">
        <f>IF(ISBLANK(INDEX('Policy Characteristics'!K:K,MATCH($C1235,'Policy Characteristics'!$C:$C,0))),"",INDEX('Policy Characteristics'!K:K,MATCH($C1235,'Policy Characteristics'!$C:$C,0)))</f>
        <v>io-model.html</v>
      </c>
      <c r="R1235" s="357" t="str">
        <f>IF(ISBLANK(INDEX('Policy Characteristics'!L:L,MATCH($C1235,'Policy Characteristics'!$C:$C,0))),"",INDEX('Policy Characteristics'!L:L,MATCH($C1235,'Policy Characteristics'!$C:$C,0)))</f>
        <v/>
      </c>
    </row>
    <row r="1236" spans="1:18" x14ac:dyDescent="0.25">
      <c r="A1236" s="357" t="str">
        <f>IF(ISBLANK(INDEX('Policy Characteristics'!A:A,MATCH($C1236,'Policy Characteristics'!$C:$C,0))),"",INDEX('Policy Characteristics'!A:A,MATCH($C1236,'Policy Characteristics'!$C:$C,0)))</f>
        <v>Government Revenue Accounting</v>
      </c>
      <c r="B1236" s="357" t="str">
        <f>IF(ISBLANK(INDEX('Policy Characteristics'!B:B,MATCH($C1236,'Policy Characteristics'!$C:$C,0))),"",INDEX('Policy Characteristics'!B:B,MATCH($C1236,'Policy Characteristics'!$C:$C,0)))</f>
        <v>Distributed Solar Subsidy</v>
      </c>
      <c r="C1236" s="367" t="str">
        <f t="shared" si="78"/>
        <v>GRA for Distributed Solar Subsidy</v>
      </c>
      <c r="D1236" s="4" t="s">
        <v>3078</v>
      </c>
      <c r="F1236" s="4" t="s">
        <v>3082</v>
      </c>
      <c r="H1236" s="270">
        <v>573</v>
      </c>
      <c r="I1236" s="5" t="str">
        <f t="shared" si="79"/>
        <v>Yes</v>
      </c>
      <c r="J1236" s="359" t="str">
        <f>IF(ISBLANK(INDEX('Policy Characteristics'!D:D,MATCH($C1236,'Policy Characteristics'!$C:$C,0))),"",INDEX('Policy Characteristics'!D:D,MATCH($C1236,'Policy Characteristics'!$C:$C,0)))</f>
        <v/>
      </c>
      <c r="K1236" s="357" t="str">
        <f>IF(ISBLANK(INDEX('Policy Characteristics'!E:E,MATCH($C1236,'Policy Characteristics'!$C:$C,0))),"",INDEX('Policy Characteristics'!E:E,MATCH($C1236,'Policy Characteristics'!$C:$C,0)))</f>
        <v>GRA dist solar subsidy</v>
      </c>
      <c r="L1236" s="357">
        <f>IF(ISBLANK(INDEX('Policy Characteristics'!F:F,MATCH($C1236,'Policy Characteristics'!$C:$C,0))),"",INDEX('Policy Characteristics'!F:F,MATCH($C1236,'Policy Characteristics'!$C:$C,0)))</f>
        <v>0</v>
      </c>
      <c r="M1236" s="357">
        <f>IF(ISBLANK(INDEX('Policy Characteristics'!G:G,MATCH($C1236,'Policy Characteristics'!$C:$C,0))),"",INDEX('Policy Characteristics'!G:G,MATCH($C1236,'Policy Characteristics'!$C:$C,0)))</f>
        <v>10</v>
      </c>
      <c r="N1236" s="357">
        <f>IF(ISBLANK(INDEX('Policy Characteristics'!H:H,MATCH($C1236,'Policy Characteristics'!$C:$C,0))),"",INDEX('Policy Characteristics'!H:H,MATCH($C1236,'Policy Characteristics'!$C:$C,0)))</f>
        <v>1</v>
      </c>
      <c r="O1236" s="357" t="str">
        <f>IF(ISBLANK(INDEX('Policy Characteristics'!I:I,MATCH($C1236,'Policy Characteristics'!$C:$C,0))),"",INDEX('Policy Characteristics'!I:I,MATCH($C1236,'Policy Characteristics'!$C:$C,0)))</f>
        <v>weight</v>
      </c>
      <c r="P1236" s="35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357" t="str">
        <f>IF(ISBLANK(INDEX('Policy Characteristics'!K:K,MATCH($C1236,'Policy Characteristics'!$C:$C,0))),"",INDEX('Policy Characteristics'!K:K,MATCH($C1236,'Policy Characteristics'!$C:$C,0)))</f>
        <v>io-model.html</v>
      </c>
      <c r="R1236" s="357" t="str">
        <f>IF(ISBLANK(INDEX('Policy Characteristics'!L:L,MATCH($C1236,'Policy Characteristics'!$C:$C,0))),"",INDEX('Policy Characteristics'!L:L,MATCH($C1236,'Policy Characteristics'!$C:$C,0)))</f>
        <v/>
      </c>
    </row>
    <row r="1237" spans="1:18" x14ac:dyDescent="0.25">
      <c r="A1237" s="357" t="str">
        <f>IF(ISBLANK(INDEX('Policy Characteristics'!A:A,MATCH($C1237,'Policy Characteristics'!$C:$C,0))),"",INDEX('Policy Characteristics'!A:A,MATCH($C1237,'Policy Characteristics'!$C:$C,0)))</f>
        <v>Government Revenue Accounting</v>
      </c>
      <c r="B1237" s="357" t="str">
        <f>IF(ISBLANK(INDEX('Policy Characteristics'!B:B,MATCH($C1237,'Policy Characteristics'!$C:$C,0))),"",INDEX('Policy Characteristics'!B:B,MATCH($C1237,'Policy Characteristics'!$C:$C,0)))</f>
        <v>Distributed Solar Subsidy</v>
      </c>
      <c r="C1237" s="367" t="str">
        <f t="shared" si="78"/>
        <v>GRA for Distributed Solar Subsidy</v>
      </c>
      <c r="D1237" s="4" t="s">
        <v>3079</v>
      </c>
      <c r="F1237" s="4" t="s">
        <v>3083</v>
      </c>
      <c r="H1237" s="270">
        <v>574</v>
      </c>
      <c r="I1237" s="5" t="str">
        <f t="shared" si="79"/>
        <v>Yes</v>
      </c>
      <c r="J1237" s="359" t="str">
        <f>IF(ISBLANK(INDEX('Policy Characteristics'!D:D,MATCH($C1237,'Policy Characteristics'!$C:$C,0))),"",INDEX('Policy Characteristics'!D:D,MATCH($C1237,'Policy Characteristics'!$C:$C,0)))</f>
        <v/>
      </c>
      <c r="K1237" s="357" t="str">
        <f>IF(ISBLANK(INDEX('Policy Characteristics'!E:E,MATCH($C1237,'Policy Characteristics'!$C:$C,0))),"",INDEX('Policy Characteristics'!E:E,MATCH($C1237,'Policy Characteristics'!$C:$C,0)))</f>
        <v>GRA dist solar subsidy</v>
      </c>
      <c r="L1237" s="357">
        <f>IF(ISBLANK(INDEX('Policy Characteristics'!F:F,MATCH($C1237,'Policy Characteristics'!$C:$C,0))),"",INDEX('Policy Characteristics'!F:F,MATCH($C1237,'Policy Characteristics'!$C:$C,0)))</f>
        <v>0</v>
      </c>
      <c r="M1237" s="357">
        <f>IF(ISBLANK(INDEX('Policy Characteristics'!G:G,MATCH($C1237,'Policy Characteristics'!$C:$C,0))),"",INDEX('Policy Characteristics'!G:G,MATCH($C1237,'Policy Characteristics'!$C:$C,0)))</f>
        <v>10</v>
      </c>
      <c r="N1237" s="357">
        <f>IF(ISBLANK(INDEX('Policy Characteristics'!H:H,MATCH($C1237,'Policy Characteristics'!$C:$C,0))),"",INDEX('Policy Characteristics'!H:H,MATCH($C1237,'Policy Characteristics'!$C:$C,0)))</f>
        <v>1</v>
      </c>
      <c r="O1237" s="357" t="str">
        <f>IF(ISBLANK(INDEX('Policy Characteristics'!I:I,MATCH($C1237,'Policy Characteristics'!$C:$C,0))),"",INDEX('Policy Characteristics'!I:I,MATCH($C1237,'Policy Characteristics'!$C:$C,0)))</f>
        <v>weight</v>
      </c>
      <c r="P1237" s="35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357" t="str">
        <f>IF(ISBLANK(INDEX('Policy Characteristics'!K:K,MATCH($C1237,'Policy Characteristics'!$C:$C,0))),"",INDEX('Policy Characteristics'!K:K,MATCH($C1237,'Policy Characteristics'!$C:$C,0)))</f>
        <v>io-model.html</v>
      </c>
      <c r="R1237" s="357" t="str">
        <f>IF(ISBLANK(INDEX('Policy Characteristics'!L:L,MATCH($C1237,'Policy Characteristics'!$C:$C,0))),"",INDEX('Policy Characteristics'!L:L,MATCH($C1237,'Policy Characteristics'!$C:$C,0)))</f>
        <v/>
      </c>
    </row>
    <row r="1238" spans="1:18" x14ac:dyDescent="0.25">
      <c r="A1238" s="357" t="str">
        <f>IF(ISBLANK(INDEX('Policy Characteristics'!A:A,MATCH($C1238,'Policy Characteristics'!$C:$C,0))),"",INDEX('Policy Characteristics'!A:A,MATCH($C1238,'Policy Characteristics'!$C:$C,0)))</f>
        <v>Government Revenue Accounting</v>
      </c>
      <c r="B1238" s="357" t="str">
        <f>IF(ISBLANK(INDEX('Policy Characteristics'!B:B,MATCH($C1238,'Policy Characteristics'!$C:$C,0))),"",INDEX('Policy Characteristics'!B:B,MATCH($C1238,'Policy Characteristics'!$C:$C,0)))</f>
        <v>Fuel Subsidy</v>
      </c>
      <c r="C1238" s="366" t="s">
        <v>3072</v>
      </c>
      <c r="D1238" s="4" t="s">
        <v>3075</v>
      </c>
      <c r="F1238" s="4" t="s">
        <v>3080</v>
      </c>
      <c r="H1238" s="270">
        <v>575</v>
      </c>
      <c r="I1238" s="4" t="s">
        <v>44</v>
      </c>
      <c r="J1238" s="359" t="str">
        <f>IF(ISBLANK(INDEX('Policy Characteristics'!D:D,MATCH($C1238,'Policy Characteristics'!$C:$C,0))),"",INDEX('Policy Characteristics'!D:D,MATCH($C1238,'Policy Characteristics'!$C:$C,0)))</f>
        <v/>
      </c>
      <c r="K1238" s="357" t="str">
        <f>IF(ISBLANK(INDEX('Policy Characteristics'!E:E,MATCH($C1238,'Policy Characteristics'!$C:$C,0))),"",INDEX('Policy Characteristics'!E:E,MATCH($C1238,'Policy Characteristics'!$C:$C,0)))</f>
        <v>GRA fuel subsidy</v>
      </c>
      <c r="L1238" s="357">
        <f>IF(ISBLANK(INDEX('Policy Characteristics'!F:F,MATCH($C1238,'Policy Characteristics'!$C:$C,0))),"",INDEX('Policy Characteristics'!F:F,MATCH($C1238,'Policy Characteristics'!$C:$C,0)))</f>
        <v>0</v>
      </c>
      <c r="M1238" s="357">
        <f>IF(ISBLANK(INDEX('Policy Characteristics'!G:G,MATCH($C1238,'Policy Characteristics'!$C:$C,0))),"",INDEX('Policy Characteristics'!G:G,MATCH($C1238,'Policy Characteristics'!$C:$C,0)))</f>
        <v>10</v>
      </c>
      <c r="N1238" s="357">
        <f>IF(ISBLANK(INDEX('Policy Characteristics'!H:H,MATCH($C1238,'Policy Characteristics'!$C:$C,0))),"",INDEX('Policy Characteristics'!H:H,MATCH($C1238,'Policy Characteristics'!$C:$C,0)))</f>
        <v>1</v>
      </c>
      <c r="O1238" s="357" t="str">
        <f>IF(ISBLANK(INDEX('Policy Characteristics'!I:I,MATCH($C1238,'Policy Characteristics'!$C:$C,0))),"",INDEX('Policy Characteristics'!I:I,MATCH($C1238,'Policy Characteristics'!$C:$C,0)))</f>
        <v>weight</v>
      </c>
      <c r="P1238" s="35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357" t="str">
        <f>IF(ISBLANK(INDEX('Policy Characteristics'!K:K,MATCH($C1238,'Policy Characteristics'!$C:$C,0))),"",INDEX('Policy Characteristics'!K:K,MATCH($C1238,'Policy Characteristics'!$C:$C,0)))</f>
        <v>io-model.html</v>
      </c>
      <c r="R1238" s="357" t="str">
        <f>IF(ISBLANK(INDEX('Policy Characteristics'!L:L,MATCH($C1238,'Policy Characteristics'!$C:$C,0))),"",INDEX('Policy Characteristics'!L:L,MATCH($C1238,'Policy Characteristics'!$C:$C,0)))</f>
        <v/>
      </c>
    </row>
    <row r="1239" spans="1:18" x14ac:dyDescent="0.25">
      <c r="A1239" s="357" t="str">
        <f>IF(ISBLANK(INDEX('Policy Characteristics'!A:A,MATCH($C1239,'Policy Characteristics'!$C:$C,0))),"",INDEX('Policy Characteristics'!A:A,MATCH($C1239,'Policy Characteristics'!$C:$C,0)))</f>
        <v>Government Revenue Accounting</v>
      </c>
      <c r="B1239" s="357" t="str">
        <f>IF(ISBLANK(INDEX('Policy Characteristics'!B:B,MATCH($C1239,'Policy Characteristics'!$C:$C,0))),"",INDEX('Policy Characteristics'!B:B,MATCH($C1239,'Policy Characteristics'!$C:$C,0)))</f>
        <v>Fuel Subsidy</v>
      </c>
      <c r="C1239" s="367" t="str">
        <f t="shared" ref="C1239:C1242" si="80">C$1238</f>
        <v>GRA for Fuel Subsidies</v>
      </c>
      <c r="D1239" s="4" t="s">
        <v>3076</v>
      </c>
      <c r="F1239" s="4" t="s">
        <v>3105</v>
      </c>
      <c r="H1239" s="270">
        <v>576</v>
      </c>
      <c r="I1239" s="5" t="str">
        <f t="shared" ref="I1239:I1242" si="81">I$1238</f>
        <v>Yes</v>
      </c>
      <c r="J1239" s="359" t="str">
        <f>IF(ISBLANK(INDEX('Policy Characteristics'!D:D,MATCH($C1239,'Policy Characteristics'!$C:$C,0))),"",INDEX('Policy Characteristics'!D:D,MATCH($C1239,'Policy Characteristics'!$C:$C,0)))</f>
        <v/>
      </c>
      <c r="K1239" s="357" t="str">
        <f>IF(ISBLANK(INDEX('Policy Characteristics'!E:E,MATCH($C1239,'Policy Characteristics'!$C:$C,0))),"",INDEX('Policy Characteristics'!E:E,MATCH($C1239,'Policy Characteristics'!$C:$C,0)))</f>
        <v>GRA fuel subsidy</v>
      </c>
      <c r="L1239" s="357">
        <f>IF(ISBLANK(INDEX('Policy Characteristics'!F:F,MATCH($C1239,'Policy Characteristics'!$C:$C,0))),"",INDEX('Policy Characteristics'!F:F,MATCH($C1239,'Policy Characteristics'!$C:$C,0)))</f>
        <v>0</v>
      </c>
      <c r="M1239" s="357">
        <f>IF(ISBLANK(INDEX('Policy Characteristics'!G:G,MATCH($C1239,'Policy Characteristics'!$C:$C,0))),"",INDEX('Policy Characteristics'!G:G,MATCH($C1239,'Policy Characteristics'!$C:$C,0)))</f>
        <v>10</v>
      </c>
      <c r="N1239" s="357">
        <f>IF(ISBLANK(INDEX('Policy Characteristics'!H:H,MATCH($C1239,'Policy Characteristics'!$C:$C,0))),"",INDEX('Policy Characteristics'!H:H,MATCH($C1239,'Policy Characteristics'!$C:$C,0)))</f>
        <v>1</v>
      </c>
      <c r="O1239" s="357" t="str">
        <f>IF(ISBLANK(INDEX('Policy Characteristics'!I:I,MATCH($C1239,'Policy Characteristics'!$C:$C,0))),"",INDEX('Policy Characteristics'!I:I,MATCH($C1239,'Policy Characteristics'!$C:$C,0)))</f>
        <v>weight</v>
      </c>
      <c r="P1239" s="35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357" t="str">
        <f>IF(ISBLANK(INDEX('Policy Characteristics'!K:K,MATCH($C1239,'Policy Characteristics'!$C:$C,0))),"",INDEX('Policy Characteristics'!K:K,MATCH($C1239,'Policy Characteristics'!$C:$C,0)))</f>
        <v>io-model.html</v>
      </c>
      <c r="R1239" s="357" t="str">
        <f>IF(ISBLANK(INDEX('Policy Characteristics'!L:L,MATCH($C1239,'Policy Characteristics'!$C:$C,0))),"",INDEX('Policy Characteristics'!L:L,MATCH($C1239,'Policy Characteristics'!$C:$C,0)))</f>
        <v/>
      </c>
    </row>
    <row r="1240" spans="1:18" x14ac:dyDescent="0.25">
      <c r="A1240" s="357" t="str">
        <f>IF(ISBLANK(INDEX('Policy Characteristics'!A:A,MATCH($C1240,'Policy Characteristics'!$C:$C,0))),"",INDEX('Policy Characteristics'!A:A,MATCH($C1240,'Policy Characteristics'!$C:$C,0)))</f>
        <v>Government Revenue Accounting</v>
      </c>
      <c r="B1240" s="357" t="str">
        <f>IF(ISBLANK(INDEX('Policy Characteristics'!B:B,MATCH($C1240,'Policy Characteristics'!$C:$C,0))),"",INDEX('Policy Characteristics'!B:B,MATCH($C1240,'Policy Characteristics'!$C:$C,0)))</f>
        <v>Fuel Subsidy</v>
      </c>
      <c r="C1240" s="367" t="str">
        <f t="shared" si="80"/>
        <v>GRA for Fuel Subsidies</v>
      </c>
      <c r="D1240" s="4" t="s">
        <v>3077</v>
      </c>
      <c r="F1240" s="4" t="s">
        <v>3081</v>
      </c>
      <c r="H1240" s="270">
        <v>577</v>
      </c>
      <c r="I1240" s="5" t="str">
        <f t="shared" si="81"/>
        <v>Yes</v>
      </c>
      <c r="J1240" s="359" t="str">
        <f>IF(ISBLANK(INDEX('Policy Characteristics'!D:D,MATCH($C1240,'Policy Characteristics'!$C:$C,0))),"",INDEX('Policy Characteristics'!D:D,MATCH($C1240,'Policy Characteristics'!$C:$C,0)))</f>
        <v/>
      </c>
      <c r="K1240" s="357" t="str">
        <f>IF(ISBLANK(INDEX('Policy Characteristics'!E:E,MATCH($C1240,'Policy Characteristics'!$C:$C,0))),"",INDEX('Policy Characteristics'!E:E,MATCH($C1240,'Policy Characteristics'!$C:$C,0)))</f>
        <v>GRA fuel subsidy</v>
      </c>
      <c r="L1240" s="357">
        <f>IF(ISBLANK(INDEX('Policy Characteristics'!F:F,MATCH($C1240,'Policy Characteristics'!$C:$C,0))),"",INDEX('Policy Characteristics'!F:F,MATCH($C1240,'Policy Characteristics'!$C:$C,0)))</f>
        <v>0</v>
      </c>
      <c r="M1240" s="357">
        <f>IF(ISBLANK(INDEX('Policy Characteristics'!G:G,MATCH($C1240,'Policy Characteristics'!$C:$C,0))),"",INDEX('Policy Characteristics'!G:G,MATCH($C1240,'Policy Characteristics'!$C:$C,0)))</f>
        <v>10</v>
      </c>
      <c r="N1240" s="357">
        <f>IF(ISBLANK(INDEX('Policy Characteristics'!H:H,MATCH($C1240,'Policy Characteristics'!$C:$C,0))),"",INDEX('Policy Characteristics'!H:H,MATCH($C1240,'Policy Characteristics'!$C:$C,0)))</f>
        <v>1</v>
      </c>
      <c r="O1240" s="357" t="str">
        <f>IF(ISBLANK(INDEX('Policy Characteristics'!I:I,MATCH($C1240,'Policy Characteristics'!$C:$C,0))),"",INDEX('Policy Characteristics'!I:I,MATCH($C1240,'Policy Characteristics'!$C:$C,0)))</f>
        <v>weight</v>
      </c>
      <c r="P1240" s="35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357" t="str">
        <f>IF(ISBLANK(INDEX('Policy Characteristics'!K:K,MATCH($C1240,'Policy Characteristics'!$C:$C,0))),"",INDEX('Policy Characteristics'!K:K,MATCH($C1240,'Policy Characteristics'!$C:$C,0)))</f>
        <v>io-model.html</v>
      </c>
      <c r="R1240" s="357" t="str">
        <f>IF(ISBLANK(INDEX('Policy Characteristics'!L:L,MATCH($C1240,'Policy Characteristics'!$C:$C,0))),"",INDEX('Policy Characteristics'!L:L,MATCH($C1240,'Policy Characteristics'!$C:$C,0)))</f>
        <v/>
      </c>
    </row>
    <row r="1241" spans="1:18" x14ac:dyDescent="0.25">
      <c r="A1241" s="357" t="str">
        <f>IF(ISBLANK(INDEX('Policy Characteristics'!A:A,MATCH($C1241,'Policy Characteristics'!$C:$C,0))),"",INDEX('Policy Characteristics'!A:A,MATCH($C1241,'Policy Characteristics'!$C:$C,0)))</f>
        <v>Government Revenue Accounting</v>
      </c>
      <c r="B1241" s="357" t="str">
        <f>IF(ISBLANK(INDEX('Policy Characteristics'!B:B,MATCH($C1241,'Policy Characteristics'!$C:$C,0))),"",INDEX('Policy Characteristics'!B:B,MATCH($C1241,'Policy Characteristics'!$C:$C,0)))</f>
        <v>Fuel Subsidy</v>
      </c>
      <c r="C1241" s="367" t="str">
        <f t="shared" si="80"/>
        <v>GRA for Fuel Subsidies</v>
      </c>
      <c r="D1241" s="4" t="s">
        <v>3078</v>
      </c>
      <c r="F1241" s="4" t="s">
        <v>3082</v>
      </c>
      <c r="H1241" s="270">
        <v>578</v>
      </c>
      <c r="I1241" s="5" t="str">
        <f t="shared" si="81"/>
        <v>Yes</v>
      </c>
      <c r="J1241" s="359" t="str">
        <f>IF(ISBLANK(INDEX('Policy Characteristics'!D:D,MATCH($C1241,'Policy Characteristics'!$C:$C,0))),"",INDEX('Policy Characteristics'!D:D,MATCH($C1241,'Policy Characteristics'!$C:$C,0)))</f>
        <v/>
      </c>
      <c r="K1241" s="357" t="str">
        <f>IF(ISBLANK(INDEX('Policy Characteristics'!E:E,MATCH($C1241,'Policy Characteristics'!$C:$C,0))),"",INDEX('Policy Characteristics'!E:E,MATCH($C1241,'Policy Characteristics'!$C:$C,0)))</f>
        <v>GRA fuel subsidy</v>
      </c>
      <c r="L1241" s="357">
        <f>IF(ISBLANK(INDEX('Policy Characteristics'!F:F,MATCH($C1241,'Policy Characteristics'!$C:$C,0))),"",INDEX('Policy Characteristics'!F:F,MATCH($C1241,'Policy Characteristics'!$C:$C,0)))</f>
        <v>0</v>
      </c>
      <c r="M1241" s="357">
        <f>IF(ISBLANK(INDEX('Policy Characteristics'!G:G,MATCH($C1241,'Policy Characteristics'!$C:$C,0))),"",INDEX('Policy Characteristics'!G:G,MATCH($C1241,'Policy Characteristics'!$C:$C,0)))</f>
        <v>10</v>
      </c>
      <c r="N1241" s="357">
        <f>IF(ISBLANK(INDEX('Policy Characteristics'!H:H,MATCH($C1241,'Policy Characteristics'!$C:$C,0))),"",INDEX('Policy Characteristics'!H:H,MATCH($C1241,'Policy Characteristics'!$C:$C,0)))</f>
        <v>1</v>
      </c>
      <c r="O1241" s="357" t="str">
        <f>IF(ISBLANK(INDEX('Policy Characteristics'!I:I,MATCH($C1241,'Policy Characteristics'!$C:$C,0))),"",INDEX('Policy Characteristics'!I:I,MATCH($C1241,'Policy Characteristics'!$C:$C,0)))</f>
        <v>weight</v>
      </c>
      <c r="P1241" s="35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357" t="str">
        <f>IF(ISBLANK(INDEX('Policy Characteristics'!K:K,MATCH($C1241,'Policy Characteristics'!$C:$C,0))),"",INDEX('Policy Characteristics'!K:K,MATCH($C1241,'Policy Characteristics'!$C:$C,0)))</f>
        <v>io-model.html</v>
      </c>
      <c r="R1241" s="357" t="str">
        <f>IF(ISBLANK(INDEX('Policy Characteristics'!L:L,MATCH($C1241,'Policy Characteristics'!$C:$C,0))),"",INDEX('Policy Characteristics'!L:L,MATCH($C1241,'Policy Characteristics'!$C:$C,0)))</f>
        <v/>
      </c>
    </row>
    <row r="1242" spans="1:18" x14ac:dyDescent="0.25">
      <c r="A1242" s="357" t="str">
        <f>IF(ISBLANK(INDEX('Policy Characteristics'!A:A,MATCH($C1242,'Policy Characteristics'!$C:$C,0))),"",INDEX('Policy Characteristics'!A:A,MATCH($C1242,'Policy Characteristics'!$C:$C,0)))</f>
        <v>Government Revenue Accounting</v>
      </c>
      <c r="B1242" s="357" t="str">
        <f>IF(ISBLANK(INDEX('Policy Characteristics'!B:B,MATCH($C1242,'Policy Characteristics'!$C:$C,0))),"",INDEX('Policy Characteristics'!B:B,MATCH($C1242,'Policy Characteristics'!$C:$C,0)))</f>
        <v>Fuel Subsidy</v>
      </c>
      <c r="C1242" s="367" t="str">
        <f t="shared" si="80"/>
        <v>GRA for Fuel Subsidies</v>
      </c>
      <c r="D1242" s="4" t="s">
        <v>3079</v>
      </c>
      <c r="F1242" s="4" t="s">
        <v>3083</v>
      </c>
      <c r="H1242" s="270">
        <v>579</v>
      </c>
      <c r="I1242" s="5" t="str">
        <f t="shared" si="81"/>
        <v>Yes</v>
      </c>
      <c r="J1242" s="359" t="str">
        <f>IF(ISBLANK(INDEX('Policy Characteristics'!D:D,MATCH($C1242,'Policy Characteristics'!$C:$C,0))),"",INDEX('Policy Characteristics'!D:D,MATCH($C1242,'Policy Characteristics'!$C:$C,0)))</f>
        <v/>
      </c>
      <c r="K1242" s="357" t="str">
        <f>IF(ISBLANK(INDEX('Policy Characteristics'!E:E,MATCH($C1242,'Policy Characteristics'!$C:$C,0))),"",INDEX('Policy Characteristics'!E:E,MATCH($C1242,'Policy Characteristics'!$C:$C,0)))</f>
        <v>GRA fuel subsidy</v>
      </c>
      <c r="L1242" s="357">
        <f>IF(ISBLANK(INDEX('Policy Characteristics'!F:F,MATCH($C1242,'Policy Characteristics'!$C:$C,0))),"",INDEX('Policy Characteristics'!F:F,MATCH($C1242,'Policy Characteristics'!$C:$C,0)))</f>
        <v>0</v>
      </c>
      <c r="M1242" s="357">
        <f>IF(ISBLANK(INDEX('Policy Characteristics'!G:G,MATCH($C1242,'Policy Characteristics'!$C:$C,0))),"",INDEX('Policy Characteristics'!G:G,MATCH($C1242,'Policy Characteristics'!$C:$C,0)))</f>
        <v>10</v>
      </c>
      <c r="N1242" s="357">
        <f>IF(ISBLANK(INDEX('Policy Characteristics'!H:H,MATCH($C1242,'Policy Characteristics'!$C:$C,0))),"",INDEX('Policy Characteristics'!H:H,MATCH($C1242,'Policy Characteristics'!$C:$C,0)))</f>
        <v>1</v>
      </c>
      <c r="O1242" s="357" t="str">
        <f>IF(ISBLANK(INDEX('Policy Characteristics'!I:I,MATCH($C1242,'Policy Characteristics'!$C:$C,0))),"",INDEX('Policy Characteristics'!I:I,MATCH($C1242,'Policy Characteristics'!$C:$C,0)))</f>
        <v>weight</v>
      </c>
      <c r="P1242" s="35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357" t="str">
        <f>IF(ISBLANK(INDEX('Policy Characteristics'!K:K,MATCH($C1242,'Policy Characteristics'!$C:$C,0))),"",INDEX('Policy Characteristics'!K:K,MATCH($C1242,'Policy Characteristics'!$C:$C,0)))</f>
        <v>io-model.html</v>
      </c>
      <c r="R1242" s="357" t="str">
        <f>IF(ISBLANK(INDEX('Policy Characteristics'!L:L,MATCH($C1242,'Policy Characteristics'!$C:$C,0))),"",INDEX('Policy Characteristics'!L:L,MATCH($C1242,'Policy Characteristics'!$C:$C,0)))</f>
        <v/>
      </c>
    </row>
    <row r="1243" spans="1:18" x14ac:dyDescent="0.25">
      <c r="A1243" s="357" t="str">
        <f>IF(ISBLANK(INDEX('Policy Characteristics'!A:A,MATCH($C1243,'Policy Characteristics'!$C:$C,0))),"",INDEX('Policy Characteristics'!A:A,MATCH($C1243,'Policy Characteristics'!$C:$C,0)))</f>
        <v>Government Revenue Accounting</v>
      </c>
      <c r="B1243" s="357" t="str">
        <f>IF(ISBLANK(INDEX('Policy Characteristics'!B:B,MATCH($C1243,'Policy Characteristics'!$C:$C,0))),"",INDEX('Policy Characteristics'!B:B,MATCH($C1243,'Policy Characteristics'!$C:$C,0)))</f>
        <v>National Debt Interest</v>
      </c>
      <c r="C1243" s="366" t="s">
        <v>3073</v>
      </c>
      <c r="D1243" s="4" t="s">
        <v>3075</v>
      </c>
      <c r="F1243" s="4" t="s">
        <v>3080</v>
      </c>
      <c r="H1243" s="270">
        <v>580</v>
      </c>
      <c r="I1243" s="4" t="s">
        <v>44</v>
      </c>
      <c r="J1243" s="359" t="str">
        <f>IF(ISBLANK(INDEX('Policy Characteristics'!D:D,MATCH($C1243,'Policy Characteristics'!$C:$C,0))),"",INDEX('Policy Characteristics'!D:D,MATCH($C1243,'Policy Characteristics'!$C:$C,0)))</f>
        <v/>
      </c>
      <c r="K1243" s="357" t="str">
        <f>IF(ISBLANK(INDEX('Policy Characteristics'!E:E,MATCH($C1243,'Policy Characteristics'!$C:$C,0))),"",INDEX('Policy Characteristics'!E:E,MATCH($C1243,'Policy Characteristics'!$C:$C,0)))</f>
        <v>GRA national debt interest</v>
      </c>
      <c r="L1243" s="357">
        <f>IF(ISBLANK(INDEX('Policy Characteristics'!F:F,MATCH($C1243,'Policy Characteristics'!$C:$C,0))),"",INDEX('Policy Characteristics'!F:F,MATCH($C1243,'Policy Characteristics'!$C:$C,0)))</f>
        <v>0</v>
      </c>
      <c r="M1243" s="357">
        <f>IF(ISBLANK(INDEX('Policy Characteristics'!G:G,MATCH($C1243,'Policy Characteristics'!$C:$C,0))),"",INDEX('Policy Characteristics'!G:G,MATCH($C1243,'Policy Characteristics'!$C:$C,0)))</f>
        <v>10</v>
      </c>
      <c r="N1243" s="357">
        <f>IF(ISBLANK(INDEX('Policy Characteristics'!H:H,MATCH($C1243,'Policy Characteristics'!$C:$C,0))),"",INDEX('Policy Characteristics'!H:H,MATCH($C1243,'Policy Characteristics'!$C:$C,0)))</f>
        <v>1</v>
      </c>
      <c r="O1243" s="357" t="str">
        <f>IF(ISBLANK(INDEX('Policy Characteristics'!I:I,MATCH($C1243,'Policy Characteristics'!$C:$C,0))),"",INDEX('Policy Characteristics'!I:I,MATCH($C1243,'Policy Characteristics'!$C:$C,0)))</f>
        <v>weight</v>
      </c>
      <c r="P1243" s="35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357" t="str">
        <f>IF(ISBLANK(INDEX('Policy Characteristics'!K:K,MATCH($C1243,'Policy Characteristics'!$C:$C,0))),"",INDEX('Policy Characteristics'!K:K,MATCH($C1243,'Policy Characteristics'!$C:$C,0)))</f>
        <v>io-model.html</v>
      </c>
      <c r="R1243" s="357" t="str">
        <f>IF(ISBLANK(INDEX('Policy Characteristics'!L:L,MATCH($C1243,'Policy Characteristics'!$C:$C,0))),"",INDEX('Policy Characteristics'!L:L,MATCH($C1243,'Policy Characteristics'!$C:$C,0)))</f>
        <v/>
      </c>
    </row>
    <row r="1244" spans="1:18" x14ac:dyDescent="0.25">
      <c r="A1244" s="357" t="str">
        <f>IF(ISBLANK(INDEX('Policy Characteristics'!A:A,MATCH($C1244,'Policy Characteristics'!$C:$C,0))),"",INDEX('Policy Characteristics'!A:A,MATCH($C1244,'Policy Characteristics'!$C:$C,0)))</f>
        <v>Government Revenue Accounting</v>
      </c>
      <c r="B1244" s="357" t="str">
        <f>IF(ISBLANK(INDEX('Policy Characteristics'!B:B,MATCH($C1244,'Policy Characteristics'!$C:$C,0))),"",INDEX('Policy Characteristics'!B:B,MATCH($C1244,'Policy Characteristics'!$C:$C,0)))</f>
        <v>National Debt Interest</v>
      </c>
      <c r="C1244" s="367" t="str">
        <f t="shared" ref="C1244:C1247" si="82">C$1243</f>
        <v>GRA for National Debt Interest</v>
      </c>
      <c r="D1244" s="4" t="s">
        <v>3076</v>
      </c>
      <c r="F1244" s="4" t="s">
        <v>3105</v>
      </c>
      <c r="H1244" s="270">
        <v>581</v>
      </c>
      <c r="I1244" s="5" t="str">
        <f t="shared" ref="I1244:I1247" si="83">I$1243</f>
        <v>Yes</v>
      </c>
      <c r="J1244" s="359" t="str">
        <f>IF(ISBLANK(INDEX('Policy Characteristics'!D:D,MATCH($C1244,'Policy Characteristics'!$C:$C,0))),"",INDEX('Policy Characteristics'!D:D,MATCH($C1244,'Policy Characteristics'!$C:$C,0)))</f>
        <v/>
      </c>
      <c r="K1244" s="357" t="str">
        <f>IF(ISBLANK(INDEX('Policy Characteristics'!E:E,MATCH($C1244,'Policy Characteristics'!$C:$C,0))),"",INDEX('Policy Characteristics'!E:E,MATCH($C1244,'Policy Characteristics'!$C:$C,0)))</f>
        <v>GRA national debt interest</v>
      </c>
      <c r="L1244" s="357">
        <f>IF(ISBLANK(INDEX('Policy Characteristics'!F:F,MATCH($C1244,'Policy Characteristics'!$C:$C,0))),"",INDEX('Policy Characteristics'!F:F,MATCH($C1244,'Policy Characteristics'!$C:$C,0)))</f>
        <v>0</v>
      </c>
      <c r="M1244" s="357">
        <f>IF(ISBLANK(INDEX('Policy Characteristics'!G:G,MATCH($C1244,'Policy Characteristics'!$C:$C,0))),"",INDEX('Policy Characteristics'!G:G,MATCH($C1244,'Policy Characteristics'!$C:$C,0)))</f>
        <v>10</v>
      </c>
      <c r="N1244" s="357">
        <f>IF(ISBLANK(INDEX('Policy Characteristics'!H:H,MATCH($C1244,'Policy Characteristics'!$C:$C,0))),"",INDEX('Policy Characteristics'!H:H,MATCH($C1244,'Policy Characteristics'!$C:$C,0)))</f>
        <v>1</v>
      </c>
      <c r="O1244" s="357" t="str">
        <f>IF(ISBLANK(INDEX('Policy Characteristics'!I:I,MATCH($C1244,'Policy Characteristics'!$C:$C,0))),"",INDEX('Policy Characteristics'!I:I,MATCH($C1244,'Policy Characteristics'!$C:$C,0)))</f>
        <v>weight</v>
      </c>
      <c r="P1244" s="35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357" t="str">
        <f>IF(ISBLANK(INDEX('Policy Characteristics'!K:K,MATCH($C1244,'Policy Characteristics'!$C:$C,0))),"",INDEX('Policy Characteristics'!K:K,MATCH($C1244,'Policy Characteristics'!$C:$C,0)))</f>
        <v>io-model.html</v>
      </c>
      <c r="R1244" s="357" t="str">
        <f>IF(ISBLANK(INDEX('Policy Characteristics'!L:L,MATCH($C1244,'Policy Characteristics'!$C:$C,0))),"",INDEX('Policy Characteristics'!L:L,MATCH($C1244,'Policy Characteristics'!$C:$C,0)))</f>
        <v/>
      </c>
    </row>
    <row r="1245" spans="1:18" x14ac:dyDescent="0.25">
      <c r="A1245" s="357" t="str">
        <f>IF(ISBLANK(INDEX('Policy Characteristics'!A:A,MATCH($C1245,'Policy Characteristics'!$C:$C,0))),"",INDEX('Policy Characteristics'!A:A,MATCH($C1245,'Policy Characteristics'!$C:$C,0)))</f>
        <v>Government Revenue Accounting</v>
      </c>
      <c r="B1245" s="357" t="str">
        <f>IF(ISBLANK(INDEX('Policy Characteristics'!B:B,MATCH($C1245,'Policy Characteristics'!$C:$C,0))),"",INDEX('Policy Characteristics'!B:B,MATCH($C1245,'Policy Characteristics'!$C:$C,0)))</f>
        <v>National Debt Interest</v>
      </c>
      <c r="C1245" s="367" t="str">
        <f t="shared" si="82"/>
        <v>GRA for National Debt Interest</v>
      </c>
      <c r="D1245" s="4" t="s">
        <v>3077</v>
      </c>
      <c r="F1245" s="4" t="s">
        <v>3081</v>
      </c>
      <c r="H1245" s="270">
        <v>582</v>
      </c>
      <c r="I1245" s="5" t="str">
        <f t="shared" si="83"/>
        <v>Yes</v>
      </c>
      <c r="J1245" s="359" t="str">
        <f>IF(ISBLANK(INDEX('Policy Characteristics'!D:D,MATCH($C1245,'Policy Characteristics'!$C:$C,0))),"",INDEX('Policy Characteristics'!D:D,MATCH($C1245,'Policy Characteristics'!$C:$C,0)))</f>
        <v/>
      </c>
      <c r="K1245" s="357" t="str">
        <f>IF(ISBLANK(INDEX('Policy Characteristics'!E:E,MATCH($C1245,'Policy Characteristics'!$C:$C,0))),"",INDEX('Policy Characteristics'!E:E,MATCH($C1245,'Policy Characteristics'!$C:$C,0)))</f>
        <v>GRA national debt interest</v>
      </c>
      <c r="L1245" s="357">
        <f>IF(ISBLANK(INDEX('Policy Characteristics'!F:F,MATCH($C1245,'Policy Characteristics'!$C:$C,0))),"",INDEX('Policy Characteristics'!F:F,MATCH($C1245,'Policy Characteristics'!$C:$C,0)))</f>
        <v>0</v>
      </c>
      <c r="M1245" s="357">
        <f>IF(ISBLANK(INDEX('Policy Characteristics'!G:G,MATCH($C1245,'Policy Characteristics'!$C:$C,0))),"",INDEX('Policy Characteristics'!G:G,MATCH($C1245,'Policy Characteristics'!$C:$C,0)))</f>
        <v>10</v>
      </c>
      <c r="N1245" s="357">
        <f>IF(ISBLANK(INDEX('Policy Characteristics'!H:H,MATCH($C1245,'Policy Characteristics'!$C:$C,0))),"",INDEX('Policy Characteristics'!H:H,MATCH($C1245,'Policy Characteristics'!$C:$C,0)))</f>
        <v>1</v>
      </c>
      <c r="O1245" s="357" t="str">
        <f>IF(ISBLANK(INDEX('Policy Characteristics'!I:I,MATCH($C1245,'Policy Characteristics'!$C:$C,0))),"",INDEX('Policy Characteristics'!I:I,MATCH($C1245,'Policy Characteristics'!$C:$C,0)))</f>
        <v>weight</v>
      </c>
      <c r="P1245" s="35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357" t="str">
        <f>IF(ISBLANK(INDEX('Policy Characteristics'!K:K,MATCH($C1245,'Policy Characteristics'!$C:$C,0))),"",INDEX('Policy Characteristics'!K:K,MATCH($C1245,'Policy Characteristics'!$C:$C,0)))</f>
        <v>io-model.html</v>
      </c>
      <c r="R1245" s="357" t="str">
        <f>IF(ISBLANK(INDEX('Policy Characteristics'!L:L,MATCH($C1245,'Policy Characteristics'!$C:$C,0))),"",INDEX('Policy Characteristics'!L:L,MATCH($C1245,'Policy Characteristics'!$C:$C,0)))</f>
        <v/>
      </c>
    </row>
    <row r="1246" spans="1:18" x14ac:dyDescent="0.25">
      <c r="A1246" s="357" t="str">
        <f>IF(ISBLANK(INDEX('Policy Characteristics'!A:A,MATCH($C1246,'Policy Characteristics'!$C:$C,0))),"",INDEX('Policy Characteristics'!A:A,MATCH($C1246,'Policy Characteristics'!$C:$C,0)))</f>
        <v>Government Revenue Accounting</v>
      </c>
      <c r="B1246" s="357" t="str">
        <f>IF(ISBLANK(INDEX('Policy Characteristics'!B:B,MATCH($C1246,'Policy Characteristics'!$C:$C,0))),"",INDEX('Policy Characteristics'!B:B,MATCH($C1246,'Policy Characteristics'!$C:$C,0)))</f>
        <v>National Debt Interest</v>
      </c>
      <c r="C1246" s="367" t="str">
        <f t="shared" si="82"/>
        <v>GRA for National Debt Interest</v>
      </c>
      <c r="D1246" s="4" t="s">
        <v>3078</v>
      </c>
      <c r="F1246" s="4" t="s">
        <v>3082</v>
      </c>
      <c r="H1246" s="270">
        <v>583</v>
      </c>
      <c r="I1246" s="5" t="str">
        <f t="shared" si="83"/>
        <v>Yes</v>
      </c>
      <c r="J1246" s="359" t="str">
        <f>IF(ISBLANK(INDEX('Policy Characteristics'!D:D,MATCH($C1246,'Policy Characteristics'!$C:$C,0))),"",INDEX('Policy Characteristics'!D:D,MATCH($C1246,'Policy Characteristics'!$C:$C,0)))</f>
        <v/>
      </c>
      <c r="K1246" s="357" t="str">
        <f>IF(ISBLANK(INDEX('Policy Characteristics'!E:E,MATCH($C1246,'Policy Characteristics'!$C:$C,0))),"",INDEX('Policy Characteristics'!E:E,MATCH($C1246,'Policy Characteristics'!$C:$C,0)))</f>
        <v>GRA national debt interest</v>
      </c>
      <c r="L1246" s="357">
        <f>IF(ISBLANK(INDEX('Policy Characteristics'!F:F,MATCH($C1246,'Policy Characteristics'!$C:$C,0))),"",INDEX('Policy Characteristics'!F:F,MATCH($C1246,'Policy Characteristics'!$C:$C,0)))</f>
        <v>0</v>
      </c>
      <c r="M1246" s="357">
        <f>IF(ISBLANK(INDEX('Policy Characteristics'!G:G,MATCH($C1246,'Policy Characteristics'!$C:$C,0))),"",INDEX('Policy Characteristics'!G:G,MATCH($C1246,'Policy Characteristics'!$C:$C,0)))</f>
        <v>10</v>
      </c>
      <c r="N1246" s="357">
        <f>IF(ISBLANK(INDEX('Policy Characteristics'!H:H,MATCH($C1246,'Policy Characteristics'!$C:$C,0))),"",INDEX('Policy Characteristics'!H:H,MATCH($C1246,'Policy Characteristics'!$C:$C,0)))</f>
        <v>1</v>
      </c>
      <c r="O1246" s="357" t="str">
        <f>IF(ISBLANK(INDEX('Policy Characteristics'!I:I,MATCH($C1246,'Policy Characteristics'!$C:$C,0))),"",INDEX('Policy Characteristics'!I:I,MATCH($C1246,'Policy Characteristics'!$C:$C,0)))</f>
        <v>weight</v>
      </c>
      <c r="P1246" s="35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357" t="str">
        <f>IF(ISBLANK(INDEX('Policy Characteristics'!K:K,MATCH($C1246,'Policy Characteristics'!$C:$C,0))),"",INDEX('Policy Characteristics'!K:K,MATCH($C1246,'Policy Characteristics'!$C:$C,0)))</f>
        <v>io-model.html</v>
      </c>
      <c r="R1246" s="357" t="str">
        <f>IF(ISBLANK(INDEX('Policy Characteristics'!L:L,MATCH($C1246,'Policy Characteristics'!$C:$C,0))),"",INDEX('Policy Characteristics'!L:L,MATCH($C1246,'Policy Characteristics'!$C:$C,0)))</f>
        <v/>
      </c>
    </row>
    <row r="1247" spans="1:18" x14ac:dyDescent="0.25">
      <c r="A1247" s="357" t="str">
        <f>IF(ISBLANK(INDEX('Policy Characteristics'!A:A,MATCH($C1247,'Policy Characteristics'!$C:$C,0))),"",INDEX('Policy Characteristics'!A:A,MATCH($C1247,'Policy Characteristics'!$C:$C,0)))</f>
        <v>Government Revenue Accounting</v>
      </c>
      <c r="B1247" s="357" t="str">
        <f>IF(ISBLANK(INDEX('Policy Characteristics'!B:B,MATCH($C1247,'Policy Characteristics'!$C:$C,0))),"",INDEX('Policy Characteristics'!B:B,MATCH($C1247,'Policy Characteristics'!$C:$C,0)))</f>
        <v>National Debt Interest</v>
      </c>
      <c r="C1247" s="367" t="str">
        <f t="shared" si="82"/>
        <v>GRA for National Debt Interest</v>
      </c>
      <c r="D1247" s="4" t="s">
        <v>3079</v>
      </c>
      <c r="F1247" s="4" t="s">
        <v>3083</v>
      </c>
      <c r="H1247" s="270">
        <v>584</v>
      </c>
      <c r="I1247" s="5" t="str">
        <f t="shared" si="83"/>
        <v>Yes</v>
      </c>
      <c r="J1247" s="359" t="str">
        <f>IF(ISBLANK(INDEX('Policy Characteristics'!D:D,MATCH($C1247,'Policy Characteristics'!$C:$C,0))),"",INDEX('Policy Characteristics'!D:D,MATCH($C1247,'Policy Characteristics'!$C:$C,0)))</f>
        <v/>
      </c>
      <c r="K1247" s="357" t="str">
        <f>IF(ISBLANK(INDEX('Policy Characteristics'!E:E,MATCH($C1247,'Policy Characteristics'!$C:$C,0))),"",INDEX('Policy Characteristics'!E:E,MATCH($C1247,'Policy Characteristics'!$C:$C,0)))</f>
        <v>GRA national debt interest</v>
      </c>
      <c r="L1247" s="357">
        <f>IF(ISBLANK(INDEX('Policy Characteristics'!F:F,MATCH($C1247,'Policy Characteristics'!$C:$C,0))),"",INDEX('Policy Characteristics'!F:F,MATCH($C1247,'Policy Characteristics'!$C:$C,0)))</f>
        <v>0</v>
      </c>
      <c r="M1247" s="357">
        <f>IF(ISBLANK(INDEX('Policy Characteristics'!G:G,MATCH($C1247,'Policy Characteristics'!$C:$C,0))),"",INDEX('Policy Characteristics'!G:G,MATCH($C1247,'Policy Characteristics'!$C:$C,0)))</f>
        <v>10</v>
      </c>
      <c r="N1247" s="357">
        <f>IF(ISBLANK(INDEX('Policy Characteristics'!H:H,MATCH($C1247,'Policy Characteristics'!$C:$C,0))),"",INDEX('Policy Characteristics'!H:H,MATCH($C1247,'Policy Characteristics'!$C:$C,0)))</f>
        <v>1</v>
      </c>
      <c r="O1247" s="357" t="str">
        <f>IF(ISBLANK(INDEX('Policy Characteristics'!I:I,MATCH($C1247,'Policy Characteristics'!$C:$C,0))),"",INDEX('Policy Characteristics'!I:I,MATCH($C1247,'Policy Characteristics'!$C:$C,0)))</f>
        <v>weight</v>
      </c>
      <c r="P1247" s="35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357" t="str">
        <f>IF(ISBLANK(INDEX('Policy Characteristics'!K:K,MATCH($C1247,'Policy Characteristics'!$C:$C,0))),"",INDEX('Policy Characteristics'!K:K,MATCH($C1247,'Policy Characteristics'!$C:$C,0)))</f>
        <v>io-model.html</v>
      </c>
      <c r="R1247" s="357" t="str">
        <f>IF(ISBLANK(INDEX('Policy Characteristics'!L:L,MATCH($C1247,'Policy Characteristics'!$C:$C,0))),"",INDEX('Policy Characteristics'!L:L,MATCH($C1247,'Policy Characteristics'!$C:$C,0)))</f>
        <v/>
      </c>
    </row>
    <row r="1248" spans="1:18" x14ac:dyDescent="0.25">
      <c r="A1248" s="357" t="str">
        <f>IF(ISBLANK(INDEX('Policy Characteristics'!A:A,MATCH($C1248,'Policy Characteristics'!$C:$C,0))),"",INDEX('Policy Characteristics'!A:A,MATCH($C1248,'Policy Characteristics'!$C:$C,0)))</f>
        <v>Government Revenue Accounting</v>
      </c>
      <c r="B1248" s="357" t="str">
        <f>IF(ISBLANK(INDEX('Policy Characteristics'!B:B,MATCH($C1248,'Policy Characteristics'!$C:$C,0))),"",INDEX('Policy Characteristics'!B:B,MATCH($C1248,'Policy Characteristics'!$C:$C,0)))</f>
        <v>Remaining Government Cash Flows</v>
      </c>
      <c r="C1248" s="366" t="s">
        <v>3074</v>
      </c>
      <c r="D1248" s="4" t="s">
        <v>3075</v>
      </c>
      <c r="F1248" s="4" t="s">
        <v>3080</v>
      </c>
      <c r="H1248" s="270">
        <v>585</v>
      </c>
      <c r="I1248" s="4" t="s">
        <v>44</v>
      </c>
      <c r="J1248" s="359" t="str">
        <f>IF(ISBLANK(INDEX('Policy Characteristics'!D:D,MATCH($C1248,'Policy Characteristics'!$C:$C,0))),"",INDEX('Policy Characteristics'!D:D,MATCH($C1248,'Policy Characteristics'!$C:$C,0)))</f>
        <v/>
      </c>
      <c r="K1248" s="357" t="str">
        <f>IF(ISBLANK(INDEX('Policy Characteristics'!E:E,MATCH($C1248,'Policy Characteristics'!$C:$C,0))),"",INDEX('Policy Characteristics'!E:E,MATCH($C1248,'Policy Characteristics'!$C:$C,0)))</f>
        <v>GRA remaining cash flow changes</v>
      </c>
      <c r="L1248" s="357">
        <f>IF(ISBLANK(INDEX('Policy Characteristics'!F:F,MATCH($C1248,'Policy Characteristics'!$C:$C,0))),"",INDEX('Policy Characteristics'!F:F,MATCH($C1248,'Policy Characteristics'!$C:$C,0)))</f>
        <v>0</v>
      </c>
      <c r="M1248" s="357">
        <f>IF(ISBLANK(INDEX('Policy Characteristics'!G:G,MATCH($C1248,'Policy Characteristics'!$C:$C,0))),"",INDEX('Policy Characteristics'!G:G,MATCH($C1248,'Policy Characteristics'!$C:$C,0)))</f>
        <v>10</v>
      </c>
      <c r="N1248" s="357">
        <f>IF(ISBLANK(INDEX('Policy Characteristics'!H:H,MATCH($C1248,'Policy Characteristics'!$C:$C,0))),"",INDEX('Policy Characteristics'!H:H,MATCH($C1248,'Policy Characteristics'!$C:$C,0)))</f>
        <v>1</v>
      </c>
      <c r="O1248" s="357" t="str">
        <f>IF(ISBLANK(INDEX('Policy Characteristics'!I:I,MATCH($C1248,'Policy Characteristics'!$C:$C,0))),"",INDEX('Policy Characteristics'!I:I,MATCH($C1248,'Policy Characteristics'!$C:$C,0)))</f>
        <v>weight</v>
      </c>
      <c r="P1248" s="35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357" t="str">
        <f>IF(ISBLANK(INDEX('Policy Characteristics'!K:K,MATCH($C1248,'Policy Characteristics'!$C:$C,0))),"",INDEX('Policy Characteristics'!K:K,MATCH($C1248,'Policy Characteristics'!$C:$C,0)))</f>
        <v>io-model.html</v>
      </c>
      <c r="R1248" s="357" t="str">
        <f>IF(ISBLANK(INDEX('Policy Characteristics'!L:L,MATCH($C1248,'Policy Characteristics'!$C:$C,0))),"",INDEX('Policy Characteristics'!L:L,MATCH($C1248,'Policy Characteristics'!$C:$C,0)))</f>
        <v/>
      </c>
    </row>
    <row r="1249" spans="1:18" x14ac:dyDescent="0.25">
      <c r="A1249" s="357" t="str">
        <f>IF(ISBLANK(INDEX('Policy Characteristics'!A:A,MATCH($C1249,'Policy Characteristics'!$C:$C,0))),"",INDEX('Policy Characteristics'!A:A,MATCH($C1249,'Policy Characteristics'!$C:$C,0)))</f>
        <v>Government Revenue Accounting</v>
      </c>
      <c r="B1249" s="357" t="str">
        <f>IF(ISBLANK(INDEX('Policy Characteristics'!B:B,MATCH($C1249,'Policy Characteristics'!$C:$C,0))),"",INDEX('Policy Characteristics'!B:B,MATCH($C1249,'Policy Characteristics'!$C:$C,0)))</f>
        <v>Remaining Government Cash Flows</v>
      </c>
      <c r="C1249" s="367" t="str">
        <f t="shared" ref="C1249" si="84">C$1248</f>
        <v>GRA for Remaining Government Cash Flow Changes</v>
      </c>
      <c r="D1249" s="4" t="s">
        <v>3076</v>
      </c>
      <c r="F1249" s="4" t="s">
        <v>3105</v>
      </c>
      <c r="H1249" s="270">
        <v>586</v>
      </c>
      <c r="I1249" s="5" t="str">
        <f t="shared" ref="I1249:I1252" si="85">I$1248</f>
        <v>Yes</v>
      </c>
      <c r="J1249" s="359" t="str">
        <f>IF(ISBLANK(INDEX('Policy Characteristics'!D:D,MATCH($C1249,'Policy Characteristics'!$C:$C,0))),"",INDEX('Policy Characteristics'!D:D,MATCH($C1249,'Policy Characteristics'!$C:$C,0)))</f>
        <v/>
      </c>
      <c r="K1249" s="357" t="str">
        <f>IF(ISBLANK(INDEX('Policy Characteristics'!E:E,MATCH($C1249,'Policy Characteristics'!$C:$C,0))),"",INDEX('Policy Characteristics'!E:E,MATCH($C1249,'Policy Characteristics'!$C:$C,0)))</f>
        <v>GRA remaining cash flow changes</v>
      </c>
      <c r="L1249" s="357">
        <f>IF(ISBLANK(INDEX('Policy Characteristics'!F:F,MATCH($C1249,'Policy Characteristics'!$C:$C,0))),"",INDEX('Policy Characteristics'!F:F,MATCH($C1249,'Policy Characteristics'!$C:$C,0)))</f>
        <v>0</v>
      </c>
      <c r="M1249" s="357">
        <f>IF(ISBLANK(INDEX('Policy Characteristics'!G:G,MATCH($C1249,'Policy Characteristics'!$C:$C,0))),"",INDEX('Policy Characteristics'!G:G,MATCH($C1249,'Policy Characteristics'!$C:$C,0)))</f>
        <v>10</v>
      </c>
      <c r="N1249" s="357">
        <f>IF(ISBLANK(INDEX('Policy Characteristics'!H:H,MATCH($C1249,'Policy Characteristics'!$C:$C,0))),"",INDEX('Policy Characteristics'!H:H,MATCH($C1249,'Policy Characteristics'!$C:$C,0)))</f>
        <v>1</v>
      </c>
      <c r="O1249" s="357" t="str">
        <f>IF(ISBLANK(INDEX('Policy Characteristics'!I:I,MATCH($C1249,'Policy Characteristics'!$C:$C,0))),"",INDEX('Policy Characteristics'!I:I,MATCH($C1249,'Policy Characteristics'!$C:$C,0)))</f>
        <v>weight</v>
      </c>
      <c r="P1249" s="35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357" t="str">
        <f>IF(ISBLANK(INDEX('Policy Characteristics'!K:K,MATCH($C1249,'Policy Characteristics'!$C:$C,0))),"",INDEX('Policy Characteristics'!K:K,MATCH($C1249,'Policy Characteristics'!$C:$C,0)))</f>
        <v>io-model.html</v>
      </c>
      <c r="R1249" s="357" t="str">
        <f>IF(ISBLANK(INDEX('Policy Characteristics'!L:L,MATCH($C1249,'Policy Characteristics'!$C:$C,0))),"",INDEX('Policy Characteristics'!L:L,MATCH($C1249,'Policy Characteristics'!$C:$C,0)))</f>
        <v/>
      </c>
    </row>
    <row r="1250" spans="1:18" x14ac:dyDescent="0.25">
      <c r="A1250" s="357" t="str">
        <f>IF(ISBLANK(INDEX('Policy Characteristics'!A:A,MATCH($C1250,'Policy Characteristics'!$C:$C,0))),"",INDEX('Policy Characteristics'!A:A,MATCH($C1250,'Policy Characteristics'!$C:$C,0)))</f>
        <v>Government Revenue Accounting</v>
      </c>
      <c r="B1250" s="357" t="str">
        <f>IF(ISBLANK(INDEX('Policy Characteristics'!B:B,MATCH($C1250,'Policy Characteristics'!$C:$C,0))),"",INDEX('Policy Characteristics'!B:B,MATCH($C1250,'Policy Characteristics'!$C:$C,0)))</f>
        <v>Remaining Government Cash Flows</v>
      </c>
      <c r="C1250" s="367" t="str">
        <f t="shared" ref="C1250:C1252" si="86">C$1248</f>
        <v>GRA for Remaining Government Cash Flow Changes</v>
      </c>
      <c r="D1250" s="4" t="s">
        <v>3077</v>
      </c>
      <c r="F1250" s="4" t="s">
        <v>3081</v>
      </c>
      <c r="H1250" s="270">
        <v>587</v>
      </c>
      <c r="I1250" s="5" t="str">
        <f t="shared" si="85"/>
        <v>Yes</v>
      </c>
      <c r="J1250" s="359" t="str">
        <f>IF(ISBLANK(INDEX('Policy Characteristics'!D:D,MATCH($C1250,'Policy Characteristics'!$C:$C,0))),"",INDEX('Policy Characteristics'!D:D,MATCH($C1250,'Policy Characteristics'!$C:$C,0)))</f>
        <v/>
      </c>
      <c r="K1250" s="357" t="str">
        <f>IF(ISBLANK(INDEX('Policy Characteristics'!E:E,MATCH($C1250,'Policy Characteristics'!$C:$C,0))),"",INDEX('Policy Characteristics'!E:E,MATCH($C1250,'Policy Characteristics'!$C:$C,0)))</f>
        <v>GRA remaining cash flow changes</v>
      </c>
      <c r="L1250" s="357">
        <f>IF(ISBLANK(INDEX('Policy Characteristics'!F:F,MATCH($C1250,'Policy Characteristics'!$C:$C,0))),"",INDEX('Policy Characteristics'!F:F,MATCH($C1250,'Policy Characteristics'!$C:$C,0)))</f>
        <v>0</v>
      </c>
      <c r="M1250" s="357">
        <f>IF(ISBLANK(INDEX('Policy Characteristics'!G:G,MATCH($C1250,'Policy Characteristics'!$C:$C,0))),"",INDEX('Policy Characteristics'!G:G,MATCH($C1250,'Policy Characteristics'!$C:$C,0)))</f>
        <v>10</v>
      </c>
      <c r="N1250" s="357">
        <f>IF(ISBLANK(INDEX('Policy Characteristics'!H:H,MATCH($C1250,'Policy Characteristics'!$C:$C,0))),"",INDEX('Policy Characteristics'!H:H,MATCH($C1250,'Policy Characteristics'!$C:$C,0)))</f>
        <v>1</v>
      </c>
      <c r="O1250" s="357" t="str">
        <f>IF(ISBLANK(INDEX('Policy Characteristics'!I:I,MATCH($C1250,'Policy Characteristics'!$C:$C,0))),"",INDEX('Policy Characteristics'!I:I,MATCH($C1250,'Policy Characteristics'!$C:$C,0)))</f>
        <v>weight</v>
      </c>
      <c r="P1250" s="35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357" t="str">
        <f>IF(ISBLANK(INDEX('Policy Characteristics'!K:K,MATCH($C1250,'Policy Characteristics'!$C:$C,0))),"",INDEX('Policy Characteristics'!K:K,MATCH($C1250,'Policy Characteristics'!$C:$C,0)))</f>
        <v>io-model.html</v>
      </c>
      <c r="R1250" s="357" t="str">
        <f>IF(ISBLANK(INDEX('Policy Characteristics'!L:L,MATCH($C1250,'Policy Characteristics'!$C:$C,0))),"",INDEX('Policy Characteristics'!L:L,MATCH($C1250,'Policy Characteristics'!$C:$C,0)))</f>
        <v/>
      </c>
    </row>
    <row r="1251" spans="1:18" x14ac:dyDescent="0.25">
      <c r="A1251" s="357" t="str">
        <f>IF(ISBLANK(INDEX('Policy Characteristics'!A:A,MATCH($C1251,'Policy Characteristics'!$C:$C,0))),"",INDEX('Policy Characteristics'!A:A,MATCH($C1251,'Policy Characteristics'!$C:$C,0)))</f>
        <v>Government Revenue Accounting</v>
      </c>
      <c r="B1251" s="357" t="str">
        <f>IF(ISBLANK(INDEX('Policy Characteristics'!B:B,MATCH($C1251,'Policy Characteristics'!$C:$C,0))),"",INDEX('Policy Characteristics'!B:B,MATCH($C1251,'Policy Characteristics'!$C:$C,0)))</f>
        <v>Remaining Government Cash Flows</v>
      </c>
      <c r="C1251" s="367" t="str">
        <f t="shared" si="86"/>
        <v>GRA for Remaining Government Cash Flow Changes</v>
      </c>
      <c r="D1251" s="4" t="s">
        <v>3078</v>
      </c>
      <c r="F1251" s="4" t="s">
        <v>3082</v>
      </c>
      <c r="H1251" s="270">
        <v>588</v>
      </c>
      <c r="I1251" s="5" t="str">
        <f t="shared" si="85"/>
        <v>Yes</v>
      </c>
      <c r="J1251" s="359" t="str">
        <f>IF(ISBLANK(INDEX('Policy Characteristics'!D:D,MATCH($C1251,'Policy Characteristics'!$C:$C,0))),"",INDEX('Policy Characteristics'!D:D,MATCH($C1251,'Policy Characteristics'!$C:$C,0)))</f>
        <v/>
      </c>
      <c r="K1251" s="357" t="str">
        <f>IF(ISBLANK(INDEX('Policy Characteristics'!E:E,MATCH($C1251,'Policy Characteristics'!$C:$C,0))),"",INDEX('Policy Characteristics'!E:E,MATCH($C1251,'Policy Characteristics'!$C:$C,0)))</f>
        <v>GRA remaining cash flow changes</v>
      </c>
      <c r="L1251" s="357">
        <f>IF(ISBLANK(INDEX('Policy Characteristics'!F:F,MATCH($C1251,'Policy Characteristics'!$C:$C,0))),"",INDEX('Policy Characteristics'!F:F,MATCH($C1251,'Policy Characteristics'!$C:$C,0)))</f>
        <v>0</v>
      </c>
      <c r="M1251" s="357">
        <f>IF(ISBLANK(INDEX('Policy Characteristics'!G:G,MATCH($C1251,'Policy Characteristics'!$C:$C,0))),"",INDEX('Policy Characteristics'!G:G,MATCH($C1251,'Policy Characteristics'!$C:$C,0)))</f>
        <v>10</v>
      </c>
      <c r="N1251" s="357">
        <f>IF(ISBLANK(INDEX('Policy Characteristics'!H:H,MATCH($C1251,'Policy Characteristics'!$C:$C,0))),"",INDEX('Policy Characteristics'!H:H,MATCH($C1251,'Policy Characteristics'!$C:$C,0)))</f>
        <v>1</v>
      </c>
      <c r="O1251" s="357" t="str">
        <f>IF(ISBLANK(INDEX('Policy Characteristics'!I:I,MATCH($C1251,'Policy Characteristics'!$C:$C,0))),"",INDEX('Policy Characteristics'!I:I,MATCH($C1251,'Policy Characteristics'!$C:$C,0)))</f>
        <v>weight</v>
      </c>
      <c r="P1251" s="35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357" t="str">
        <f>IF(ISBLANK(INDEX('Policy Characteristics'!K:K,MATCH($C1251,'Policy Characteristics'!$C:$C,0))),"",INDEX('Policy Characteristics'!K:K,MATCH($C1251,'Policy Characteristics'!$C:$C,0)))</f>
        <v>io-model.html</v>
      </c>
      <c r="R1251" s="357" t="str">
        <f>IF(ISBLANK(INDEX('Policy Characteristics'!L:L,MATCH($C1251,'Policy Characteristics'!$C:$C,0))),"",INDEX('Policy Characteristics'!L:L,MATCH($C1251,'Policy Characteristics'!$C:$C,0)))</f>
        <v/>
      </c>
    </row>
    <row r="1252" spans="1:18" x14ac:dyDescent="0.25">
      <c r="A1252" s="357" t="str">
        <f>IF(ISBLANK(INDEX('Policy Characteristics'!A:A,MATCH($C1252,'Policy Characteristics'!$C:$C,0))),"",INDEX('Policy Characteristics'!A:A,MATCH($C1252,'Policy Characteristics'!$C:$C,0)))</f>
        <v>Government Revenue Accounting</v>
      </c>
      <c r="B1252" s="357" t="str">
        <f>IF(ISBLANK(INDEX('Policy Characteristics'!B:B,MATCH($C1252,'Policy Characteristics'!$C:$C,0))),"",INDEX('Policy Characteristics'!B:B,MATCH($C1252,'Policy Characteristics'!$C:$C,0)))</f>
        <v>Remaining Government Cash Flows</v>
      </c>
      <c r="C1252" s="367" t="str">
        <f t="shared" si="86"/>
        <v>GRA for Remaining Government Cash Flow Changes</v>
      </c>
      <c r="D1252" s="4" t="s">
        <v>3079</v>
      </c>
      <c r="F1252" s="4" t="s">
        <v>3083</v>
      </c>
      <c r="H1252" s="270">
        <v>589</v>
      </c>
      <c r="I1252" s="5" t="str">
        <f t="shared" si="85"/>
        <v>Yes</v>
      </c>
      <c r="J1252" s="359" t="str">
        <f>IF(ISBLANK(INDEX('Policy Characteristics'!D:D,MATCH($C1252,'Policy Characteristics'!$C:$C,0))),"",INDEX('Policy Characteristics'!D:D,MATCH($C1252,'Policy Characteristics'!$C:$C,0)))</f>
        <v/>
      </c>
      <c r="K1252" s="357" t="str">
        <f>IF(ISBLANK(INDEX('Policy Characteristics'!E:E,MATCH($C1252,'Policy Characteristics'!$C:$C,0))),"",INDEX('Policy Characteristics'!E:E,MATCH($C1252,'Policy Characteristics'!$C:$C,0)))</f>
        <v>GRA remaining cash flow changes</v>
      </c>
      <c r="L1252" s="357">
        <f>IF(ISBLANK(INDEX('Policy Characteristics'!F:F,MATCH($C1252,'Policy Characteristics'!$C:$C,0))),"",INDEX('Policy Characteristics'!F:F,MATCH($C1252,'Policy Characteristics'!$C:$C,0)))</f>
        <v>0</v>
      </c>
      <c r="M1252" s="357">
        <f>IF(ISBLANK(INDEX('Policy Characteristics'!G:G,MATCH($C1252,'Policy Characteristics'!$C:$C,0))),"",INDEX('Policy Characteristics'!G:G,MATCH($C1252,'Policy Characteristics'!$C:$C,0)))</f>
        <v>10</v>
      </c>
      <c r="N1252" s="357">
        <f>IF(ISBLANK(INDEX('Policy Characteristics'!H:H,MATCH($C1252,'Policy Characteristics'!$C:$C,0))),"",INDEX('Policy Characteristics'!H:H,MATCH($C1252,'Policy Characteristics'!$C:$C,0)))</f>
        <v>1</v>
      </c>
      <c r="O1252" s="357" t="str">
        <f>IF(ISBLANK(INDEX('Policy Characteristics'!I:I,MATCH($C1252,'Policy Characteristics'!$C:$C,0))),"",INDEX('Policy Characteristics'!I:I,MATCH($C1252,'Policy Characteristics'!$C:$C,0)))</f>
        <v>weight</v>
      </c>
      <c r="P1252" s="35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357" t="str">
        <f>IF(ISBLANK(INDEX('Policy Characteristics'!K:K,MATCH($C1252,'Policy Characteristics'!$C:$C,0))),"",INDEX('Policy Characteristics'!K:K,MATCH($C1252,'Policy Characteristics'!$C:$C,0)))</f>
        <v>io-model.html</v>
      </c>
      <c r="R1252" s="357" t="str">
        <f>IF(ISBLANK(INDEX('Policy Characteristics'!L:L,MATCH($C1252,'Policy Characteristics'!$C:$C,0))),"",INDEX('Policy Characteristics'!L:L,MATCH($C1252,'Policy Characteristics'!$C:$C,0)))</f>
        <v/>
      </c>
    </row>
    <row r="1253" spans="1:18" x14ac:dyDescent="0.25">
      <c r="A1253" s="357" t="str">
        <f>IF(ISBLANK(INDEX('Policy Characteristics'!A:A,MATCH($C1253,'Policy Characteristics'!$C:$C,0))),"",INDEX('Policy Characteristics'!A:A,MATCH($C1253,'Policy Characteristics'!$C:$C,0)))</f>
        <v>Control Settings</v>
      </c>
      <c r="B1253" s="357" t="str">
        <f>IF(ISBLANK(INDEX('Policy Characteristics'!B:B,MATCH($C1253,'Policy Characteristics'!$C:$C,0))),"",INDEX('Policy Characteristics'!B:B,MATCH($C1253,'Policy Characteristics'!$C:$C,0)))</f>
        <v>COVID-19 Recession</v>
      </c>
      <c r="C1253" s="366" t="s">
        <v>2932</v>
      </c>
      <c r="H1253" s="258">
        <v>543</v>
      </c>
      <c r="I1253" s="4" t="s">
        <v>45</v>
      </c>
      <c r="J1253" s="359" t="str">
        <f>IF(ISBLANK(INDEX('Policy Characteristics'!D:D,MATCH($C1253,'Policy Characteristics'!$C:$C,0))),"",INDEX('Policy Characteristics'!D:D,MATCH($C1253,'Policy Characteristics'!$C:$C,0)))</f>
        <v/>
      </c>
      <c r="K1253" s="357" t="str">
        <f>IF(ISBLANK(INDEX('Policy Characteristics'!E:E,MATCH($C1253,'Policy Characteristics'!$C:$C,0))),"",INDEX('Policy Characteristics'!E:E,MATCH($C1253,'Policy Characteristics'!$C:$C,0)))</f>
        <v>settings exogenous GDP adjustment</v>
      </c>
      <c r="L1253" s="379">
        <f>IF(ISBLANK(INDEX('Policy Characteristics'!F:F,MATCH($C1253,'Policy Characteristics'!$C:$C,0))),"",INDEX('Policy Characteristics'!F:F,MATCH($C1253,'Policy Characteristics'!$C:$C,0)))</f>
        <v>-0.08</v>
      </c>
      <c r="M1253" s="379">
        <f>IF(ISBLANK(INDEX('Policy Characteristics'!G:G,MATCH($C1253,'Policy Characteristics'!$C:$C,0))),"",INDEX('Policy Characteristics'!G:G,MATCH($C1253,'Policy Characteristics'!$C:$C,0)))</f>
        <v>0.02</v>
      </c>
      <c r="N1253" s="379">
        <f>IF(ISBLANK(INDEX('Policy Characteristics'!H:H,MATCH($C1253,'Policy Characteristics'!$C:$C,0))),"",INDEX('Policy Characteristics'!H:H,MATCH($C1253,'Policy Characteristics'!$C:$C,0)))</f>
        <v>1E-3</v>
      </c>
      <c r="O1253" s="357" t="str">
        <f>IF(ISBLANK(INDEX('Policy Characteristics'!I:I,MATCH($C1253,'Policy Characteristics'!$C:$C,0))),"",INDEX('Policy Characteristics'!I:I,MATCH($C1253,'Policy Characteristics'!$C:$C,0)))</f>
        <v>GDP growth rate (%)</v>
      </c>
      <c r="P1253" s="357" t="str">
        <f>IF(ISBLANK(INDEX('Policy Characteristics'!J:J,MATCH($C1253,'Policy Characteristics'!$C:$C,0))),"",INDEX('Policy Characteristics'!J:J,MATCH($C1253,'Policy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53" s="357" t="str">
        <f>IF(ISBLANK(INDEX('Policy Characteristics'!K:K,MATCH($C1253,'Policy Characteristics'!$C:$C,0))),"",INDEX('Policy Characteristics'!K:K,MATCH($C1253,'Policy Characteristics'!$C:$C,0)))</f>
        <v/>
      </c>
      <c r="R1253" s="357" t="str">
        <f>IF(ISBLANK(INDEX('Policy Characteristics'!L:L,MATCH($C1253,'Policy Characteristics'!$C:$C,0))),"",INDEX('Policy Characteristics'!L:L,MATCH($C1253,'Policy Characteristics'!$C:$C,0)))</f>
        <v/>
      </c>
    </row>
    <row r="1254" spans="1:18" x14ac:dyDescent="0.25">
      <c r="A1254" s="357" t="str">
        <f>IF(ISBLANK(INDEX('Policy Characteristics'!A:A,MATCH($C1254,'Policy Characteristics'!$C:$C,0))),"",INDEX('Policy Characteristics'!A:A,MATCH($C1254,'Policy Characteristics'!$C:$C,0)))</f>
        <v>Control Settings</v>
      </c>
      <c r="B1254" s="357" t="str">
        <f>IF(ISBLANK(INDEX('Policy Characteristics'!B:B,MATCH($C1254,'Policy Characteristics'!$C:$C,0))),"",INDEX('Policy Characteristics'!B:B,MATCH($C1254,'Policy Characteristics'!$C:$C,0)))</f>
        <v>Use 20-Year GWP Values</v>
      </c>
      <c r="C1254" s="366" t="s">
        <v>3476</v>
      </c>
      <c r="H1254" s="296">
        <v>1601</v>
      </c>
      <c r="I1254" s="4" t="s">
        <v>45</v>
      </c>
      <c r="J1254" s="359" t="str">
        <f>IF(ISBLANK(INDEX('Policy Characteristics'!D:D,MATCH($C1254,'Policy Characteristics'!$C:$C,0))),"",INDEX('Policy Characteristics'!D:D,MATCH($C1254,'Policy Characteristics'!$C:$C,0)))</f>
        <v/>
      </c>
      <c r="K1254" s="357" t="str">
        <f>IF(ISBLANK(INDEX('Policy Characteristics'!E:E,MATCH($C1254,'Policy Characteristics'!$C:$C,0))),"",INDEX('Policy Characteristics'!E:E,MATCH($C1254,'Policy Characteristics'!$C:$C,0)))</f>
        <v/>
      </c>
      <c r="L1254" s="379">
        <f>IF(ISBLANK(INDEX('Policy Characteristics'!F:F,MATCH($C1254,'Policy Characteristics'!$C:$C,0))),"",INDEX('Policy Characteristics'!F:F,MATCH($C1254,'Policy Characteristics'!$C:$C,0)))</f>
        <v>0</v>
      </c>
      <c r="M1254" s="379">
        <f>IF(ISBLANK(INDEX('Policy Characteristics'!G:G,MATCH($C1254,'Policy Characteristics'!$C:$C,0))),"",INDEX('Policy Characteristics'!G:G,MATCH($C1254,'Policy Characteristics'!$C:$C,0)))</f>
        <v>1</v>
      </c>
      <c r="N1254" s="379">
        <f>IF(ISBLANK(INDEX('Policy Characteristics'!H:H,MATCH($C1254,'Policy Characteristics'!$C:$C,0))),"",INDEX('Policy Characteristics'!H:H,MATCH($C1254,'Policy Characteristics'!$C:$C,0)))</f>
        <v>1</v>
      </c>
      <c r="O1254" s="357" t="str">
        <f>IF(ISBLANK(INDEX('Policy Characteristics'!I:I,MATCH($C1254,'Policy Characteristics'!$C:$C,0))),"",INDEX('Policy Characteristics'!I:I,MATCH($C1254,'Policy Characteristics'!$C:$C,0)))</f>
        <v>on/off</v>
      </c>
      <c r="P1254" s="357" t="str">
        <f>IF(ISBLANK(INDEX('Policy Characteristics'!J:J,MATCH($C1254,'Policy Characteristics'!$C:$C,0))),"",INDEX('Policy Characteristics'!J:J,MATCH($C1254,'Policy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54" s="357" t="str">
        <f>IF(ISBLANK(INDEX('Policy Characteristics'!K:K,MATCH($C1254,'Policy Characteristics'!$C:$C,0))),"",INDEX('Policy Characteristics'!K:K,MATCH($C1254,'Policy Characteristics'!$C:$C,0)))</f>
        <v/>
      </c>
      <c r="R1254" s="357" t="str">
        <f>IF(ISBLANK(INDEX('Policy Characteristics'!L:L,MATCH($C1254,'Policy Characteristics'!$C:$C,0))),"",INDEX('Policy Characteristics'!L:L,MATCH($C1254,'Policy Characteristics'!$C:$C,0)))</f>
        <v/>
      </c>
    </row>
  </sheetData>
  <sortState xmlns:xlrd2="http://schemas.microsoft.com/office/spreadsheetml/2017/richdata2" ref="A129:I149">
    <sortCondition ref="B129:B149"/>
  </sortState>
  <conditionalFormatting sqref="I76:I88 I1174 I90:I99 I1:I9 I12:I19 I24 I33:I36 I43:I46 I53:I59 I38:I39 I48:I49 I63:I64 I1158:I1172 I1213 I1218 I1223 I1228 I1233 I1238 I1243 I1248 I113 I1123:I1155 I1176:I1206 I126:I346 I348 I351 I354 I357 I360 I363 I366 I368:I376 I378 I380:I388 I1208 I1253:I1048576 I464:I1121">
    <cfRule type="containsText" dxfId="55" priority="124" operator="containsText" text="No">
      <formula>NOT(ISERROR(SEARCH("No",I1)))</formula>
    </cfRule>
  </conditionalFormatting>
  <conditionalFormatting sqref="I1175">
    <cfRule type="containsText" dxfId="54" priority="123" operator="containsText" text="No">
      <formula>NOT(ISERROR(SEARCH("No",I1175)))</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22">
    <cfRule type="containsText" dxfId="47" priority="110" operator="containsText" text="No">
      <formula>NOT(ISERROR(SEARCH("No",I1122)))</formula>
    </cfRule>
  </conditionalFormatting>
  <conditionalFormatting sqref="I1173">
    <cfRule type="containsText" dxfId="46" priority="109" operator="containsText" text="No">
      <formula>NOT(ISERROR(SEARCH("No",I1173)))</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56:I1157">
    <cfRule type="containsText" dxfId="33" priority="61" operator="containsText" text="No">
      <formula>NOT(ISERROR(SEARCH("No",I1156)))</formula>
    </cfRule>
  </conditionalFormatting>
  <conditionalFormatting sqref="I1207">
    <cfRule type="containsText" dxfId="32" priority="60" operator="containsText" text="No">
      <formula>NOT(ISERROR(SEARCH("No",I1207)))</formula>
    </cfRule>
  </conditionalFormatting>
  <conditionalFormatting sqref="I747:I966 I968:I996">
    <cfRule type="containsText" dxfId="31" priority="35" operator="containsText" text="No">
      <formula>NOT(ISERROR(SEARCH("No",I747)))</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7">
    <cfRule type="containsText" dxfId="17" priority="11" operator="containsText" text="No">
      <formula>NOT(ISERROR(SEARCH("No",I967)))</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A19" sqref="A19"/>
    </sheetView>
  </sheetViews>
  <sheetFormatPr defaultColWidth="9.140625" defaultRowHeight="15" x14ac:dyDescent="0.25"/>
  <cols>
    <col min="1" max="2" width="76.85546875" style="194" customWidth="1"/>
    <col min="3" max="16384" width="9.140625" style="194"/>
  </cols>
  <sheetData>
    <row r="1" spans="1:2" x14ac:dyDescent="0.25">
      <c r="A1" s="461" t="s">
        <v>2919</v>
      </c>
      <c r="B1" s="461"/>
    </row>
    <row r="2" spans="1:2" x14ac:dyDescent="0.25">
      <c r="A2" s="248" t="s">
        <v>2920</v>
      </c>
      <c r="B2" s="248" t="s">
        <v>2921</v>
      </c>
    </row>
    <row r="3" spans="1:2" x14ac:dyDescent="0.25">
      <c r="A3" s="249" t="s">
        <v>375</v>
      </c>
      <c r="B3" s="194" t="str">
        <f>A3</f>
        <v>million metric tons / year</v>
      </c>
    </row>
    <row r="4" spans="1:2" x14ac:dyDescent="0.25">
      <c r="A4" s="249" t="s">
        <v>3479</v>
      </c>
      <c r="B4" s="194" t="str">
        <f>A4</f>
        <v>g CO2e / 2020 dollar</v>
      </c>
    </row>
    <row r="5" spans="1:2" x14ac:dyDescent="0.25">
      <c r="A5" s="250" t="s">
        <v>2364</v>
      </c>
      <c r="B5" s="194" t="str">
        <f t="shared" ref="B5:B43" si="0">A5</f>
        <v>thousand metric tons / year</v>
      </c>
    </row>
    <row r="6" spans="1:2" x14ac:dyDescent="0.25">
      <c r="A6" s="250" t="s">
        <v>3480</v>
      </c>
      <c r="B6" s="194" t="str">
        <f>A6</f>
        <v>g CO2 / 2020 dollar</v>
      </c>
    </row>
    <row r="7" spans="1:2" ht="30" x14ac:dyDescent="0.25">
      <c r="A7" s="250" t="s">
        <v>3516</v>
      </c>
      <c r="B7" s="194" t="str">
        <f t="shared" si="0"/>
        <v>2020 dollars / metric ton CO2e abated, Annual average abatement (million metric tons CO2e)</v>
      </c>
    </row>
    <row r="8" spans="1:2" x14ac:dyDescent="0.25">
      <c r="A8" s="250" t="s">
        <v>3481</v>
      </c>
      <c r="B8" s="194" t="str">
        <f t="shared" si="0"/>
        <v>billion 2020 dollars / year</v>
      </c>
    </row>
    <row r="9" spans="1:2" x14ac:dyDescent="0.25">
      <c r="A9" s="250" t="s">
        <v>3482</v>
      </c>
      <c r="B9" s="194" t="str">
        <f t="shared" si="0"/>
        <v>billion 2020 dollars</v>
      </c>
    </row>
    <row r="10" spans="1:2" x14ac:dyDescent="0.25">
      <c r="A10" s="250" t="s">
        <v>2966</v>
      </c>
      <c r="B10" s="194" t="str">
        <f t="shared" si="0"/>
        <v>jobs</v>
      </c>
    </row>
    <row r="11" spans="1:2" x14ac:dyDescent="0.25">
      <c r="A11" s="250" t="s">
        <v>3010</v>
      </c>
      <c r="B11" s="194" t="str">
        <f t="shared" si="0"/>
        <v>incidents / year</v>
      </c>
    </row>
    <row r="12" spans="1:2" x14ac:dyDescent="0.25">
      <c r="A12" s="250" t="s">
        <v>2985</v>
      </c>
      <c r="B12" s="194" t="str">
        <f t="shared" si="0"/>
        <v>% change</v>
      </c>
    </row>
    <row r="13" spans="1:2" x14ac:dyDescent="0.25">
      <c r="A13" s="250" t="s">
        <v>3483</v>
      </c>
      <c r="B13" s="194" t="str">
        <f t="shared" si="0"/>
        <v>2020 dollars / employee-year</v>
      </c>
    </row>
    <row r="14" spans="1:2" x14ac:dyDescent="0.25">
      <c r="A14" s="250" t="s">
        <v>376</v>
      </c>
      <c r="B14" s="194" t="str">
        <f t="shared" si="0"/>
        <v>lives / year</v>
      </c>
    </row>
    <row r="15" spans="1:2" x14ac:dyDescent="0.25">
      <c r="A15" s="250" t="s">
        <v>377</v>
      </c>
      <c r="B15" s="194" t="str">
        <f t="shared" si="0"/>
        <v>terawatt-hours (TWh) / year</v>
      </c>
    </row>
    <row r="16" spans="1:2" x14ac:dyDescent="0.25">
      <c r="A16" s="250" t="s">
        <v>3562</v>
      </c>
      <c r="B16" s="194" t="str">
        <f t="shared" si="0"/>
        <v>%</v>
      </c>
    </row>
    <row r="17" spans="1:2" x14ac:dyDescent="0.25">
      <c r="A17" s="250" t="s">
        <v>3563</v>
      </c>
      <c r="B17" s="194" t="str">
        <f t="shared" si="0"/>
        <v>metric tons CO2e / megawatt-hour (MWh)</v>
      </c>
    </row>
    <row r="18" spans="1:2" x14ac:dyDescent="0.25">
      <c r="A18" s="250" t="s">
        <v>3564</v>
      </c>
      <c r="B18" s="194" t="str">
        <f t="shared" si="0"/>
        <v>kilowatt-hour / 2020 dollars</v>
      </c>
    </row>
    <row r="19" spans="1:2" x14ac:dyDescent="0.25">
      <c r="A19" s="250" t="s">
        <v>378</v>
      </c>
      <c r="B19" s="194" t="str">
        <f t="shared" si="0"/>
        <v>gigawatts (GW) / year</v>
      </c>
    </row>
    <row r="20" spans="1:2" x14ac:dyDescent="0.25">
      <c r="A20" s="250" t="s">
        <v>3484</v>
      </c>
      <c r="B20" s="194" t="str">
        <f t="shared" si="0"/>
        <v>2020 dollars / megawatt-hour (MWh)</v>
      </c>
    </row>
    <row r="21" spans="1:2" x14ac:dyDescent="0.25">
      <c r="A21" s="250" t="s">
        <v>2516</v>
      </c>
      <c r="B21" s="194" t="str">
        <f t="shared" si="0"/>
        <v>cubic km / yr</v>
      </c>
    </row>
    <row r="22" spans="1:2" x14ac:dyDescent="0.25">
      <c r="A22" s="250" t="s">
        <v>2428</v>
      </c>
      <c r="B22" s="194" t="str">
        <f t="shared" si="0"/>
        <v>trillion passenger-miles / year</v>
      </c>
    </row>
    <row r="23" spans="1:2" x14ac:dyDescent="0.25">
      <c r="A23" s="250" t="s">
        <v>2429</v>
      </c>
      <c r="B23" s="194" t="str">
        <f t="shared" si="0"/>
        <v>trillion freight ton-miles / year</v>
      </c>
    </row>
    <row r="24" spans="1:2" x14ac:dyDescent="0.25">
      <c r="A24" s="250" t="s">
        <v>506</v>
      </c>
      <c r="B24" s="194" t="str">
        <f t="shared" si="0"/>
        <v>million vehicles / year</v>
      </c>
    </row>
    <row r="25" spans="1:2" x14ac:dyDescent="0.25">
      <c r="A25" s="250" t="s">
        <v>2406</v>
      </c>
      <c r="B25" s="194" t="str">
        <f t="shared" si="0"/>
        <v>thousand vehicles / year</v>
      </c>
    </row>
    <row r="26" spans="1:2" x14ac:dyDescent="0.25">
      <c r="A26" s="250" t="s">
        <v>2405</v>
      </c>
      <c r="B26" s="194" t="str">
        <f t="shared" si="0"/>
        <v>million vehicles</v>
      </c>
    </row>
    <row r="27" spans="1:2" x14ac:dyDescent="0.25">
      <c r="A27" s="250" t="s">
        <v>2438</v>
      </c>
      <c r="B27" s="194" t="str">
        <f t="shared" si="0"/>
        <v>thousand vehicles</v>
      </c>
    </row>
    <row r="28" spans="1:2" x14ac:dyDescent="0.25">
      <c r="A28" s="250" t="s">
        <v>483</v>
      </c>
      <c r="B28" s="194" t="str">
        <f t="shared" si="0"/>
        <v>quads / year</v>
      </c>
    </row>
    <row r="29" spans="1:2" x14ac:dyDescent="0.25">
      <c r="A29" s="250" t="s">
        <v>3485</v>
      </c>
      <c r="B29" s="194" t="str">
        <f>A29</f>
        <v>thousand BTU / 2020 dollar</v>
      </c>
    </row>
    <row r="30" spans="1:2" x14ac:dyDescent="0.25">
      <c r="A30" s="250" t="s">
        <v>2411</v>
      </c>
      <c r="B30" s="194" t="str">
        <f t="shared" si="0"/>
        <v>millions of short tons / year</v>
      </c>
    </row>
    <row r="31" spans="1:2" x14ac:dyDescent="0.25">
      <c r="A31" s="250" t="s">
        <v>2412</v>
      </c>
      <c r="B31" s="194" t="str">
        <f t="shared" si="0"/>
        <v>trillion cubic feet / year</v>
      </c>
    </row>
    <row r="32" spans="1:2" x14ac:dyDescent="0.25">
      <c r="A32" s="250" t="s">
        <v>3518</v>
      </c>
      <c r="B32" s="194" t="str">
        <f t="shared" si="0"/>
        <v>million barrels of oil / year</v>
      </c>
    </row>
    <row r="33" spans="1:2" x14ac:dyDescent="0.25">
      <c r="A33" s="250" t="s">
        <v>2717</v>
      </c>
      <c r="B33" s="194" t="str">
        <f t="shared" si="0"/>
        <v>million gallons / year</v>
      </c>
    </row>
    <row r="34" spans="1:2" x14ac:dyDescent="0.25">
      <c r="A34" s="250" t="s">
        <v>2475</v>
      </c>
      <c r="B34" s="194" t="str">
        <f t="shared" si="0"/>
        <v>trillion BTU / year</v>
      </c>
    </row>
    <row r="35" spans="1:2" x14ac:dyDescent="0.25">
      <c r="A35" s="250" t="s">
        <v>3486</v>
      </c>
      <c r="B35" s="194" t="str">
        <f t="shared" si="0"/>
        <v>2020 dollars / short ton</v>
      </c>
    </row>
    <row r="36" spans="1:2" x14ac:dyDescent="0.25">
      <c r="A36" s="250" t="s">
        <v>3487</v>
      </c>
      <c r="B36" s="194" t="str">
        <f t="shared" si="0"/>
        <v>2020 dollars / thousand cubic feet</v>
      </c>
    </row>
    <row r="37" spans="1:2" x14ac:dyDescent="0.25">
      <c r="A37" s="250" t="s">
        <v>3488</v>
      </c>
      <c r="B37" s="194" t="str">
        <f t="shared" si="0"/>
        <v>2020 dollars / gallon</v>
      </c>
    </row>
    <row r="38" spans="1:2" x14ac:dyDescent="0.25">
      <c r="A38" s="250" t="s">
        <v>3517</v>
      </c>
      <c r="B38" s="194" t="str">
        <f t="shared" si="0"/>
        <v>2020 dollars / barrel of oil</v>
      </c>
    </row>
    <row r="39" spans="1:2" x14ac:dyDescent="0.25">
      <c r="A39" s="250" t="s">
        <v>3489</v>
      </c>
      <c r="B39" s="194" t="str">
        <f t="shared" si="0"/>
        <v>2020 dollars / kg</v>
      </c>
    </row>
    <row r="40" spans="1:2" x14ac:dyDescent="0.25">
      <c r="A40" s="250" t="s">
        <v>3490</v>
      </c>
      <c r="B40" s="194" t="str">
        <f t="shared" si="0"/>
        <v>2020 dollars / kilowatt-hour (kWh)</v>
      </c>
    </row>
    <row r="41" spans="1:2" x14ac:dyDescent="0.25">
      <c r="A41" s="250" t="s">
        <v>3491</v>
      </c>
      <c r="B41" s="194" t="str">
        <f t="shared" si="0"/>
        <v>cost of eqpt. to capture 1 metric ton CO2e/yr (2020 dollars)</v>
      </c>
    </row>
    <row r="42" spans="1:2" x14ac:dyDescent="0.25">
      <c r="A42" s="250" t="s">
        <v>3492</v>
      </c>
      <c r="B42" s="194" t="str">
        <f t="shared" si="0"/>
        <v>million 2020 dollars / megawatt (MW)</v>
      </c>
    </row>
    <row r="43" spans="1:2" x14ac:dyDescent="0.25">
      <c r="A43" s="250" t="s">
        <v>3493</v>
      </c>
      <c r="B43" s="194" t="str">
        <f t="shared" si="0"/>
        <v>cost of eqpt. to produce 1 kg H2/yr (2020 dollars)</v>
      </c>
    </row>
    <row r="45" spans="1:2" x14ac:dyDescent="0.25">
      <c r="A45" s="461" t="s">
        <v>2923</v>
      </c>
      <c r="B45" s="461"/>
    </row>
    <row r="46" spans="1:2" x14ac:dyDescent="0.25">
      <c r="A46" s="248" t="s">
        <v>2920</v>
      </c>
      <c r="B46" s="248" t="s">
        <v>2921</v>
      </c>
    </row>
    <row r="47" spans="1:2" x14ac:dyDescent="0.25">
      <c r="A47" s="184" t="s">
        <v>143</v>
      </c>
      <c r="B47" s="194" t="str">
        <f t="shared" ref="B47:B48" si="1">A47</f>
        <v>$/metric ton CO2e</v>
      </c>
    </row>
    <row r="48" spans="1:2" x14ac:dyDescent="0.25">
      <c r="A48" s="184" t="s">
        <v>145</v>
      </c>
      <c r="B48" s="194" t="str">
        <f t="shared" si="1"/>
        <v>$/MWh</v>
      </c>
    </row>
    <row r="59" spans="1:1" x14ac:dyDescent="0.25">
      <c r="A59" s="4"/>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81"/>
  <sheetViews>
    <sheetView topLeftCell="G1" zoomScale="145" zoomScaleNormal="145" workbookViewId="0">
      <pane ySplit="1" topLeftCell="A134" activePane="bottomLeft" state="frozen"/>
      <selection pane="bottomLeft" activeCell="I135" sqref="I135"/>
    </sheetView>
  </sheetViews>
  <sheetFormatPr defaultColWidth="9.140625" defaultRowHeight="15" x14ac:dyDescent="0.25"/>
  <cols>
    <col min="1" max="1" width="37.42578125" style="68" customWidth="1"/>
    <col min="2" max="2" width="27.42578125" style="68" customWidth="1"/>
    <col min="3" max="3" width="9" style="4" customWidth="1"/>
    <col min="4" max="4" width="18.5703125" style="68" customWidth="1"/>
    <col min="5" max="5" width="18.140625" style="68" customWidth="1"/>
    <col min="6" max="6" width="34.140625" style="4" customWidth="1"/>
    <col min="7" max="7" width="95" style="68" customWidth="1"/>
    <col min="8" max="8" width="37.42578125" style="68" customWidth="1"/>
    <col min="9" max="9" width="34.42578125" style="68" customWidth="1"/>
    <col min="10" max="10" width="25.42578125" style="68" customWidth="1"/>
    <col min="11" max="11" width="11.140625" style="68" customWidth="1"/>
    <col min="12" max="13" width="16" style="68" customWidth="1"/>
    <col min="14" max="14" width="37.42578125" style="68" customWidth="1"/>
    <col min="15" max="15" width="25.42578125" style="68" customWidth="1"/>
    <col min="16" max="16" width="11.140625" style="68" customWidth="1"/>
    <col min="17" max="18" width="16" style="68" customWidth="1"/>
    <col min="19" max="19" width="37.42578125" style="68" customWidth="1"/>
    <col min="20" max="16384" width="9.140625" style="68"/>
  </cols>
  <sheetData>
    <row r="1" spans="1:19" s="193" customFormat="1" ht="30" x14ac:dyDescent="0.25">
      <c r="A1" s="190" t="s">
        <v>2355</v>
      </c>
      <c r="B1" s="191" t="s">
        <v>2356</v>
      </c>
      <c r="C1" s="252" t="s">
        <v>2922</v>
      </c>
      <c r="D1" s="191" t="s">
        <v>61</v>
      </c>
      <c r="E1" s="191" t="s">
        <v>63</v>
      </c>
      <c r="F1" s="251" t="s">
        <v>465</v>
      </c>
      <c r="G1" s="191" t="s">
        <v>62</v>
      </c>
      <c r="H1" s="191" t="s">
        <v>2365</v>
      </c>
      <c r="I1" s="192" t="s">
        <v>321</v>
      </c>
      <c r="J1" s="271" t="s">
        <v>3084</v>
      </c>
      <c r="K1" s="271" t="s">
        <v>3085</v>
      </c>
      <c r="L1" s="271" t="s">
        <v>3086</v>
      </c>
      <c r="M1" s="271" t="s">
        <v>3087</v>
      </c>
      <c r="N1" s="271" t="s">
        <v>3088</v>
      </c>
      <c r="O1" s="271" t="s">
        <v>3089</v>
      </c>
      <c r="P1" s="271" t="s">
        <v>3090</v>
      </c>
      <c r="Q1" s="271" t="s">
        <v>3091</v>
      </c>
      <c r="R1" s="271" t="s">
        <v>3092</v>
      </c>
      <c r="S1" s="271" t="s">
        <v>3093</v>
      </c>
    </row>
    <row r="2" spans="1:19" ht="90" x14ac:dyDescent="0.25">
      <c r="A2" s="197" t="s">
        <v>2370</v>
      </c>
      <c r="B2" s="195" t="s">
        <v>2371</v>
      </c>
      <c r="C2" s="246">
        <v>1</v>
      </c>
      <c r="D2" s="195" t="s">
        <v>64</v>
      </c>
      <c r="E2" s="195" t="s">
        <v>65</v>
      </c>
      <c r="F2" s="4" t="str">
        <f>UnitControlCenter!$B$3</f>
        <v>million metric tons / year</v>
      </c>
      <c r="G2" s="195" t="s">
        <v>182</v>
      </c>
      <c r="J2" s="4" t="s">
        <v>3290</v>
      </c>
      <c r="K2" s="4">
        <v>2030</v>
      </c>
      <c r="L2" s="6">
        <f>0.48*'Target Calculations'!B695</f>
        <v>3268.5355517883677</v>
      </c>
      <c r="M2" s="6">
        <f>0.5*'Target Calculations'!B695</f>
        <v>3404.7245331128829</v>
      </c>
      <c r="N2" s="4" t="s">
        <v>3291</v>
      </c>
    </row>
    <row r="3" spans="1:19" x14ac:dyDescent="0.25">
      <c r="A3" s="197" t="s">
        <v>2370</v>
      </c>
      <c r="B3" s="195" t="s">
        <v>2372</v>
      </c>
      <c r="C3" s="199">
        <v>1</v>
      </c>
      <c r="D3" s="196" t="s">
        <v>64</v>
      </c>
      <c r="E3" s="196" t="s">
        <v>65</v>
      </c>
      <c r="F3" s="4" t="str">
        <f>UnitControlCenter!$B$3</f>
        <v>million metric tons / year</v>
      </c>
      <c r="G3" s="195" t="s">
        <v>2354</v>
      </c>
      <c r="I3" s="195"/>
    </row>
    <row r="4" spans="1:19" ht="90" x14ac:dyDescent="0.25">
      <c r="A4" s="197" t="s">
        <v>2370</v>
      </c>
      <c r="B4" s="196" t="s">
        <v>2373</v>
      </c>
      <c r="C4" s="246">
        <v>1</v>
      </c>
      <c r="D4" s="195" t="s">
        <v>66</v>
      </c>
      <c r="E4" s="195" t="s">
        <v>67</v>
      </c>
      <c r="F4" s="4" t="str">
        <f>UnitControlCenter!$B$3</f>
        <v>million metric tons / year</v>
      </c>
      <c r="G4" s="195" t="s">
        <v>2898</v>
      </c>
      <c r="H4" s="195" t="s">
        <v>2899</v>
      </c>
      <c r="I4" s="195" t="s">
        <v>2900</v>
      </c>
    </row>
    <row r="5" spans="1:19" ht="30" x14ac:dyDescent="0.25">
      <c r="A5" s="197" t="s">
        <v>2370</v>
      </c>
      <c r="B5" s="196" t="s">
        <v>2374</v>
      </c>
      <c r="C5" s="246">
        <v>1</v>
      </c>
      <c r="D5" s="195" t="s">
        <v>66</v>
      </c>
      <c r="E5" s="195" t="s">
        <v>67</v>
      </c>
      <c r="F5" s="4" t="str">
        <f>UnitControlCenter!$B$3</f>
        <v>million metric tons / year</v>
      </c>
      <c r="G5" s="195" t="s">
        <v>2901</v>
      </c>
      <c r="H5" s="195" t="s">
        <v>2902</v>
      </c>
      <c r="I5" s="195" t="s">
        <v>2903</v>
      </c>
    </row>
    <row r="6" spans="1:19" ht="30" x14ac:dyDescent="0.25">
      <c r="A6" s="197" t="s">
        <v>2370</v>
      </c>
      <c r="B6" s="196" t="s">
        <v>2375</v>
      </c>
      <c r="C6" s="246">
        <v>1</v>
      </c>
      <c r="D6" s="195" t="s">
        <v>66</v>
      </c>
      <c r="E6" s="195" t="s">
        <v>67</v>
      </c>
      <c r="F6" s="4" t="str">
        <f>UnitControlCenter!$B$3</f>
        <v>million metric tons / year</v>
      </c>
      <c r="G6" s="195" t="s">
        <v>2685</v>
      </c>
      <c r="H6" s="68" t="s">
        <v>2686</v>
      </c>
      <c r="I6" s="195" t="s">
        <v>2687</v>
      </c>
    </row>
    <row r="7" spans="1:19" x14ac:dyDescent="0.25">
      <c r="A7" s="197" t="s">
        <v>2370</v>
      </c>
      <c r="B7" s="196" t="s">
        <v>2976</v>
      </c>
      <c r="C7" s="247">
        <v>0</v>
      </c>
      <c r="D7" s="195" t="s">
        <v>64</v>
      </c>
      <c r="E7" s="195" t="s">
        <v>65</v>
      </c>
      <c r="F7" s="1" t="str">
        <f>UnitControlCenter!$B$4</f>
        <v>g CO2e / 2020 dollar</v>
      </c>
      <c r="G7" s="195" t="s">
        <v>2925</v>
      </c>
      <c r="I7" s="195"/>
    </row>
    <row r="8" spans="1:19" x14ac:dyDescent="0.25">
      <c r="A8" s="197" t="s">
        <v>2370</v>
      </c>
      <c r="B8" s="196" t="s">
        <v>136</v>
      </c>
      <c r="C8" s="246">
        <v>1</v>
      </c>
      <c r="D8" s="195" t="s">
        <v>64</v>
      </c>
      <c r="E8" s="195" t="s">
        <v>65</v>
      </c>
      <c r="F8" s="4" t="str">
        <f>UnitControlCenter!$B$3</f>
        <v>million metric tons / year</v>
      </c>
      <c r="G8" s="195" t="s">
        <v>2480</v>
      </c>
      <c r="I8" s="195"/>
    </row>
    <row r="9" spans="1:19" x14ac:dyDescent="0.25">
      <c r="A9" s="197" t="s">
        <v>2370</v>
      </c>
      <c r="B9" s="196" t="s">
        <v>2478</v>
      </c>
      <c r="C9" s="246">
        <v>1</v>
      </c>
      <c r="D9" s="195" t="s">
        <v>64</v>
      </c>
      <c r="E9" s="195" t="s">
        <v>65</v>
      </c>
      <c r="F9" s="4" t="str">
        <f>UnitControlCenter!$B$3</f>
        <v>million metric tons / year</v>
      </c>
      <c r="G9" s="195" t="s">
        <v>2481</v>
      </c>
      <c r="I9" s="195"/>
    </row>
    <row r="10" spans="1:19" x14ac:dyDescent="0.25">
      <c r="A10" s="197" t="s">
        <v>2370</v>
      </c>
      <c r="B10" s="196" t="s">
        <v>2545</v>
      </c>
      <c r="C10" s="246">
        <v>1</v>
      </c>
      <c r="D10" s="195" t="s">
        <v>64</v>
      </c>
      <c r="E10" s="195" t="s">
        <v>65</v>
      </c>
      <c r="F10" s="4" t="str">
        <f>UnitControlCenter!$B$3</f>
        <v>million metric tons / year</v>
      </c>
      <c r="G10" s="195" t="s">
        <v>2556</v>
      </c>
      <c r="I10" s="195"/>
    </row>
    <row r="11" spans="1:19" x14ac:dyDescent="0.25">
      <c r="A11" s="197" t="s">
        <v>2370</v>
      </c>
      <c r="B11" s="196" t="s">
        <v>94</v>
      </c>
      <c r="C11" s="246">
        <v>1</v>
      </c>
      <c r="D11" s="195" t="s">
        <v>64</v>
      </c>
      <c r="E11" s="195" t="s">
        <v>65</v>
      </c>
      <c r="F11" s="4" t="str">
        <f>UnitControlCenter!$B$3</f>
        <v>million metric tons / year</v>
      </c>
      <c r="G11" s="195" t="s">
        <v>2482</v>
      </c>
      <c r="I11" s="195"/>
    </row>
    <row r="12" spans="1:19" x14ac:dyDescent="0.25">
      <c r="A12" s="197" t="s">
        <v>2370</v>
      </c>
      <c r="B12" s="196" t="s">
        <v>9</v>
      </c>
      <c r="C12" s="246">
        <v>1</v>
      </c>
      <c r="D12" s="195" t="s">
        <v>64</v>
      </c>
      <c r="E12" s="195" t="s">
        <v>65</v>
      </c>
      <c r="F12" s="4" t="str">
        <f>UnitControlCenter!$B$3</f>
        <v>million metric tons / year</v>
      </c>
      <c r="G12" s="195" t="s">
        <v>2503</v>
      </c>
      <c r="I12" s="195"/>
    </row>
    <row r="13" spans="1:19" x14ac:dyDescent="0.25">
      <c r="A13" s="197" t="s">
        <v>2370</v>
      </c>
      <c r="B13" s="196" t="s">
        <v>2479</v>
      </c>
      <c r="C13" s="246">
        <v>1</v>
      </c>
      <c r="D13" s="195" t="s">
        <v>64</v>
      </c>
      <c r="E13" s="195" t="s">
        <v>65</v>
      </c>
      <c r="F13" s="4" t="str">
        <f>UnitControlCenter!$B$3</f>
        <v>million metric tons / year</v>
      </c>
      <c r="G13" s="195" t="s">
        <v>2483</v>
      </c>
      <c r="I13" s="195"/>
    </row>
    <row r="14" spans="1:19" x14ac:dyDescent="0.25">
      <c r="A14" s="197" t="s">
        <v>2370</v>
      </c>
      <c r="B14" s="196" t="s">
        <v>4</v>
      </c>
      <c r="C14" s="246">
        <v>1</v>
      </c>
      <c r="D14" s="195" t="s">
        <v>64</v>
      </c>
      <c r="E14" s="195" t="s">
        <v>65</v>
      </c>
      <c r="F14" s="4" t="str">
        <f>UnitControlCenter!$B$3</f>
        <v>million metric tons / year</v>
      </c>
      <c r="G14" s="195" t="s">
        <v>2484</v>
      </c>
      <c r="I14" s="195"/>
    </row>
    <row r="15" spans="1:19" ht="15.75" thickBot="1" x14ac:dyDescent="0.3">
      <c r="A15" s="244" t="s">
        <v>2370</v>
      </c>
      <c r="B15" s="238" t="s">
        <v>2488</v>
      </c>
      <c r="C15" s="253">
        <v>1</v>
      </c>
      <c r="D15" s="239" t="s">
        <v>64</v>
      </c>
      <c r="E15" s="239" t="s">
        <v>65</v>
      </c>
      <c r="F15" s="242" t="str">
        <f>UnitControlCenter!$B$3</f>
        <v>million metric tons / year</v>
      </c>
      <c r="G15" s="239" t="s">
        <v>2485</v>
      </c>
      <c r="H15" s="240"/>
      <c r="I15" s="239"/>
      <c r="J15" s="240"/>
      <c r="K15" s="240"/>
      <c r="L15" s="240"/>
      <c r="M15" s="240"/>
      <c r="N15" s="240"/>
      <c r="O15" s="240"/>
      <c r="P15" s="240"/>
      <c r="Q15" s="240"/>
      <c r="R15" s="240"/>
      <c r="S15" s="240"/>
    </row>
    <row r="16" spans="1:19" ht="105" x14ac:dyDescent="0.25">
      <c r="A16" s="196" t="s">
        <v>2376</v>
      </c>
      <c r="B16" s="196" t="s">
        <v>2250</v>
      </c>
      <c r="C16" s="246">
        <v>1</v>
      </c>
      <c r="D16" s="195" t="s">
        <v>66</v>
      </c>
      <c r="E16" s="195" t="s">
        <v>67</v>
      </c>
      <c r="F16" s="4" t="str">
        <f>UnitControlCenter!$B$3</f>
        <v>million metric tons / year</v>
      </c>
      <c r="G16" s="195" t="s">
        <v>3524</v>
      </c>
      <c r="H16" s="195" t="s">
        <v>2899</v>
      </c>
      <c r="I16" s="195" t="s">
        <v>2900</v>
      </c>
    </row>
    <row r="17" spans="1:19" ht="105" x14ac:dyDescent="0.25">
      <c r="A17" s="196" t="s">
        <v>2376</v>
      </c>
      <c r="B17" s="197" t="s">
        <v>2266</v>
      </c>
      <c r="C17" s="246">
        <v>1</v>
      </c>
      <c r="D17" s="195" t="s">
        <v>66</v>
      </c>
      <c r="E17" s="195" t="s">
        <v>67</v>
      </c>
      <c r="F17" s="4" t="str">
        <f>UnitControlCenter!$B$3</f>
        <v>million metric tons / year</v>
      </c>
      <c r="G17" s="195" t="s">
        <v>3544</v>
      </c>
      <c r="H17" s="195" t="s">
        <v>2899</v>
      </c>
      <c r="I17" s="195" t="s">
        <v>3533</v>
      </c>
    </row>
    <row r="18" spans="1:19" ht="105" x14ac:dyDescent="0.25">
      <c r="A18" s="196" t="s">
        <v>2376</v>
      </c>
      <c r="B18" s="197" t="s">
        <v>2268</v>
      </c>
      <c r="C18" s="246">
        <v>1</v>
      </c>
      <c r="D18" s="195" t="s">
        <v>66</v>
      </c>
      <c r="E18" s="195" t="s">
        <v>67</v>
      </c>
      <c r="F18" s="4" t="str">
        <f>UnitControlCenter!$B$3</f>
        <v>million metric tons / year</v>
      </c>
      <c r="G18" s="195" t="s">
        <v>3545</v>
      </c>
      <c r="H18" s="195" t="s">
        <v>2899</v>
      </c>
      <c r="I18" s="195" t="s">
        <v>3534</v>
      </c>
    </row>
    <row r="19" spans="1:19" ht="105" x14ac:dyDescent="0.25">
      <c r="A19" s="196" t="s">
        <v>2376</v>
      </c>
      <c r="B19" s="197" t="s">
        <v>2363</v>
      </c>
      <c r="C19" s="246">
        <v>1</v>
      </c>
      <c r="D19" s="195" t="s">
        <v>66</v>
      </c>
      <c r="E19" s="195" t="s">
        <v>67</v>
      </c>
      <c r="F19" s="4" t="str">
        <f>UnitControlCenter!$B$3</f>
        <v>million metric tons / year</v>
      </c>
      <c r="G19" s="195" t="s">
        <v>3546</v>
      </c>
      <c r="H19" s="195" t="s">
        <v>2899</v>
      </c>
      <c r="I19" s="195" t="s">
        <v>3535</v>
      </c>
    </row>
    <row r="20" spans="1:19" ht="105" x14ac:dyDescent="0.25">
      <c r="A20" s="196" t="s">
        <v>2376</v>
      </c>
      <c r="B20" s="197" t="s">
        <v>2362</v>
      </c>
      <c r="C20" s="246">
        <v>1</v>
      </c>
      <c r="D20" s="195" t="s">
        <v>66</v>
      </c>
      <c r="E20" s="195" t="s">
        <v>67</v>
      </c>
      <c r="F20" s="4" t="str">
        <f>UnitControlCenter!$B$5</f>
        <v>thousand metric tons / year</v>
      </c>
      <c r="G20" s="195" t="s">
        <v>3547</v>
      </c>
      <c r="H20" s="195" t="s">
        <v>2899</v>
      </c>
      <c r="I20" s="195" t="s">
        <v>3536</v>
      </c>
    </row>
    <row r="21" spans="1:19" ht="105" x14ac:dyDescent="0.25">
      <c r="A21" s="196" t="s">
        <v>2376</v>
      </c>
      <c r="B21" s="197" t="s">
        <v>2257</v>
      </c>
      <c r="C21" s="246">
        <v>1</v>
      </c>
      <c r="D21" s="195" t="s">
        <v>66</v>
      </c>
      <c r="E21" s="195" t="s">
        <v>67</v>
      </c>
      <c r="F21" s="4" t="str">
        <f>UnitControlCenter!$B$5</f>
        <v>thousand metric tons / year</v>
      </c>
      <c r="G21" s="195" t="s">
        <v>3548</v>
      </c>
      <c r="H21" s="195" t="s">
        <v>2899</v>
      </c>
      <c r="I21" s="195" t="s">
        <v>3537</v>
      </c>
    </row>
    <row r="22" spans="1:19" ht="105" x14ac:dyDescent="0.25">
      <c r="A22" s="196" t="s">
        <v>2376</v>
      </c>
      <c r="B22" s="197" t="s">
        <v>2262</v>
      </c>
      <c r="C22" s="246">
        <v>1</v>
      </c>
      <c r="D22" s="195" t="s">
        <v>66</v>
      </c>
      <c r="E22" s="195" t="s">
        <v>67</v>
      </c>
      <c r="F22" s="4" t="str">
        <f>UnitControlCenter!$B$5</f>
        <v>thousand metric tons / year</v>
      </c>
      <c r="G22" s="195" t="s">
        <v>3549</v>
      </c>
      <c r="H22" s="195" t="s">
        <v>2899</v>
      </c>
      <c r="I22" s="195" t="s">
        <v>3538</v>
      </c>
    </row>
    <row r="23" spans="1:19" ht="105" x14ac:dyDescent="0.25">
      <c r="A23" s="196" t="s">
        <v>2376</v>
      </c>
      <c r="B23" s="197" t="s">
        <v>2264</v>
      </c>
      <c r="C23" s="246">
        <v>1</v>
      </c>
      <c r="D23" s="195" t="s">
        <v>66</v>
      </c>
      <c r="E23" s="195" t="s">
        <v>67</v>
      </c>
      <c r="F23" s="4" t="str">
        <f>UnitControlCenter!$B$5</f>
        <v>thousand metric tons / year</v>
      </c>
      <c r="G23" s="195" t="s">
        <v>3550</v>
      </c>
      <c r="H23" s="195" t="s">
        <v>2899</v>
      </c>
      <c r="I23" s="195" t="s">
        <v>3539</v>
      </c>
    </row>
    <row r="24" spans="1:19" ht="105" x14ac:dyDescent="0.25">
      <c r="A24" s="196" t="s">
        <v>2376</v>
      </c>
      <c r="B24" s="197" t="s">
        <v>2255</v>
      </c>
      <c r="C24" s="246">
        <v>1</v>
      </c>
      <c r="D24" s="195" t="s">
        <v>66</v>
      </c>
      <c r="E24" s="195" t="s">
        <v>67</v>
      </c>
      <c r="F24" s="4" t="str">
        <f>UnitControlCenter!$B$3</f>
        <v>million metric tons / year</v>
      </c>
      <c r="G24" s="195" t="s">
        <v>3551</v>
      </c>
      <c r="H24" s="195" t="s">
        <v>2899</v>
      </c>
      <c r="I24" s="195" t="s">
        <v>3540</v>
      </c>
    </row>
    <row r="25" spans="1:19" ht="105" x14ac:dyDescent="0.25">
      <c r="A25" s="196" t="s">
        <v>2376</v>
      </c>
      <c r="B25" s="197" t="s">
        <v>2252</v>
      </c>
      <c r="C25" s="246">
        <v>1</v>
      </c>
      <c r="D25" s="195" t="s">
        <v>66</v>
      </c>
      <c r="E25" s="195" t="s">
        <v>67</v>
      </c>
      <c r="F25" s="4" t="str">
        <f>UnitControlCenter!$B$5</f>
        <v>thousand metric tons / year</v>
      </c>
      <c r="G25" s="195" t="s">
        <v>3552</v>
      </c>
      <c r="H25" s="195" t="s">
        <v>2899</v>
      </c>
      <c r="I25" s="195" t="s">
        <v>3541</v>
      </c>
    </row>
    <row r="26" spans="1:19" ht="105" x14ac:dyDescent="0.25">
      <c r="A26" s="196" t="s">
        <v>2376</v>
      </c>
      <c r="B26" s="197" t="s">
        <v>2260</v>
      </c>
      <c r="C26" s="246">
        <v>1</v>
      </c>
      <c r="D26" s="195" t="s">
        <v>66</v>
      </c>
      <c r="E26" s="195" t="s">
        <v>67</v>
      </c>
      <c r="F26" s="4" t="str">
        <f>UnitControlCenter!$B$3</f>
        <v>million metric tons / year</v>
      </c>
      <c r="G26" s="195" t="s">
        <v>3553</v>
      </c>
      <c r="H26" s="195" t="s">
        <v>2899</v>
      </c>
      <c r="I26" s="195" t="s">
        <v>3542</v>
      </c>
    </row>
    <row r="27" spans="1:19" ht="105.75" thickBot="1" x14ac:dyDescent="0.3">
      <c r="A27" s="238" t="s">
        <v>2376</v>
      </c>
      <c r="B27" s="244" t="s">
        <v>515</v>
      </c>
      <c r="C27" s="253">
        <v>1</v>
      </c>
      <c r="D27" s="195" t="s">
        <v>66</v>
      </c>
      <c r="E27" s="195" t="s">
        <v>67</v>
      </c>
      <c r="F27" s="242" t="str">
        <f>UnitControlCenter!$B$3</f>
        <v>million metric tons / year</v>
      </c>
      <c r="G27" s="195" t="s">
        <v>3554</v>
      </c>
      <c r="H27" s="195" t="s">
        <v>2899</v>
      </c>
      <c r="I27" s="195" t="s">
        <v>3543</v>
      </c>
      <c r="J27" s="240"/>
      <c r="K27" s="240"/>
      <c r="L27" s="240"/>
      <c r="M27" s="240"/>
      <c r="N27" s="240"/>
      <c r="O27" s="240"/>
      <c r="P27" s="240"/>
      <c r="Q27" s="240"/>
      <c r="R27" s="240"/>
      <c r="S27" s="240"/>
    </row>
    <row r="28" spans="1:19" ht="75" x14ac:dyDescent="0.25">
      <c r="A28" s="196" t="s">
        <v>2377</v>
      </c>
      <c r="B28" s="196" t="s">
        <v>2373</v>
      </c>
      <c r="C28" s="246">
        <v>1</v>
      </c>
      <c r="D28" s="195" t="s">
        <v>66</v>
      </c>
      <c r="E28" s="195" t="s">
        <v>67</v>
      </c>
      <c r="F28" s="4" t="str">
        <f>UnitControlCenter!$B$3</f>
        <v>million metric tons / year</v>
      </c>
      <c r="G28" s="195" t="s">
        <v>2988</v>
      </c>
      <c r="H28" s="68" t="s">
        <v>2989</v>
      </c>
      <c r="I28" s="195" t="s">
        <v>2990</v>
      </c>
    </row>
    <row r="29" spans="1:19" ht="105" x14ac:dyDescent="0.25">
      <c r="A29" s="196" t="s">
        <v>2377</v>
      </c>
      <c r="B29" s="196" t="s">
        <v>2557</v>
      </c>
      <c r="C29" s="246">
        <v>1</v>
      </c>
      <c r="D29" s="195" t="s">
        <v>66</v>
      </c>
      <c r="E29" s="195" t="s">
        <v>67</v>
      </c>
      <c r="F29" s="4" t="str">
        <f>UnitControlCenter!$B$3</f>
        <v>million metric tons / year</v>
      </c>
      <c r="G29" s="195" t="s">
        <v>2991</v>
      </c>
      <c r="H29" s="68" t="s">
        <v>2992</v>
      </c>
      <c r="I29" s="195" t="s">
        <v>2993</v>
      </c>
    </row>
    <row r="30" spans="1:19" ht="60" x14ac:dyDescent="0.25">
      <c r="A30" s="196" t="s">
        <v>2377</v>
      </c>
      <c r="B30" s="196" t="s">
        <v>2378</v>
      </c>
      <c r="C30" s="254">
        <v>1</v>
      </c>
      <c r="D30" s="195" t="s">
        <v>66</v>
      </c>
      <c r="E30" s="195" t="s">
        <v>67</v>
      </c>
      <c r="F30" s="7" t="str">
        <f>UnitControlCenter!$B$3</f>
        <v>million metric tons / year</v>
      </c>
      <c r="G30" s="245" t="s">
        <v>2994</v>
      </c>
      <c r="H30" s="245" t="s">
        <v>2995</v>
      </c>
      <c r="I30" s="195" t="s">
        <v>2996</v>
      </c>
    </row>
    <row r="31" spans="1:19" ht="15.75" thickBot="1" x14ac:dyDescent="0.3">
      <c r="A31" s="238" t="s">
        <v>2377</v>
      </c>
      <c r="B31" s="238" t="s">
        <v>2976</v>
      </c>
      <c r="C31" s="253">
        <v>0</v>
      </c>
      <c r="D31" s="239" t="s">
        <v>64</v>
      </c>
      <c r="E31" s="239" t="s">
        <v>65</v>
      </c>
      <c r="F31" s="256" t="str">
        <f>UnitControlCenter!$B$6</f>
        <v>g CO2 / 2020 dollar</v>
      </c>
      <c r="G31" s="240" t="s">
        <v>2924</v>
      </c>
      <c r="H31" s="240"/>
      <c r="I31" s="239"/>
      <c r="J31" s="240"/>
      <c r="K31" s="240"/>
      <c r="L31" s="240"/>
      <c r="M31" s="240"/>
      <c r="N31" s="240"/>
      <c r="O31" s="240"/>
      <c r="P31" s="240"/>
      <c r="Q31" s="240"/>
      <c r="R31" s="240"/>
      <c r="S31" s="240"/>
    </row>
    <row r="32" spans="1:19" ht="105" x14ac:dyDescent="0.25">
      <c r="A32" s="196" t="s">
        <v>2823</v>
      </c>
      <c r="B32" s="196" t="s">
        <v>2650</v>
      </c>
      <c r="C32" s="246">
        <v>1</v>
      </c>
      <c r="D32" s="195" t="s">
        <v>64</v>
      </c>
      <c r="E32" s="195" t="s">
        <v>3099</v>
      </c>
      <c r="F32" s="4" t="str">
        <f>UnitControlCenter!$B$3</f>
        <v>million metric tons / year</v>
      </c>
      <c r="G32" s="68" t="s">
        <v>3145</v>
      </c>
      <c r="I32" s="195"/>
    </row>
    <row r="33" spans="1:19" x14ac:dyDescent="0.25">
      <c r="A33" s="196" t="s">
        <v>2823</v>
      </c>
      <c r="B33" s="196" t="s">
        <v>136</v>
      </c>
      <c r="C33" s="246">
        <v>1</v>
      </c>
      <c r="D33" s="195" t="s">
        <v>64</v>
      </c>
      <c r="E33" s="195" t="s">
        <v>3099</v>
      </c>
      <c r="F33" s="4" t="str">
        <f>UnitControlCenter!$B$3</f>
        <v>million metric tons / year</v>
      </c>
      <c r="G33" s="195" t="s">
        <v>2480</v>
      </c>
      <c r="I33" s="195"/>
    </row>
    <row r="34" spans="1:19" x14ac:dyDescent="0.25">
      <c r="A34" s="196" t="s">
        <v>2823</v>
      </c>
      <c r="B34" s="196" t="s">
        <v>2478</v>
      </c>
      <c r="C34" s="246">
        <v>1</v>
      </c>
      <c r="D34" s="195" t="s">
        <v>64</v>
      </c>
      <c r="E34" s="195" t="s">
        <v>3099</v>
      </c>
      <c r="F34" s="4" t="str">
        <f>UnitControlCenter!$B$3</f>
        <v>million metric tons / year</v>
      </c>
      <c r="G34" s="195" t="s">
        <v>2481</v>
      </c>
      <c r="I34" s="195"/>
    </row>
    <row r="35" spans="1:19" x14ac:dyDescent="0.25">
      <c r="A35" s="196" t="s">
        <v>2823</v>
      </c>
      <c r="B35" s="196" t="s">
        <v>2545</v>
      </c>
      <c r="C35" s="246">
        <v>1</v>
      </c>
      <c r="D35" s="195" t="s">
        <v>64</v>
      </c>
      <c r="E35" s="195" t="s">
        <v>3099</v>
      </c>
      <c r="F35" s="4" t="str">
        <f>UnitControlCenter!$B$3</f>
        <v>million metric tons / year</v>
      </c>
      <c r="G35" s="195" t="s">
        <v>2556</v>
      </c>
      <c r="I35" s="195"/>
    </row>
    <row r="36" spans="1:19" x14ac:dyDescent="0.25">
      <c r="A36" s="196" t="s">
        <v>2823</v>
      </c>
      <c r="B36" s="196" t="s">
        <v>94</v>
      </c>
      <c r="C36" s="246">
        <v>1</v>
      </c>
      <c r="D36" s="195" t="s">
        <v>64</v>
      </c>
      <c r="E36" s="195" t="s">
        <v>3099</v>
      </c>
      <c r="F36" s="4" t="str">
        <f>UnitControlCenter!$B$3</f>
        <v>million metric tons / year</v>
      </c>
      <c r="G36" s="195" t="s">
        <v>2482</v>
      </c>
      <c r="I36" s="195"/>
    </row>
    <row r="37" spans="1:19" ht="30" x14ac:dyDescent="0.25">
      <c r="A37" s="196" t="s">
        <v>2823</v>
      </c>
      <c r="B37" s="196" t="s">
        <v>9</v>
      </c>
      <c r="C37" s="246">
        <v>1</v>
      </c>
      <c r="D37" s="195" t="s">
        <v>64</v>
      </c>
      <c r="E37" s="195" t="s">
        <v>3099</v>
      </c>
      <c r="F37" s="4" t="str">
        <f>UnitControlCenter!$B$3</f>
        <v>million metric tons / year</v>
      </c>
      <c r="G37" s="195" t="s">
        <v>3146</v>
      </c>
      <c r="I37" s="195"/>
    </row>
    <row r="38" spans="1:19" ht="15.75" thickBot="1" x14ac:dyDescent="0.3">
      <c r="A38" s="238" t="s">
        <v>2823</v>
      </c>
      <c r="B38" s="238" t="s">
        <v>4</v>
      </c>
      <c r="C38" s="253">
        <v>1</v>
      </c>
      <c r="D38" s="239" t="s">
        <v>64</v>
      </c>
      <c r="E38" s="239" t="s">
        <v>3099</v>
      </c>
      <c r="F38" s="242" t="str">
        <f>UnitControlCenter!$B$3</f>
        <v>million metric tons / year</v>
      </c>
      <c r="G38" s="239" t="s">
        <v>2484</v>
      </c>
      <c r="H38" s="240"/>
      <c r="I38" s="239"/>
      <c r="J38" s="240"/>
      <c r="K38" s="240"/>
      <c r="L38" s="240"/>
      <c r="M38" s="240"/>
      <c r="N38" s="240"/>
      <c r="O38" s="240"/>
      <c r="P38" s="240"/>
      <c r="Q38" s="240"/>
      <c r="R38" s="240"/>
      <c r="S38" s="240"/>
    </row>
    <row r="39" spans="1:19" ht="45" x14ac:dyDescent="0.25">
      <c r="A39" s="196" t="s">
        <v>379</v>
      </c>
      <c r="B39" s="196" t="s">
        <v>3052</v>
      </c>
      <c r="C39" s="246">
        <v>1</v>
      </c>
      <c r="D39" s="195" t="s">
        <v>66</v>
      </c>
      <c r="E39" s="195" t="s">
        <v>464</v>
      </c>
      <c r="F39" s="4" t="str">
        <f>UnitControlCenter!$B$7</f>
        <v>2020 dollars / metric ton CO2e abated, Annual average abatement (million metric tons CO2e)</v>
      </c>
      <c r="G39" s="68" t="s">
        <v>3147</v>
      </c>
      <c r="I39" s="195"/>
    </row>
    <row r="40" spans="1:19" ht="45.75" thickBot="1" x14ac:dyDescent="0.3">
      <c r="A40" s="238" t="s">
        <v>379</v>
      </c>
      <c r="B40" s="238" t="s">
        <v>3053</v>
      </c>
      <c r="C40" s="253">
        <v>1</v>
      </c>
      <c r="D40" s="239" t="s">
        <v>66</v>
      </c>
      <c r="E40" s="239" t="s">
        <v>464</v>
      </c>
      <c r="F40" s="242" t="str">
        <f>UnitControlCenter!$B$7</f>
        <v>2020 dollars / metric ton CO2e abated, Annual average abatement (million metric tons CO2e)</v>
      </c>
      <c r="G40" s="240" t="s">
        <v>3147</v>
      </c>
      <c r="H40" s="240"/>
      <c r="I40" s="239"/>
      <c r="J40" s="240"/>
      <c r="K40" s="240"/>
      <c r="L40" s="240"/>
      <c r="M40" s="240"/>
      <c r="N40" s="240"/>
      <c r="O40" s="240"/>
      <c r="P40" s="240"/>
      <c r="Q40" s="240"/>
      <c r="R40" s="240"/>
      <c r="S40" s="240"/>
    </row>
    <row r="41" spans="1:19" ht="45" x14ac:dyDescent="0.25">
      <c r="A41" s="196" t="s">
        <v>2379</v>
      </c>
      <c r="B41" s="196" t="s">
        <v>3057</v>
      </c>
      <c r="C41" s="246">
        <v>1</v>
      </c>
      <c r="D41" s="195" t="s">
        <v>66</v>
      </c>
      <c r="E41" s="195" t="s">
        <v>65</v>
      </c>
      <c r="F41" s="4" t="str">
        <f>UnitControlCenter!$B$8</f>
        <v>billion 2020 dollars / year</v>
      </c>
      <c r="G41" s="68" t="s">
        <v>3054</v>
      </c>
      <c r="H41" s="68" t="s">
        <v>2462</v>
      </c>
      <c r="I41" s="195" t="s">
        <v>2446</v>
      </c>
    </row>
    <row r="42" spans="1:19" x14ac:dyDescent="0.25">
      <c r="A42" s="196" t="s">
        <v>2379</v>
      </c>
      <c r="B42" s="237" t="s">
        <v>2845</v>
      </c>
      <c r="C42" s="246">
        <v>1</v>
      </c>
      <c r="D42" s="195" t="s">
        <v>64</v>
      </c>
      <c r="E42" s="195" t="s">
        <v>65</v>
      </c>
      <c r="F42" s="4" t="str">
        <f>UnitControlCenter!$B$8</f>
        <v>billion 2020 dollars / year</v>
      </c>
      <c r="G42" s="68" t="s">
        <v>2837</v>
      </c>
      <c r="I42" s="195"/>
    </row>
    <row r="43" spans="1:19" ht="75" x14ac:dyDescent="0.25">
      <c r="A43" s="196" t="s">
        <v>2379</v>
      </c>
      <c r="B43" s="196" t="s">
        <v>3042</v>
      </c>
      <c r="C43" s="268">
        <v>1</v>
      </c>
      <c r="D43" s="195" t="s">
        <v>66</v>
      </c>
      <c r="E43" s="195" t="s">
        <v>67</v>
      </c>
      <c r="F43" s="4" t="str">
        <f>UnitControlCenter!$B$8</f>
        <v>billion 2020 dollars / year</v>
      </c>
      <c r="G43" s="4" t="s">
        <v>3043</v>
      </c>
      <c r="H43" s="4" t="s">
        <v>3044</v>
      </c>
      <c r="I43" s="4" t="s">
        <v>3045</v>
      </c>
    </row>
    <row r="44" spans="1:19" ht="30" x14ac:dyDescent="0.25">
      <c r="A44" s="196" t="s">
        <v>2379</v>
      </c>
      <c r="B44" s="237" t="s">
        <v>3047</v>
      </c>
      <c r="C44" s="254">
        <v>1</v>
      </c>
      <c r="D44" s="195" t="s">
        <v>64</v>
      </c>
      <c r="E44" s="195" t="s">
        <v>65</v>
      </c>
      <c r="F44" s="7" t="str">
        <f>UnitControlCenter!$B$9</f>
        <v>billion 2020 dollars</v>
      </c>
      <c r="G44" s="245" t="s">
        <v>3048</v>
      </c>
      <c r="H44" s="245"/>
      <c r="I44" s="195"/>
    </row>
    <row r="45" spans="1:19" s="245" customFormat="1" ht="30" x14ac:dyDescent="0.25">
      <c r="A45" s="196" t="s">
        <v>2379</v>
      </c>
      <c r="B45" s="237" t="s">
        <v>3049</v>
      </c>
      <c r="C45" s="254">
        <v>1</v>
      </c>
      <c r="D45" s="195" t="s">
        <v>64</v>
      </c>
      <c r="E45" s="195" t="s">
        <v>65</v>
      </c>
      <c r="F45" s="7" t="str">
        <f>UnitControlCenter!$B$8</f>
        <v>billion 2020 dollars / year</v>
      </c>
      <c r="G45" s="245" t="s">
        <v>3050</v>
      </c>
      <c r="I45" s="195"/>
    </row>
    <row r="46" spans="1:19" ht="135.75" thickBot="1" x14ac:dyDescent="0.3">
      <c r="A46" s="238" t="s">
        <v>2379</v>
      </c>
      <c r="B46" s="243" t="s">
        <v>3139</v>
      </c>
      <c r="C46" s="253">
        <v>1</v>
      </c>
      <c r="D46" s="239" t="s">
        <v>66</v>
      </c>
      <c r="E46" s="239" t="s">
        <v>65</v>
      </c>
      <c r="F46" s="242" t="str">
        <f>UnitControlCenter!$B$8</f>
        <v>billion 2020 dollars / year</v>
      </c>
      <c r="G46" s="240" t="s">
        <v>3143</v>
      </c>
      <c r="H46" s="240" t="s">
        <v>3140</v>
      </c>
      <c r="I46" s="239" t="s">
        <v>3142</v>
      </c>
      <c r="J46" s="240"/>
      <c r="K46" s="240"/>
      <c r="L46" s="240"/>
      <c r="M46" s="240"/>
      <c r="N46" s="240"/>
      <c r="O46" s="240"/>
      <c r="P46" s="240"/>
      <c r="Q46" s="240"/>
      <c r="R46" s="240"/>
      <c r="S46" s="240"/>
    </row>
    <row r="47" spans="1:19" ht="45" x14ac:dyDescent="0.25">
      <c r="A47" s="196" t="s">
        <v>2963</v>
      </c>
      <c r="B47" s="237" t="s">
        <v>2980</v>
      </c>
      <c r="C47" s="261">
        <v>1</v>
      </c>
      <c r="D47" s="195" t="s">
        <v>66</v>
      </c>
      <c r="E47" s="195" t="s">
        <v>65</v>
      </c>
      <c r="F47" s="7" t="str">
        <f>UnitControlCenter!$B$10</f>
        <v>jobs</v>
      </c>
      <c r="G47" s="245" t="s">
        <v>2971</v>
      </c>
      <c r="H47" s="245" t="s">
        <v>2970</v>
      </c>
      <c r="I47" s="195" t="s">
        <v>2447</v>
      </c>
    </row>
    <row r="48" spans="1:19" ht="30" x14ac:dyDescent="0.25">
      <c r="A48" s="196" t="s">
        <v>2963</v>
      </c>
      <c r="B48" s="237" t="s">
        <v>3458</v>
      </c>
      <c r="C48" s="296">
        <v>0</v>
      </c>
      <c r="D48" s="195" t="s">
        <v>66</v>
      </c>
      <c r="E48" s="195" t="s">
        <v>67</v>
      </c>
      <c r="F48" s="7" t="str">
        <f>UnitControlCenter!$B$10</f>
        <v>jobs</v>
      </c>
      <c r="G48" s="245" t="s">
        <v>3312</v>
      </c>
      <c r="H48" s="245" t="s">
        <v>3313</v>
      </c>
      <c r="I48" s="195" t="s">
        <v>3314</v>
      </c>
    </row>
    <row r="49" spans="1:9" ht="30" x14ac:dyDescent="0.25">
      <c r="A49" s="196" t="s">
        <v>2963</v>
      </c>
      <c r="B49" s="237" t="s">
        <v>3459</v>
      </c>
      <c r="C49" s="296">
        <v>0</v>
      </c>
      <c r="D49" s="195" t="s">
        <v>66</v>
      </c>
      <c r="E49" s="195" t="s">
        <v>65</v>
      </c>
      <c r="F49" s="4" t="str">
        <f>UnitControlCenter!$B$12</f>
        <v>% change</v>
      </c>
      <c r="G49" s="245" t="s">
        <v>3331</v>
      </c>
      <c r="H49" s="245" t="s">
        <v>3313</v>
      </c>
      <c r="I49" s="195" t="s">
        <v>3314</v>
      </c>
    </row>
    <row r="50" spans="1:9" ht="45" x14ac:dyDescent="0.25">
      <c r="A50" s="196" t="s">
        <v>2963</v>
      </c>
      <c r="B50" s="237" t="s">
        <v>3296</v>
      </c>
      <c r="C50" s="296">
        <v>0</v>
      </c>
      <c r="D50" s="195" t="s">
        <v>66</v>
      </c>
      <c r="E50" s="195" t="s">
        <v>67</v>
      </c>
      <c r="F50" s="7" t="str">
        <f>UnitControlCenter!$B$10</f>
        <v>jobs</v>
      </c>
      <c r="G50" s="245" t="s">
        <v>3335</v>
      </c>
      <c r="H50" s="245" t="s">
        <v>3315</v>
      </c>
      <c r="I50" s="214" t="s">
        <v>3316</v>
      </c>
    </row>
    <row r="51" spans="1:9" ht="45" x14ac:dyDescent="0.25">
      <c r="A51" s="196" t="s">
        <v>2963</v>
      </c>
      <c r="B51" s="237" t="s">
        <v>3328</v>
      </c>
      <c r="C51" s="296">
        <v>0</v>
      </c>
      <c r="D51" s="195" t="s">
        <v>66</v>
      </c>
      <c r="E51" s="195" t="s">
        <v>65</v>
      </c>
      <c r="F51" s="4" t="str">
        <f>UnitControlCenter!$B$12</f>
        <v>% change</v>
      </c>
      <c r="G51" s="245" t="s">
        <v>3334</v>
      </c>
      <c r="H51" s="245" t="s">
        <v>3315</v>
      </c>
      <c r="I51" s="214" t="s">
        <v>3316</v>
      </c>
    </row>
    <row r="52" spans="1:9" ht="30" x14ac:dyDescent="0.25">
      <c r="A52" s="196" t="s">
        <v>2963</v>
      </c>
      <c r="B52" s="237" t="s">
        <v>3301</v>
      </c>
      <c r="C52" s="296">
        <v>0</v>
      </c>
      <c r="D52" s="195" t="s">
        <v>66</v>
      </c>
      <c r="E52" s="195" t="s">
        <v>67</v>
      </c>
      <c r="F52" s="7" t="str">
        <f>UnitControlCenter!$B$10</f>
        <v>jobs</v>
      </c>
      <c r="G52" s="245" t="s">
        <v>3317</v>
      </c>
      <c r="H52" s="245" t="s">
        <v>3318</v>
      </c>
      <c r="I52" s="195" t="s">
        <v>3319</v>
      </c>
    </row>
    <row r="53" spans="1:9" ht="30" x14ac:dyDescent="0.25">
      <c r="A53" s="196" t="s">
        <v>2963</v>
      </c>
      <c r="B53" s="237" t="s">
        <v>3329</v>
      </c>
      <c r="C53" s="296">
        <v>0</v>
      </c>
      <c r="D53" s="195" t="s">
        <v>66</v>
      </c>
      <c r="E53" s="195" t="s">
        <v>65</v>
      </c>
      <c r="F53" s="4" t="str">
        <f>UnitControlCenter!$B$12</f>
        <v>% change</v>
      </c>
      <c r="G53" s="245" t="s">
        <v>3332</v>
      </c>
      <c r="H53" s="245" t="s">
        <v>3318</v>
      </c>
      <c r="I53" s="195" t="s">
        <v>3319</v>
      </c>
    </row>
    <row r="54" spans="1:9" ht="75" x14ac:dyDescent="0.25">
      <c r="A54" s="196" t="s">
        <v>2963</v>
      </c>
      <c r="B54" s="237" t="s">
        <v>3304</v>
      </c>
      <c r="C54" s="296">
        <v>0</v>
      </c>
      <c r="D54" s="195" t="s">
        <v>66</v>
      </c>
      <c r="E54" s="195" t="s">
        <v>67</v>
      </c>
      <c r="F54" s="7" t="str">
        <f>UnitControlCenter!$B$10</f>
        <v>jobs</v>
      </c>
      <c r="G54" s="245" t="s">
        <v>3320</v>
      </c>
      <c r="H54" s="245" t="s">
        <v>3321</v>
      </c>
      <c r="I54" s="195" t="s">
        <v>3322</v>
      </c>
    </row>
    <row r="55" spans="1:9" ht="90" x14ac:dyDescent="0.25">
      <c r="A55" s="196" t="s">
        <v>2963</v>
      </c>
      <c r="B55" s="237" t="s">
        <v>3330</v>
      </c>
      <c r="C55" s="296">
        <v>0</v>
      </c>
      <c r="D55" s="195" t="s">
        <v>66</v>
      </c>
      <c r="E55" s="195" t="s">
        <v>65</v>
      </c>
      <c r="F55" s="4" t="str">
        <f>UnitControlCenter!$B$12</f>
        <v>% change</v>
      </c>
      <c r="G55" s="245" t="s">
        <v>3333</v>
      </c>
      <c r="H55" s="245" t="s">
        <v>3321</v>
      </c>
      <c r="I55" s="195" t="s">
        <v>3322</v>
      </c>
    </row>
    <row r="56" spans="1:9" ht="30" x14ac:dyDescent="0.25">
      <c r="A56" s="196" t="s">
        <v>2963</v>
      </c>
      <c r="B56" s="237" t="s">
        <v>3396</v>
      </c>
      <c r="C56" s="264">
        <v>1</v>
      </c>
      <c r="D56" s="195" t="s">
        <v>66</v>
      </c>
      <c r="E56" s="195" t="s">
        <v>67</v>
      </c>
      <c r="F56" s="7" t="str">
        <f>UnitControlCenter!$B$10</f>
        <v>jobs</v>
      </c>
      <c r="G56" s="245" t="s">
        <v>3397</v>
      </c>
      <c r="H56" s="245" t="s">
        <v>3398</v>
      </c>
      <c r="I56" s="195" t="s">
        <v>3399</v>
      </c>
    </row>
    <row r="57" spans="1:9" ht="30" x14ac:dyDescent="0.25">
      <c r="A57" s="196" t="s">
        <v>2963</v>
      </c>
      <c r="B57" s="237" t="s">
        <v>3400</v>
      </c>
      <c r="C57" s="296">
        <v>1</v>
      </c>
      <c r="D57" s="195" t="s">
        <v>66</v>
      </c>
      <c r="E57" s="195" t="s">
        <v>65</v>
      </c>
      <c r="F57" s="4" t="str">
        <f>UnitControlCenter!$B$12</f>
        <v>% change</v>
      </c>
      <c r="G57" s="245" t="s">
        <v>3401</v>
      </c>
      <c r="H57" s="245" t="s">
        <v>3398</v>
      </c>
      <c r="I57" s="195" t="s">
        <v>3399</v>
      </c>
    </row>
    <row r="58" spans="1:9" ht="30" x14ac:dyDescent="0.25">
      <c r="A58" s="196" t="s">
        <v>2963</v>
      </c>
      <c r="B58" s="237" t="s">
        <v>3026</v>
      </c>
      <c r="C58" s="266">
        <v>1</v>
      </c>
      <c r="D58" s="195" t="s">
        <v>66</v>
      </c>
      <c r="E58" s="195" t="s">
        <v>65</v>
      </c>
      <c r="F58" s="7" t="str">
        <f>UnitControlCenter!$B$10</f>
        <v>jobs</v>
      </c>
      <c r="G58" s="245" t="s">
        <v>3030</v>
      </c>
      <c r="H58" s="245" t="s">
        <v>3029</v>
      </c>
      <c r="I58" s="195" t="s">
        <v>3041</v>
      </c>
    </row>
    <row r="59" spans="1:9" ht="45" x14ac:dyDescent="0.25">
      <c r="A59" s="196" t="s">
        <v>2963</v>
      </c>
      <c r="B59" s="237" t="s">
        <v>3095</v>
      </c>
      <c r="C59" s="272">
        <v>1</v>
      </c>
      <c r="D59" s="195" t="s">
        <v>66</v>
      </c>
      <c r="E59" s="195" t="s">
        <v>65</v>
      </c>
      <c r="F59" s="7" t="str">
        <f>UnitControlCenter!$B$10</f>
        <v>jobs</v>
      </c>
      <c r="G59" s="245" t="s">
        <v>3094</v>
      </c>
      <c r="H59" s="245" t="s">
        <v>2970</v>
      </c>
      <c r="I59" s="195" t="s">
        <v>2447</v>
      </c>
    </row>
    <row r="60" spans="1:9" ht="45" x14ac:dyDescent="0.25">
      <c r="A60" s="196" t="s">
        <v>2963</v>
      </c>
      <c r="B60" s="237" t="s">
        <v>2965</v>
      </c>
      <c r="C60" s="261">
        <v>1</v>
      </c>
      <c r="D60" s="195" t="s">
        <v>66</v>
      </c>
      <c r="E60" s="195" t="s">
        <v>65</v>
      </c>
      <c r="F60" s="4" t="str">
        <f>UnitControlCenter!$B$8</f>
        <v>billion 2020 dollars / year</v>
      </c>
      <c r="G60" s="245" t="s">
        <v>2972</v>
      </c>
      <c r="H60" s="245" t="s">
        <v>2974</v>
      </c>
      <c r="I60" s="195" t="s">
        <v>2447</v>
      </c>
    </row>
    <row r="61" spans="1:9" ht="45" x14ac:dyDescent="0.25">
      <c r="A61" s="196" t="s">
        <v>2963</v>
      </c>
      <c r="B61" s="237" t="s">
        <v>2984</v>
      </c>
      <c r="C61" s="265">
        <v>1</v>
      </c>
      <c r="D61" s="195" t="s">
        <v>66</v>
      </c>
      <c r="E61" s="195" t="s">
        <v>65</v>
      </c>
      <c r="F61" s="4" t="str">
        <f>UnitControlCenter!$B$12</f>
        <v>% change</v>
      </c>
      <c r="G61" s="245" t="s">
        <v>2986</v>
      </c>
      <c r="H61" s="245" t="s">
        <v>2974</v>
      </c>
      <c r="I61" s="195" t="s">
        <v>2447</v>
      </c>
    </row>
    <row r="62" spans="1:9" ht="30" x14ac:dyDescent="0.25">
      <c r="A62" s="196" t="s">
        <v>2963</v>
      </c>
      <c r="B62" s="237" t="s">
        <v>3027</v>
      </c>
      <c r="C62" s="266">
        <v>1</v>
      </c>
      <c r="D62" s="195" t="s">
        <v>66</v>
      </c>
      <c r="E62" s="195" t="s">
        <v>65</v>
      </c>
      <c r="F62" s="4" t="str">
        <f>UnitControlCenter!$B$8</f>
        <v>billion 2020 dollars / year</v>
      </c>
      <c r="G62" s="245" t="s">
        <v>3031</v>
      </c>
      <c r="H62" s="245" t="s">
        <v>3029</v>
      </c>
      <c r="I62" s="195" t="s">
        <v>3041</v>
      </c>
    </row>
    <row r="63" spans="1:9" ht="45" x14ac:dyDescent="0.25">
      <c r="A63" s="196" t="s">
        <v>2963</v>
      </c>
      <c r="B63" s="237" t="s">
        <v>2979</v>
      </c>
      <c r="C63" s="261">
        <v>1</v>
      </c>
      <c r="D63" s="195" t="s">
        <v>66</v>
      </c>
      <c r="E63" s="195" t="s">
        <v>65</v>
      </c>
      <c r="F63" s="4" t="str">
        <f>UnitControlCenter!$B$8</f>
        <v>billion 2020 dollars / year</v>
      </c>
      <c r="G63" s="245" t="s">
        <v>2975</v>
      </c>
      <c r="H63" s="245" t="s">
        <v>2973</v>
      </c>
      <c r="I63" s="195" t="s">
        <v>2447</v>
      </c>
    </row>
    <row r="64" spans="1:9" ht="30" x14ac:dyDescent="0.25">
      <c r="A64" s="196" t="s">
        <v>2963</v>
      </c>
      <c r="B64" s="237" t="s">
        <v>2977</v>
      </c>
      <c r="C64" s="254">
        <v>1</v>
      </c>
      <c r="D64" s="195" t="s">
        <v>64</v>
      </c>
      <c r="E64" s="195" t="s">
        <v>65</v>
      </c>
      <c r="F64" s="7" t="str">
        <f>UnitControlCenter!$B$13</f>
        <v>2020 dollars / employee-year</v>
      </c>
      <c r="G64" s="245" t="s">
        <v>2978</v>
      </c>
      <c r="H64" s="245"/>
      <c r="I64" s="195"/>
    </row>
    <row r="65" spans="1:19" ht="30.75" thickBot="1" x14ac:dyDescent="0.3">
      <c r="A65" s="238" t="s">
        <v>2963</v>
      </c>
      <c r="B65" s="243" t="s">
        <v>3028</v>
      </c>
      <c r="C65" s="253">
        <v>1</v>
      </c>
      <c r="D65" s="239" t="s">
        <v>66</v>
      </c>
      <c r="E65" s="239" t="s">
        <v>65</v>
      </c>
      <c r="F65" s="242" t="str">
        <f>UnitControlCenter!$B$8</f>
        <v>billion 2020 dollars / year</v>
      </c>
      <c r="G65" s="240" t="s">
        <v>3032</v>
      </c>
      <c r="H65" s="240" t="s">
        <v>3029</v>
      </c>
      <c r="I65" s="239" t="s">
        <v>3041</v>
      </c>
      <c r="J65" s="240"/>
      <c r="K65" s="240"/>
      <c r="L65" s="240"/>
      <c r="M65" s="240"/>
      <c r="N65" s="240"/>
      <c r="O65" s="240"/>
      <c r="P65" s="240"/>
      <c r="Q65" s="240"/>
      <c r="R65" s="240"/>
      <c r="S65" s="240"/>
    </row>
    <row r="66" spans="1:19" ht="90" x14ac:dyDescent="0.25">
      <c r="A66" s="196" t="s">
        <v>2964</v>
      </c>
      <c r="B66" s="196" t="s">
        <v>2753</v>
      </c>
      <c r="C66" s="246">
        <v>1</v>
      </c>
      <c r="D66" s="195" t="s">
        <v>66</v>
      </c>
      <c r="E66" s="195" t="s">
        <v>65</v>
      </c>
      <c r="F66" s="4" t="str">
        <f>UnitControlCenter!$B$8</f>
        <v>billion 2020 dollars / year</v>
      </c>
      <c r="G66" s="4" t="s">
        <v>2754</v>
      </c>
      <c r="H66" s="4" t="s">
        <v>2755</v>
      </c>
      <c r="I66" s="4" t="s">
        <v>2730</v>
      </c>
    </row>
    <row r="67" spans="1:19" ht="45" x14ac:dyDescent="0.25">
      <c r="A67" s="196" t="s">
        <v>2964</v>
      </c>
      <c r="B67" s="196" t="s">
        <v>2757</v>
      </c>
      <c r="C67" s="246">
        <v>1</v>
      </c>
      <c r="D67" s="195" t="s">
        <v>66</v>
      </c>
      <c r="E67" s="195" t="s">
        <v>65</v>
      </c>
      <c r="F67" s="4" t="str">
        <f>UnitControlCenter!$B$8</f>
        <v>billion 2020 dollars / year</v>
      </c>
      <c r="G67" s="4" t="s">
        <v>2767</v>
      </c>
      <c r="H67" s="4" t="s">
        <v>2768</v>
      </c>
      <c r="I67" s="4" t="s">
        <v>2769</v>
      </c>
    </row>
    <row r="68" spans="1:19" ht="60" x14ac:dyDescent="0.25">
      <c r="A68" s="196" t="s">
        <v>2964</v>
      </c>
      <c r="B68" s="196" t="s">
        <v>2758</v>
      </c>
      <c r="C68" s="246">
        <v>1</v>
      </c>
      <c r="D68" s="195" t="s">
        <v>66</v>
      </c>
      <c r="E68" s="195" t="s">
        <v>65</v>
      </c>
      <c r="F68" s="4" t="str">
        <f>UnitControlCenter!$B$8</f>
        <v>billion 2020 dollars / year</v>
      </c>
      <c r="G68" s="4" t="s">
        <v>2778</v>
      </c>
      <c r="H68" s="4" t="s">
        <v>2776</v>
      </c>
      <c r="I68" s="4" t="s">
        <v>2777</v>
      </c>
    </row>
    <row r="69" spans="1:19" ht="45" x14ac:dyDescent="0.25">
      <c r="A69" s="196" t="s">
        <v>2964</v>
      </c>
      <c r="B69" s="196" t="s">
        <v>2759</v>
      </c>
      <c r="C69" s="246">
        <v>1</v>
      </c>
      <c r="D69" s="195" t="s">
        <v>66</v>
      </c>
      <c r="E69" s="195" t="s">
        <v>65</v>
      </c>
      <c r="F69" s="4" t="str">
        <f>UnitControlCenter!$B$8</f>
        <v>billion 2020 dollars / year</v>
      </c>
      <c r="G69" s="4" t="s">
        <v>2772</v>
      </c>
      <c r="H69" s="4" t="s">
        <v>2768</v>
      </c>
      <c r="I69" s="4" t="s">
        <v>2770</v>
      </c>
    </row>
    <row r="70" spans="1:19" ht="45" x14ac:dyDescent="0.25">
      <c r="A70" s="196" t="s">
        <v>2964</v>
      </c>
      <c r="B70" s="196" t="s">
        <v>2760</v>
      </c>
      <c r="C70" s="246">
        <v>1</v>
      </c>
      <c r="D70" s="195" t="s">
        <v>66</v>
      </c>
      <c r="E70" s="195" t="s">
        <v>65</v>
      </c>
      <c r="F70" s="4" t="str">
        <f>UnitControlCenter!$B$8</f>
        <v>billion 2020 dollars / year</v>
      </c>
      <c r="G70" s="4" t="s">
        <v>2773</v>
      </c>
      <c r="H70" s="4" t="s">
        <v>2768</v>
      </c>
      <c r="I70" s="4" t="s">
        <v>2771</v>
      </c>
    </row>
    <row r="71" spans="1:19" ht="60" x14ac:dyDescent="0.25">
      <c r="A71" s="196" t="s">
        <v>2964</v>
      </c>
      <c r="B71" s="196" t="s">
        <v>2761</v>
      </c>
      <c r="C71" s="246">
        <v>1</v>
      </c>
      <c r="D71" s="195" t="s">
        <v>66</v>
      </c>
      <c r="E71" s="195" t="s">
        <v>65</v>
      </c>
      <c r="F71" s="4" t="str">
        <f>UnitControlCenter!$B$8</f>
        <v>billion 2020 dollars / year</v>
      </c>
      <c r="G71" s="4" t="s">
        <v>2779</v>
      </c>
      <c r="H71" s="4" t="s">
        <v>2776</v>
      </c>
      <c r="I71" s="4" t="s">
        <v>2777</v>
      </c>
    </row>
    <row r="72" spans="1:19" ht="60" x14ac:dyDescent="0.25">
      <c r="A72" s="196" t="s">
        <v>2964</v>
      </c>
      <c r="B72" s="196" t="s">
        <v>2762</v>
      </c>
      <c r="C72" s="246">
        <v>1</v>
      </c>
      <c r="D72" s="195" t="s">
        <v>66</v>
      </c>
      <c r="E72" s="195" t="s">
        <v>65</v>
      </c>
      <c r="F72" s="4" t="str">
        <f>UnitControlCenter!$B$8</f>
        <v>billion 2020 dollars / year</v>
      </c>
      <c r="G72" s="4" t="s">
        <v>2780</v>
      </c>
      <c r="H72" s="4" t="s">
        <v>2776</v>
      </c>
      <c r="I72" s="4" t="s">
        <v>2777</v>
      </c>
    </row>
    <row r="73" spans="1:19" ht="75" x14ac:dyDescent="0.25">
      <c r="A73" s="196" t="s">
        <v>2964</v>
      </c>
      <c r="B73" s="196" t="s">
        <v>2763</v>
      </c>
      <c r="C73" s="246">
        <v>1</v>
      </c>
      <c r="D73" s="195" t="s">
        <v>66</v>
      </c>
      <c r="E73" s="195" t="s">
        <v>65</v>
      </c>
      <c r="F73" s="4" t="str">
        <f>UnitControlCenter!$B$8</f>
        <v>billion 2020 dollars / year</v>
      </c>
      <c r="G73" s="4" t="s">
        <v>2781</v>
      </c>
      <c r="H73" s="4" t="s">
        <v>2776</v>
      </c>
      <c r="I73" s="4" t="s">
        <v>2777</v>
      </c>
    </row>
    <row r="74" spans="1:19" ht="75" x14ac:dyDescent="0.25">
      <c r="A74" s="196" t="s">
        <v>2964</v>
      </c>
      <c r="B74" s="196" t="s">
        <v>2787</v>
      </c>
      <c r="C74" s="246">
        <v>1</v>
      </c>
      <c r="D74" s="195" t="s">
        <v>66</v>
      </c>
      <c r="E74" s="195" t="s">
        <v>65</v>
      </c>
      <c r="F74" s="4" t="str">
        <f>UnitControlCenter!$B$8</f>
        <v>billion 2020 dollars / year</v>
      </c>
      <c r="G74" s="4" t="s">
        <v>2785</v>
      </c>
      <c r="H74" s="4" t="s">
        <v>2776</v>
      </c>
      <c r="I74" s="4" t="s">
        <v>2783</v>
      </c>
    </row>
    <row r="75" spans="1:19" ht="60.75" thickBot="1" x14ac:dyDescent="0.3">
      <c r="A75" s="238" t="s">
        <v>2964</v>
      </c>
      <c r="B75" s="238" t="s">
        <v>2788</v>
      </c>
      <c r="C75" s="253">
        <v>1</v>
      </c>
      <c r="D75" s="239" t="s">
        <v>66</v>
      </c>
      <c r="E75" s="239" t="s">
        <v>65</v>
      </c>
      <c r="F75" s="242" t="str">
        <f>UnitControlCenter!$B$8</f>
        <v>billion 2020 dollars / year</v>
      </c>
      <c r="G75" s="242" t="s">
        <v>2786</v>
      </c>
      <c r="H75" s="242" t="s">
        <v>2776</v>
      </c>
      <c r="I75" s="242" t="s">
        <v>2784</v>
      </c>
      <c r="J75" s="240"/>
      <c r="K75" s="240"/>
      <c r="L75" s="240"/>
      <c r="M75" s="240"/>
      <c r="N75" s="240"/>
      <c r="O75" s="240"/>
      <c r="P75" s="240"/>
      <c r="Q75" s="240"/>
      <c r="R75" s="240"/>
      <c r="S75" s="240"/>
    </row>
    <row r="76" spans="1:19" ht="30" x14ac:dyDescent="0.25">
      <c r="A76" s="196" t="s">
        <v>2380</v>
      </c>
      <c r="B76" s="196" t="s">
        <v>3096</v>
      </c>
      <c r="C76" s="272">
        <v>1</v>
      </c>
      <c r="D76" s="195" t="s">
        <v>64</v>
      </c>
      <c r="E76" s="195" t="s">
        <v>3100</v>
      </c>
      <c r="F76" s="4" t="str">
        <f>UnitControlCenter!$B$11</f>
        <v>incidents / year</v>
      </c>
      <c r="G76" s="195" t="s">
        <v>3011</v>
      </c>
      <c r="I76" s="195"/>
    </row>
    <row r="77" spans="1:19" x14ac:dyDescent="0.25">
      <c r="A77" s="196" t="s">
        <v>2380</v>
      </c>
      <c r="B77" s="196" t="s">
        <v>3341</v>
      </c>
      <c r="C77" s="296">
        <v>1</v>
      </c>
      <c r="D77" s="195" t="s">
        <v>64</v>
      </c>
      <c r="E77" s="195" t="s">
        <v>65</v>
      </c>
      <c r="F77" s="4" t="str">
        <f>UnitControlCenter!$B$12</f>
        <v>% change</v>
      </c>
      <c r="G77" s="195" t="s">
        <v>3342</v>
      </c>
      <c r="I77" s="195"/>
    </row>
    <row r="78" spans="1:19" ht="30" x14ac:dyDescent="0.25">
      <c r="A78" s="196" t="s">
        <v>2380</v>
      </c>
      <c r="B78" s="196" t="s">
        <v>3456</v>
      </c>
      <c r="C78" s="296">
        <v>1</v>
      </c>
      <c r="D78" s="195" t="s">
        <v>66</v>
      </c>
      <c r="E78" s="195" t="s">
        <v>67</v>
      </c>
      <c r="F78" s="4" t="str">
        <f>UnitControlCenter!$B$11</f>
        <v>incidents / year</v>
      </c>
      <c r="G78" s="195" t="s">
        <v>3325</v>
      </c>
      <c r="H78" s="245" t="s">
        <v>3313</v>
      </c>
      <c r="I78" s="195" t="s">
        <v>3314</v>
      </c>
    </row>
    <row r="79" spans="1:19" ht="30" x14ac:dyDescent="0.25">
      <c r="A79" s="196" t="s">
        <v>2380</v>
      </c>
      <c r="B79" s="196" t="s">
        <v>3457</v>
      </c>
      <c r="C79" s="296">
        <v>1</v>
      </c>
      <c r="D79" s="195" t="s">
        <v>66</v>
      </c>
      <c r="E79" s="195" t="s">
        <v>65</v>
      </c>
      <c r="F79" s="4" t="str">
        <f>UnitControlCenter!$B$12</f>
        <v>% change</v>
      </c>
      <c r="G79" s="195" t="s">
        <v>3336</v>
      </c>
      <c r="H79" s="245" t="s">
        <v>3313</v>
      </c>
      <c r="I79" s="195" t="s">
        <v>3314</v>
      </c>
    </row>
    <row r="80" spans="1:19" ht="45" x14ac:dyDescent="0.25">
      <c r="A80" s="196" t="s">
        <v>2380</v>
      </c>
      <c r="B80" s="196" t="s">
        <v>3323</v>
      </c>
      <c r="C80" s="296">
        <v>1</v>
      </c>
      <c r="D80" s="195" t="s">
        <v>66</v>
      </c>
      <c r="E80" s="195" t="s">
        <v>67</v>
      </c>
      <c r="F80" s="4" t="str">
        <f>UnitControlCenter!$B$11</f>
        <v>incidents / year</v>
      </c>
      <c r="G80" s="195" t="s">
        <v>3326</v>
      </c>
      <c r="H80" s="245" t="s">
        <v>3315</v>
      </c>
      <c r="I80" s="214" t="s">
        <v>3316</v>
      </c>
    </row>
    <row r="81" spans="1:19" ht="45" x14ac:dyDescent="0.25">
      <c r="A81" s="196" t="s">
        <v>2380</v>
      </c>
      <c r="B81" s="196" t="s">
        <v>3339</v>
      </c>
      <c r="C81" s="296">
        <v>1</v>
      </c>
      <c r="D81" s="195" t="s">
        <v>66</v>
      </c>
      <c r="E81" s="195" t="s">
        <v>65</v>
      </c>
      <c r="F81" s="4" t="str">
        <f>UnitControlCenter!$B$12</f>
        <v>% change</v>
      </c>
      <c r="G81" s="195" t="s">
        <v>3337</v>
      </c>
      <c r="H81" s="245" t="s">
        <v>3315</v>
      </c>
      <c r="I81" s="214" t="s">
        <v>3316</v>
      </c>
    </row>
    <row r="82" spans="1:19" ht="30" x14ac:dyDescent="0.25">
      <c r="A82" s="196" t="s">
        <v>2380</v>
      </c>
      <c r="B82" s="196" t="s">
        <v>3324</v>
      </c>
      <c r="C82" s="296">
        <v>1</v>
      </c>
      <c r="D82" s="195" t="s">
        <v>66</v>
      </c>
      <c r="E82" s="195" t="s">
        <v>67</v>
      </c>
      <c r="F82" s="4" t="str">
        <f>UnitControlCenter!$B$11</f>
        <v>incidents / year</v>
      </c>
      <c r="G82" s="68" t="s">
        <v>3327</v>
      </c>
      <c r="H82" s="245" t="s">
        <v>3318</v>
      </c>
      <c r="I82" s="195" t="s">
        <v>3319</v>
      </c>
    </row>
    <row r="83" spans="1:19" ht="30" x14ac:dyDescent="0.25">
      <c r="A83" s="196" t="s">
        <v>2380</v>
      </c>
      <c r="B83" s="196" t="s">
        <v>3340</v>
      </c>
      <c r="C83" s="296">
        <v>1</v>
      </c>
      <c r="D83" s="195" t="s">
        <v>66</v>
      </c>
      <c r="E83" s="195" t="s">
        <v>65</v>
      </c>
      <c r="F83" s="4" t="str">
        <f>UnitControlCenter!$B$12</f>
        <v>% change</v>
      </c>
      <c r="G83" s="68" t="s">
        <v>3338</v>
      </c>
      <c r="H83" s="245" t="s">
        <v>3318</v>
      </c>
      <c r="I83" s="195" t="s">
        <v>3319</v>
      </c>
    </row>
    <row r="84" spans="1:19" x14ac:dyDescent="0.25">
      <c r="A84" s="196" t="s">
        <v>2380</v>
      </c>
      <c r="B84" s="196" t="s">
        <v>3003</v>
      </c>
      <c r="C84" s="246">
        <v>0</v>
      </c>
      <c r="D84" s="195" t="s">
        <v>64</v>
      </c>
      <c r="E84" s="195" t="s">
        <v>65</v>
      </c>
      <c r="F84" s="4" t="str">
        <f>UnitControlCenter!$B$11</f>
        <v>incidents / year</v>
      </c>
      <c r="G84" s="195" t="s">
        <v>3011</v>
      </c>
      <c r="I84" s="195"/>
    </row>
    <row r="85" spans="1:19" ht="30" x14ac:dyDescent="0.25">
      <c r="A85" s="196" t="s">
        <v>2380</v>
      </c>
      <c r="B85" s="196" t="s">
        <v>2381</v>
      </c>
      <c r="C85" s="254">
        <v>1</v>
      </c>
      <c r="D85" s="195" t="s">
        <v>64</v>
      </c>
      <c r="E85" s="195" t="s">
        <v>65</v>
      </c>
      <c r="F85" s="7" t="str">
        <f>UnitControlCenter!$B$8</f>
        <v>billion 2020 dollars / year</v>
      </c>
      <c r="G85" s="195" t="s">
        <v>68</v>
      </c>
      <c r="H85" s="245"/>
      <c r="I85" s="195"/>
    </row>
    <row r="86" spans="1:19" x14ac:dyDescent="0.25">
      <c r="A86" s="196" t="s">
        <v>2380</v>
      </c>
      <c r="B86" s="196" t="s">
        <v>3004</v>
      </c>
      <c r="C86" s="254">
        <v>1</v>
      </c>
      <c r="D86" s="195" t="s">
        <v>64</v>
      </c>
      <c r="E86" s="195" t="s">
        <v>65</v>
      </c>
      <c r="F86" s="4" t="str">
        <f>UnitControlCenter!$B$11</f>
        <v>incidents / year</v>
      </c>
      <c r="G86" s="195" t="s">
        <v>3012</v>
      </c>
      <c r="H86" s="245"/>
      <c r="I86" s="195"/>
    </row>
    <row r="87" spans="1:19" ht="30" x14ac:dyDescent="0.25">
      <c r="A87" s="196" t="s">
        <v>2380</v>
      </c>
      <c r="B87" s="196" t="s">
        <v>3005</v>
      </c>
      <c r="C87" s="254">
        <v>1</v>
      </c>
      <c r="D87" s="195" t="s">
        <v>64</v>
      </c>
      <c r="E87" s="195" t="s">
        <v>65</v>
      </c>
      <c r="F87" s="4" t="str">
        <f>UnitControlCenter!$B$11</f>
        <v>incidents / year</v>
      </c>
      <c r="G87" s="195" t="s">
        <v>3013</v>
      </c>
      <c r="H87" s="245"/>
      <c r="I87" s="195"/>
    </row>
    <row r="88" spans="1:19" x14ac:dyDescent="0.25">
      <c r="A88" s="196" t="s">
        <v>2380</v>
      </c>
      <c r="B88" s="196" t="s">
        <v>3018</v>
      </c>
      <c r="C88" s="254">
        <v>1</v>
      </c>
      <c r="D88" s="195" t="s">
        <v>64</v>
      </c>
      <c r="E88" s="195" t="s">
        <v>65</v>
      </c>
      <c r="F88" s="4" t="str">
        <f>UnitControlCenter!$B$11</f>
        <v>incidents / year</v>
      </c>
      <c r="G88" s="195" t="s">
        <v>3019</v>
      </c>
      <c r="H88" s="245"/>
      <c r="I88" s="195"/>
    </row>
    <row r="89" spans="1:19" ht="30" x14ac:dyDescent="0.25">
      <c r="A89" s="196" t="s">
        <v>2380</v>
      </c>
      <c r="B89" s="196" t="s">
        <v>3006</v>
      </c>
      <c r="C89" s="254">
        <v>1</v>
      </c>
      <c r="D89" s="195" t="s">
        <v>64</v>
      </c>
      <c r="E89" s="195" t="s">
        <v>65</v>
      </c>
      <c r="F89" s="4" t="str">
        <f>UnitControlCenter!$B$11</f>
        <v>incidents / year</v>
      </c>
      <c r="G89" s="195" t="s">
        <v>3014</v>
      </c>
      <c r="H89" s="245"/>
      <c r="I89" s="195"/>
    </row>
    <row r="90" spans="1:19" x14ac:dyDescent="0.25">
      <c r="A90" s="196" t="s">
        <v>2380</v>
      </c>
      <c r="B90" s="196" t="s">
        <v>3007</v>
      </c>
      <c r="C90" s="254">
        <v>1</v>
      </c>
      <c r="D90" s="195" t="s">
        <v>64</v>
      </c>
      <c r="E90" s="195" t="s">
        <v>65</v>
      </c>
      <c r="F90" s="4" t="str">
        <f>UnitControlCenter!$B$11</f>
        <v>incidents / year</v>
      </c>
      <c r="G90" s="195" t="s">
        <v>3015</v>
      </c>
      <c r="H90" s="245"/>
      <c r="I90" s="195"/>
    </row>
    <row r="91" spans="1:19" x14ac:dyDescent="0.25">
      <c r="A91" s="196" t="s">
        <v>2380</v>
      </c>
      <c r="B91" s="196" t="s">
        <v>3008</v>
      </c>
      <c r="C91" s="254">
        <v>1</v>
      </c>
      <c r="D91" s="195" t="s">
        <v>64</v>
      </c>
      <c r="E91" s="195" t="s">
        <v>65</v>
      </c>
      <c r="F91" s="4" t="str">
        <f>UnitControlCenter!$B$11</f>
        <v>incidents / year</v>
      </c>
      <c r="G91" s="195" t="s">
        <v>3016</v>
      </c>
      <c r="H91" s="245"/>
      <c r="I91" s="195"/>
    </row>
    <row r="92" spans="1:19" ht="30.75" thickBot="1" x14ac:dyDescent="0.3">
      <c r="A92" s="238" t="s">
        <v>2380</v>
      </c>
      <c r="B92" s="238" t="s">
        <v>3009</v>
      </c>
      <c r="C92" s="253">
        <v>1</v>
      </c>
      <c r="D92" s="239" t="s">
        <v>64</v>
      </c>
      <c r="E92" s="239" t="s">
        <v>65</v>
      </c>
      <c r="F92" s="242" t="str">
        <f>UnitControlCenter!$B$11</f>
        <v>incidents / year</v>
      </c>
      <c r="G92" s="239" t="s">
        <v>3017</v>
      </c>
      <c r="H92" s="240"/>
      <c r="I92" s="239"/>
      <c r="J92" s="240"/>
      <c r="K92" s="240"/>
      <c r="L92" s="240"/>
      <c r="M92" s="240"/>
      <c r="N92" s="240"/>
      <c r="O92" s="240"/>
      <c r="P92" s="240"/>
      <c r="Q92" s="240"/>
      <c r="R92" s="240"/>
      <c r="S92" s="240"/>
    </row>
    <row r="93" spans="1:19" ht="135" x14ac:dyDescent="0.25">
      <c r="A93" s="196" t="s">
        <v>2520</v>
      </c>
      <c r="B93" s="196" t="s">
        <v>2382</v>
      </c>
      <c r="C93" s="246">
        <v>1</v>
      </c>
      <c r="D93" s="195" t="s">
        <v>66</v>
      </c>
      <c r="E93" s="195" t="s">
        <v>67</v>
      </c>
      <c r="F93" s="4" t="str">
        <f>UnitControlCenter!$B$15</f>
        <v>terawatt-hours (TWh) / year</v>
      </c>
      <c r="G93" s="195" t="s">
        <v>2558</v>
      </c>
      <c r="H93" s="68" t="s">
        <v>2559</v>
      </c>
      <c r="I93" s="195" t="s">
        <v>2566</v>
      </c>
    </row>
    <row r="94" spans="1:19" ht="165" x14ac:dyDescent="0.25">
      <c r="A94" s="196" t="s">
        <v>2520</v>
      </c>
      <c r="B94" s="196" t="s">
        <v>2383</v>
      </c>
      <c r="C94" s="246">
        <v>1</v>
      </c>
      <c r="D94" s="195" t="s">
        <v>66</v>
      </c>
      <c r="E94" s="195" t="s">
        <v>65</v>
      </c>
      <c r="F94" s="4" t="str">
        <f>UnitControlCenter!$B$15</f>
        <v>terawatt-hours (TWh) / year</v>
      </c>
      <c r="G94" s="195" t="s">
        <v>2560</v>
      </c>
      <c r="H94" s="68" t="s">
        <v>2561</v>
      </c>
      <c r="I94" s="195" t="s">
        <v>2567</v>
      </c>
    </row>
    <row r="95" spans="1:19" ht="135" x14ac:dyDescent="0.25">
      <c r="A95" s="196" t="s">
        <v>2520</v>
      </c>
      <c r="B95" s="196" t="s">
        <v>2384</v>
      </c>
      <c r="C95" s="246">
        <v>1</v>
      </c>
      <c r="D95" s="195" t="s">
        <v>66</v>
      </c>
      <c r="E95" s="195" t="s">
        <v>67</v>
      </c>
      <c r="F95" s="4" t="str">
        <f>UnitControlCenter!$B$19</f>
        <v>gigawatts (GW) / year</v>
      </c>
      <c r="G95" s="195" t="s">
        <v>2562</v>
      </c>
      <c r="H95" s="68" t="s">
        <v>2563</v>
      </c>
      <c r="I95" s="195" t="s">
        <v>2568</v>
      </c>
    </row>
    <row r="96" spans="1:19" ht="150" x14ac:dyDescent="0.25">
      <c r="A96" s="196" t="s">
        <v>2520</v>
      </c>
      <c r="B96" s="196" t="s">
        <v>2385</v>
      </c>
      <c r="C96" s="246">
        <v>1</v>
      </c>
      <c r="D96" s="195" t="s">
        <v>66</v>
      </c>
      <c r="E96" s="195" t="s">
        <v>65</v>
      </c>
      <c r="F96" s="4" t="str">
        <f>UnitControlCenter!$B$19</f>
        <v>gigawatts (GW) / year</v>
      </c>
      <c r="G96" s="195" t="s">
        <v>2564</v>
      </c>
      <c r="H96" s="68" t="s">
        <v>2565</v>
      </c>
      <c r="I96" s="195" t="s">
        <v>2569</v>
      </c>
    </row>
    <row r="97" spans="1:19" ht="45" x14ac:dyDescent="0.25">
      <c r="A97" s="196" t="s">
        <v>2520</v>
      </c>
      <c r="B97" s="196" t="s">
        <v>2521</v>
      </c>
      <c r="C97" s="296">
        <v>1</v>
      </c>
      <c r="D97" s="195" t="s">
        <v>66</v>
      </c>
      <c r="E97" s="195" t="s">
        <v>67</v>
      </c>
      <c r="F97" s="4" t="str">
        <f>UnitControlCenter!$B$15</f>
        <v>terawatt-hours (TWh) / year</v>
      </c>
      <c r="G97" s="195" t="s">
        <v>2933</v>
      </c>
      <c r="H97" s="68" t="s">
        <v>2934</v>
      </c>
      <c r="I97" s="195" t="s">
        <v>2570</v>
      </c>
    </row>
    <row r="98" spans="1:19" ht="30" x14ac:dyDescent="0.25">
      <c r="A98" s="196" t="s">
        <v>2520</v>
      </c>
      <c r="B98" s="196" t="s">
        <v>3560</v>
      </c>
      <c r="C98" s="296">
        <v>1</v>
      </c>
      <c r="D98" s="195" t="s">
        <v>64</v>
      </c>
      <c r="E98" s="195" t="s">
        <v>65</v>
      </c>
      <c r="F98" s="7" t="str">
        <f>UnitControlCenter!B16</f>
        <v>%</v>
      </c>
      <c r="G98" s="195" t="s">
        <v>3565</v>
      </c>
      <c r="H98" s="195"/>
      <c r="I98" s="195"/>
      <c r="J98" s="245"/>
      <c r="K98" s="245"/>
      <c r="L98" s="245"/>
      <c r="M98" s="245"/>
      <c r="N98" s="245"/>
      <c r="O98" s="245"/>
      <c r="P98" s="245"/>
      <c r="Q98" s="245"/>
      <c r="R98" s="245"/>
      <c r="S98" s="245"/>
    </row>
    <row r="99" spans="1:19" ht="30" x14ac:dyDescent="0.25">
      <c r="A99" s="196" t="s">
        <v>2520</v>
      </c>
      <c r="B99" s="196" t="s">
        <v>3568</v>
      </c>
      <c r="C99" s="296">
        <v>1</v>
      </c>
      <c r="D99" s="195" t="s">
        <v>64</v>
      </c>
      <c r="E99" s="195" t="s">
        <v>65</v>
      </c>
      <c r="F99" s="7" t="str">
        <f>UnitControlCenter!B17</f>
        <v>metric tons CO2e / megawatt-hour (MWh)</v>
      </c>
      <c r="G99" s="195" t="s">
        <v>3567</v>
      </c>
      <c r="H99" s="195"/>
      <c r="I99" s="195"/>
      <c r="J99" s="245"/>
      <c r="K99" s="245"/>
      <c r="L99" s="245"/>
      <c r="M99" s="245"/>
      <c r="N99" s="245"/>
      <c r="O99" s="245"/>
      <c r="P99" s="245"/>
      <c r="Q99" s="245"/>
      <c r="R99" s="245"/>
      <c r="S99" s="245"/>
    </row>
    <row r="100" spans="1:19" ht="30.75" thickBot="1" x14ac:dyDescent="0.3">
      <c r="A100" s="238" t="s">
        <v>2520</v>
      </c>
      <c r="B100" s="238" t="s">
        <v>3561</v>
      </c>
      <c r="C100" s="253">
        <v>1</v>
      </c>
      <c r="D100" s="239" t="s">
        <v>64</v>
      </c>
      <c r="E100" s="239" t="s">
        <v>65</v>
      </c>
      <c r="F100" s="239" t="str">
        <f>UnitControlCenter!B18</f>
        <v>kilowatt-hour / 2020 dollars</v>
      </c>
      <c r="G100" s="239" t="s">
        <v>3566</v>
      </c>
      <c r="H100" s="239"/>
      <c r="I100" s="239"/>
      <c r="J100" s="240"/>
      <c r="K100" s="240"/>
      <c r="L100" s="240"/>
      <c r="M100" s="240"/>
      <c r="N100" s="240"/>
      <c r="O100" s="240"/>
      <c r="P100" s="240"/>
      <c r="Q100" s="240"/>
      <c r="R100" s="240"/>
      <c r="S100" s="240"/>
    </row>
    <row r="101" spans="1:19" ht="120" x14ac:dyDescent="0.25">
      <c r="A101" s="196" t="s">
        <v>3260</v>
      </c>
      <c r="B101" s="196" t="s">
        <v>2386</v>
      </c>
      <c r="C101" s="246">
        <v>1</v>
      </c>
      <c r="D101" s="195" t="s">
        <v>66</v>
      </c>
      <c r="E101" s="195" t="s">
        <v>2403</v>
      </c>
      <c r="F101" s="4" t="str">
        <f>UnitControlCenter!$B$20</f>
        <v>2020 dollars / megawatt-hour (MWh)</v>
      </c>
      <c r="G101" s="195" t="s">
        <v>2571</v>
      </c>
      <c r="H101" s="68" t="s">
        <v>2572</v>
      </c>
      <c r="I101" s="195" t="s">
        <v>2573</v>
      </c>
    </row>
    <row r="102" spans="1:19" ht="30" x14ac:dyDescent="0.25">
      <c r="A102" s="196" t="s">
        <v>3260</v>
      </c>
      <c r="B102" s="196" t="s">
        <v>2387</v>
      </c>
      <c r="C102" s="246">
        <v>1</v>
      </c>
      <c r="D102" s="195" t="s">
        <v>66</v>
      </c>
      <c r="E102" s="195" t="s">
        <v>67</v>
      </c>
      <c r="F102" s="4" t="str">
        <f>UnitControlCenter!$B$15</f>
        <v>terawatt-hours (TWh) / year</v>
      </c>
      <c r="G102" s="195" t="s">
        <v>2866</v>
      </c>
      <c r="H102" s="68" t="s">
        <v>2867</v>
      </c>
      <c r="I102" s="195" t="s">
        <v>2868</v>
      </c>
    </row>
    <row r="103" spans="1:19" ht="75" x14ac:dyDescent="0.25">
      <c r="A103" s="196" t="s">
        <v>3260</v>
      </c>
      <c r="B103" s="196" t="s">
        <v>3261</v>
      </c>
      <c r="C103" s="296">
        <v>1</v>
      </c>
      <c r="D103" s="195" t="s">
        <v>66</v>
      </c>
      <c r="E103" s="195" t="s">
        <v>67</v>
      </c>
      <c r="F103" s="4" t="str">
        <f>UnitControlCenter!$B$3</f>
        <v>million metric tons / year</v>
      </c>
      <c r="G103" s="195" t="s">
        <v>3264</v>
      </c>
      <c r="H103" s="68" t="s">
        <v>3262</v>
      </c>
      <c r="I103" s="195" t="s">
        <v>3263</v>
      </c>
    </row>
    <row r="104" spans="1:19" ht="105" x14ac:dyDescent="0.25">
      <c r="A104" s="196" t="s">
        <v>3260</v>
      </c>
      <c r="B104" s="196" t="s">
        <v>2514</v>
      </c>
      <c r="C104" s="246">
        <v>1</v>
      </c>
      <c r="D104" s="195" t="s">
        <v>66</v>
      </c>
      <c r="E104" s="195" t="s">
        <v>67</v>
      </c>
      <c r="F104" s="4" t="str">
        <f>UnitControlCenter!$B$21</f>
        <v>cubic km / yr</v>
      </c>
      <c r="G104" s="195" t="s">
        <v>2574</v>
      </c>
      <c r="H104" s="68" t="s">
        <v>2575</v>
      </c>
      <c r="I104" s="195" t="s">
        <v>2576</v>
      </c>
    </row>
    <row r="105" spans="1:19" ht="120.75" thickBot="1" x14ac:dyDescent="0.3">
      <c r="A105" s="238" t="s">
        <v>3260</v>
      </c>
      <c r="B105" s="238" t="s">
        <v>2515</v>
      </c>
      <c r="C105" s="253">
        <v>1</v>
      </c>
      <c r="D105" s="239" t="s">
        <v>66</v>
      </c>
      <c r="E105" s="239" t="s">
        <v>67</v>
      </c>
      <c r="F105" s="242" t="str">
        <f>UnitControlCenter!$B$21</f>
        <v>cubic km / yr</v>
      </c>
      <c r="G105" s="239" t="s">
        <v>2577</v>
      </c>
      <c r="H105" s="240" t="s">
        <v>2578</v>
      </c>
      <c r="I105" s="239" t="s">
        <v>2579</v>
      </c>
    </row>
    <row r="106" spans="1:19" ht="90" x14ac:dyDescent="0.25">
      <c r="A106" s="196" t="s">
        <v>2838</v>
      </c>
      <c r="B106" s="196" t="s">
        <v>2839</v>
      </c>
      <c r="C106" s="246">
        <v>1</v>
      </c>
      <c r="D106" s="195" t="s">
        <v>66</v>
      </c>
      <c r="E106" s="195" t="s">
        <v>67</v>
      </c>
      <c r="F106" s="4" t="str">
        <f>UnitControlCenter!$B$24</f>
        <v>million vehicles / year</v>
      </c>
      <c r="G106" s="195" t="s">
        <v>2690</v>
      </c>
      <c r="H106" s="195" t="s">
        <v>2691</v>
      </c>
      <c r="I106" s="195" t="s">
        <v>2692</v>
      </c>
    </row>
    <row r="107" spans="1:19" ht="90" x14ac:dyDescent="0.25">
      <c r="A107" s="196" t="s">
        <v>2838</v>
      </c>
      <c r="B107" s="196" t="s">
        <v>2840</v>
      </c>
      <c r="C107" s="246">
        <v>1</v>
      </c>
      <c r="D107" s="195" t="s">
        <v>66</v>
      </c>
      <c r="E107" s="195" t="s">
        <v>67</v>
      </c>
      <c r="F107" s="4" t="str">
        <f>UnitControlCenter!$B$25</f>
        <v>thousand vehicles / year</v>
      </c>
      <c r="G107" s="195" t="s">
        <v>2693</v>
      </c>
      <c r="H107" s="195" t="s">
        <v>2694</v>
      </c>
      <c r="I107" s="195" t="s">
        <v>2695</v>
      </c>
    </row>
    <row r="108" spans="1:19" ht="90" x14ac:dyDescent="0.25">
      <c r="A108" s="196" t="s">
        <v>2838</v>
      </c>
      <c r="B108" s="196" t="s">
        <v>3265</v>
      </c>
      <c r="C108" s="246">
        <v>1</v>
      </c>
      <c r="D108" s="195" t="s">
        <v>66</v>
      </c>
      <c r="E108" s="195" t="s">
        <v>67</v>
      </c>
      <c r="F108" s="4" t="str">
        <f>UnitControlCenter!$B$25</f>
        <v>thousand vehicles / year</v>
      </c>
      <c r="G108" s="195" t="s">
        <v>2696</v>
      </c>
      <c r="H108" s="195" t="s">
        <v>2691</v>
      </c>
      <c r="I108" s="195" t="s">
        <v>2692</v>
      </c>
    </row>
    <row r="109" spans="1:19" ht="90" x14ac:dyDescent="0.25">
      <c r="A109" s="196" t="s">
        <v>2838</v>
      </c>
      <c r="B109" s="196" t="s">
        <v>3268</v>
      </c>
      <c r="C109" s="246">
        <v>1</v>
      </c>
      <c r="D109" s="195" t="s">
        <v>66</v>
      </c>
      <c r="E109" s="195" t="s">
        <v>67</v>
      </c>
      <c r="F109" s="4" t="str">
        <f>UnitControlCenter!$B$25</f>
        <v>thousand vehicles / year</v>
      </c>
      <c r="G109" s="195" t="s">
        <v>2697</v>
      </c>
      <c r="H109" s="195" t="s">
        <v>2694</v>
      </c>
      <c r="I109" s="195" t="s">
        <v>2695</v>
      </c>
    </row>
    <row r="110" spans="1:19" ht="30" x14ac:dyDescent="0.25">
      <c r="A110" s="196" t="s">
        <v>2838</v>
      </c>
      <c r="B110" s="196" t="s">
        <v>2841</v>
      </c>
      <c r="C110" s="246">
        <v>1</v>
      </c>
      <c r="D110" s="195" t="s">
        <v>66</v>
      </c>
      <c r="E110" s="195" t="s">
        <v>67</v>
      </c>
      <c r="F110" s="4" t="str">
        <f>UnitControlCenter!$B$25</f>
        <v>thousand vehicles / year</v>
      </c>
      <c r="G110" s="195" t="s">
        <v>2580</v>
      </c>
      <c r="H110" s="195" t="s">
        <v>2581</v>
      </c>
      <c r="I110" s="195" t="s">
        <v>2681</v>
      </c>
    </row>
    <row r="111" spans="1:19" ht="75" x14ac:dyDescent="0.25">
      <c r="A111" s="196" t="s">
        <v>2838</v>
      </c>
      <c r="B111" s="196" t="s">
        <v>2842</v>
      </c>
      <c r="C111" s="246">
        <v>1</v>
      </c>
      <c r="D111" s="195" t="s">
        <v>66</v>
      </c>
      <c r="E111" s="195" t="s">
        <v>67</v>
      </c>
      <c r="F111" s="4" t="str">
        <f>UnitControlCenter!$B$26</f>
        <v>million vehicles</v>
      </c>
      <c r="G111" s="195" t="s">
        <v>2698</v>
      </c>
      <c r="H111" s="195" t="s">
        <v>2691</v>
      </c>
      <c r="I111" s="195" t="s">
        <v>2692</v>
      </c>
    </row>
    <row r="112" spans="1:19" ht="90" x14ac:dyDescent="0.25">
      <c r="A112" s="196" t="s">
        <v>2838</v>
      </c>
      <c r="B112" s="196" t="s">
        <v>2843</v>
      </c>
      <c r="C112" s="246">
        <v>1</v>
      </c>
      <c r="D112" s="195" t="s">
        <v>66</v>
      </c>
      <c r="E112" s="195" t="s">
        <v>67</v>
      </c>
      <c r="F112" s="4" t="str">
        <f>UnitControlCenter!$B$27</f>
        <v>thousand vehicles</v>
      </c>
      <c r="G112" s="195" t="s">
        <v>2931</v>
      </c>
      <c r="H112" s="195" t="s">
        <v>2694</v>
      </c>
      <c r="I112" s="195" t="s">
        <v>2695</v>
      </c>
    </row>
    <row r="113" spans="1:19" ht="75" x14ac:dyDescent="0.25">
      <c r="A113" s="196" t="s">
        <v>2838</v>
      </c>
      <c r="B113" s="196" t="s">
        <v>3266</v>
      </c>
      <c r="C113" s="246">
        <v>1</v>
      </c>
      <c r="D113" s="195" t="s">
        <v>66</v>
      </c>
      <c r="E113" s="195" t="s">
        <v>67</v>
      </c>
      <c r="F113" s="4" t="str">
        <f>UnitControlCenter!$B$26</f>
        <v>million vehicles</v>
      </c>
      <c r="G113" s="195" t="s">
        <v>2699</v>
      </c>
      <c r="H113" s="195" t="s">
        <v>2691</v>
      </c>
      <c r="I113" s="195" t="s">
        <v>2692</v>
      </c>
    </row>
    <row r="114" spans="1:19" ht="75" x14ac:dyDescent="0.25">
      <c r="A114" s="196" t="s">
        <v>2838</v>
      </c>
      <c r="B114" s="196" t="s">
        <v>3269</v>
      </c>
      <c r="C114" s="246">
        <v>1</v>
      </c>
      <c r="D114" s="195" t="s">
        <v>66</v>
      </c>
      <c r="E114" s="195" t="s">
        <v>67</v>
      </c>
      <c r="F114" s="4" t="str">
        <f>UnitControlCenter!$B$26</f>
        <v>million vehicles</v>
      </c>
      <c r="G114" s="195" t="s">
        <v>2700</v>
      </c>
      <c r="H114" s="195" t="s">
        <v>2694</v>
      </c>
      <c r="I114" s="195" t="s">
        <v>2695</v>
      </c>
    </row>
    <row r="115" spans="1:19" ht="30.75" thickBot="1" x14ac:dyDescent="0.3">
      <c r="A115" s="238" t="s">
        <v>2838</v>
      </c>
      <c r="B115" s="238" t="s">
        <v>2844</v>
      </c>
      <c r="C115" s="253">
        <v>1</v>
      </c>
      <c r="D115" s="239" t="s">
        <v>66</v>
      </c>
      <c r="E115" s="239" t="s">
        <v>67</v>
      </c>
      <c r="F115" s="242" t="str">
        <f>UnitControlCenter!$B$26</f>
        <v>million vehicles</v>
      </c>
      <c r="G115" s="239" t="s">
        <v>2682</v>
      </c>
      <c r="H115" s="239" t="s">
        <v>2581</v>
      </c>
      <c r="I115" s="239" t="s">
        <v>2681</v>
      </c>
      <c r="J115" s="240"/>
      <c r="K115" s="240"/>
      <c r="L115" s="240"/>
      <c r="M115" s="240"/>
      <c r="N115" s="240"/>
      <c r="O115" s="240"/>
      <c r="P115" s="240"/>
      <c r="Q115" s="240"/>
      <c r="R115" s="240"/>
      <c r="S115" s="240"/>
    </row>
    <row r="116" spans="1:19" ht="150" x14ac:dyDescent="0.25">
      <c r="A116" s="196" t="s">
        <v>2960</v>
      </c>
      <c r="B116" s="196" t="s">
        <v>2389</v>
      </c>
      <c r="C116" s="246">
        <v>1</v>
      </c>
      <c r="D116" s="195" t="s">
        <v>66</v>
      </c>
      <c r="E116" s="195" t="s">
        <v>67</v>
      </c>
      <c r="F116" s="4" t="str">
        <f>UnitControlCenter!$B$3</f>
        <v>million metric tons / year</v>
      </c>
      <c r="G116" s="195" t="s">
        <v>3461</v>
      </c>
      <c r="H116" s="195" t="s">
        <v>3460</v>
      </c>
      <c r="I116" s="195" t="s">
        <v>2683</v>
      </c>
    </row>
    <row r="117" spans="1:19" ht="105" x14ac:dyDescent="0.25">
      <c r="A117" s="196" t="s">
        <v>2960</v>
      </c>
      <c r="B117" s="196" t="s">
        <v>2390</v>
      </c>
      <c r="C117" s="246">
        <v>1</v>
      </c>
      <c r="D117" s="195" t="s">
        <v>66</v>
      </c>
      <c r="E117" s="195" t="s">
        <v>67</v>
      </c>
      <c r="F117" s="4" t="str">
        <f>UnitControlCenter!$B$28</f>
        <v>quads / year</v>
      </c>
      <c r="G117" s="195" t="s">
        <v>2865</v>
      </c>
      <c r="H117" s="195" t="s">
        <v>2701</v>
      </c>
      <c r="I117" s="195" t="s">
        <v>2702</v>
      </c>
    </row>
    <row r="118" spans="1:19" ht="135" x14ac:dyDescent="0.25">
      <c r="A118" s="196" t="s">
        <v>2960</v>
      </c>
      <c r="B118" s="196" t="s">
        <v>2445</v>
      </c>
      <c r="C118" s="254">
        <v>1</v>
      </c>
      <c r="D118" s="195" t="s">
        <v>66</v>
      </c>
      <c r="E118" s="195" t="s">
        <v>67</v>
      </c>
      <c r="F118" s="7" t="str">
        <f>UnitControlCenter!$B$28</f>
        <v>quads / year</v>
      </c>
      <c r="G118" s="195" t="s">
        <v>3462</v>
      </c>
      <c r="H118" s="195" t="s">
        <v>3460</v>
      </c>
      <c r="I118" s="195" t="s">
        <v>2683</v>
      </c>
    </row>
    <row r="119" spans="1:19" ht="30" x14ac:dyDescent="0.25">
      <c r="A119" s="196" t="s">
        <v>2960</v>
      </c>
      <c r="B119" s="196" t="s">
        <v>3469</v>
      </c>
      <c r="C119" s="254">
        <v>1</v>
      </c>
      <c r="D119" s="195" t="s">
        <v>64</v>
      </c>
      <c r="E119" s="195" t="s">
        <v>65</v>
      </c>
      <c r="F119" s="7" t="str">
        <f>UnitControlCenter!$B$28</f>
        <v>quads / year</v>
      </c>
      <c r="G119" s="195" t="s">
        <v>3470</v>
      </c>
      <c r="H119" s="195"/>
      <c r="I119" s="195"/>
    </row>
    <row r="120" spans="1:19" ht="45" x14ac:dyDescent="0.25">
      <c r="A120" s="196" t="s">
        <v>2960</v>
      </c>
      <c r="B120" s="196" t="s">
        <v>2961</v>
      </c>
      <c r="C120" s="254">
        <v>1</v>
      </c>
      <c r="D120" s="195" t="s">
        <v>66</v>
      </c>
      <c r="E120" s="195" t="s">
        <v>67</v>
      </c>
      <c r="F120" s="7" t="str">
        <f>UnitControlCenter!$B$22</f>
        <v>trillion passenger-miles / year</v>
      </c>
      <c r="G120" s="195" t="s">
        <v>2404</v>
      </c>
      <c r="H120" s="245" t="s">
        <v>2642</v>
      </c>
      <c r="I120" s="195" t="s">
        <v>2643</v>
      </c>
    </row>
    <row r="121" spans="1:19" ht="45.75" thickBot="1" x14ac:dyDescent="0.3">
      <c r="A121" s="238" t="s">
        <v>2960</v>
      </c>
      <c r="B121" s="238" t="s">
        <v>2962</v>
      </c>
      <c r="C121" s="253">
        <v>1</v>
      </c>
      <c r="D121" s="239" t="s">
        <v>66</v>
      </c>
      <c r="E121" s="239" t="s">
        <v>67</v>
      </c>
      <c r="F121" s="242" t="str">
        <f>UnitControlCenter!$B$23</f>
        <v>trillion freight ton-miles / year</v>
      </c>
      <c r="G121" s="239" t="s">
        <v>2679</v>
      </c>
      <c r="H121" s="240" t="s">
        <v>3273</v>
      </c>
      <c r="I121" s="239" t="s">
        <v>2680</v>
      </c>
      <c r="J121" s="240"/>
      <c r="K121" s="240"/>
      <c r="L121" s="240"/>
      <c r="M121" s="240"/>
      <c r="N121" s="240"/>
      <c r="O121" s="240"/>
      <c r="P121" s="240"/>
      <c r="Q121" s="240"/>
      <c r="R121" s="240"/>
      <c r="S121" s="240"/>
    </row>
    <row r="122" spans="1:19" ht="315" x14ac:dyDescent="0.25">
      <c r="A122" s="198" t="s">
        <v>2391</v>
      </c>
      <c r="B122" s="196" t="s">
        <v>2829</v>
      </c>
      <c r="C122" s="246">
        <v>1</v>
      </c>
      <c r="D122" s="195" t="s">
        <v>66</v>
      </c>
      <c r="E122" s="195" t="s">
        <v>67</v>
      </c>
      <c r="F122" s="4" t="str">
        <f>UnitControlCenter!$B$28</f>
        <v>quads / year</v>
      </c>
      <c r="G122" s="195" t="s">
        <v>3196</v>
      </c>
      <c r="H122" s="68" t="s">
        <v>3194</v>
      </c>
      <c r="I122" s="293" t="s">
        <v>3195</v>
      </c>
    </row>
    <row r="123" spans="1:19" ht="120" x14ac:dyDescent="0.25">
      <c r="A123" s="63" t="s">
        <v>2391</v>
      </c>
      <c r="B123" s="196" t="s">
        <v>2830</v>
      </c>
      <c r="C123" s="254">
        <v>1</v>
      </c>
      <c r="D123" s="195" t="s">
        <v>66</v>
      </c>
      <c r="E123" s="195" t="s">
        <v>67</v>
      </c>
      <c r="F123" s="7" t="str">
        <f>UnitControlCenter!$B$28</f>
        <v>quads / year</v>
      </c>
      <c r="G123" s="195" t="s">
        <v>2831</v>
      </c>
      <c r="H123" s="245" t="s">
        <v>2825</v>
      </c>
      <c r="I123" s="195" t="s">
        <v>2826</v>
      </c>
      <c r="J123" s="245"/>
      <c r="K123" s="245"/>
      <c r="L123" s="245"/>
      <c r="M123" s="245"/>
      <c r="N123" s="245"/>
      <c r="O123" s="245"/>
      <c r="P123" s="245"/>
      <c r="Q123" s="245"/>
      <c r="R123" s="245"/>
      <c r="S123" s="245"/>
    </row>
    <row r="124" spans="1:19" x14ac:dyDescent="0.25">
      <c r="A124" s="63" t="s">
        <v>2391</v>
      </c>
      <c r="B124" s="196" t="s">
        <v>3471</v>
      </c>
      <c r="C124" s="254">
        <v>1</v>
      </c>
      <c r="D124" s="195" t="s">
        <v>64</v>
      </c>
      <c r="E124" s="195" t="s">
        <v>65</v>
      </c>
      <c r="F124" s="7" t="str">
        <f>UnitControlCenter!$B$28</f>
        <v>quads / year</v>
      </c>
      <c r="G124" s="195" t="s">
        <v>3472</v>
      </c>
      <c r="H124" s="245"/>
      <c r="I124" s="195"/>
      <c r="J124" s="245"/>
      <c r="K124" s="245"/>
      <c r="L124" s="245"/>
      <c r="M124" s="245"/>
      <c r="N124" s="245"/>
      <c r="O124" s="245"/>
      <c r="P124" s="245"/>
      <c r="Q124" s="245"/>
      <c r="R124" s="245"/>
      <c r="S124" s="245"/>
    </row>
    <row r="125" spans="1:19" ht="240" x14ac:dyDescent="0.25">
      <c r="A125" s="198" t="s">
        <v>2391</v>
      </c>
      <c r="B125" s="196" t="s">
        <v>2827</v>
      </c>
      <c r="C125" s="246">
        <v>1</v>
      </c>
      <c r="D125" s="195" t="s">
        <v>66</v>
      </c>
      <c r="E125" s="195" t="s">
        <v>67</v>
      </c>
      <c r="F125" s="4" t="str">
        <f>UnitControlCenter!$B$28</f>
        <v>quads / year</v>
      </c>
      <c r="G125" s="195" t="s">
        <v>3193</v>
      </c>
      <c r="H125" s="68" t="s">
        <v>3194</v>
      </c>
      <c r="I125" s="293" t="s">
        <v>3195</v>
      </c>
    </row>
    <row r="126" spans="1:19" s="245" customFormat="1" ht="90" x14ac:dyDescent="0.25">
      <c r="A126" s="63" t="s">
        <v>2391</v>
      </c>
      <c r="B126" s="196" t="s">
        <v>2828</v>
      </c>
      <c r="C126" s="254">
        <v>1</v>
      </c>
      <c r="D126" s="195" t="s">
        <v>66</v>
      </c>
      <c r="E126" s="195" t="s">
        <v>67</v>
      </c>
      <c r="F126" s="7" t="str">
        <f>UnitControlCenter!$B$28</f>
        <v>quads / year</v>
      </c>
      <c r="G126" s="195" t="s">
        <v>2824</v>
      </c>
      <c r="H126" s="245" t="s">
        <v>2825</v>
      </c>
      <c r="I126" s="195" t="s">
        <v>2826</v>
      </c>
    </row>
    <row r="127" spans="1:19" s="240" customFormat="1" ht="15.75" thickBot="1" x14ac:dyDescent="0.3">
      <c r="A127" s="241" t="s">
        <v>2391</v>
      </c>
      <c r="B127" s="238" t="s">
        <v>3473</v>
      </c>
      <c r="C127" s="253">
        <v>1</v>
      </c>
      <c r="D127" s="239" t="s">
        <v>64</v>
      </c>
      <c r="E127" s="239" t="s">
        <v>65</v>
      </c>
      <c r="F127" s="242" t="str">
        <f>UnitControlCenter!$B$28</f>
        <v>quads / year</v>
      </c>
      <c r="G127" s="239" t="s">
        <v>3474</v>
      </c>
      <c r="I127" s="239"/>
    </row>
    <row r="128" spans="1:19" ht="285" x14ac:dyDescent="0.25">
      <c r="A128" s="198" t="s">
        <v>2915</v>
      </c>
      <c r="B128" s="196" t="s">
        <v>2441</v>
      </c>
      <c r="C128" s="246">
        <v>1</v>
      </c>
      <c r="D128" s="195" t="s">
        <v>66</v>
      </c>
      <c r="E128" s="195" t="s">
        <v>67</v>
      </c>
      <c r="F128" s="4" t="str">
        <f>UnitControlCenter!$B$3</f>
        <v>million metric tons / year</v>
      </c>
      <c r="G128" s="195" t="s">
        <v>3197</v>
      </c>
      <c r="H128" s="68" t="s">
        <v>3194</v>
      </c>
      <c r="I128" s="293" t="s">
        <v>3195</v>
      </c>
    </row>
    <row r="129" spans="1:19" ht="45" x14ac:dyDescent="0.25">
      <c r="A129" s="198" t="s">
        <v>2915</v>
      </c>
      <c r="B129" s="196" t="s">
        <v>2442</v>
      </c>
      <c r="C129" s="246">
        <v>1</v>
      </c>
      <c r="D129" s="195" t="s">
        <v>66</v>
      </c>
      <c r="E129" s="195" t="s">
        <v>67</v>
      </c>
      <c r="F129" s="4" t="str">
        <f>UnitControlCenter!$B$3</f>
        <v>million metric tons / year</v>
      </c>
      <c r="G129" s="195" t="s">
        <v>2688</v>
      </c>
      <c r="H129" s="68" t="s">
        <v>2686</v>
      </c>
      <c r="I129" s="195" t="s">
        <v>2687</v>
      </c>
    </row>
    <row r="130" spans="1:19" ht="270" x14ac:dyDescent="0.25">
      <c r="A130" s="198" t="s">
        <v>2915</v>
      </c>
      <c r="B130" s="196" t="s">
        <v>2443</v>
      </c>
      <c r="C130" s="246">
        <v>1</v>
      </c>
      <c r="D130" s="195" t="s">
        <v>66</v>
      </c>
      <c r="E130" s="195" t="s">
        <v>67</v>
      </c>
      <c r="F130" s="4" t="str">
        <f>UnitControlCenter!$B$3</f>
        <v>million metric tons / year</v>
      </c>
      <c r="G130" s="195" t="s">
        <v>3259</v>
      </c>
      <c r="H130" s="68" t="s">
        <v>3194</v>
      </c>
      <c r="I130" s="293" t="s">
        <v>3195</v>
      </c>
    </row>
    <row r="131" spans="1:19" ht="45" x14ac:dyDescent="0.25">
      <c r="A131" s="198" t="s">
        <v>2915</v>
      </c>
      <c r="B131" s="196" t="s">
        <v>2444</v>
      </c>
      <c r="C131" s="254">
        <v>1</v>
      </c>
      <c r="D131" s="195" t="s">
        <v>66</v>
      </c>
      <c r="E131" s="195" t="s">
        <v>67</v>
      </c>
      <c r="F131" s="7" t="str">
        <f>UnitControlCenter!$B$3</f>
        <v>million metric tons / year</v>
      </c>
      <c r="G131" s="195" t="s">
        <v>2689</v>
      </c>
      <c r="H131" s="245" t="s">
        <v>2686</v>
      </c>
      <c r="I131" s="195" t="s">
        <v>2687</v>
      </c>
    </row>
    <row r="132" spans="1:19" s="245" customFormat="1" ht="330" x14ac:dyDescent="0.25">
      <c r="A132" s="198" t="s">
        <v>2915</v>
      </c>
      <c r="B132" s="196" t="s">
        <v>2913</v>
      </c>
      <c r="C132" s="254">
        <v>1</v>
      </c>
      <c r="D132" s="195" t="s">
        <v>66</v>
      </c>
      <c r="E132" s="195" t="s">
        <v>67</v>
      </c>
      <c r="F132" s="7" t="str">
        <f>UnitControlCenter!$B$3</f>
        <v>million metric tons / year</v>
      </c>
      <c r="G132" s="195" t="s">
        <v>3198</v>
      </c>
      <c r="H132" s="68" t="s">
        <v>3194</v>
      </c>
      <c r="I132" s="293" t="s">
        <v>3195</v>
      </c>
    </row>
    <row r="133" spans="1:19" ht="45" x14ac:dyDescent="0.25">
      <c r="A133" s="198" t="s">
        <v>2915</v>
      </c>
      <c r="B133" s="196" t="s">
        <v>2914</v>
      </c>
      <c r="C133" s="254">
        <v>1</v>
      </c>
      <c r="D133" s="195" t="s">
        <v>66</v>
      </c>
      <c r="E133" s="195" t="s">
        <v>67</v>
      </c>
      <c r="F133" s="4" t="str">
        <f>UnitControlCenter!$B$3</f>
        <v>million metric tons / year</v>
      </c>
      <c r="G133" s="195" t="s">
        <v>2957</v>
      </c>
      <c r="H133" s="68" t="s">
        <v>2916</v>
      </c>
      <c r="I133" s="195" t="s">
        <v>2917</v>
      </c>
    </row>
    <row r="134" spans="1:19" ht="30" x14ac:dyDescent="0.25">
      <c r="A134" s="198" t="s">
        <v>2915</v>
      </c>
      <c r="B134" s="196" t="s">
        <v>3575</v>
      </c>
      <c r="C134" s="254">
        <v>1</v>
      </c>
      <c r="D134" s="195" t="s">
        <v>66</v>
      </c>
      <c r="E134" s="195" t="s">
        <v>67</v>
      </c>
      <c r="F134" s="4" t="str">
        <f>UnitControlCenter!$B$3</f>
        <v>million metric tons / year</v>
      </c>
      <c r="G134" s="195" t="s">
        <v>3571</v>
      </c>
      <c r="H134" s="245" t="s">
        <v>3572</v>
      </c>
      <c r="I134" s="195" t="s">
        <v>3576</v>
      </c>
      <c r="J134" s="245"/>
      <c r="K134" s="245"/>
      <c r="L134" s="245"/>
      <c r="M134" s="245"/>
      <c r="N134" s="245"/>
      <c r="O134" s="245"/>
      <c r="P134" s="245"/>
      <c r="Q134" s="245"/>
      <c r="R134" s="245"/>
      <c r="S134" s="245"/>
    </row>
    <row r="135" spans="1:19" ht="255" x14ac:dyDescent="0.25">
      <c r="A135" s="198" t="s">
        <v>2915</v>
      </c>
      <c r="B135" s="196" t="s">
        <v>3569</v>
      </c>
      <c r="C135" s="254">
        <v>1</v>
      </c>
      <c r="D135" s="195" t="s">
        <v>66</v>
      </c>
      <c r="E135" s="195" t="s">
        <v>67</v>
      </c>
      <c r="F135" s="4" t="str">
        <f>UnitControlCenter!$B$3</f>
        <v>million metric tons / year</v>
      </c>
      <c r="G135" s="195" t="s">
        <v>3573</v>
      </c>
      <c r="H135" s="68" t="s">
        <v>3194</v>
      </c>
      <c r="I135" s="293" t="s">
        <v>3195</v>
      </c>
      <c r="J135" s="245"/>
      <c r="K135" s="245"/>
      <c r="L135" s="245"/>
      <c r="M135" s="245"/>
      <c r="N135" s="245"/>
      <c r="O135" s="245"/>
      <c r="P135" s="245"/>
      <c r="Q135" s="245"/>
      <c r="R135" s="245"/>
      <c r="S135" s="245"/>
    </row>
    <row r="136" spans="1:19" ht="330.75" thickBot="1" x14ac:dyDescent="0.3">
      <c r="A136" s="238" t="s">
        <v>2915</v>
      </c>
      <c r="B136" s="238" t="s">
        <v>3570</v>
      </c>
      <c r="C136" s="253">
        <v>1</v>
      </c>
      <c r="D136" s="238" t="s">
        <v>66</v>
      </c>
      <c r="E136" s="238" t="s">
        <v>67</v>
      </c>
      <c r="F136" s="238" t="str">
        <f>UnitControlCenter!$B$3</f>
        <v>million metric tons / year</v>
      </c>
      <c r="G136" s="238" t="s">
        <v>3574</v>
      </c>
      <c r="H136" s="238" t="s">
        <v>3194</v>
      </c>
      <c r="I136" s="238" t="s">
        <v>3195</v>
      </c>
      <c r="J136" s="240"/>
      <c r="K136" s="240"/>
      <c r="L136" s="240"/>
      <c r="M136" s="240"/>
      <c r="N136" s="240"/>
      <c r="O136" s="240"/>
      <c r="P136" s="240"/>
      <c r="Q136" s="240"/>
      <c r="R136" s="240"/>
      <c r="S136" s="240"/>
    </row>
    <row r="137" spans="1:19" ht="60" x14ac:dyDescent="0.25">
      <c r="A137" s="198" t="s">
        <v>2392</v>
      </c>
      <c r="B137" s="196" t="s">
        <v>2393</v>
      </c>
      <c r="C137" s="254">
        <v>1</v>
      </c>
      <c r="D137" s="195" t="s">
        <v>66</v>
      </c>
      <c r="E137" s="195" t="s">
        <v>67</v>
      </c>
      <c r="F137" s="4" t="str">
        <f>UnitControlCenter!$B$28</f>
        <v>quads / year</v>
      </c>
      <c r="G137" s="195" t="s">
        <v>2407</v>
      </c>
      <c r="H137" s="68" t="s">
        <v>2408</v>
      </c>
      <c r="I137" s="195" t="s">
        <v>2672</v>
      </c>
    </row>
    <row r="138" spans="1:19" ht="30" x14ac:dyDescent="0.25">
      <c r="A138" s="198" t="s">
        <v>2392</v>
      </c>
      <c r="B138" s="196" t="s">
        <v>2394</v>
      </c>
      <c r="C138" s="254">
        <v>1</v>
      </c>
      <c r="D138" s="195" t="s">
        <v>66</v>
      </c>
      <c r="E138" s="195" t="s">
        <v>67</v>
      </c>
      <c r="F138" s="4" t="str">
        <f>UnitControlCenter!$B$28</f>
        <v>quads / year</v>
      </c>
      <c r="G138" s="195" t="s">
        <v>2425</v>
      </c>
      <c r="H138" s="68" t="s">
        <v>2409</v>
      </c>
      <c r="I138" s="195" t="s">
        <v>2410</v>
      </c>
    </row>
    <row r="139" spans="1:19" s="245" customFormat="1" ht="90" x14ac:dyDescent="0.25">
      <c r="A139" s="63" t="s">
        <v>2392</v>
      </c>
      <c r="B139" s="196" t="s">
        <v>2395</v>
      </c>
      <c r="C139" s="254">
        <v>1</v>
      </c>
      <c r="D139" s="195" t="s">
        <v>66</v>
      </c>
      <c r="E139" s="195" t="s">
        <v>67</v>
      </c>
      <c r="F139" s="7" t="str">
        <f>UnitControlCenter!$B$28</f>
        <v>quads / year</v>
      </c>
      <c r="G139" s="195" t="s">
        <v>2711</v>
      </c>
      <c r="H139" s="245" t="s">
        <v>2713</v>
      </c>
      <c r="I139" s="195" t="s">
        <v>2712</v>
      </c>
    </row>
    <row r="140" spans="1:19" s="240" customFormat="1" ht="15.75" thickBot="1" x14ac:dyDescent="0.3">
      <c r="A140" s="241" t="s">
        <v>2392</v>
      </c>
      <c r="B140" s="238" t="s">
        <v>2650</v>
      </c>
      <c r="C140" s="253">
        <v>1</v>
      </c>
      <c r="D140" s="239" t="s">
        <v>64</v>
      </c>
      <c r="E140" s="239" t="s">
        <v>65</v>
      </c>
      <c r="F140" s="242" t="str">
        <f>UnitControlCenter!$B$28</f>
        <v>quads / year</v>
      </c>
      <c r="G140" s="239" t="s">
        <v>3475</v>
      </c>
      <c r="I140" s="239"/>
    </row>
    <row r="141" spans="1:19" ht="105" x14ac:dyDescent="0.25">
      <c r="A141" s="196" t="s">
        <v>2463</v>
      </c>
      <c r="B141" s="196" t="s">
        <v>2464</v>
      </c>
      <c r="C141" s="254">
        <v>1</v>
      </c>
      <c r="D141" s="195" t="s">
        <v>66</v>
      </c>
      <c r="E141" s="195" t="s">
        <v>67</v>
      </c>
      <c r="F141" s="4" t="str">
        <f>UnitControlCenter!$B$28</f>
        <v>quads / year</v>
      </c>
      <c r="G141" s="195" t="s">
        <v>2731</v>
      </c>
      <c r="H141" s="195" t="s">
        <v>2732</v>
      </c>
      <c r="I141" s="195" t="s">
        <v>2733</v>
      </c>
    </row>
    <row r="142" spans="1:19" ht="75" x14ac:dyDescent="0.25">
      <c r="A142" s="196" t="s">
        <v>2463</v>
      </c>
      <c r="B142" s="196" t="s">
        <v>2465</v>
      </c>
      <c r="C142" s="254">
        <v>1</v>
      </c>
      <c r="D142" s="195" t="s">
        <v>66</v>
      </c>
      <c r="E142" s="195" t="s">
        <v>67</v>
      </c>
      <c r="F142" s="4" t="str">
        <f>UnitControlCenter!$B$28</f>
        <v>quads / year</v>
      </c>
      <c r="G142" s="195" t="s">
        <v>3466</v>
      </c>
      <c r="H142" s="195" t="s">
        <v>3467</v>
      </c>
      <c r="I142" s="195" t="s">
        <v>3468</v>
      </c>
    </row>
    <row r="143" spans="1:19" x14ac:dyDescent="0.25">
      <c r="A143" s="196" t="s">
        <v>2463</v>
      </c>
      <c r="B143" s="196" t="s">
        <v>2976</v>
      </c>
      <c r="C143" s="254">
        <v>0</v>
      </c>
      <c r="D143" s="195" t="s">
        <v>64</v>
      </c>
      <c r="E143" s="195" t="s">
        <v>65</v>
      </c>
      <c r="F143" s="1" t="str">
        <f>UnitControlCenter!$B$29</f>
        <v>thousand BTU / 2020 dollar</v>
      </c>
      <c r="G143" s="195" t="s">
        <v>2926</v>
      </c>
      <c r="H143" s="195"/>
      <c r="I143" s="195"/>
    </row>
    <row r="144" spans="1:19" x14ac:dyDescent="0.25">
      <c r="A144" s="196" t="s">
        <v>2463</v>
      </c>
      <c r="B144" s="196" t="s">
        <v>2466</v>
      </c>
      <c r="C144" s="254">
        <v>1</v>
      </c>
      <c r="D144" s="195" t="s">
        <v>64</v>
      </c>
      <c r="E144" s="195" t="s">
        <v>65</v>
      </c>
      <c r="F144" s="4" t="str">
        <f>UnitControlCenter!$B$15</f>
        <v>terawatt-hours (TWh) / year</v>
      </c>
      <c r="G144" s="195" t="s">
        <v>2361</v>
      </c>
      <c r="I144" s="195"/>
    </row>
    <row r="145" spans="1:19" x14ac:dyDescent="0.25">
      <c r="A145" s="196" t="s">
        <v>2463</v>
      </c>
      <c r="B145" s="196" t="s">
        <v>2467</v>
      </c>
      <c r="C145" s="254">
        <v>1</v>
      </c>
      <c r="D145" s="195" t="s">
        <v>64</v>
      </c>
      <c r="E145" s="195" t="s">
        <v>65</v>
      </c>
      <c r="F145" s="4" t="str">
        <f>UnitControlCenter!$B$30</f>
        <v>millions of short tons / year</v>
      </c>
      <c r="G145" s="195" t="s">
        <v>2360</v>
      </c>
      <c r="I145" s="195"/>
    </row>
    <row r="146" spans="1:19" x14ac:dyDescent="0.25">
      <c r="A146" s="196" t="s">
        <v>2463</v>
      </c>
      <c r="B146" s="196" t="s">
        <v>2468</v>
      </c>
      <c r="C146" s="254">
        <v>1</v>
      </c>
      <c r="D146" s="195" t="s">
        <v>64</v>
      </c>
      <c r="E146" s="195" t="s">
        <v>65</v>
      </c>
      <c r="F146" s="4" t="str">
        <f>UnitControlCenter!$B$30</f>
        <v>millions of short tons / year</v>
      </c>
      <c r="G146" s="195" t="s">
        <v>2359</v>
      </c>
      <c r="I146" s="195"/>
    </row>
    <row r="147" spans="1:19" x14ac:dyDescent="0.25">
      <c r="A147" s="196" t="s">
        <v>2463</v>
      </c>
      <c r="B147" s="196" t="s">
        <v>2469</v>
      </c>
      <c r="C147" s="254">
        <v>1</v>
      </c>
      <c r="D147" s="195" t="s">
        <v>64</v>
      </c>
      <c r="E147" s="195" t="s">
        <v>65</v>
      </c>
      <c r="F147" s="4" t="str">
        <f>UnitControlCenter!$B$31</f>
        <v>trillion cubic feet / year</v>
      </c>
      <c r="G147" s="195" t="s">
        <v>2358</v>
      </c>
      <c r="I147" s="195"/>
    </row>
    <row r="148" spans="1:19" ht="30" x14ac:dyDescent="0.25">
      <c r="A148" s="196" t="s">
        <v>2463</v>
      </c>
      <c r="B148" s="196" t="s">
        <v>2470</v>
      </c>
      <c r="C148" s="254">
        <v>1</v>
      </c>
      <c r="D148" s="195" t="s">
        <v>64</v>
      </c>
      <c r="E148" s="195" t="s">
        <v>65</v>
      </c>
      <c r="F148" s="4" t="str">
        <f>UnitControlCenter!$B$32</f>
        <v>million barrels of oil / year</v>
      </c>
      <c r="G148" s="195" t="s">
        <v>2357</v>
      </c>
      <c r="I148" s="195"/>
    </row>
    <row r="149" spans="1:19" x14ac:dyDescent="0.25">
      <c r="A149" s="196" t="s">
        <v>2463</v>
      </c>
      <c r="B149" s="196" t="s">
        <v>2471</v>
      </c>
      <c r="C149" s="254">
        <v>1</v>
      </c>
      <c r="D149" s="195" t="s">
        <v>64</v>
      </c>
      <c r="E149" s="195" t="s">
        <v>65</v>
      </c>
      <c r="F149" s="4" t="str">
        <f>UnitControlCenter!$B$32</f>
        <v>million barrels of oil / year</v>
      </c>
      <c r="G149" s="195" t="s">
        <v>2413</v>
      </c>
      <c r="I149" s="195"/>
    </row>
    <row r="150" spans="1:19" x14ac:dyDescent="0.25">
      <c r="A150" s="196" t="s">
        <v>2463</v>
      </c>
      <c r="B150" s="196" t="s">
        <v>2472</v>
      </c>
      <c r="C150" s="254">
        <v>1</v>
      </c>
      <c r="D150" s="195" t="s">
        <v>64</v>
      </c>
      <c r="E150" s="195" t="s">
        <v>65</v>
      </c>
      <c r="F150" s="4" t="str">
        <f>UnitControlCenter!$B$30</f>
        <v>millions of short tons / year</v>
      </c>
      <c r="G150" s="195" t="s">
        <v>2414</v>
      </c>
      <c r="I150" s="195"/>
    </row>
    <row r="151" spans="1:19" ht="30" x14ac:dyDescent="0.25">
      <c r="A151" s="196" t="s">
        <v>2463</v>
      </c>
      <c r="B151" s="196" t="s">
        <v>2714</v>
      </c>
      <c r="C151" s="254">
        <v>1</v>
      </c>
      <c r="D151" s="195" t="s">
        <v>64</v>
      </c>
      <c r="E151" s="195" t="s">
        <v>65</v>
      </c>
      <c r="F151" s="4" t="str">
        <f>UnitControlCenter!$B$33</f>
        <v>million gallons / year</v>
      </c>
      <c r="G151" s="195" t="s">
        <v>2718</v>
      </c>
      <c r="I151" s="195"/>
    </row>
    <row r="152" spans="1:19" ht="30" x14ac:dyDescent="0.25">
      <c r="A152" s="196" t="s">
        <v>2463</v>
      </c>
      <c r="B152" s="196" t="s">
        <v>2715</v>
      </c>
      <c r="C152" s="254">
        <v>1</v>
      </c>
      <c r="D152" s="195" t="s">
        <v>64</v>
      </c>
      <c r="E152" s="195" t="s">
        <v>65</v>
      </c>
      <c r="F152" s="4" t="str">
        <f>UnitControlCenter!$B$30</f>
        <v>millions of short tons / year</v>
      </c>
      <c r="G152" s="195" t="s">
        <v>2719</v>
      </c>
      <c r="I152" s="195"/>
    </row>
    <row r="153" spans="1:19" ht="15.75" thickBot="1" x14ac:dyDescent="0.3">
      <c r="A153" s="238" t="s">
        <v>2463</v>
      </c>
      <c r="B153" s="238" t="s">
        <v>2716</v>
      </c>
      <c r="C153" s="253">
        <v>1</v>
      </c>
      <c r="D153" s="239" t="s">
        <v>64</v>
      </c>
      <c r="E153" s="239" t="s">
        <v>65</v>
      </c>
      <c r="F153" s="242" t="str">
        <f>UnitControlCenter!$B$5</f>
        <v>thousand metric tons / year</v>
      </c>
      <c r="G153" s="239" t="s">
        <v>2720</v>
      </c>
      <c r="H153" s="240"/>
      <c r="I153" s="239"/>
      <c r="J153" s="240"/>
      <c r="K153" s="240"/>
      <c r="L153" s="240"/>
      <c r="M153" s="240"/>
      <c r="N153" s="240"/>
      <c r="O153" s="240"/>
      <c r="P153" s="240"/>
      <c r="Q153" s="240"/>
      <c r="R153" s="240"/>
      <c r="S153" s="240"/>
    </row>
    <row r="154" spans="1:19" ht="60" x14ac:dyDescent="0.25">
      <c r="A154" s="196" t="s">
        <v>2850</v>
      </c>
      <c r="B154" s="196" t="s">
        <v>2726</v>
      </c>
      <c r="C154" s="254">
        <v>1</v>
      </c>
      <c r="D154" s="195" t="s">
        <v>66</v>
      </c>
      <c r="E154" s="195" t="s">
        <v>67</v>
      </c>
      <c r="F154" s="4" t="str">
        <f>UnitControlCenter!$B$34</f>
        <v>trillion BTU / year</v>
      </c>
      <c r="G154" s="195" t="s">
        <v>2734</v>
      </c>
      <c r="H154" s="68" t="s">
        <v>2735</v>
      </c>
      <c r="I154" s="195" t="s">
        <v>2736</v>
      </c>
    </row>
    <row r="155" spans="1:19" ht="60" x14ac:dyDescent="0.25">
      <c r="A155" s="196" t="s">
        <v>2850</v>
      </c>
      <c r="B155" s="196" t="s">
        <v>2473</v>
      </c>
      <c r="C155" s="254">
        <v>1</v>
      </c>
      <c r="D155" s="195" t="s">
        <v>66</v>
      </c>
      <c r="E155" s="195" t="s">
        <v>65</v>
      </c>
      <c r="F155" s="4" t="str">
        <f>UnitControlCenter!$B$34</f>
        <v>trillion BTU / year</v>
      </c>
      <c r="G155" s="195" t="s">
        <v>2737</v>
      </c>
      <c r="H155" s="68" t="s">
        <v>2735</v>
      </c>
      <c r="I155" s="195" t="s">
        <v>2736</v>
      </c>
    </row>
    <row r="156" spans="1:19" ht="60" x14ac:dyDescent="0.25">
      <c r="A156" s="196" t="s">
        <v>2850</v>
      </c>
      <c r="B156" s="196" t="s">
        <v>2727</v>
      </c>
      <c r="C156" s="254">
        <v>1</v>
      </c>
      <c r="D156" s="195" t="s">
        <v>66</v>
      </c>
      <c r="E156" s="195" t="s">
        <v>67</v>
      </c>
      <c r="F156" s="4" t="str">
        <f>UnitControlCenter!$B$8</f>
        <v>billion 2020 dollars / year</v>
      </c>
      <c r="G156" s="195" t="s">
        <v>2738</v>
      </c>
      <c r="H156" s="68" t="s">
        <v>2735</v>
      </c>
      <c r="I156" s="195" t="s">
        <v>2736</v>
      </c>
    </row>
    <row r="157" spans="1:19" ht="75" x14ac:dyDescent="0.25">
      <c r="A157" s="196" t="s">
        <v>2850</v>
      </c>
      <c r="B157" s="196" t="s">
        <v>2724</v>
      </c>
      <c r="C157" s="254">
        <v>1</v>
      </c>
      <c r="D157" s="195" t="s">
        <v>66</v>
      </c>
      <c r="E157" s="195" t="s">
        <v>65</v>
      </c>
      <c r="F157" s="4" t="str">
        <f>UnitControlCenter!$B$8</f>
        <v>billion 2020 dollars / year</v>
      </c>
      <c r="G157" s="195" t="s">
        <v>2739</v>
      </c>
      <c r="H157" s="68" t="s">
        <v>2735</v>
      </c>
      <c r="I157" s="195" t="s">
        <v>2736</v>
      </c>
    </row>
    <row r="158" spans="1:19" ht="60" x14ac:dyDescent="0.25">
      <c r="A158" s="196" t="s">
        <v>2850</v>
      </c>
      <c r="B158" s="196" t="s">
        <v>2997</v>
      </c>
      <c r="C158" s="254">
        <v>1</v>
      </c>
      <c r="D158" s="195" t="s">
        <v>66</v>
      </c>
      <c r="E158" s="195" t="s">
        <v>67</v>
      </c>
      <c r="F158" s="4" t="str">
        <f>UnitControlCenter!B3</f>
        <v>million metric tons / year</v>
      </c>
      <c r="G158" s="195" t="s">
        <v>3001</v>
      </c>
      <c r="H158" s="68" t="s">
        <v>2999</v>
      </c>
      <c r="I158" s="195" t="s">
        <v>3000</v>
      </c>
    </row>
    <row r="159" spans="1:19" ht="60" x14ac:dyDescent="0.25">
      <c r="A159" s="196" t="s">
        <v>2850</v>
      </c>
      <c r="B159" s="196" t="s">
        <v>2998</v>
      </c>
      <c r="C159" s="254">
        <v>1</v>
      </c>
      <c r="D159" s="195" t="s">
        <v>66</v>
      </c>
      <c r="E159" s="195" t="s">
        <v>65</v>
      </c>
      <c r="F159" s="4" t="str">
        <f>UnitControlCenter!B3</f>
        <v>million metric tons / year</v>
      </c>
      <c r="G159" s="195" t="s">
        <v>3002</v>
      </c>
      <c r="H159" s="68" t="s">
        <v>2999</v>
      </c>
      <c r="I159" s="195" t="s">
        <v>3000</v>
      </c>
    </row>
    <row r="160" spans="1:19" ht="60" x14ac:dyDescent="0.25">
      <c r="A160" s="196" t="s">
        <v>2850</v>
      </c>
      <c r="B160" s="196" t="s">
        <v>2728</v>
      </c>
      <c r="C160" s="254">
        <v>1</v>
      </c>
      <c r="D160" s="195" t="s">
        <v>66</v>
      </c>
      <c r="E160" s="195" t="s">
        <v>67</v>
      </c>
      <c r="F160" s="4" t="str">
        <f>UnitControlCenter!$B$34</f>
        <v>trillion BTU / year</v>
      </c>
      <c r="G160" s="195" t="s">
        <v>2819</v>
      </c>
      <c r="H160" s="68" t="s">
        <v>2814</v>
      </c>
      <c r="I160" s="195" t="s">
        <v>2815</v>
      </c>
    </row>
    <row r="161" spans="1:19" ht="75" x14ac:dyDescent="0.25">
      <c r="A161" s="196" t="s">
        <v>2850</v>
      </c>
      <c r="B161" s="196" t="s">
        <v>2474</v>
      </c>
      <c r="C161" s="254">
        <v>1</v>
      </c>
      <c r="D161" s="195" t="s">
        <v>66</v>
      </c>
      <c r="E161" s="195" t="s">
        <v>65</v>
      </c>
      <c r="F161" s="4" t="str">
        <f>UnitControlCenter!$B$34</f>
        <v>trillion BTU / year</v>
      </c>
      <c r="G161" s="195" t="s">
        <v>2820</v>
      </c>
      <c r="H161" s="68" t="s">
        <v>2814</v>
      </c>
      <c r="I161" s="195" t="s">
        <v>2816</v>
      </c>
    </row>
    <row r="162" spans="1:19" ht="75" x14ac:dyDescent="0.25">
      <c r="A162" s="196" t="s">
        <v>2850</v>
      </c>
      <c r="B162" s="196" t="s">
        <v>2729</v>
      </c>
      <c r="C162" s="254">
        <v>1</v>
      </c>
      <c r="D162" s="195" t="s">
        <v>66</v>
      </c>
      <c r="E162" s="195" t="s">
        <v>67</v>
      </c>
      <c r="F162" s="4" t="str">
        <f>UnitControlCenter!$B$8</f>
        <v>billion 2020 dollars / year</v>
      </c>
      <c r="G162" s="195" t="s">
        <v>2821</v>
      </c>
      <c r="H162" s="68" t="s">
        <v>2814</v>
      </c>
      <c r="I162" s="195" t="s">
        <v>2817</v>
      </c>
    </row>
    <row r="163" spans="1:19" ht="90" x14ac:dyDescent="0.25">
      <c r="A163" s="196" t="s">
        <v>2850</v>
      </c>
      <c r="B163" s="196" t="s">
        <v>2725</v>
      </c>
      <c r="C163" s="254">
        <v>1</v>
      </c>
      <c r="D163" s="195" t="s">
        <v>66</v>
      </c>
      <c r="E163" s="195" t="s">
        <v>65</v>
      </c>
      <c r="F163" s="4" t="str">
        <f>UnitControlCenter!$B$8</f>
        <v>billion 2020 dollars / year</v>
      </c>
      <c r="G163" s="195" t="s">
        <v>2822</v>
      </c>
      <c r="H163" s="68" t="s">
        <v>2814</v>
      </c>
      <c r="I163" s="195" t="s">
        <v>2818</v>
      </c>
    </row>
    <row r="164" spans="1:19" ht="105" x14ac:dyDescent="0.25">
      <c r="A164" s="196" t="s">
        <v>2850</v>
      </c>
      <c r="B164" s="196" t="s">
        <v>2851</v>
      </c>
      <c r="C164" s="254">
        <v>1</v>
      </c>
      <c r="D164" s="195" t="s">
        <v>66</v>
      </c>
      <c r="E164" s="195" t="s">
        <v>67</v>
      </c>
      <c r="F164" s="4" t="str">
        <f>UnitControlCenter!$B$28</f>
        <v>quads / year</v>
      </c>
      <c r="G164" s="195" t="s">
        <v>2853</v>
      </c>
      <c r="H164" s="68" t="s">
        <v>2855</v>
      </c>
      <c r="I164" s="195" t="s">
        <v>2856</v>
      </c>
    </row>
    <row r="165" spans="1:19" ht="120.75" thickBot="1" x14ac:dyDescent="0.3">
      <c r="A165" s="238" t="s">
        <v>2850</v>
      </c>
      <c r="B165" s="238" t="s">
        <v>2852</v>
      </c>
      <c r="C165" s="253">
        <v>1</v>
      </c>
      <c r="D165" s="239" t="s">
        <v>66</v>
      </c>
      <c r="E165" s="239" t="s">
        <v>65</v>
      </c>
      <c r="F165" s="242" t="str">
        <f>UnitControlCenter!$B$28</f>
        <v>quads / year</v>
      </c>
      <c r="G165" s="239" t="s">
        <v>2854</v>
      </c>
      <c r="H165" s="240" t="s">
        <v>2855</v>
      </c>
      <c r="I165" s="239" t="s">
        <v>2856</v>
      </c>
      <c r="J165" s="240"/>
      <c r="K165" s="240"/>
      <c r="L165" s="240"/>
      <c r="M165" s="240"/>
      <c r="N165" s="240"/>
      <c r="O165" s="240"/>
      <c r="P165" s="240"/>
      <c r="Q165" s="240"/>
      <c r="R165" s="240"/>
      <c r="S165" s="240"/>
    </row>
    <row r="166" spans="1:19" ht="75" x14ac:dyDescent="0.25">
      <c r="A166" s="198" t="s">
        <v>2396</v>
      </c>
      <c r="B166" s="196" t="s">
        <v>94</v>
      </c>
      <c r="C166" s="254">
        <v>1</v>
      </c>
      <c r="D166" s="195" t="s">
        <v>66</v>
      </c>
      <c r="E166" s="195" t="s">
        <v>2403</v>
      </c>
      <c r="F166" s="4" t="str">
        <f>UnitControlCenter!$B$20</f>
        <v>2020 dollars / megawatt-hour (MWh)</v>
      </c>
      <c r="G166" s="195" t="s">
        <v>3521</v>
      </c>
      <c r="H166" s="68" t="s">
        <v>3520</v>
      </c>
      <c r="I166" s="195" t="s">
        <v>2740</v>
      </c>
    </row>
    <row r="167" spans="1:19" ht="45" x14ac:dyDescent="0.25">
      <c r="A167" s="198" t="s">
        <v>2396</v>
      </c>
      <c r="B167" s="196" t="s">
        <v>472</v>
      </c>
      <c r="C167" s="254">
        <v>1</v>
      </c>
      <c r="D167" s="195" t="s">
        <v>66</v>
      </c>
      <c r="E167" s="195" t="s">
        <v>2403</v>
      </c>
      <c r="F167" s="4" t="str">
        <f>UnitControlCenter!$B$35</f>
        <v>2020 dollars / short ton</v>
      </c>
      <c r="G167" s="195" t="s">
        <v>2748</v>
      </c>
      <c r="H167" s="68" t="s">
        <v>2749</v>
      </c>
      <c r="I167" s="195" t="s">
        <v>2750</v>
      </c>
    </row>
    <row r="168" spans="1:19" x14ac:dyDescent="0.25">
      <c r="A168" s="198" t="s">
        <v>2396</v>
      </c>
      <c r="B168" s="196" t="s">
        <v>469</v>
      </c>
      <c r="C168" s="254">
        <v>1</v>
      </c>
      <c r="D168" s="195" t="s">
        <v>66</v>
      </c>
      <c r="E168" s="195" t="s">
        <v>2403</v>
      </c>
      <c r="F168" s="4" t="str">
        <f>UnitControlCenter!$B$35</f>
        <v>2020 dollars / short ton</v>
      </c>
      <c r="G168" s="195" t="s">
        <v>2416</v>
      </c>
      <c r="H168" s="68" t="s">
        <v>364</v>
      </c>
      <c r="I168" s="195" t="s">
        <v>2625</v>
      </c>
    </row>
    <row r="169" spans="1:19" ht="90" x14ac:dyDescent="0.25">
      <c r="A169" s="198" t="s">
        <v>2396</v>
      </c>
      <c r="B169" s="196" t="s">
        <v>88</v>
      </c>
      <c r="C169" s="254">
        <v>1</v>
      </c>
      <c r="D169" s="195" t="s">
        <v>66</v>
      </c>
      <c r="E169" s="195" t="s">
        <v>2403</v>
      </c>
      <c r="F169" s="4" t="str">
        <f>UnitControlCenter!$B$36</f>
        <v>2020 dollars / thousand cubic feet</v>
      </c>
      <c r="G169" s="195" t="s">
        <v>3523</v>
      </c>
      <c r="H169" s="68" t="s">
        <v>3522</v>
      </c>
      <c r="I169" s="195" t="s">
        <v>2742</v>
      </c>
    </row>
    <row r="170" spans="1:19" x14ac:dyDescent="0.25">
      <c r="A170" s="198" t="s">
        <v>2396</v>
      </c>
      <c r="B170" s="196" t="s">
        <v>96</v>
      </c>
      <c r="C170" s="254">
        <v>1</v>
      </c>
      <c r="D170" s="195" t="s">
        <v>66</v>
      </c>
      <c r="E170" s="195" t="s">
        <v>2403</v>
      </c>
      <c r="F170" s="4" t="str">
        <f>UnitControlCenter!$B$37</f>
        <v>2020 dollars / gallon</v>
      </c>
      <c r="G170" s="195" t="s">
        <v>2418</v>
      </c>
      <c r="H170" s="68" t="s">
        <v>359</v>
      </c>
      <c r="I170" s="54">
        <v>969696</v>
      </c>
    </row>
    <row r="171" spans="1:19" ht="90" x14ac:dyDescent="0.25">
      <c r="A171" s="198" t="s">
        <v>2396</v>
      </c>
      <c r="B171" s="196" t="s">
        <v>97</v>
      </c>
      <c r="C171" s="254">
        <v>1</v>
      </c>
      <c r="D171" s="195" t="s">
        <v>66</v>
      </c>
      <c r="E171" s="195" t="s">
        <v>2403</v>
      </c>
      <c r="F171" s="4" t="str">
        <f>UnitControlCenter!$B$37</f>
        <v>2020 dollars / gallon</v>
      </c>
      <c r="G171" s="195" t="s">
        <v>2743</v>
      </c>
      <c r="H171" s="68" t="s">
        <v>2741</v>
      </c>
      <c r="I171" s="195" t="s">
        <v>2742</v>
      </c>
    </row>
    <row r="172" spans="1:19" ht="60" x14ac:dyDescent="0.25">
      <c r="A172" s="198" t="s">
        <v>2396</v>
      </c>
      <c r="B172" s="196" t="s">
        <v>93</v>
      </c>
      <c r="C172" s="254">
        <v>1</v>
      </c>
      <c r="D172" s="195" t="s">
        <v>66</v>
      </c>
      <c r="E172" s="195" t="s">
        <v>2403</v>
      </c>
      <c r="F172" s="4" t="str">
        <f>UnitControlCenter!$B$35</f>
        <v>2020 dollars / short ton</v>
      </c>
      <c r="G172" s="195" t="s">
        <v>2744</v>
      </c>
      <c r="H172" s="68" t="s">
        <v>2745</v>
      </c>
      <c r="I172" s="195" t="s">
        <v>2746</v>
      </c>
    </row>
    <row r="173" spans="1:19" ht="60" x14ac:dyDescent="0.25">
      <c r="A173" s="198" t="s">
        <v>2396</v>
      </c>
      <c r="B173" s="196" t="s">
        <v>2675</v>
      </c>
      <c r="C173" s="254">
        <v>1</v>
      </c>
      <c r="D173" s="195" t="s">
        <v>66</v>
      </c>
      <c r="E173" s="195" t="s">
        <v>2403</v>
      </c>
      <c r="F173" s="4" t="str">
        <f>UnitControlCenter!$B$38</f>
        <v>2020 dollars / barrel of oil</v>
      </c>
      <c r="G173" s="195" t="s">
        <v>2811</v>
      </c>
      <c r="H173" s="68" t="s">
        <v>2812</v>
      </c>
      <c r="I173" s="195" t="s">
        <v>2813</v>
      </c>
    </row>
    <row r="174" spans="1:19" ht="60" x14ac:dyDescent="0.25">
      <c r="A174" s="198" t="s">
        <v>2396</v>
      </c>
      <c r="B174" s="196" t="s">
        <v>2747</v>
      </c>
      <c r="C174" s="254">
        <v>1</v>
      </c>
      <c r="D174" s="195" t="s">
        <v>66</v>
      </c>
      <c r="E174" s="195" t="s">
        <v>2403</v>
      </c>
      <c r="F174" s="4" t="str">
        <f>UnitControlCenter!$B$37</f>
        <v>2020 dollars / gallon</v>
      </c>
      <c r="G174" s="195" t="s">
        <v>2751</v>
      </c>
      <c r="H174" s="68" t="s">
        <v>2415</v>
      </c>
      <c r="I174" s="195" t="s">
        <v>2671</v>
      </c>
    </row>
    <row r="175" spans="1:19" ht="30.75" thickBot="1" x14ac:dyDescent="0.3">
      <c r="A175" s="241" t="s">
        <v>2396</v>
      </c>
      <c r="B175" s="238" t="s">
        <v>2529</v>
      </c>
      <c r="C175" s="253">
        <v>1</v>
      </c>
      <c r="D175" s="239" t="s">
        <v>66</v>
      </c>
      <c r="E175" s="239" t="s">
        <v>2403</v>
      </c>
      <c r="F175" s="242" t="str">
        <f>UnitControlCenter!$B$39</f>
        <v>2020 dollars / kg</v>
      </c>
      <c r="G175" s="239" t="s">
        <v>2861</v>
      </c>
      <c r="H175" s="240" t="s">
        <v>2862</v>
      </c>
      <c r="I175" s="239" t="s">
        <v>2863</v>
      </c>
      <c r="J175" s="240"/>
      <c r="K175" s="240"/>
      <c r="L175" s="240"/>
      <c r="M175" s="240"/>
      <c r="N175" s="240"/>
      <c r="O175" s="240"/>
      <c r="P175" s="240"/>
      <c r="Q175" s="240"/>
      <c r="R175" s="240"/>
      <c r="S175" s="240"/>
    </row>
    <row r="176" spans="1:19" x14ac:dyDescent="0.25">
      <c r="A176" s="198" t="s">
        <v>2397</v>
      </c>
      <c r="B176" s="196" t="s">
        <v>2398</v>
      </c>
      <c r="C176" s="254">
        <v>1</v>
      </c>
      <c r="D176" s="195" t="s">
        <v>64</v>
      </c>
      <c r="E176" s="195" t="s">
        <v>65</v>
      </c>
      <c r="F176" s="4" t="str">
        <f>UnitControlCenter!$B$40</f>
        <v>2020 dollars / kilowatt-hour (kWh)</v>
      </c>
      <c r="G176" s="195" t="s">
        <v>2419</v>
      </c>
      <c r="I176" s="195"/>
    </row>
    <row r="177" spans="1:19" ht="30" x14ac:dyDescent="0.25">
      <c r="A177" s="198" t="s">
        <v>2397</v>
      </c>
      <c r="B177" s="196" t="s">
        <v>2399</v>
      </c>
      <c r="C177" s="254">
        <v>1</v>
      </c>
      <c r="D177" s="195" t="s">
        <v>66</v>
      </c>
      <c r="E177" s="195" t="s">
        <v>65</v>
      </c>
      <c r="F177" s="4" t="str">
        <f>UnitControlCenter!$B$41</f>
        <v>cost of eqpt. to capture 1 metric ton CO2e/yr (2020 dollars)</v>
      </c>
      <c r="G177" s="195" t="s">
        <v>2423</v>
      </c>
      <c r="H177" s="68" t="s">
        <v>2424</v>
      </c>
      <c r="I177" s="195" t="s">
        <v>2632</v>
      </c>
    </row>
    <row r="178" spans="1:19" ht="30" x14ac:dyDescent="0.25">
      <c r="A178" s="198" t="s">
        <v>2397</v>
      </c>
      <c r="B178" s="196" t="s">
        <v>2400</v>
      </c>
      <c r="C178" s="254">
        <v>1</v>
      </c>
      <c r="D178" s="195" t="s">
        <v>64</v>
      </c>
      <c r="E178" s="195" t="s">
        <v>65</v>
      </c>
      <c r="F178" s="4" t="str">
        <f>UnitControlCenter!$B$42</f>
        <v>million 2020 dollars / megawatt (MW)</v>
      </c>
      <c r="G178" s="195" t="s">
        <v>2420</v>
      </c>
      <c r="I178" s="195"/>
    </row>
    <row r="179" spans="1:19" ht="30" x14ac:dyDescent="0.25">
      <c r="A179" s="198" t="s">
        <v>2397</v>
      </c>
      <c r="B179" s="196" t="s">
        <v>2401</v>
      </c>
      <c r="C179" s="254">
        <v>1</v>
      </c>
      <c r="D179" s="195" t="s">
        <v>64</v>
      </c>
      <c r="E179" s="195" t="s">
        <v>65</v>
      </c>
      <c r="F179" s="4" t="str">
        <f>UnitControlCenter!$B$42</f>
        <v>million 2020 dollars / megawatt (MW)</v>
      </c>
      <c r="G179" s="195" t="s">
        <v>2421</v>
      </c>
      <c r="I179" s="195"/>
    </row>
    <row r="180" spans="1:19" ht="30" x14ac:dyDescent="0.25">
      <c r="A180" s="198" t="s">
        <v>2397</v>
      </c>
      <c r="B180" s="196" t="s">
        <v>2402</v>
      </c>
      <c r="C180" s="254">
        <v>1</v>
      </c>
      <c r="D180" s="195" t="s">
        <v>64</v>
      </c>
      <c r="E180" s="195" t="s">
        <v>65</v>
      </c>
      <c r="F180" s="4" t="str">
        <f>UnitControlCenter!$B$42</f>
        <v>million 2020 dollars / megawatt (MW)</v>
      </c>
      <c r="G180" s="195" t="s">
        <v>2422</v>
      </c>
      <c r="I180" s="195"/>
    </row>
    <row r="181" spans="1:19" ht="30.75" thickBot="1" x14ac:dyDescent="0.3">
      <c r="A181" s="241" t="s">
        <v>2397</v>
      </c>
      <c r="B181" s="238" t="s">
        <v>2546</v>
      </c>
      <c r="C181" s="253">
        <v>1</v>
      </c>
      <c r="D181" s="239" t="s">
        <v>64</v>
      </c>
      <c r="E181" s="239" t="s">
        <v>65</v>
      </c>
      <c r="F181" s="242" t="str">
        <f>UnitControlCenter!$B$43</f>
        <v>cost of eqpt. to produce 1 kg H2/yr (2020 dollars)</v>
      </c>
      <c r="G181" s="239" t="s">
        <v>2547</v>
      </c>
      <c r="H181" s="240"/>
      <c r="I181" s="239"/>
      <c r="J181" s="240"/>
      <c r="K181" s="240"/>
      <c r="L181" s="240"/>
      <c r="M181" s="240"/>
      <c r="N181" s="240"/>
      <c r="O181" s="240"/>
      <c r="P181" s="240"/>
      <c r="Q181" s="240"/>
      <c r="R181" s="240"/>
      <c r="S181" s="240"/>
    </row>
  </sheetData>
  <phoneticPr fontId="107" type="noConversion"/>
  <conditionalFormatting sqref="C2:C43 C47:C60 C63:C18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1 F24 F112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14"/>
    <col min="4" max="4" width="46" customWidth="1"/>
  </cols>
  <sheetData>
    <row r="1" spans="1:4" x14ac:dyDescent="0.25">
      <c r="A1" s="186" t="s">
        <v>2619</v>
      </c>
      <c r="B1" s="212"/>
      <c r="C1" s="184"/>
      <c r="D1" s="184"/>
    </row>
    <row r="2" spans="1:4" x14ac:dyDescent="0.25">
      <c r="A2" s="211" t="s">
        <v>2583</v>
      </c>
      <c r="B2" s="213" t="s">
        <v>2584</v>
      </c>
      <c r="C2" s="211" t="s">
        <v>2585</v>
      </c>
      <c r="D2" s="211" t="s">
        <v>2586</v>
      </c>
    </row>
    <row r="3" spans="1:4" x14ac:dyDescent="0.25">
      <c r="A3" s="194" t="s">
        <v>2593</v>
      </c>
      <c r="B3" s="214" t="s">
        <v>2604</v>
      </c>
      <c r="C3" s="220"/>
      <c r="D3" t="s">
        <v>462</v>
      </c>
    </row>
    <row r="4" spans="1:4" x14ac:dyDescent="0.25">
      <c r="A4" s="194" t="s">
        <v>2601</v>
      </c>
      <c r="B4" s="215" t="s">
        <v>2602</v>
      </c>
      <c r="C4" s="219"/>
      <c r="D4" t="s">
        <v>93</v>
      </c>
    </row>
    <row r="5" spans="1:4" x14ac:dyDescent="0.25">
      <c r="A5" t="s">
        <v>2630</v>
      </c>
      <c r="B5" s="214" t="s">
        <v>2624</v>
      </c>
      <c r="C5" s="230"/>
      <c r="D5" t="s">
        <v>92</v>
      </c>
    </row>
    <row r="6" spans="1:4" x14ac:dyDescent="0.25">
      <c r="A6" s="194" t="s">
        <v>2608</v>
      </c>
      <c r="B6" s="214" t="s">
        <v>2625</v>
      </c>
      <c r="C6" s="224"/>
      <c r="D6" t="s">
        <v>2620</v>
      </c>
    </row>
    <row r="7" spans="1:4" x14ac:dyDescent="0.25">
      <c r="A7" s="194" t="s">
        <v>2631</v>
      </c>
      <c r="B7" s="214" t="s">
        <v>2417</v>
      </c>
      <c r="C7" s="229"/>
      <c r="D7" t="s">
        <v>2621</v>
      </c>
    </row>
    <row r="8" spans="1:4" x14ac:dyDescent="0.25">
      <c r="A8" t="s">
        <v>2629</v>
      </c>
      <c r="B8" s="214" t="s">
        <v>2626</v>
      </c>
      <c r="C8" s="232"/>
      <c r="D8" t="s">
        <v>477</v>
      </c>
    </row>
    <row r="9" spans="1:4" x14ac:dyDescent="0.25">
      <c r="A9" s="194" t="s">
        <v>2609</v>
      </c>
      <c r="B9" s="214" t="s">
        <v>2605</v>
      </c>
      <c r="C9" s="223"/>
      <c r="D9" t="s">
        <v>480</v>
      </c>
    </row>
    <row r="10" spans="1:4" x14ac:dyDescent="0.25">
      <c r="A10" s="194" t="s">
        <v>2582</v>
      </c>
      <c r="B10" s="216" t="s">
        <v>2589</v>
      </c>
      <c r="C10" s="210"/>
      <c r="D10" t="s">
        <v>90</v>
      </c>
    </row>
    <row r="11" spans="1:4" x14ac:dyDescent="0.25">
      <c r="A11" s="194" t="s">
        <v>2610</v>
      </c>
      <c r="B11" s="214" t="s">
        <v>2606</v>
      </c>
      <c r="C11" s="225"/>
      <c r="D11" t="s">
        <v>89</v>
      </c>
    </row>
    <row r="12" spans="1:4" x14ac:dyDescent="0.25">
      <c r="A12" s="194" t="s">
        <v>2592</v>
      </c>
      <c r="B12" s="215" t="s">
        <v>2597</v>
      </c>
      <c r="C12" s="221"/>
      <c r="D12" t="s">
        <v>2622</v>
      </c>
    </row>
    <row r="13" spans="1:4" x14ac:dyDescent="0.25">
      <c r="A13" t="s">
        <v>2633</v>
      </c>
      <c r="B13" s="214" t="s">
        <v>2627</v>
      </c>
      <c r="C13" s="231"/>
      <c r="D13" t="s">
        <v>2528</v>
      </c>
    </row>
    <row r="14" spans="1:4" x14ac:dyDescent="0.25">
      <c r="A14" s="194" t="s">
        <v>2595</v>
      </c>
      <c r="B14" s="215" t="s">
        <v>2596</v>
      </c>
      <c r="C14" s="209"/>
      <c r="D14" t="s">
        <v>331</v>
      </c>
    </row>
    <row r="15" spans="1:4" s="194" customFormat="1" x14ac:dyDescent="0.25">
      <c r="A15" s="194" t="s">
        <v>2676</v>
      </c>
      <c r="B15" s="215" t="s">
        <v>2678</v>
      </c>
      <c r="C15" s="235"/>
      <c r="D15" s="194" t="s">
        <v>2675</v>
      </c>
    </row>
    <row r="16" spans="1:4" s="194" customFormat="1" x14ac:dyDescent="0.25">
      <c r="A16" s="194" t="s">
        <v>2677</v>
      </c>
      <c r="B16" s="215">
        <v>740000</v>
      </c>
      <c r="C16" s="236"/>
      <c r="D16" s="194" t="s">
        <v>2526</v>
      </c>
    </row>
    <row r="17" spans="1:4" x14ac:dyDescent="0.25">
      <c r="A17" s="194" t="s">
        <v>2611</v>
      </c>
      <c r="B17" s="214" t="s">
        <v>2607</v>
      </c>
      <c r="C17" s="226"/>
      <c r="D17" t="s">
        <v>332</v>
      </c>
    </row>
    <row r="18" spans="1:4" x14ac:dyDescent="0.25">
      <c r="A18" s="194" t="s">
        <v>2594</v>
      </c>
      <c r="B18" s="215" t="s">
        <v>2599</v>
      </c>
      <c r="C18" s="218"/>
      <c r="D18" t="s">
        <v>328</v>
      </c>
    </row>
    <row r="19" spans="1:4" x14ac:dyDescent="0.25">
      <c r="A19" s="206" t="s">
        <v>2618</v>
      </c>
      <c r="B19" s="227" t="s">
        <v>2617</v>
      </c>
      <c r="C19" s="228"/>
      <c r="D19" t="s">
        <v>469</v>
      </c>
    </row>
    <row r="20" spans="1:4" x14ac:dyDescent="0.25">
      <c r="A20" s="194" t="s">
        <v>2588</v>
      </c>
      <c r="B20" s="215" t="s">
        <v>2598</v>
      </c>
      <c r="C20" s="217"/>
      <c r="D20" t="s">
        <v>472</v>
      </c>
    </row>
    <row r="21" spans="1:4" x14ac:dyDescent="0.25">
      <c r="A21" t="s">
        <v>2634</v>
      </c>
      <c r="B21" s="214" t="s">
        <v>2628</v>
      </c>
      <c r="C21" s="233"/>
      <c r="D21" t="s">
        <v>2623</v>
      </c>
    </row>
    <row r="23" spans="1:4" s="194" customFormat="1" x14ac:dyDescent="0.25">
      <c r="A23" s="186" t="s">
        <v>2603</v>
      </c>
      <c r="B23" s="212"/>
      <c r="C23" s="184"/>
      <c r="D23" s="184"/>
    </row>
    <row r="24" spans="1:4" s="211" customFormat="1" x14ac:dyDescent="0.25">
      <c r="A24" s="211" t="s">
        <v>2583</v>
      </c>
      <c r="B24" s="213" t="s">
        <v>2584</v>
      </c>
      <c r="C24" s="211" t="s">
        <v>2585</v>
      </c>
      <c r="D24" s="211" t="s">
        <v>2668</v>
      </c>
    </row>
    <row r="25" spans="1:4" x14ac:dyDescent="0.25">
      <c r="A25" t="s">
        <v>2609</v>
      </c>
      <c r="B25" s="214" t="s">
        <v>2605</v>
      </c>
      <c r="C25" s="223"/>
      <c r="D25" t="s">
        <v>2670</v>
      </c>
    </row>
    <row r="26" spans="1:4" s="194" customFormat="1" x14ac:dyDescent="0.25">
      <c r="A26" s="194" t="s">
        <v>2582</v>
      </c>
      <c r="B26" s="216" t="s">
        <v>2589</v>
      </c>
      <c r="C26" s="210"/>
      <c r="D26" s="194" t="s">
        <v>2669</v>
      </c>
    </row>
    <row r="27" spans="1:4" x14ac:dyDescent="0.25">
      <c r="A27" t="s">
        <v>2594</v>
      </c>
      <c r="B27" s="214" t="s">
        <v>2599</v>
      </c>
      <c r="C27" s="218"/>
      <c r="D27" t="s">
        <v>4</v>
      </c>
    </row>
    <row r="28" spans="1:4" x14ac:dyDescent="0.25">
      <c r="A28" t="s">
        <v>2608</v>
      </c>
      <c r="B28" s="214" t="s">
        <v>2625</v>
      </c>
      <c r="C28" s="224"/>
      <c r="D28" t="s">
        <v>94</v>
      </c>
    </row>
    <row r="29" spans="1:4" x14ac:dyDescent="0.25">
      <c r="A29" t="s">
        <v>2588</v>
      </c>
      <c r="B29" s="214">
        <v>969696</v>
      </c>
      <c r="C29" s="217"/>
      <c r="D29" t="s">
        <v>9</v>
      </c>
    </row>
    <row r="30" spans="1:4" x14ac:dyDescent="0.25">
      <c r="A30" t="s">
        <v>2601</v>
      </c>
      <c r="B30" s="214" t="s">
        <v>2602</v>
      </c>
      <c r="C30" s="219"/>
      <c r="D30" t="s">
        <v>2479</v>
      </c>
    </row>
    <row r="31" spans="1:4" x14ac:dyDescent="0.25">
      <c r="A31" t="s">
        <v>2610</v>
      </c>
      <c r="B31" s="214" t="s">
        <v>2606</v>
      </c>
      <c r="C31" s="225"/>
      <c r="D31" t="s">
        <v>136</v>
      </c>
    </row>
    <row r="32" spans="1:4" s="194" customFormat="1" x14ac:dyDescent="0.25">
      <c r="A32" s="194" t="s">
        <v>2611</v>
      </c>
      <c r="B32" s="214" t="s">
        <v>2607</v>
      </c>
      <c r="C32" s="226"/>
      <c r="D32" s="194" t="s">
        <v>2488</v>
      </c>
    </row>
    <row r="33" spans="1:4" x14ac:dyDescent="0.25">
      <c r="A33" t="s">
        <v>2593</v>
      </c>
      <c r="B33" s="214" t="s">
        <v>2604</v>
      </c>
      <c r="C33" s="222"/>
      <c r="D33" t="s">
        <v>2545</v>
      </c>
    </row>
    <row r="34" spans="1:4" s="194" customFormat="1" x14ac:dyDescent="0.25">
      <c r="A34" s="194" t="s">
        <v>2676</v>
      </c>
      <c r="B34" s="215" t="s">
        <v>2678</v>
      </c>
      <c r="C34" s="235"/>
      <c r="D34" s="194" t="s">
        <v>2896</v>
      </c>
    </row>
    <row r="36" spans="1:4" s="194" customFormat="1" x14ac:dyDescent="0.25">
      <c r="A36" s="186" t="s">
        <v>2612</v>
      </c>
      <c r="B36" s="212"/>
      <c r="C36" s="184"/>
      <c r="D36" s="184"/>
    </row>
    <row r="37" spans="1:4" s="194" customFormat="1" x14ac:dyDescent="0.25">
      <c r="A37" s="211" t="s">
        <v>2583</v>
      </c>
      <c r="B37" s="213" t="s">
        <v>2584</v>
      </c>
      <c r="C37" s="211" t="s">
        <v>2585</v>
      </c>
      <c r="D37" s="211" t="s">
        <v>2586</v>
      </c>
    </row>
    <row r="38" spans="1:4" s="194" customFormat="1" x14ac:dyDescent="0.25">
      <c r="A38" s="194" t="s">
        <v>2594</v>
      </c>
      <c r="B38" s="215" t="s">
        <v>2599</v>
      </c>
      <c r="C38" s="218"/>
      <c r="D38" s="194" t="s">
        <v>2613</v>
      </c>
    </row>
    <row r="39" spans="1:4" s="194" customFormat="1" x14ac:dyDescent="0.25">
      <c r="A39" s="194" t="s">
        <v>2588</v>
      </c>
      <c r="B39" s="214">
        <v>969696</v>
      </c>
      <c r="C39" s="217"/>
      <c r="D39" s="194" t="s">
        <v>2614</v>
      </c>
    </row>
    <row r="40" spans="1:4" s="194" customFormat="1" x14ac:dyDescent="0.25">
      <c r="A40" s="194" t="s">
        <v>2601</v>
      </c>
      <c r="B40" s="214" t="s">
        <v>2602</v>
      </c>
      <c r="C40" s="219"/>
      <c r="D40" s="194" t="s">
        <v>2615</v>
      </c>
    </row>
    <row r="41" spans="1:4" s="194" customFormat="1" x14ac:dyDescent="0.25">
      <c r="A41" s="194" t="s">
        <v>2676</v>
      </c>
      <c r="B41" s="215" t="s">
        <v>2678</v>
      </c>
      <c r="C41" s="235"/>
      <c r="D41" s="194" t="s">
        <v>2897</v>
      </c>
    </row>
    <row r="42" spans="1:4" s="206" customFormat="1" x14ac:dyDescent="0.25">
      <c r="B42" s="227"/>
    </row>
    <row r="43" spans="1:4" s="206" customFormat="1" x14ac:dyDescent="0.25">
      <c r="A43" s="186" t="s">
        <v>2616</v>
      </c>
      <c r="B43" s="212"/>
      <c r="C43" s="184"/>
      <c r="D43" s="184"/>
    </row>
    <row r="44" spans="1:4" s="206" customFormat="1" x14ac:dyDescent="0.25">
      <c r="A44" s="211" t="s">
        <v>2583</v>
      </c>
      <c r="B44" s="213" t="s">
        <v>2584</v>
      </c>
      <c r="C44" s="211" t="s">
        <v>2585</v>
      </c>
      <c r="D44" s="211" t="s">
        <v>2586</v>
      </c>
    </row>
    <row r="45" spans="1:4" s="206" customFormat="1" x14ac:dyDescent="0.25">
      <c r="A45" s="194" t="s">
        <v>2601</v>
      </c>
      <c r="B45" s="214" t="s">
        <v>2602</v>
      </c>
      <c r="C45" s="219"/>
      <c r="D45" s="206" t="s">
        <v>2268</v>
      </c>
    </row>
    <row r="46" spans="1:4" s="206" customFormat="1" x14ac:dyDescent="0.25">
      <c r="A46" s="194" t="s">
        <v>2595</v>
      </c>
      <c r="B46" s="215" t="s">
        <v>2596</v>
      </c>
      <c r="C46" s="209"/>
      <c r="D46" s="206" t="s">
        <v>877</v>
      </c>
    </row>
    <row r="47" spans="1:4" s="206" customFormat="1" x14ac:dyDescent="0.25">
      <c r="A47" s="194" t="s">
        <v>2594</v>
      </c>
      <c r="B47" s="215" t="s">
        <v>2599</v>
      </c>
      <c r="C47" s="218"/>
      <c r="D47" s="206" t="s">
        <v>2266</v>
      </c>
    </row>
    <row r="48" spans="1:4" s="206" customFormat="1" x14ac:dyDescent="0.25">
      <c r="A48" s="194" t="s">
        <v>2588</v>
      </c>
      <c r="B48" s="215" t="s">
        <v>2598</v>
      </c>
      <c r="C48" s="217"/>
      <c r="D48" s="206" t="s">
        <v>2250</v>
      </c>
    </row>
    <row r="49" spans="1:4" s="206" customFormat="1" x14ac:dyDescent="0.25">
      <c r="B49" s="234"/>
    </row>
    <row r="50" spans="1:4" s="206" customFormat="1" x14ac:dyDescent="0.25">
      <c r="A50" s="186" t="s">
        <v>2764</v>
      </c>
      <c r="B50" s="212"/>
      <c r="C50" s="184"/>
      <c r="D50" s="184"/>
    </row>
    <row r="51" spans="1:4" s="206" customFormat="1" x14ac:dyDescent="0.25">
      <c r="A51" s="211" t="s">
        <v>2583</v>
      </c>
      <c r="B51" s="213" t="s">
        <v>2584</v>
      </c>
      <c r="C51" s="211" t="s">
        <v>2585</v>
      </c>
      <c r="D51" s="211" t="s">
        <v>2586</v>
      </c>
    </row>
    <row r="52" spans="1:4" s="206" customFormat="1" x14ac:dyDescent="0.25">
      <c r="A52" s="194" t="s">
        <v>2594</v>
      </c>
      <c r="B52" s="215" t="s">
        <v>2599</v>
      </c>
      <c r="C52" s="218"/>
      <c r="D52" s="206" t="s">
        <v>2646</v>
      </c>
    </row>
    <row r="53" spans="1:4" s="206" customFormat="1" x14ac:dyDescent="0.25">
      <c r="A53" s="194" t="s">
        <v>2609</v>
      </c>
      <c r="B53" s="214" t="s">
        <v>2605</v>
      </c>
      <c r="C53" s="223"/>
      <c r="D53" s="206" t="s">
        <v>2647</v>
      </c>
    </row>
    <row r="54" spans="1:4" s="206" customFormat="1" x14ac:dyDescent="0.25">
      <c r="A54" s="194" t="s">
        <v>2608</v>
      </c>
      <c r="B54" s="214" t="s">
        <v>2625</v>
      </c>
      <c r="C54" s="224"/>
      <c r="D54" s="206" t="s">
        <v>2648</v>
      </c>
    </row>
    <row r="55" spans="1:4" s="206" customFormat="1" x14ac:dyDescent="0.25">
      <c r="A55" s="194" t="s">
        <v>2601</v>
      </c>
      <c r="B55" s="215" t="s">
        <v>2602</v>
      </c>
      <c r="C55" s="219"/>
      <c r="D55" s="206" t="s">
        <v>2649</v>
      </c>
    </row>
    <row r="56" spans="1:4" s="206" customFormat="1" x14ac:dyDescent="0.25">
      <c r="A56" s="194" t="s">
        <v>2595</v>
      </c>
      <c r="B56" s="215" t="s">
        <v>2596</v>
      </c>
      <c r="C56" s="209"/>
      <c r="D56" s="206" t="s">
        <v>2650</v>
      </c>
    </row>
    <row r="57" spans="1:4" s="194" customFormat="1" x14ac:dyDescent="0.25">
      <c r="B57" s="214"/>
      <c r="C57" s="206"/>
    </row>
    <row r="58" spans="1:4" s="194" customFormat="1" x14ac:dyDescent="0.25">
      <c r="A58" s="186" t="s">
        <v>3051</v>
      </c>
      <c r="B58" s="212"/>
      <c r="C58" s="184"/>
      <c r="D58" s="184"/>
    </row>
    <row r="59" spans="1:4" s="194" customFormat="1" x14ac:dyDescent="0.25">
      <c r="A59" s="211" t="s">
        <v>2583</v>
      </c>
      <c r="B59" s="213" t="s">
        <v>2584</v>
      </c>
      <c r="C59" s="211" t="s">
        <v>2585</v>
      </c>
      <c r="D59" s="211" t="s">
        <v>2586</v>
      </c>
    </row>
    <row r="60" spans="1:4" s="194" customFormat="1" x14ac:dyDescent="0.25">
      <c r="A60" s="194" t="s">
        <v>2609</v>
      </c>
      <c r="B60" s="214" t="s">
        <v>2605</v>
      </c>
      <c r="C60" s="223"/>
      <c r="D60" s="194" t="s">
        <v>3040</v>
      </c>
    </row>
    <row r="61" spans="1:4" s="194" customFormat="1" x14ac:dyDescent="0.25">
      <c r="A61" s="194" t="s">
        <v>2594</v>
      </c>
      <c r="B61" s="215" t="s">
        <v>2599</v>
      </c>
      <c r="C61" s="218"/>
      <c r="D61" s="206" t="s">
        <v>3039</v>
      </c>
    </row>
    <row r="62" spans="1:4" s="194" customFormat="1" x14ac:dyDescent="0.25">
      <c r="A62" s="194" t="s">
        <v>2593</v>
      </c>
      <c r="B62" s="214" t="s">
        <v>2604</v>
      </c>
      <c r="C62" s="222"/>
      <c r="D62" s="194" t="s">
        <v>3036</v>
      </c>
    </row>
    <row r="63" spans="1:4" s="194" customFormat="1" x14ac:dyDescent="0.25">
      <c r="A63" s="194" t="s">
        <v>2634</v>
      </c>
      <c r="B63" s="214" t="s">
        <v>2628</v>
      </c>
      <c r="C63" s="233"/>
      <c r="D63" s="194" t="s">
        <v>3037</v>
      </c>
    </row>
    <row r="64" spans="1:4" s="194" customFormat="1" x14ac:dyDescent="0.25">
      <c r="A64" s="194" t="s">
        <v>2611</v>
      </c>
      <c r="B64" s="214" t="s">
        <v>2607</v>
      </c>
      <c r="C64" s="226"/>
      <c r="D64" s="206" t="s">
        <v>3038</v>
      </c>
    </row>
    <row r="65" spans="1:4" s="206" customFormat="1" x14ac:dyDescent="0.25">
      <c r="B65" s="227"/>
    </row>
    <row r="66" spans="1:4" s="206" customFormat="1" x14ac:dyDescent="0.25">
      <c r="A66" s="186" t="s">
        <v>3141</v>
      </c>
      <c r="B66" s="212"/>
      <c r="C66" s="184"/>
      <c r="D66" s="184"/>
    </row>
    <row r="67" spans="1:4" s="206" customFormat="1" x14ac:dyDescent="0.25">
      <c r="A67" s="211" t="s">
        <v>2583</v>
      </c>
      <c r="B67" s="213" t="s">
        <v>2584</v>
      </c>
      <c r="C67" s="211" t="s">
        <v>2585</v>
      </c>
      <c r="D67" s="211" t="s">
        <v>2586</v>
      </c>
    </row>
    <row r="68" spans="1:4" s="206" customFormat="1" x14ac:dyDescent="0.25">
      <c r="A68" s="194" t="s">
        <v>2676</v>
      </c>
      <c r="B68" s="215" t="s">
        <v>2678</v>
      </c>
      <c r="C68" s="235"/>
      <c r="D68" s="194" t="s">
        <v>3059</v>
      </c>
    </row>
    <row r="69" spans="1:4" s="206" customFormat="1" x14ac:dyDescent="0.25">
      <c r="A69" s="194" t="s">
        <v>2609</v>
      </c>
      <c r="B69" s="214" t="s">
        <v>2605</v>
      </c>
      <c r="C69" s="223"/>
      <c r="D69" s="194" t="s">
        <v>3060</v>
      </c>
    </row>
    <row r="70" spans="1:4" s="206" customFormat="1" x14ac:dyDescent="0.25">
      <c r="A70" s="194" t="s">
        <v>2611</v>
      </c>
      <c r="B70" s="214" t="s">
        <v>2607</v>
      </c>
      <c r="C70" s="226"/>
      <c r="D70" s="194" t="s">
        <v>484</v>
      </c>
    </row>
    <row r="71" spans="1:4" s="206" customFormat="1" x14ac:dyDescent="0.25">
      <c r="A71" s="194" t="s">
        <v>2610</v>
      </c>
      <c r="B71" s="214" t="s">
        <v>2606</v>
      </c>
      <c r="C71" s="225"/>
      <c r="D71" s="194" t="s">
        <v>3061</v>
      </c>
    </row>
    <row r="72" spans="1:4" s="206" customFormat="1" x14ac:dyDescent="0.25">
      <c r="A72" s="194" t="s">
        <v>2608</v>
      </c>
      <c r="B72" s="214" t="s">
        <v>2625</v>
      </c>
      <c r="C72" s="224"/>
      <c r="D72" s="194" t="s">
        <v>3062</v>
      </c>
    </row>
    <row r="73" spans="1:4" s="206" customFormat="1" x14ac:dyDescent="0.25">
      <c r="A73" s="194" t="s">
        <v>2588</v>
      </c>
      <c r="B73" s="215" t="s">
        <v>2598</v>
      </c>
      <c r="C73" s="217"/>
      <c r="D73" s="194" t="s">
        <v>279</v>
      </c>
    </row>
    <row r="74" spans="1:4" s="206" customFormat="1" x14ac:dyDescent="0.25">
      <c r="A74" s="194" t="s">
        <v>2594</v>
      </c>
      <c r="B74" s="215" t="s">
        <v>2599</v>
      </c>
      <c r="C74" s="218"/>
      <c r="D74" s="194" t="s">
        <v>3063</v>
      </c>
    </row>
    <row r="75" spans="1:4" s="206" customFormat="1" x14ac:dyDescent="0.25">
      <c r="A75" s="194" t="s">
        <v>2601</v>
      </c>
      <c r="B75" s="215" t="s">
        <v>2602</v>
      </c>
      <c r="C75" s="219"/>
      <c r="D75" s="194" t="s">
        <v>3064</v>
      </c>
    </row>
    <row r="76" spans="1:4" s="206" customFormat="1" x14ac:dyDescent="0.25">
      <c r="A76" s="194" t="s">
        <v>2593</v>
      </c>
      <c r="B76" s="214" t="s">
        <v>2604</v>
      </c>
      <c r="C76" s="222"/>
      <c r="D76" s="194" t="s">
        <v>3065</v>
      </c>
    </row>
    <row r="77" spans="1:4" s="206" customFormat="1" x14ac:dyDescent="0.25">
      <c r="A77" s="194" t="s">
        <v>2595</v>
      </c>
      <c r="B77" s="215" t="s">
        <v>2596</v>
      </c>
      <c r="C77" s="209"/>
      <c r="D77" s="206" t="s">
        <v>2650</v>
      </c>
    </row>
    <row r="78" spans="1:4" s="206" customFormat="1" x14ac:dyDescent="0.25">
      <c r="A78" s="194"/>
      <c r="B78" s="215"/>
    </row>
    <row r="79" spans="1:4" s="206" customFormat="1" x14ac:dyDescent="0.25">
      <c r="A79" s="186" t="s">
        <v>3021</v>
      </c>
      <c r="B79" s="212"/>
      <c r="C79" s="184"/>
      <c r="D79" s="184"/>
    </row>
    <row r="80" spans="1:4" s="206" customFormat="1" x14ac:dyDescent="0.25">
      <c r="A80" s="211" t="s">
        <v>2583</v>
      </c>
      <c r="B80" s="213" t="s">
        <v>2584</v>
      </c>
      <c r="C80" s="211" t="s">
        <v>2585</v>
      </c>
      <c r="D80" s="211" t="s">
        <v>2586</v>
      </c>
    </row>
    <row r="81" spans="1:4" s="206" customFormat="1" x14ac:dyDescent="0.25">
      <c r="A81" s="194" t="s">
        <v>2594</v>
      </c>
      <c r="B81" s="215" t="s">
        <v>2599</v>
      </c>
      <c r="C81" s="218"/>
      <c r="D81" s="206" t="s">
        <v>2967</v>
      </c>
    </row>
    <row r="82" spans="1:4" s="206" customFormat="1" x14ac:dyDescent="0.25">
      <c r="A82" s="194" t="s">
        <v>2609</v>
      </c>
      <c r="B82" s="214" t="s">
        <v>2605</v>
      </c>
      <c r="C82" s="223"/>
      <c r="D82" s="206" t="s">
        <v>2968</v>
      </c>
    </row>
    <row r="83" spans="1:4" s="206" customFormat="1" x14ac:dyDescent="0.25">
      <c r="A83" s="194" t="s">
        <v>2608</v>
      </c>
      <c r="B83" s="214" t="s">
        <v>2625</v>
      </c>
      <c r="C83" s="224"/>
      <c r="D83" s="206" t="s">
        <v>2969</v>
      </c>
    </row>
    <row r="84" spans="1:4" s="206" customFormat="1" x14ac:dyDescent="0.25">
      <c r="A84" s="194" t="s">
        <v>2595</v>
      </c>
      <c r="B84" s="215" t="s">
        <v>2596</v>
      </c>
      <c r="C84" s="209"/>
      <c r="D84" s="206" t="s">
        <v>2650</v>
      </c>
    </row>
    <row r="85" spans="1:4" s="194" customFormat="1" x14ac:dyDescent="0.25">
      <c r="B85" s="214"/>
    </row>
    <row r="86" spans="1:4" s="194" customFormat="1" x14ac:dyDescent="0.25">
      <c r="A86" s="186" t="s">
        <v>3458</v>
      </c>
      <c r="B86" s="212"/>
      <c r="C86" s="184"/>
      <c r="D86" s="184"/>
    </row>
    <row r="87" spans="1:4" s="194" customFormat="1" x14ac:dyDescent="0.25">
      <c r="A87" s="211" t="s">
        <v>2583</v>
      </c>
      <c r="B87" s="213" t="s">
        <v>2584</v>
      </c>
      <c r="C87" s="211" t="s">
        <v>2585</v>
      </c>
      <c r="D87" s="211" t="s">
        <v>2586</v>
      </c>
    </row>
    <row r="88" spans="1:4" s="194" customFormat="1" x14ac:dyDescent="0.25">
      <c r="A88" s="194" t="s">
        <v>2630</v>
      </c>
      <c r="B88" s="214" t="s">
        <v>2624</v>
      </c>
      <c r="C88" s="230"/>
      <c r="D88" s="194" t="s">
        <v>3294</v>
      </c>
    </row>
    <row r="89" spans="1:4" s="194" customFormat="1" x14ac:dyDescent="0.25">
      <c r="A89" s="194" t="s">
        <v>2601</v>
      </c>
      <c r="B89" s="215" t="s">
        <v>2602</v>
      </c>
      <c r="C89" s="219"/>
      <c r="D89" s="194" t="s">
        <v>3295</v>
      </c>
    </row>
    <row r="90" spans="1:4" s="194" customFormat="1" x14ac:dyDescent="0.25">
      <c r="B90" s="214"/>
    </row>
    <row r="91" spans="1:4" s="194" customFormat="1" x14ac:dyDescent="0.25">
      <c r="A91" s="186" t="s">
        <v>3296</v>
      </c>
      <c r="B91" s="212"/>
      <c r="C91" s="184"/>
      <c r="D91" s="184"/>
    </row>
    <row r="92" spans="1:4" s="194" customFormat="1" x14ac:dyDescent="0.25">
      <c r="A92" s="211" t="s">
        <v>2583</v>
      </c>
      <c r="B92" s="213" t="s">
        <v>2584</v>
      </c>
      <c r="C92" s="211" t="s">
        <v>2585</v>
      </c>
      <c r="D92" s="211" t="s">
        <v>2586</v>
      </c>
    </row>
    <row r="93" spans="1:4" s="194" customFormat="1" x14ac:dyDescent="0.25">
      <c r="A93" s="194" t="s">
        <v>2594</v>
      </c>
      <c r="B93" s="215" t="s">
        <v>2599</v>
      </c>
      <c r="C93" s="218"/>
      <c r="D93" s="194" t="s">
        <v>3297</v>
      </c>
    </row>
    <row r="94" spans="1:4" s="194" customFormat="1" x14ac:dyDescent="0.25">
      <c r="A94" s="194" t="s">
        <v>2608</v>
      </c>
      <c r="B94" s="214" t="s">
        <v>2625</v>
      </c>
      <c r="C94" s="224"/>
      <c r="D94" s="194" t="s">
        <v>3298</v>
      </c>
    </row>
    <row r="95" spans="1:4" s="194" customFormat="1" x14ac:dyDescent="0.25">
      <c r="A95" s="194" t="s">
        <v>2601</v>
      </c>
      <c r="B95" s="215" t="s">
        <v>2602</v>
      </c>
      <c r="C95" s="219"/>
      <c r="D95" s="194" t="s">
        <v>3299</v>
      </c>
    </row>
    <row r="96" spans="1:4" s="194" customFormat="1" x14ac:dyDescent="0.25">
      <c r="A96" s="194" t="s">
        <v>2609</v>
      </c>
      <c r="B96" s="214" t="s">
        <v>2605</v>
      </c>
      <c r="C96" s="223"/>
      <c r="D96" s="194" t="s">
        <v>3300</v>
      </c>
    </row>
    <row r="97" spans="1:4" s="194" customFormat="1" x14ac:dyDescent="0.25">
      <c r="B97" s="214"/>
    </row>
    <row r="98" spans="1:4" s="194" customFormat="1" x14ac:dyDescent="0.25">
      <c r="A98" s="186" t="s">
        <v>3301</v>
      </c>
      <c r="B98" s="212"/>
      <c r="C98" s="184"/>
      <c r="D98" s="184"/>
    </row>
    <row r="99" spans="1:4" s="194" customFormat="1" x14ac:dyDescent="0.25">
      <c r="A99" s="211" t="s">
        <v>2583</v>
      </c>
      <c r="B99" s="213" t="s">
        <v>2584</v>
      </c>
      <c r="C99" s="211" t="s">
        <v>2585</v>
      </c>
      <c r="D99" s="211" t="s">
        <v>2586</v>
      </c>
    </row>
    <row r="100" spans="1:4" s="194" customFormat="1" x14ac:dyDescent="0.25">
      <c r="A100" s="194" t="s">
        <v>2634</v>
      </c>
      <c r="B100" s="214" t="s">
        <v>2628</v>
      </c>
      <c r="C100" s="233"/>
      <c r="D100" s="194" t="s">
        <v>3302</v>
      </c>
    </row>
    <row r="101" spans="1:4" s="194" customFormat="1" x14ac:dyDescent="0.25">
      <c r="A101" s="194" t="s">
        <v>2610</v>
      </c>
      <c r="B101" s="214" t="s">
        <v>2606</v>
      </c>
      <c r="C101" s="225"/>
      <c r="D101" s="194" t="s">
        <v>3303</v>
      </c>
    </row>
    <row r="102" spans="1:4" s="194" customFormat="1" x14ac:dyDescent="0.25">
      <c r="B102" s="214"/>
    </row>
    <row r="103" spans="1:4" s="194" customFormat="1" x14ac:dyDescent="0.25">
      <c r="A103" s="186" t="s">
        <v>3304</v>
      </c>
      <c r="B103" s="212"/>
      <c r="C103" s="184"/>
      <c r="D103" s="184"/>
    </row>
    <row r="104" spans="1:4" s="194" customFormat="1" x14ac:dyDescent="0.25">
      <c r="A104" s="211" t="s">
        <v>2583</v>
      </c>
      <c r="B104" s="213" t="s">
        <v>2584</v>
      </c>
      <c r="C104" s="211" t="s">
        <v>2585</v>
      </c>
      <c r="D104" s="211" t="s">
        <v>2586</v>
      </c>
    </row>
    <row r="105" spans="1:4" s="194" customFormat="1" x14ac:dyDescent="0.25">
      <c r="A105" s="194" t="s">
        <v>2630</v>
      </c>
      <c r="B105" s="214" t="s">
        <v>2624</v>
      </c>
      <c r="C105" s="230"/>
      <c r="D105" s="194" t="s">
        <v>3305</v>
      </c>
    </row>
    <row r="106" spans="1:4" s="194" customFormat="1" x14ac:dyDescent="0.25">
      <c r="A106" s="194" t="s">
        <v>2609</v>
      </c>
      <c r="B106" s="214" t="s">
        <v>2605</v>
      </c>
      <c r="C106" s="223"/>
      <c r="D106" s="194" t="s">
        <v>3306</v>
      </c>
    </row>
    <row r="107" spans="1:4" s="194" customFormat="1" x14ac:dyDescent="0.25">
      <c r="A107" s="194" t="s">
        <v>2611</v>
      </c>
      <c r="B107" s="214" t="s">
        <v>2607</v>
      </c>
      <c r="C107" s="226"/>
      <c r="D107" s="194" t="s">
        <v>3307</v>
      </c>
    </row>
    <row r="108" spans="1:4" s="194" customFormat="1" x14ac:dyDescent="0.25">
      <c r="A108" s="194" t="s">
        <v>2601</v>
      </c>
      <c r="B108" s="215" t="s">
        <v>2602</v>
      </c>
      <c r="C108" s="219"/>
      <c r="D108" s="194" t="s">
        <v>3308</v>
      </c>
    </row>
    <row r="109" spans="1:4" s="194" customFormat="1" x14ac:dyDescent="0.25">
      <c r="A109" s="194" t="s">
        <v>2608</v>
      </c>
      <c r="B109" s="214" t="s">
        <v>2625</v>
      </c>
      <c r="C109" s="224"/>
      <c r="D109" s="194" t="s">
        <v>3309</v>
      </c>
    </row>
    <row r="110" spans="1:4" s="194" customFormat="1" x14ac:dyDescent="0.25">
      <c r="A110" s="194" t="s">
        <v>2588</v>
      </c>
      <c r="B110" s="215" t="s">
        <v>2598</v>
      </c>
      <c r="C110" s="217"/>
      <c r="D110" s="194" t="s">
        <v>3310</v>
      </c>
    </row>
    <row r="111" spans="1:4" s="194" customFormat="1" x14ac:dyDescent="0.25">
      <c r="A111" s="194" t="s">
        <v>2594</v>
      </c>
      <c r="B111" s="215" t="s">
        <v>2599</v>
      </c>
      <c r="C111" s="218"/>
      <c r="D111" s="194" t="s">
        <v>3311</v>
      </c>
    </row>
    <row r="112" spans="1:4" s="194" customFormat="1" x14ac:dyDescent="0.25">
      <c r="B112" s="214"/>
    </row>
    <row r="113" spans="1:4" s="194" customFormat="1" x14ac:dyDescent="0.25">
      <c r="A113" s="186" t="s">
        <v>2981</v>
      </c>
      <c r="B113" s="212"/>
      <c r="C113" s="184"/>
      <c r="D113" s="184"/>
    </row>
    <row r="114" spans="1:4" s="194" customFormat="1" x14ac:dyDescent="0.25">
      <c r="A114" s="211" t="s">
        <v>2583</v>
      </c>
      <c r="B114" s="213" t="s">
        <v>2584</v>
      </c>
      <c r="C114" s="211" t="s">
        <v>2585</v>
      </c>
      <c r="D114" s="211" t="s">
        <v>2586</v>
      </c>
    </row>
    <row r="115" spans="1:4" s="194" customFormat="1" x14ac:dyDescent="0.25">
      <c r="A115" s="194" t="s">
        <v>2609</v>
      </c>
      <c r="B115" s="214" t="s">
        <v>2605</v>
      </c>
      <c r="C115" s="223"/>
      <c r="D115" s="206" t="s">
        <v>2982</v>
      </c>
    </row>
    <row r="116" spans="1:4" s="194" customFormat="1" x14ac:dyDescent="0.25">
      <c r="A116" s="194" t="s">
        <v>2601</v>
      </c>
      <c r="B116" s="215" t="s">
        <v>2602</v>
      </c>
      <c r="C116" s="219"/>
      <c r="D116" s="206" t="s">
        <v>2983</v>
      </c>
    </row>
    <row r="117" spans="1:4" s="194" customFormat="1" x14ac:dyDescent="0.25">
      <c r="A117" s="194" t="s">
        <v>2595</v>
      </c>
      <c r="B117" s="215" t="s">
        <v>2596</v>
      </c>
      <c r="C117" s="209"/>
      <c r="D117" s="206" t="s">
        <v>2650</v>
      </c>
    </row>
    <row r="118" spans="1:4" s="194" customFormat="1" x14ac:dyDescent="0.25">
      <c r="B118" s="215"/>
      <c r="C118" s="206"/>
      <c r="D118" s="206"/>
    </row>
    <row r="119" spans="1:4" s="194" customFormat="1" x14ac:dyDescent="0.25">
      <c r="A119" s="186" t="s">
        <v>3022</v>
      </c>
      <c r="B119" s="212"/>
      <c r="C119" s="184"/>
      <c r="D119" s="184"/>
    </row>
    <row r="120" spans="1:4" s="194" customFormat="1" x14ac:dyDescent="0.25">
      <c r="A120" s="211" t="s">
        <v>2583</v>
      </c>
      <c r="B120" s="213" t="s">
        <v>2584</v>
      </c>
      <c r="C120" s="211" t="s">
        <v>2585</v>
      </c>
      <c r="D120" s="211" t="s">
        <v>2586</v>
      </c>
    </row>
    <row r="121" spans="1:4" s="194" customFormat="1" x14ac:dyDescent="0.25">
      <c r="A121" s="194" t="s">
        <v>2594</v>
      </c>
      <c r="B121" s="215" t="s">
        <v>2599</v>
      </c>
      <c r="C121" s="218"/>
      <c r="D121" s="206" t="s">
        <v>3023</v>
      </c>
    </row>
    <row r="122" spans="1:4" s="194" customFormat="1" x14ac:dyDescent="0.25">
      <c r="A122" s="194" t="s">
        <v>2634</v>
      </c>
      <c r="B122" s="214" t="s">
        <v>2628</v>
      </c>
      <c r="C122" s="233"/>
      <c r="D122" s="206" t="s">
        <v>3024</v>
      </c>
    </row>
    <row r="123" spans="1:4" s="194" customFormat="1" x14ac:dyDescent="0.25">
      <c r="A123" s="194" t="s">
        <v>2611</v>
      </c>
      <c r="B123" s="214" t="s">
        <v>2607</v>
      </c>
      <c r="C123" s="226"/>
      <c r="D123" s="206" t="s">
        <v>3025</v>
      </c>
    </row>
    <row r="124" spans="1:4" s="194" customFormat="1" x14ac:dyDescent="0.25">
      <c r="A124" s="194" t="s">
        <v>2595</v>
      </c>
      <c r="B124" s="215" t="s">
        <v>2596</v>
      </c>
      <c r="C124" s="209"/>
      <c r="D124" s="206" t="s">
        <v>2650</v>
      </c>
    </row>
    <row r="125" spans="1:4" s="194" customFormat="1" x14ac:dyDescent="0.25">
      <c r="B125" s="214"/>
    </row>
    <row r="126" spans="1:4" s="194" customFormat="1" x14ac:dyDescent="0.25">
      <c r="A126" s="186" t="s">
        <v>2652</v>
      </c>
      <c r="B126" s="212"/>
      <c r="C126" s="184"/>
      <c r="D126" s="184"/>
    </row>
    <row r="127" spans="1:4" s="194" customFormat="1" x14ac:dyDescent="0.25">
      <c r="A127" s="211" t="s">
        <v>2583</v>
      </c>
      <c r="B127" s="213" t="s">
        <v>2584</v>
      </c>
      <c r="C127" s="211" t="s">
        <v>2585</v>
      </c>
      <c r="D127" s="211" t="s">
        <v>2586</v>
      </c>
    </row>
    <row r="128" spans="1:4" s="194" customFormat="1" x14ac:dyDescent="0.25">
      <c r="A128" s="194" t="s">
        <v>2595</v>
      </c>
      <c r="B128" s="215" t="s">
        <v>2596</v>
      </c>
      <c r="C128" s="209"/>
      <c r="D128" s="194" t="s">
        <v>2653</v>
      </c>
    </row>
    <row r="129" spans="1:4" s="194" customFormat="1" x14ac:dyDescent="0.25">
      <c r="A129" s="194" t="s">
        <v>2609</v>
      </c>
      <c r="B129" s="214" t="s">
        <v>2605</v>
      </c>
      <c r="C129" s="223"/>
      <c r="D129" s="194" t="s">
        <v>2654</v>
      </c>
    </row>
    <row r="130" spans="1:4" s="194" customFormat="1" x14ac:dyDescent="0.25">
      <c r="A130" s="194" t="s">
        <v>2611</v>
      </c>
      <c r="B130" s="214" t="s">
        <v>2607</v>
      </c>
      <c r="C130" s="226"/>
      <c r="D130" s="194" t="s">
        <v>2756</v>
      </c>
    </row>
    <row r="131" spans="1:4" s="194" customFormat="1" x14ac:dyDescent="0.25">
      <c r="A131" s="194" t="s">
        <v>2610</v>
      </c>
      <c r="B131" s="214" t="s">
        <v>2606</v>
      </c>
      <c r="C131" s="225"/>
      <c r="D131" s="194" t="s">
        <v>2655</v>
      </c>
    </row>
    <row r="132" spans="1:4" s="194" customFormat="1" x14ac:dyDescent="0.25">
      <c r="A132" s="194" t="s">
        <v>2608</v>
      </c>
      <c r="B132" s="214" t="s">
        <v>2625</v>
      </c>
      <c r="C132" s="224"/>
      <c r="D132" s="194" t="s">
        <v>2656</v>
      </c>
    </row>
    <row r="133" spans="1:4" s="194" customFormat="1" x14ac:dyDescent="0.25">
      <c r="A133" s="194" t="s">
        <v>2588</v>
      </c>
      <c r="B133" s="215" t="s">
        <v>2598</v>
      </c>
      <c r="C133" s="217"/>
      <c r="D133" s="194" t="s">
        <v>2657</v>
      </c>
    </row>
    <row r="134" spans="1:4" s="194" customFormat="1" x14ac:dyDescent="0.25">
      <c r="A134" s="194" t="s">
        <v>2594</v>
      </c>
      <c r="B134" s="215" t="s">
        <v>2599</v>
      </c>
      <c r="C134" s="218"/>
      <c r="D134" s="194" t="s">
        <v>2658</v>
      </c>
    </row>
    <row r="135" spans="1:4" s="194" customFormat="1" x14ac:dyDescent="0.25">
      <c r="A135" s="194" t="s">
        <v>2601</v>
      </c>
      <c r="B135" s="215" t="s">
        <v>2602</v>
      </c>
      <c r="C135" s="219"/>
      <c r="D135" s="194" t="s">
        <v>2659</v>
      </c>
    </row>
    <row r="136" spans="1:4" s="194" customFormat="1" x14ac:dyDescent="0.25">
      <c r="A136" s="194" t="s">
        <v>2593</v>
      </c>
      <c r="B136" s="214" t="s">
        <v>2604</v>
      </c>
      <c r="C136" s="222"/>
      <c r="D136" s="194" t="s">
        <v>2660</v>
      </c>
    </row>
    <row r="137" spans="1:4" s="194" customFormat="1" x14ac:dyDescent="0.25">
      <c r="B137" s="214"/>
      <c r="C137" s="206"/>
    </row>
    <row r="138" spans="1:4" s="194" customFormat="1" x14ac:dyDescent="0.25">
      <c r="A138" s="186" t="s">
        <v>2651</v>
      </c>
      <c r="B138" s="212"/>
      <c r="C138" s="184"/>
      <c r="D138" s="184"/>
    </row>
    <row r="139" spans="1:4" s="194" customFormat="1" x14ac:dyDescent="0.25">
      <c r="A139" s="211" t="s">
        <v>2583</v>
      </c>
      <c r="B139" s="213" t="s">
        <v>2584</v>
      </c>
      <c r="C139" s="211" t="s">
        <v>2585</v>
      </c>
      <c r="D139" s="211" t="s">
        <v>2586</v>
      </c>
    </row>
    <row r="140" spans="1:4" s="194" customFormat="1" x14ac:dyDescent="0.25">
      <c r="A140" s="194" t="s">
        <v>2601</v>
      </c>
      <c r="B140" s="215" t="s">
        <v>2602</v>
      </c>
      <c r="C140" s="219"/>
      <c r="D140" s="194" t="s">
        <v>2774</v>
      </c>
    </row>
    <row r="141" spans="1:4" s="194" customFormat="1" x14ac:dyDescent="0.25">
      <c r="A141" s="194" t="s">
        <v>2608</v>
      </c>
      <c r="B141" s="214" t="s">
        <v>2625</v>
      </c>
      <c r="C141" s="224"/>
      <c r="D141" s="206" t="s">
        <v>2775</v>
      </c>
    </row>
    <row r="142" spans="1:4" s="194" customFormat="1" x14ac:dyDescent="0.25">
      <c r="A142" s="194" t="s">
        <v>2594</v>
      </c>
      <c r="B142" s="215" t="s">
        <v>2599</v>
      </c>
      <c r="C142" s="218"/>
      <c r="D142" s="194" t="s">
        <v>2765</v>
      </c>
    </row>
    <row r="143" spans="1:4" s="194" customFormat="1" x14ac:dyDescent="0.25">
      <c r="A143" s="194" t="s">
        <v>2609</v>
      </c>
      <c r="B143" s="214" t="s">
        <v>2605</v>
      </c>
      <c r="C143" s="223"/>
      <c r="D143" s="194" t="s">
        <v>2766</v>
      </c>
    </row>
    <row r="144" spans="1:4" s="194" customFormat="1" x14ac:dyDescent="0.25">
      <c r="A144" s="194" t="s">
        <v>2595</v>
      </c>
      <c r="B144" s="215" t="s">
        <v>2596</v>
      </c>
      <c r="C144" s="209"/>
      <c r="D144" s="206" t="s">
        <v>2650</v>
      </c>
    </row>
    <row r="145" spans="1:4" s="194" customFormat="1" x14ac:dyDescent="0.25">
      <c r="B145" s="214"/>
      <c r="C145" s="206"/>
    </row>
    <row r="146" spans="1:4" x14ac:dyDescent="0.25">
      <c r="A146" s="186" t="s">
        <v>2587</v>
      </c>
      <c r="B146" s="212"/>
      <c r="C146" s="184"/>
      <c r="D146" s="184"/>
    </row>
    <row r="147" spans="1:4" x14ac:dyDescent="0.25">
      <c r="A147" s="211" t="s">
        <v>2583</v>
      </c>
      <c r="B147" s="213" t="s">
        <v>2584</v>
      </c>
      <c r="C147" s="211" t="s">
        <v>2585</v>
      </c>
      <c r="D147" s="211" t="s">
        <v>2586</v>
      </c>
    </row>
    <row r="148" spans="1:4" x14ac:dyDescent="0.25">
      <c r="A148" s="194" t="s">
        <v>2608</v>
      </c>
      <c r="B148" s="214" t="s">
        <v>2625</v>
      </c>
      <c r="C148" s="224"/>
      <c r="D148" t="s">
        <v>2276</v>
      </c>
    </row>
    <row r="149" spans="1:4" x14ac:dyDescent="0.25">
      <c r="A149" t="s">
        <v>2588</v>
      </c>
      <c r="B149" s="215" t="s">
        <v>2598</v>
      </c>
      <c r="C149" s="217"/>
      <c r="D149" t="s">
        <v>2278</v>
      </c>
    </row>
    <row r="150" spans="1:4" x14ac:dyDescent="0.25">
      <c r="A150" t="s">
        <v>2594</v>
      </c>
      <c r="B150" s="215" t="s">
        <v>2599</v>
      </c>
      <c r="C150" s="218"/>
      <c r="D150" t="s">
        <v>2277</v>
      </c>
    </row>
    <row r="151" spans="1:4" x14ac:dyDescent="0.25">
      <c r="A151" t="s">
        <v>2593</v>
      </c>
      <c r="B151" s="214" t="s">
        <v>2604</v>
      </c>
      <c r="C151" s="220"/>
      <c r="D151" t="s">
        <v>2590</v>
      </c>
    </row>
    <row r="152" spans="1:4" x14ac:dyDescent="0.25">
      <c r="A152" s="194" t="s">
        <v>2609</v>
      </c>
      <c r="B152" s="214" t="s">
        <v>2605</v>
      </c>
      <c r="C152" s="223"/>
      <c r="D152" t="s">
        <v>2591</v>
      </c>
    </row>
    <row r="153" spans="1:4" x14ac:dyDescent="0.25">
      <c r="A153" t="s">
        <v>2595</v>
      </c>
      <c r="B153" s="215" t="s">
        <v>2596</v>
      </c>
      <c r="C153" s="209"/>
      <c r="D153" t="s">
        <v>2279</v>
      </c>
    </row>
    <row r="154" spans="1:4" x14ac:dyDescent="0.25">
      <c r="A154" t="s">
        <v>2601</v>
      </c>
      <c r="B154" s="215" t="s">
        <v>2602</v>
      </c>
      <c r="C154" s="219"/>
      <c r="D154" t="s">
        <v>2600</v>
      </c>
    </row>
    <row r="156" spans="1:4" x14ac:dyDescent="0.25">
      <c r="A156" s="186" t="s">
        <v>2635</v>
      </c>
      <c r="B156" s="212"/>
      <c r="C156" s="184"/>
      <c r="D156" s="184"/>
    </row>
    <row r="157" spans="1:4" x14ac:dyDescent="0.25">
      <c r="A157" s="211" t="s">
        <v>2583</v>
      </c>
      <c r="B157" s="213" t="s">
        <v>2584</v>
      </c>
      <c r="C157" s="211" t="s">
        <v>2585</v>
      </c>
      <c r="D157" s="211" t="s">
        <v>2586</v>
      </c>
    </row>
    <row r="158" spans="1:4" x14ac:dyDescent="0.25">
      <c r="A158" s="194" t="s">
        <v>2594</v>
      </c>
      <c r="B158" s="215" t="s">
        <v>2599</v>
      </c>
      <c r="C158" s="218"/>
      <c r="D158" t="s">
        <v>148</v>
      </c>
    </row>
    <row r="159" spans="1:4" x14ac:dyDescent="0.25">
      <c r="A159" s="194" t="s">
        <v>2582</v>
      </c>
      <c r="B159" s="216" t="s">
        <v>2589</v>
      </c>
      <c r="C159" s="210"/>
      <c r="D159" t="s">
        <v>2637</v>
      </c>
    </row>
    <row r="160" spans="1:4" x14ac:dyDescent="0.25">
      <c r="A160" s="194" t="s">
        <v>2634</v>
      </c>
      <c r="B160" s="214" t="s">
        <v>2628</v>
      </c>
      <c r="C160" s="233"/>
      <c r="D160" t="s">
        <v>2644</v>
      </c>
    </row>
    <row r="161" spans="1:4" x14ac:dyDescent="0.25">
      <c r="A161" s="194" t="s">
        <v>2601</v>
      </c>
      <c r="B161" s="215" t="s">
        <v>2602</v>
      </c>
      <c r="C161" s="219"/>
      <c r="D161" t="s">
        <v>2638</v>
      </c>
    </row>
    <row r="162" spans="1:4" x14ac:dyDescent="0.25">
      <c r="A162" s="194" t="s">
        <v>2610</v>
      </c>
      <c r="B162" s="214" t="s">
        <v>2606</v>
      </c>
      <c r="C162" s="225"/>
      <c r="D162" t="s">
        <v>2639</v>
      </c>
    </row>
    <row r="163" spans="1:4" x14ac:dyDescent="0.25">
      <c r="A163" s="194" t="s">
        <v>2609</v>
      </c>
      <c r="B163" s="214" t="s">
        <v>2605</v>
      </c>
      <c r="C163" s="223"/>
      <c r="D163" t="s">
        <v>2640</v>
      </c>
    </row>
    <row r="164" spans="1:4" x14ac:dyDescent="0.25">
      <c r="A164" s="194" t="s">
        <v>2629</v>
      </c>
      <c r="B164" s="214" t="s">
        <v>2626</v>
      </c>
      <c r="C164" s="232"/>
      <c r="D164" t="s">
        <v>2641</v>
      </c>
    </row>
    <row r="165" spans="1:4" x14ac:dyDescent="0.25">
      <c r="A165" s="194" t="s">
        <v>2595</v>
      </c>
      <c r="B165" s="215" t="s">
        <v>2596</v>
      </c>
      <c r="C165" s="209"/>
      <c r="D165" t="s">
        <v>2645</v>
      </c>
    </row>
    <row r="166" spans="1:4" x14ac:dyDescent="0.25">
      <c r="A166" s="194" t="s">
        <v>2608</v>
      </c>
      <c r="B166" s="214" t="s">
        <v>2625</v>
      </c>
      <c r="C166" s="224"/>
      <c r="D166" t="s">
        <v>2388</v>
      </c>
    </row>
    <row r="167" spans="1:4" x14ac:dyDescent="0.25">
      <c r="A167" s="194" t="s">
        <v>2611</v>
      </c>
      <c r="B167" s="214" t="s">
        <v>2607</v>
      </c>
      <c r="C167" s="226"/>
      <c r="D167" t="s">
        <v>3267</v>
      </c>
    </row>
    <row r="168" spans="1:4" x14ac:dyDescent="0.25">
      <c r="A168" s="194" t="s">
        <v>2588</v>
      </c>
      <c r="B168" s="215" t="s">
        <v>2598</v>
      </c>
      <c r="C168" s="217"/>
      <c r="D168" t="s">
        <v>2636</v>
      </c>
    </row>
    <row r="170" spans="1:4" x14ac:dyDescent="0.25">
      <c r="A170" s="186" t="s">
        <v>2661</v>
      </c>
      <c r="B170" s="212"/>
      <c r="C170" s="184"/>
      <c r="D170" s="184"/>
    </row>
    <row r="171" spans="1:4" x14ac:dyDescent="0.25">
      <c r="A171" s="211" t="s">
        <v>2583</v>
      </c>
      <c r="B171" s="213" t="s">
        <v>2584</v>
      </c>
      <c r="C171" s="211" t="s">
        <v>2585</v>
      </c>
      <c r="D171" s="211" t="s">
        <v>2586</v>
      </c>
    </row>
    <row r="172" spans="1:4" x14ac:dyDescent="0.25">
      <c r="A172" s="194" t="s">
        <v>2588</v>
      </c>
      <c r="B172" s="215" t="s">
        <v>2598</v>
      </c>
      <c r="C172" s="217"/>
      <c r="D172" s="194" t="s">
        <v>2860</v>
      </c>
    </row>
    <row r="173" spans="1:4" x14ac:dyDescent="0.25">
      <c r="A173" s="194" t="s">
        <v>2594</v>
      </c>
      <c r="B173" s="215" t="s">
        <v>2599</v>
      </c>
      <c r="C173" s="218"/>
      <c r="D173" s="194" t="s">
        <v>3165</v>
      </c>
    </row>
    <row r="174" spans="1:4" x14ac:dyDescent="0.25">
      <c r="A174" s="194" t="s">
        <v>2593</v>
      </c>
      <c r="B174" s="214" t="s">
        <v>2604</v>
      </c>
      <c r="C174" s="220"/>
      <c r="D174" s="194" t="s">
        <v>3166</v>
      </c>
    </row>
    <row r="175" spans="1:4" x14ac:dyDescent="0.25">
      <c r="A175" s="194" t="s">
        <v>2630</v>
      </c>
      <c r="B175" s="214" t="s">
        <v>2624</v>
      </c>
      <c r="C175" s="230"/>
      <c r="D175" s="194" t="s">
        <v>3167</v>
      </c>
    </row>
    <row r="176" spans="1:4" x14ac:dyDescent="0.25">
      <c r="A176" s="194" t="s">
        <v>2631</v>
      </c>
      <c r="B176" s="214" t="s">
        <v>2417</v>
      </c>
      <c r="C176" s="229"/>
      <c r="D176" s="194" t="s">
        <v>3168</v>
      </c>
    </row>
    <row r="177" spans="1:4" x14ac:dyDescent="0.25">
      <c r="A177" s="194" t="s">
        <v>2601</v>
      </c>
      <c r="B177" s="215" t="s">
        <v>2602</v>
      </c>
      <c r="C177" s="219"/>
      <c r="D177" s="194" t="s">
        <v>3169</v>
      </c>
    </row>
    <row r="178" spans="1:4" x14ac:dyDescent="0.25">
      <c r="A178" s="194" t="s">
        <v>2610</v>
      </c>
      <c r="B178" s="214" t="s">
        <v>2606</v>
      </c>
      <c r="C178" s="225"/>
      <c r="D178" s="194" t="s">
        <v>3170</v>
      </c>
    </row>
    <row r="179" spans="1:4" x14ac:dyDescent="0.25">
      <c r="A179" s="194" t="s">
        <v>2595</v>
      </c>
      <c r="B179" s="215" t="s">
        <v>2596</v>
      </c>
      <c r="C179" s="209"/>
      <c r="D179" s="194" t="s">
        <v>3171</v>
      </c>
    </row>
    <row r="180" spans="1:4" x14ac:dyDescent="0.25">
      <c r="A180" s="194" t="s">
        <v>2608</v>
      </c>
      <c r="B180" s="214" t="s">
        <v>2625</v>
      </c>
      <c r="C180" s="224"/>
      <c r="D180" s="194" t="s">
        <v>2662</v>
      </c>
    </row>
    <row r="181" spans="1:4" x14ac:dyDescent="0.25">
      <c r="A181" s="194" t="s">
        <v>2633</v>
      </c>
      <c r="B181" s="214" t="s">
        <v>2627</v>
      </c>
      <c r="C181" s="231"/>
      <c r="D181" s="194" t="s">
        <v>3172</v>
      </c>
    </row>
    <row r="182" spans="1:4" x14ac:dyDescent="0.25">
      <c r="A182" s="194" t="s">
        <v>2676</v>
      </c>
      <c r="B182" s="215" t="s">
        <v>2678</v>
      </c>
      <c r="C182" s="235"/>
      <c r="D182" s="194" t="s">
        <v>3173</v>
      </c>
    </row>
    <row r="183" spans="1:4" x14ac:dyDescent="0.25">
      <c r="A183" s="194" t="s">
        <v>2629</v>
      </c>
      <c r="B183" s="214" t="s">
        <v>2626</v>
      </c>
      <c r="C183" s="232"/>
      <c r="D183" s="194" t="s">
        <v>3174</v>
      </c>
    </row>
    <row r="184" spans="1:4" x14ac:dyDescent="0.25">
      <c r="A184" s="194" t="s">
        <v>2582</v>
      </c>
      <c r="B184" s="216" t="s">
        <v>2589</v>
      </c>
      <c r="C184" s="210"/>
      <c r="D184" s="194" t="s">
        <v>2663</v>
      </c>
    </row>
    <row r="185" spans="1:4" x14ac:dyDescent="0.25">
      <c r="A185" s="194" t="s">
        <v>2609</v>
      </c>
      <c r="B185" s="214" t="s">
        <v>2605</v>
      </c>
      <c r="C185" s="223"/>
      <c r="D185" s="194" t="s">
        <v>3175</v>
      </c>
    </row>
    <row r="186" spans="1:4" x14ac:dyDescent="0.25">
      <c r="A186" s="194" t="s">
        <v>2677</v>
      </c>
      <c r="B186" s="215">
        <v>740000</v>
      </c>
      <c r="C186" s="236"/>
      <c r="D186" s="194" t="s">
        <v>3176</v>
      </c>
    </row>
    <row r="187" spans="1:4" x14ac:dyDescent="0.25">
      <c r="A187" s="194" t="s">
        <v>2611</v>
      </c>
      <c r="B187" s="214" t="s">
        <v>2607</v>
      </c>
      <c r="C187" s="226"/>
      <c r="D187" s="194" t="s">
        <v>3177</v>
      </c>
    </row>
    <row r="188" spans="1:4" x14ac:dyDescent="0.25">
      <c r="A188" s="206" t="s">
        <v>2618</v>
      </c>
      <c r="B188" s="227" t="s">
        <v>2617</v>
      </c>
      <c r="C188" s="228"/>
      <c r="D188" s="194" t="s">
        <v>3178</v>
      </c>
    </row>
    <row r="189" spans="1:4" x14ac:dyDescent="0.25">
      <c r="A189" s="194" t="s">
        <v>2634</v>
      </c>
      <c r="B189" s="214" t="s">
        <v>2628</v>
      </c>
      <c r="C189" s="233"/>
      <c r="D189" s="194" t="s">
        <v>3179</v>
      </c>
    </row>
    <row r="190" spans="1:4" x14ac:dyDescent="0.25">
      <c r="A190" s="194" t="s">
        <v>2592</v>
      </c>
      <c r="B190" s="215" t="s">
        <v>2597</v>
      </c>
      <c r="C190" s="221"/>
      <c r="D190" s="194" t="s">
        <v>3180</v>
      </c>
    </row>
    <row r="191" spans="1:4" x14ac:dyDescent="0.25">
      <c r="A191" t="s">
        <v>3192</v>
      </c>
      <c r="B191" s="287" t="s">
        <v>3185</v>
      </c>
      <c r="C191" s="286"/>
      <c r="D191" s="194" t="s">
        <v>3181</v>
      </c>
    </row>
    <row r="192" spans="1:4" x14ac:dyDescent="0.25">
      <c r="A192" s="194" t="s">
        <v>3189</v>
      </c>
      <c r="B192" s="215" t="s">
        <v>3186</v>
      </c>
      <c r="C192" s="288"/>
      <c r="D192" s="194" t="s">
        <v>3182</v>
      </c>
    </row>
    <row r="193" spans="1:4" s="194" customFormat="1" x14ac:dyDescent="0.25">
      <c r="A193" s="194" t="s">
        <v>3190</v>
      </c>
      <c r="B193" s="194" t="s">
        <v>3187</v>
      </c>
      <c r="C193" s="289"/>
      <c r="D193" s="194" t="s">
        <v>3183</v>
      </c>
    </row>
    <row r="194" spans="1:4" s="194" customFormat="1" x14ac:dyDescent="0.25">
      <c r="A194" s="292" t="s">
        <v>3191</v>
      </c>
      <c r="B194" s="291" t="s">
        <v>3188</v>
      </c>
      <c r="C194" s="290"/>
      <c r="D194" s="194" t="s">
        <v>3184</v>
      </c>
    </row>
    <row r="195" spans="1:4" s="194" customFormat="1" x14ac:dyDescent="0.25">
      <c r="B195" s="214"/>
    </row>
    <row r="196" spans="1:4" s="194" customFormat="1" x14ac:dyDescent="0.25">
      <c r="A196" s="186" t="s">
        <v>2664</v>
      </c>
      <c r="B196" s="212"/>
      <c r="C196" s="184"/>
      <c r="D196" s="184"/>
    </row>
    <row r="197" spans="1:4" s="194" customFormat="1" x14ac:dyDescent="0.25">
      <c r="A197" s="211" t="s">
        <v>2583</v>
      </c>
      <c r="B197" s="213" t="s">
        <v>2584</v>
      </c>
      <c r="C197" s="211" t="s">
        <v>2585</v>
      </c>
      <c r="D197" s="211" t="s">
        <v>2586</v>
      </c>
    </row>
    <row r="198" spans="1:4" s="194" customFormat="1" x14ac:dyDescent="0.25">
      <c r="A198" s="194" t="s">
        <v>2595</v>
      </c>
      <c r="B198" s="215" t="s">
        <v>2596</v>
      </c>
      <c r="C198" s="209"/>
      <c r="D198" t="s">
        <v>127</v>
      </c>
    </row>
    <row r="199" spans="1:4" s="194" customFormat="1" x14ac:dyDescent="0.25">
      <c r="A199" s="194" t="s">
        <v>2601</v>
      </c>
      <c r="B199" s="215" t="s">
        <v>2602</v>
      </c>
      <c r="C199" s="219"/>
      <c r="D199" t="s">
        <v>126</v>
      </c>
    </row>
    <row r="200" spans="1:4" s="194" customFormat="1" x14ac:dyDescent="0.25">
      <c r="A200" s="194" t="s">
        <v>2608</v>
      </c>
      <c r="B200" s="214" t="s">
        <v>2625</v>
      </c>
      <c r="C200" s="224"/>
      <c r="D200" t="s">
        <v>125</v>
      </c>
    </row>
    <row r="201" spans="1:4" s="194" customFormat="1" x14ac:dyDescent="0.25">
      <c r="A201" s="194" t="s">
        <v>2609</v>
      </c>
      <c r="B201" s="214" t="s">
        <v>2605</v>
      </c>
      <c r="C201" s="223"/>
      <c r="D201" t="s">
        <v>123</v>
      </c>
    </row>
    <row r="202" spans="1:4" s="194" customFormat="1" x14ac:dyDescent="0.25">
      <c r="A202" s="194" t="s">
        <v>2594</v>
      </c>
      <c r="B202" s="215" t="s">
        <v>2599</v>
      </c>
      <c r="C202" s="218"/>
      <c r="D202" t="s">
        <v>122</v>
      </c>
    </row>
    <row r="203" spans="1:4" s="194" customFormat="1" x14ac:dyDescent="0.25">
      <c r="A203"/>
      <c r="B203" s="214"/>
      <c r="C203"/>
      <c r="D203"/>
    </row>
    <row r="204" spans="1:4" s="194" customFormat="1" x14ac:dyDescent="0.25">
      <c r="A204" s="186" t="s">
        <v>2665</v>
      </c>
      <c r="B204" s="212"/>
      <c r="C204" s="184"/>
      <c r="D204" s="184"/>
    </row>
    <row r="205" spans="1:4" s="194" customFormat="1" x14ac:dyDescent="0.25">
      <c r="A205" s="211" t="s">
        <v>2583</v>
      </c>
      <c r="B205" s="213" t="s">
        <v>2584</v>
      </c>
      <c r="C205" s="211" t="s">
        <v>2585</v>
      </c>
      <c r="D205" s="211" t="s">
        <v>2586</v>
      </c>
    </row>
    <row r="206" spans="1:4" s="194" customFormat="1" x14ac:dyDescent="0.25">
      <c r="A206" s="194" t="s">
        <v>2582</v>
      </c>
      <c r="B206" s="216" t="s">
        <v>2589</v>
      </c>
      <c r="C206" s="210"/>
      <c r="D206" t="s">
        <v>172</v>
      </c>
    </row>
    <row r="207" spans="1:4" s="194" customFormat="1" x14ac:dyDescent="0.25">
      <c r="A207" s="194" t="s">
        <v>2601</v>
      </c>
      <c r="B207" s="215" t="s">
        <v>2602</v>
      </c>
      <c r="C207" s="219"/>
      <c r="D207" t="s">
        <v>296</v>
      </c>
    </row>
    <row r="208" spans="1:4" s="194" customFormat="1" x14ac:dyDescent="0.25">
      <c r="A208" s="194" t="s">
        <v>2588</v>
      </c>
      <c r="B208" s="215" t="s">
        <v>2598</v>
      </c>
      <c r="C208" s="217"/>
      <c r="D208" t="s">
        <v>297</v>
      </c>
    </row>
    <row r="209" spans="1:4" s="194" customFormat="1" x14ac:dyDescent="0.25">
      <c r="A209"/>
      <c r="B209" s="214"/>
      <c r="C209"/>
      <c r="D209"/>
    </row>
    <row r="210" spans="1:4" s="194" customFormat="1" x14ac:dyDescent="0.25">
      <c r="A210" s="186" t="s">
        <v>2704</v>
      </c>
      <c r="B210" s="212"/>
      <c r="C210" s="184"/>
      <c r="D210" s="184"/>
    </row>
    <row r="211" spans="1:4" s="194" customFormat="1" x14ac:dyDescent="0.25">
      <c r="A211" s="211" t="s">
        <v>2583</v>
      </c>
      <c r="B211" s="213" t="s">
        <v>2584</v>
      </c>
      <c r="C211" s="211" t="s">
        <v>2585</v>
      </c>
      <c r="D211" s="211" t="s">
        <v>2586</v>
      </c>
    </row>
    <row r="212" spans="1:4" s="194" customFormat="1" x14ac:dyDescent="0.25">
      <c r="A212" s="194" t="s">
        <v>2593</v>
      </c>
      <c r="B212" s="214" t="s">
        <v>2604</v>
      </c>
      <c r="C212" s="220"/>
      <c r="D212" s="194" t="s">
        <v>2529</v>
      </c>
    </row>
    <row r="213" spans="1:4" s="194" customFormat="1" x14ac:dyDescent="0.25">
      <c r="A213" s="194" t="s">
        <v>2608</v>
      </c>
      <c r="B213" s="214" t="s">
        <v>2625</v>
      </c>
      <c r="C213" s="224"/>
      <c r="D213" s="194" t="s">
        <v>94</v>
      </c>
    </row>
    <row r="214" spans="1:4" s="194" customFormat="1" x14ac:dyDescent="0.25">
      <c r="A214" s="194" t="s">
        <v>2594</v>
      </c>
      <c r="B214" s="215" t="s">
        <v>2599</v>
      </c>
      <c r="C214" s="218"/>
      <c r="D214" s="194" t="s">
        <v>88</v>
      </c>
    </row>
    <row r="215" spans="1:4" s="194" customFormat="1" x14ac:dyDescent="0.25">
      <c r="A215" s="194" t="s">
        <v>2629</v>
      </c>
      <c r="B215" s="214" t="s">
        <v>2626</v>
      </c>
      <c r="C215" s="232"/>
      <c r="D215" s="194" t="s">
        <v>2705</v>
      </c>
    </row>
    <row r="216" spans="1:4" s="194" customFormat="1" x14ac:dyDescent="0.25">
      <c r="A216" s="194" t="s">
        <v>2609</v>
      </c>
      <c r="B216" s="214" t="s">
        <v>2605</v>
      </c>
      <c r="C216" s="223"/>
      <c r="D216" s="194" t="s">
        <v>2706</v>
      </c>
    </row>
    <row r="217" spans="1:4" s="194" customFormat="1" x14ac:dyDescent="0.25">
      <c r="A217" s="194" t="s">
        <v>2601</v>
      </c>
      <c r="B217" s="215" t="s">
        <v>2602</v>
      </c>
      <c r="C217" s="219"/>
      <c r="D217" s="194" t="s">
        <v>99</v>
      </c>
    </row>
    <row r="218" spans="1:4" s="194" customFormat="1" x14ac:dyDescent="0.25">
      <c r="A218" s="194" t="s">
        <v>2610</v>
      </c>
      <c r="B218" s="214" t="s">
        <v>2606</v>
      </c>
      <c r="C218" s="225"/>
      <c r="D218" s="194" t="s">
        <v>98</v>
      </c>
    </row>
    <row r="219" spans="1:4" s="194" customFormat="1" x14ac:dyDescent="0.25">
      <c r="A219" s="194" t="s">
        <v>2595</v>
      </c>
      <c r="B219" s="215" t="s">
        <v>2596</v>
      </c>
      <c r="C219" s="209"/>
      <c r="D219" s="194" t="s">
        <v>97</v>
      </c>
    </row>
    <row r="220" spans="1:4" s="194" customFormat="1" x14ac:dyDescent="0.25">
      <c r="A220" s="194" t="s">
        <v>2588</v>
      </c>
      <c r="B220" s="215" t="s">
        <v>2598</v>
      </c>
      <c r="C220" s="217"/>
      <c r="D220" s="194" t="s">
        <v>96</v>
      </c>
    </row>
    <row r="221" spans="1:4" s="194" customFormat="1" x14ac:dyDescent="0.25">
      <c r="B221" s="214"/>
    </row>
    <row r="222" spans="1:4" s="194" customFormat="1" x14ac:dyDescent="0.25">
      <c r="A222" s="186" t="s">
        <v>2709</v>
      </c>
      <c r="B222" s="212"/>
      <c r="C222" s="184"/>
      <c r="D222" s="184"/>
    </row>
    <row r="223" spans="1:4" s="194" customFormat="1" x14ac:dyDescent="0.25">
      <c r="A223" s="211" t="s">
        <v>2583</v>
      </c>
      <c r="B223" s="213" t="s">
        <v>2584</v>
      </c>
      <c r="C223" s="211" t="s">
        <v>2585</v>
      </c>
      <c r="D223" s="211" t="s">
        <v>2586</v>
      </c>
    </row>
    <row r="224" spans="1:4" s="194" customFormat="1" x14ac:dyDescent="0.25">
      <c r="A224" s="194" t="s">
        <v>2593</v>
      </c>
      <c r="B224" s="214" t="s">
        <v>2604</v>
      </c>
      <c r="C224" s="220"/>
      <c r="D224" s="194" t="s">
        <v>2529</v>
      </c>
    </row>
    <row r="225" spans="1:4" s="194" customFormat="1" x14ac:dyDescent="0.25">
      <c r="A225" s="194" t="s">
        <v>2611</v>
      </c>
      <c r="B225" s="214" t="s">
        <v>2607</v>
      </c>
      <c r="C225" s="226"/>
      <c r="D225" s="194" t="s">
        <v>2667</v>
      </c>
    </row>
    <row r="226" spans="1:4" s="194" customFormat="1" x14ac:dyDescent="0.25">
      <c r="A226" s="194" t="s">
        <v>2601</v>
      </c>
      <c r="B226" s="215" t="s">
        <v>2602</v>
      </c>
      <c r="C226" s="219"/>
      <c r="D226" s="194" t="s">
        <v>93</v>
      </c>
    </row>
    <row r="227" spans="1:4" s="194" customFormat="1" x14ac:dyDescent="0.25">
      <c r="A227" s="194" t="s">
        <v>2608</v>
      </c>
      <c r="B227" s="214" t="s">
        <v>2625</v>
      </c>
      <c r="C227" s="224"/>
      <c r="D227" s="194" t="s">
        <v>94</v>
      </c>
    </row>
    <row r="228" spans="1:4" s="194" customFormat="1" x14ac:dyDescent="0.25">
      <c r="A228" s="194" t="s">
        <v>2594</v>
      </c>
      <c r="B228" s="215" t="s">
        <v>2599</v>
      </c>
      <c r="C228" s="218"/>
      <c r="D228" s="194" t="s">
        <v>88</v>
      </c>
    </row>
    <row r="229" spans="1:4" s="194" customFormat="1" x14ac:dyDescent="0.25">
      <c r="A229" s="194" t="s">
        <v>2609</v>
      </c>
      <c r="B229" s="214" t="s">
        <v>2605</v>
      </c>
      <c r="C229" s="223"/>
      <c r="D229" s="194" t="s">
        <v>2707</v>
      </c>
    </row>
    <row r="230" spans="1:4" s="194" customFormat="1" x14ac:dyDescent="0.25">
      <c r="A230" s="194" t="s">
        <v>2588</v>
      </c>
      <c r="B230" s="215" t="s">
        <v>2598</v>
      </c>
      <c r="C230" s="217"/>
      <c r="D230" s="194" t="s">
        <v>472</v>
      </c>
    </row>
    <row r="231" spans="1:4" x14ac:dyDescent="0.25">
      <c r="A231" s="194" t="s">
        <v>2676</v>
      </c>
      <c r="B231" s="215" t="s">
        <v>2678</v>
      </c>
      <c r="C231" s="235"/>
      <c r="D231" s="194" t="s">
        <v>2675</v>
      </c>
    </row>
    <row r="232" spans="1:4" x14ac:dyDescent="0.25">
      <c r="A232" s="194" t="s">
        <v>2677</v>
      </c>
      <c r="B232" s="215">
        <v>740000</v>
      </c>
      <c r="C232" s="236"/>
      <c r="D232" s="194" t="s">
        <v>2526</v>
      </c>
    </row>
    <row r="233" spans="1:4" x14ac:dyDescent="0.25">
      <c r="A233" s="194" t="s">
        <v>2595</v>
      </c>
      <c r="B233" s="215" t="s">
        <v>2596</v>
      </c>
      <c r="C233" s="209"/>
      <c r="D233" s="194" t="s">
        <v>2708</v>
      </c>
    </row>
    <row r="234" spans="1:4" x14ac:dyDescent="0.25">
      <c r="A234" s="194"/>
      <c r="C234" s="194"/>
      <c r="D234" s="194"/>
    </row>
    <row r="235" spans="1:4" s="194" customFormat="1" x14ac:dyDescent="0.25">
      <c r="A235" s="186" t="s">
        <v>2710</v>
      </c>
      <c r="B235" s="212"/>
      <c r="C235" s="184"/>
      <c r="D235" s="184"/>
    </row>
    <row r="236" spans="1:4" x14ac:dyDescent="0.25">
      <c r="A236" s="211" t="s">
        <v>2583</v>
      </c>
      <c r="B236" s="213" t="s">
        <v>2584</v>
      </c>
      <c r="C236" s="211" t="s">
        <v>2585</v>
      </c>
      <c r="D236" s="211" t="s">
        <v>2586</v>
      </c>
    </row>
    <row r="237" spans="1:4" x14ac:dyDescent="0.25">
      <c r="A237" s="194" t="s">
        <v>2593</v>
      </c>
      <c r="B237" s="214" t="s">
        <v>2604</v>
      </c>
      <c r="C237" s="220"/>
      <c r="D237" s="194" t="s">
        <v>2529</v>
      </c>
    </row>
    <row r="238" spans="1:4" x14ac:dyDescent="0.25">
      <c r="A238" s="194" t="s">
        <v>2588</v>
      </c>
      <c r="B238" s="215" t="s">
        <v>2598</v>
      </c>
      <c r="C238" s="217"/>
      <c r="D238" s="194" t="s">
        <v>472</v>
      </c>
    </row>
    <row r="239" spans="1:4" x14ac:dyDescent="0.25">
      <c r="A239" s="194" t="s">
        <v>2611</v>
      </c>
      <c r="B239" s="214" t="s">
        <v>2607</v>
      </c>
      <c r="C239" s="226"/>
      <c r="D239" s="194" t="s">
        <v>2667</v>
      </c>
    </row>
    <row r="240" spans="1:4" x14ac:dyDescent="0.25">
      <c r="A240" s="194" t="s">
        <v>2601</v>
      </c>
      <c r="B240" s="215" t="s">
        <v>2602</v>
      </c>
      <c r="C240" s="219"/>
      <c r="D240" s="194" t="s">
        <v>93</v>
      </c>
    </row>
    <row r="241" spans="1:4" x14ac:dyDescent="0.25">
      <c r="A241" s="194" t="s">
        <v>2629</v>
      </c>
      <c r="B241" s="214" t="s">
        <v>2626</v>
      </c>
      <c r="C241" s="232"/>
      <c r="D241" s="194" t="s">
        <v>2703</v>
      </c>
    </row>
    <row r="242" spans="1:4" x14ac:dyDescent="0.25">
      <c r="A242" s="194" t="s">
        <v>2676</v>
      </c>
      <c r="B242" s="215" t="s">
        <v>2678</v>
      </c>
      <c r="C242" s="235"/>
      <c r="D242" s="194" t="s">
        <v>2675</v>
      </c>
    </row>
    <row r="243" spans="1:4" x14ac:dyDescent="0.25">
      <c r="A243" s="194" t="s">
        <v>2595</v>
      </c>
      <c r="B243" s="215" t="s">
        <v>2596</v>
      </c>
      <c r="C243" s="209"/>
      <c r="D243" s="194" t="s">
        <v>2708</v>
      </c>
    </row>
    <row r="244" spans="1:4" x14ac:dyDescent="0.25">
      <c r="A244" s="194" t="s">
        <v>2609</v>
      </c>
      <c r="B244" s="214" t="s">
        <v>2605</v>
      </c>
      <c r="C244" s="223"/>
      <c r="D244" s="194" t="s">
        <v>2707</v>
      </c>
    </row>
    <row r="245" spans="1:4" s="194" customFormat="1" x14ac:dyDescent="0.25">
      <c r="A245" s="194" t="s">
        <v>2594</v>
      </c>
      <c r="B245" s="215" t="s">
        <v>2599</v>
      </c>
      <c r="C245" s="218"/>
      <c r="D245" s="194" t="s">
        <v>88</v>
      </c>
    </row>
    <row r="246" spans="1:4" s="194" customFormat="1" x14ac:dyDescent="0.25">
      <c r="A246" s="194" t="s">
        <v>2608</v>
      </c>
      <c r="B246" s="214" t="s">
        <v>2625</v>
      </c>
      <c r="C246" s="224"/>
      <c r="D246" s="194" t="s">
        <v>94</v>
      </c>
    </row>
    <row r="247" spans="1:4" x14ac:dyDescent="0.25">
      <c r="A247" s="194"/>
      <c r="C247" s="194"/>
      <c r="D247" s="194"/>
    </row>
    <row r="248" spans="1:4" x14ac:dyDescent="0.25">
      <c r="A248" s="186" t="s">
        <v>2684</v>
      </c>
      <c r="B248" s="212"/>
      <c r="C248" s="184"/>
      <c r="D248" s="184"/>
    </row>
    <row r="249" spans="1:4" x14ac:dyDescent="0.25">
      <c r="A249" s="211" t="s">
        <v>2583</v>
      </c>
      <c r="B249" s="213" t="s">
        <v>2584</v>
      </c>
      <c r="C249" s="211" t="s">
        <v>2585</v>
      </c>
      <c r="D249" s="211" t="s">
        <v>2586</v>
      </c>
    </row>
    <row r="250" spans="1:4" x14ac:dyDescent="0.25">
      <c r="A250" s="194" t="s">
        <v>2593</v>
      </c>
      <c r="B250" s="214" t="s">
        <v>2604</v>
      </c>
      <c r="C250" s="220"/>
      <c r="D250" s="194" t="s">
        <v>462</v>
      </c>
    </row>
    <row r="251" spans="1:4" s="194" customFormat="1" x14ac:dyDescent="0.25">
      <c r="A251" s="194" t="s">
        <v>2634</v>
      </c>
      <c r="B251" s="214" t="s">
        <v>2628</v>
      </c>
      <c r="C251" s="233"/>
      <c r="D251" t="s">
        <v>2666</v>
      </c>
    </row>
    <row r="252" spans="1:4" x14ac:dyDescent="0.25">
      <c r="A252" s="194" t="s">
        <v>2633</v>
      </c>
      <c r="B252" s="214" t="s">
        <v>2627</v>
      </c>
      <c r="C252" s="231"/>
      <c r="D252" s="194" t="s">
        <v>2528</v>
      </c>
    </row>
    <row r="253" spans="1:4" x14ac:dyDescent="0.25">
      <c r="A253" s="194" t="s">
        <v>2601</v>
      </c>
      <c r="B253" s="215" t="s">
        <v>2602</v>
      </c>
      <c r="C253" s="219"/>
      <c r="D253" t="s">
        <v>93</v>
      </c>
    </row>
    <row r="254" spans="1:4" x14ac:dyDescent="0.25">
      <c r="A254" s="194" t="s">
        <v>2608</v>
      </c>
      <c r="B254" s="214" t="s">
        <v>2625</v>
      </c>
      <c r="C254" s="224"/>
      <c r="D254" t="s">
        <v>2673</v>
      </c>
    </row>
    <row r="255" spans="1:4" x14ac:dyDescent="0.25">
      <c r="A255" s="194" t="s">
        <v>2629</v>
      </c>
      <c r="B255" s="214" t="s">
        <v>2626</v>
      </c>
      <c r="C255" s="232"/>
      <c r="D255" t="s">
        <v>2674</v>
      </c>
    </row>
    <row r="256" spans="1:4" x14ac:dyDescent="0.25">
      <c r="A256" s="194" t="s">
        <v>2582</v>
      </c>
      <c r="B256" s="216" t="s">
        <v>2589</v>
      </c>
      <c r="C256" s="210"/>
      <c r="D256" t="s">
        <v>90</v>
      </c>
    </row>
    <row r="257" spans="1:4" x14ac:dyDescent="0.25">
      <c r="A257" s="194" t="s">
        <v>2610</v>
      </c>
      <c r="B257" s="214" t="s">
        <v>2606</v>
      </c>
      <c r="C257" s="225"/>
      <c r="D257" t="s">
        <v>89</v>
      </c>
    </row>
    <row r="258" spans="1:4" x14ac:dyDescent="0.25">
      <c r="A258" s="194" t="s">
        <v>2595</v>
      </c>
      <c r="B258" s="215" t="s">
        <v>2596</v>
      </c>
      <c r="C258" s="209"/>
      <c r="D258" t="s">
        <v>2721</v>
      </c>
    </row>
    <row r="259" spans="1:4" x14ac:dyDescent="0.25">
      <c r="A259" s="194" t="s">
        <v>2594</v>
      </c>
      <c r="B259" s="215" t="s">
        <v>2599</v>
      </c>
      <c r="C259" s="218"/>
      <c r="D259" t="s">
        <v>88</v>
      </c>
    </row>
    <row r="260" spans="1:4" x14ac:dyDescent="0.25">
      <c r="A260" s="206" t="s">
        <v>2618</v>
      </c>
      <c r="B260" s="227" t="s">
        <v>2617</v>
      </c>
      <c r="C260" s="228"/>
      <c r="D260" t="s">
        <v>469</v>
      </c>
    </row>
    <row r="261" spans="1:4" x14ac:dyDescent="0.25">
      <c r="A261" s="194" t="s">
        <v>2588</v>
      </c>
      <c r="B261" s="215" t="s">
        <v>2598</v>
      </c>
      <c r="C261" s="217"/>
      <c r="D261" t="s">
        <v>472</v>
      </c>
    </row>
    <row r="262" spans="1:4" x14ac:dyDescent="0.25">
      <c r="A262" s="194" t="s">
        <v>2677</v>
      </c>
      <c r="B262" s="215">
        <v>740000</v>
      </c>
      <c r="C262" s="236"/>
      <c r="D262" s="194" t="s">
        <v>2526</v>
      </c>
    </row>
    <row r="263" spans="1:4" x14ac:dyDescent="0.25">
      <c r="A263" s="194"/>
      <c r="B263" s="194"/>
      <c r="C263" s="194"/>
      <c r="D263" s="194"/>
    </row>
    <row r="264" spans="1:4" x14ac:dyDescent="0.25">
      <c r="A264" s="186" t="s">
        <v>2849</v>
      </c>
      <c r="B264" s="212"/>
      <c r="C264" s="184"/>
      <c r="D264" s="184"/>
    </row>
    <row r="265" spans="1:4" x14ac:dyDescent="0.25">
      <c r="A265" s="211" t="s">
        <v>2583</v>
      </c>
      <c r="B265" s="213" t="s">
        <v>2584</v>
      </c>
      <c r="C265" s="211" t="s">
        <v>2585</v>
      </c>
      <c r="D265" s="211" t="s">
        <v>2586</v>
      </c>
    </row>
    <row r="266" spans="1:4" x14ac:dyDescent="0.25">
      <c r="A266" s="194" t="s">
        <v>2593</v>
      </c>
      <c r="B266" s="214" t="s">
        <v>2604</v>
      </c>
      <c r="C266" s="220"/>
      <c r="D266" s="194" t="s">
        <v>2529</v>
      </c>
    </row>
    <row r="267" spans="1:4" x14ac:dyDescent="0.25">
      <c r="A267" s="194" t="s">
        <v>2608</v>
      </c>
      <c r="B267" s="214" t="s">
        <v>2625</v>
      </c>
      <c r="C267" s="224"/>
      <c r="D267" s="194" t="s">
        <v>94</v>
      </c>
    </row>
    <row r="268" spans="1:4" x14ac:dyDescent="0.25">
      <c r="A268" s="194" t="s">
        <v>2611</v>
      </c>
      <c r="B268" s="214" t="s">
        <v>2607</v>
      </c>
      <c r="C268" s="226"/>
      <c r="D268" s="194" t="s">
        <v>2667</v>
      </c>
    </row>
    <row r="269" spans="1:4" x14ac:dyDescent="0.25">
      <c r="A269" s="194" t="s">
        <v>2633</v>
      </c>
      <c r="B269" s="214" t="s">
        <v>2627</v>
      </c>
      <c r="C269" s="231"/>
      <c r="D269" s="194" t="s">
        <v>2528</v>
      </c>
    </row>
    <row r="270" spans="1:4" x14ac:dyDescent="0.25">
      <c r="A270" s="194" t="s">
        <v>2634</v>
      </c>
      <c r="B270" s="214" t="s">
        <v>2628</v>
      </c>
      <c r="C270" s="233"/>
      <c r="D270" s="194" t="s">
        <v>2666</v>
      </c>
    </row>
    <row r="271" spans="1:4" x14ac:dyDescent="0.25">
      <c r="A271" s="194" t="s">
        <v>2601</v>
      </c>
      <c r="B271" s="215" t="s">
        <v>2602</v>
      </c>
      <c r="C271" s="219"/>
      <c r="D271" s="194" t="s">
        <v>93</v>
      </c>
    </row>
    <row r="272" spans="1:4" x14ac:dyDescent="0.25">
      <c r="A272" s="194" t="s">
        <v>2610</v>
      </c>
      <c r="B272" s="214" t="s">
        <v>2606</v>
      </c>
      <c r="C272" s="225"/>
      <c r="D272" s="194" t="s">
        <v>2723</v>
      </c>
    </row>
    <row r="273" spans="1:4" x14ac:dyDescent="0.25">
      <c r="A273" s="194" t="s">
        <v>2588</v>
      </c>
      <c r="B273" s="215" t="s">
        <v>2598</v>
      </c>
      <c r="C273" s="217"/>
      <c r="D273" s="194" t="s">
        <v>2722</v>
      </c>
    </row>
    <row r="274" spans="1:4" x14ac:dyDescent="0.25">
      <c r="A274" s="194" t="s">
        <v>2594</v>
      </c>
      <c r="B274" s="215" t="s">
        <v>2599</v>
      </c>
      <c r="C274" s="218"/>
      <c r="D274" s="194" t="s">
        <v>88</v>
      </c>
    </row>
    <row r="275" spans="1:4" x14ac:dyDescent="0.25">
      <c r="A275" s="194" t="s">
        <v>2595</v>
      </c>
      <c r="B275" s="215" t="s">
        <v>2596</v>
      </c>
      <c r="C275" s="209"/>
      <c r="D275" s="194" t="s">
        <v>2721</v>
      </c>
    </row>
    <row r="276" spans="1:4" x14ac:dyDescent="0.25">
      <c r="A276" s="194" t="s">
        <v>2677</v>
      </c>
      <c r="B276" s="215">
        <v>740000</v>
      </c>
      <c r="C276" s="236"/>
      <c r="D276" s="194" t="s">
        <v>2526</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3035</v>
      </c>
      <c r="C2" s="269" t="s">
        <v>3046</v>
      </c>
    </row>
    <row r="3" spans="1:3" x14ac:dyDescent="0.25">
      <c r="A3" s="8" t="s">
        <v>3292</v>
      </c>
      <c r="B3" s="8" t="s">
        <v>3293</v>
      </c>
    </row>
    <row r="4" spans="1:3" x14ac:dyDescent="0.25">
      <c r="A4" s="8" t="s">
        <v>3274</v>
      </c>
      <c r="B4" s="8" t="s">
        <v>3275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73"/>
      <c r="B1" s="274"/>
      <c r="C1" s="274"/>
      <c r="D1" s="274"/>
      <c r="E1" s="273"/>
    </row>
    <row r="2" spans="1:8" ht="15.75" x14ac:dyDescent="0.25">
      <c r="A2" s="483" t="s">
        <v>507</v>
      </c>
      <c r="B2" s="483"/>
      <c r="C2" s="302"/>
      <c r="D2" s="302"/>
      <c r="E2" s="302"/>
      <c r="F2" s="302"/>
      <c r="G2" s="302"/>
      <c r="H2" s="448" t="s">
        <v>508</v>
      </c>
    </row>
    <row r="3" spans="1:8" ht="15.75" x14ac:dyDescent="0.25">
      <c r="A3" s="302" t="s">
        <v>753</v>
      </c>
      <c r="B3" s="302"/>
      <c r="C3" s="302"/>
      <c r="D3" s="302"/>
      <c r="E3" s="302"/>
      <c r="F3" s="302"/>
      <c r="G3" s="302"/>
      <c r="H3" s="448" t="s">
        <v>3449</v>
      </c>
    </row>
    <row r="4" spans="1:8" x14ac:dyDescent="0.25">
      <c r="A4" s="304"/>
      <c r="B4" s="304"/>
      <c r="C4" s="304"/>
      <c r="D4" s="304"/>
      <c r="E4" s="304"/>
      <c r="F4" s="304"/>
      <c r="G4" s="303"/>
      <c r="H4" s="448" t="s">
        <v>509</v>
      </c>
    </row>
    <row r="5" spans="1:8" x14ac:dyDescent="0.25">
      <c r="A5" s="304"/>
      <c r="B5" s="304"/>
      <c r="C5" s="304"/>
      <c r="D5" s="304"/>
      <c r="E5" s="304"/>
      <c r="F5" s="304"/>
      <c r="G5" s="304"/>
      <c r="H5" s="304"/>
    </row>
    <row r="6" spans="1:8" x14ac:dyDescent="0.25">
      <c r="A6" s="488" t="s">
        <v>510</v>
      </c>
      <c r="B6" s="387" t="s">
        <v>511</v>
      </c>
      <c r="C6" s="387" t="s">
        <v>512</v>
      </c>
      <c r="D6" s="387" t="s">
        <v>513</v>
      </c>
      <c r="E6" s="387" t="s">
        <v>514</v>
      </c>
      <c r="F6" s="387" t="s">
        <v>515</v>
      </c>
      <c r="G6" s="387" t="s">
        <v>516</v>
      </c>
      <c r="H6" s="387" t="s">
        <v>517</v>
      </c>
    </row>
    <row r="7" spans="1:8" ht="15.75" thickBot="1" x14ac:dyDescent="0.3">
      <c r="A7" s="489"/>
      <c r="B7" s="490" t="s">
        <v>518</v>
      </c>
      <c r="C7" s="491"/>
      <c r="D7" s="491"/>
      <c r="E7" s="491"/>
      <c r="F7" s="491"/>
      <c r="G7" s="491"/>
      <c r="H7" s="492"/>
    </row>
    <row r="8" spans="1:8" ht="15.75" thickTop="1" x14ac:dyDescent="0.2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2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2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2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2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25">
      <c r="A13" s="392" t="s">
        <v>525</v>
      </c>
      <c r="B13" s="389">
        <v>47127.791655633242</v>
      </c>
      <c r="C13" s="389">
        <v>1.5630179469099901</v>
      </c>
      <c r="D13" s="389">
        <v>0.20796062622860001</v>
      </c>
      <c r="E13" s="393" t="s">
        <v>526</v>
      </c>
      <c r="F13" s="393" t="s">
        <v>526</v>
      </c>
      <c r="G13" s="393" t="s">
        <v>526</v>
      </c>
      <c r="H13" s="393" t="s">
        <v>526</v>
      </c>
    </row>
    <row r="14" spans="1:8" x14ac:dyDescent="0.2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25">
      <c r="A15" s="392" t="s">
        <v>528</v>
      </c>
      <c r="B15" s="389">
        <v>14558.872168514019</v>
      </c>
      <c r="C15" s="389">
        <v>0.26506107425178999</v>
      </c>
      <c r="D15" s="389">
        <v>3.4431093875209998E-2</v>
      </c>
      <c r="E15" s="393" t="s">
        <v>526</v>
      </c>
      <c r="F15" s="393" t="s">
        <v>526</v>
      </c>
      <c r="G15" s="393" t="s">
        <v>526</v>
      </c>
      <c r="H15" s="393" t="s">
        <v>526</v>
      </c>
    </row>
    <row r="16" spans="1:8" x14ac:dyDescent="0.25">
      <c r="A16" s="392" t="s">
        <v>529</v>
      </c>
      <c r="B16" s="389">
        <v>4324.0266958123129</v>
      </c>
      <c r="C16" s="389">
        <v>0.21993490848121999</v>
      </c>
      <c r="D16" s="389">
        <v>3.1755858181610003E-2</v>
      </c>
      <c r="E16" s="393" t="s">
        <v>526</v>
      </c>
      <c r="F16" s="393" t="s">
        <v>526</v>
      </c>
      <c r="G16" s="393" t="s">
        <v>526</v>
      </c>
      <c r="H16" s="393" t="s">
        <v>526</v>
      </c>
    </row>
    <row r="17" spans="1:8" x14ac:dyDescent="0.25">
      <c r="A17" s="392" t="s">
        <v>530</v>
      </c>
      <c r="B17" s="389">
        <v>68062.59585493186</v>
      </c>
      <c r="C17" s="389">
        <v>2.1634295884067098</v>
      </c>
      <c r="D17" s="389">
        <v>0.32207738930322999</v>
      </c>
      <c r="E17" s="393" t="s">
        <v>526</v>
      </c>
      <c r="F17" s="393" t="s">
        <v>526</v>
      </c>
      <c r="G17" s="393" t="s">
        <v>526</v>
      </c>
      <c r="H17" s="393" t="s">
        <v>526</v>
      </c>
    </row>
    <row r="18" spans="1:8" x14ac:dyDescent="0.25">
      <c r="A18" s="392" t="s">
        <v>531</v>
      </c>
      <c r="B18" s="389">
        <v>42643.232056364206</v>
      </c>
      <c r="C18" s="389">
        <v>2.9129032519703002</v>
      </c>
      <c r="D18" s="389">
        <v>0.49111046929190999</v>
      </c>
      <c r="E18" s="393" t="s">
        <v>526</v>
      </c>
      <c r="F18" s="393" t="s">
        <v>526</v>
      </c>
      <c r="G18" s="393" t="s">
        <v>526</v>
      </c>
      <c r="H18" s="393" t="s">
        <v>526</v>
      </c>
    </row>
    <row r="19" spans="1:8" x14ac:dyDescent="0.25">
      <c r="A19" s="392" t="s">
        <v>532</v>
      </c>
      <c r="B19" s="389">
        <v>32687.652624332597</v>
      </c>
      <c r="C19" s="389">
        <v>2.1724960612470801</v>
      </c>
      <c r="D19" s="389">
        <v>0.32965613051379999</v>
      </c>
      <c r="E19" s="393" t="s">
        <v>526</v>
      </c>
      <c r="F19" s="393" t="s">
        <v>526</v>
      </c>
      <c r="G19" s="393" t="s">
        <v>526</v>
      </c>
      <c r="H19" s="393" t="s">
        <v>526</v>
      </c>
    </row>
    <row r="20" spans="1:8" x14ac:dyDescent="0.25">
      <c r="A20" s="392" t="s">
        <v>533</v>
      </c>
      <c r="B20" s="389">
        <v>38327.06069611937</v>
      </c>
      <c r="C20" s="389">
        <v>2.7616536525147199</v>
      </c>
      <c r="D20" s="389">
        <v>0.41262766327205003</v>
      </c>
      <c r="E20" s="393" t="s">
        <v>526</v>
      </c>
      <c r="F20" s="393" t="s">
        <v>526</v>
      </c>
      <c r="G20" s="393" t="s">
        <v>526</v>
      </c>
      <c r="H20" s="393" t="s">
        <v>526</v>
      </c>
    </row>
    <row r="21" spans="1:8" x14ac:dyDescent="0.25">
      <c r="A21" s="395" t="s">
        <v>3407</v>
      </c>
      <c r="B21" s="389">
        <v>515277.79812523432</v>
      </c>
      <c r="C21" s="389">
        <v>55.836948614484129</v>
      </c>
      <c r="D21" s="389">
        <v>7.7533574273759802</v>
      </c>
      <c r="E21" s="393">
        <v>1515.3616266750041</v>
      </c>
      <c r="F21" s="393">
        <v>1044.8381666781022</v>
      </c>
      <c r="G21" s="393">
        <v>120.23413844415886</v>
      </c>
      <c r="H21" s="393">
        <v>1574.0871153371656</v>
      </c>
    </row>
    <row r="22" spans="1:8" x14ac:dyDescent="0.2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2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2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2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2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75" thickBot="1" x14ac:dyDescent="0.3">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75" thickTop="1" x14ac:dyDescent="0.2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2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2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25">
      <c r="A31" s="392" t="s">
        <v>543</v>
      </c>
      <c r="B31" s="389">
        <v>291.62758231404649</v>
      </c>
      <c r="C31" s="389">
        <v>1.8597887494070001E-2</v>
      </c>
      <c r="D31" s="389">
        <v>2.7004131976500001E-3</v>
      </c>
      <c r="E31" s="393" t="s">
        <v>526</v>
      </c>
      <c r="F31" s="393" t="s">
        <v>526</v>
      </c>
      <c r="G31" s="393" t="s">
        <v>526</v>
      </c>
      <c r="H31" s="393" t="s">
        <v>526</v>
      </c>
    </row>
    <row r="32" spans="1:8" x14ac:dyDescent="0.25">
      <c r="A32" s="394" t="s">
        <v>3408</v>
      </c>
      <c r="B32" s="389">
        <v>225360.31628275706</v>
      </c>
      <c r="C32" s="389">
        <v>4.1196269771152103</v>
      </c>
      <c r="D32" s="389">
        <v>2.5601844175807398</v>
      </c>
      <c r="E32" s="389">
        <v>128.24903986696705</v>
      </c>
      <c r="F32" s="389">
        <v>1403.092346692003</v>
      </c>
      <c r="G32" s="389">
        <v>241.28268231324299</v>
      </c>
      <c r="H32" s="389">
        <v>24.535279992929539</v>
      </c>
    </row>
    <row r="33" spans="1:8" x14ac:dyDescent="0.2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25">
      <c r="A34" s="392" t="s">
        <v>545</v>
      </c>
      <c r="B34" s="389">
        <v>27632.752332089869</v>
      </c>
      <c r="C34" s="389">
        <v>0.48826677857</v>
      </c>
      <c r="D34" s="389">
        <v>0.78160963399831995</v>
      </c>
      <c r="E34" s="393" t="s">
        <v>524</v>
      </c>
      <c r="F34" s="393" t="s">
        <v>524</v>
      </c>
      <c r="G34" s="393" t="s">
        <v>524</v>
      </c>
      <c r="H34" s="393" t="s">
        <v>524</v>
      </c>
    </row>
    <row r="35" spans="1:8" x14ac:dyDescent="0.2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25">
      <c r="A36" s="394" t="s">
        <v>548</v>
      </c>
      <c r="B36" s="389" t="s">
        <v>3279</v>
      </c>
      <c r="C36" s="389">
        <v>2828.7193306107342</v>
      </c>
      <c r="D36" s="389" t="s">
        <v>524</v>
      </c>
      <c r="E36" s="389" t="s">
        <v>524</v>
      </c>
      <c r="F36" s="389" t="s">
        <v>524</v>
      </c>
      <c r="G36" s="389" t="s">
        <v>524</v>
      </c>
      <c r="H36" s="389" t="s">
        <v>524</v>
      </c>
    </row>
    <row r="37" spans="1:8" x14ac:dyDescent="0.25">
      <c r="A37" s="392" t="s">
        <v>550</v>
      </c>
      <c r="B37" s="389" t="s">
        <v>551</v>
      </c>
      <c r="C37" s="389">
        <v>2828.7193306107342</v>
      </c>
      <c r="D37" s="393" t="s">
        <v>524</v>
      </c>
      <c r="E37" s="393" t="s">
        <v>524</v>
      </c>
      <c r="F37" s="393" t="s">
        <v>524</v>
      </c>
      <c r="G37" s="393" t="s">
        <v>524</v>
      </c>
      <c r="H37" s="398" t="s">
        <v>196</v>
      </c>
    </row>
    <row r="38" spans="1:8" x14ac:dyDescent="0.25">
      <c r="A38" s="392" t="s">
        <v>552</v>
      </c>
      <c r="B38" s="389" t="s">
        <v>526</v>
      </c>
      <c r="C38" s="389" t="s">
        <v>526</v>
      </c>
      <c r="D38" s="393" t="s">
        <v>524</v>
      </c>
      <c r="E38" s="393" t="s">
        <v>524</v>
      </c>
      <c r="F38" s="393" t="s">
        <v>524</v>
      </c>
      <c r="G38" s="393" t="s">
        <v>524</v>
      </c>
      <c r="H38" s="393" t="s">
        <v>524</v>
      </c>
    </row>
    <row r="39" spans="1:8" x14ac:dyDescent="0.25">
      <c r="A39" s="392" t="s">
        <v>3409</v>
      </c>
      <c r="B39" s="389" t="s">
        <v>553</v>
      </c>
      <c r="C39" s="389" t="s">
        <v>553</v>
      </c>
      <c r="D39" s="393" t="s">
        <v>524</v>
      </c>
      <c r="E39" s="389" t="s">
        <v>524</v>
      </c>
      <c r="F39" s="389" t="s">
        <v>524</v>
      </c>
      <c r="G39" s="389" t="s">
        <v>524</v>
      </c>
      <c r="H39" s="389" t="s">
        <v>524</v>
      </c>
    </row>
    <row r="40" spans="1:8" x14ac:dyDescent="0.2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25">
      <c r="A41" s="392" t="s">
        <v>555</v>
      </c>
      <c r="B41" s="389">
        <v>12063.700405245312</v>
      </c>
      <c r="C41" s="389">
        <v>1817.0207526802458</v>
      </c>
      <c r="D41" s="389">
        <v>3.5386466609699997E-2</v>
      </c>
      <c r="E41" s="393" t="s">
        <v>526</v>
      </c>
      <c r="F41" s="393" t="s">
        <v>526</v>
      </c>
      <c r="G41" s="393" t="s">
        <v>526</v>
      </c>
      <c r="H41" s="393" t="s">
        <v>526</v>
      </c>
    </row>
    <row r="42" spans="1:8" x14ac:dyDescent="0.25">
      <c r="A42" s="392" t="s">
        <v>556</v>
      </c>
      <c r="B42" s="389">
        <v>25180.686999668131</v>
      </c>
      <c r="C42" s="389">
        <v>6616.1787375014428</v>
      </c>
      <c r="D42" s="398" t="s">
        <v>196</v>
      </c>
      <c r="E42" s="398" t="s">
        <v>196</v>
      </c>
      <c r="F42" s="398" t="s">
        <v>196</v>
      </c>
      <c r="G42" s="393" t="s">
        <v>526</v>
      </c>
      <c r="H42" s="393" t="s">
        <v>526</v>
      </c>
    </row>
    <row r="43" spans="1:8" x14ac:dyDescent="0.25">
      <c r="A43" s="392" t="s">
        <v>557</v>
      </c>
      <c r="B43" s="389" t="s">
        <v>526</v>
      </c>
      <c r="C43" s="389" t="s">
        <v>526</v>
      </c>
      <c r="D43" s="389">
        <v>6.3282485277459999E-2</v>
      </c>
      <c r="E43" s="393" t="s">
        <v>526</v>
      </c>
      <c r="F43" s="393" t="s">
        <v>526</v>
      </c>
      <c r="G43" s="393" t="s">
        <v>526</v>
      </c>
      <c r="H43" s="393" t="s">
        <v>526</v>
      </c>
    </row>
    <row r="44" spans="1:8" x14ac:dyDescent="0.25">
      <c r="A44" s="392" t="s">
        <v>3410</v>
      </c>
      <c r="B44" s="389" t="s">
        <v>553</v>
      </c>
      <c r="C44" s="389" t="s">
        <v>553</v>
      </c>
      <c r="D44" s="389" t="s">
        <v>553</v>
      </c>
      <c r="E44" s="389">
        <v>208.89432174184356</v>
      </c>
      <c r="F44" s="389">
        <v>105.47180460606191</v>
      </c>
      <c r="G44" s="389">
        <v>355.97410702367489</v>
      </c>
      <c r="H44" s="389">
        <v>65.111291475618813</v>
      </c>
    </row>
    <row r="45" spans="1:8" x14ac:dyDescent="0.25">
      <c r="A45" s="399" t="s">
        <v>3280</v>
      </c>
      <c r="B45" s="389" t="s">
        <v>558</v>
      </c>
      <c r="C45" s="398" t="s">
        <v>196</v>
      </c>
      <c r="D45" s="398" t="s">
        <v>196</v>
      </c>
      <c r="E45" s="398" t="s">
        <v>196</v>
      </c>
      <c r="F45" s="398" t="s">
        <v>196</v>
      </c>
      <c r="G45" s="398" t="s">
        <v>196</v>
      </c>
      <c r="H45" s="398" t="s">
        <v>196</v>
      </c>
    </row>
    <row r="46" spans="1:8" x14ac:dyDescent="0.25">
      <c r="A46" s="394" t="s">
        <v>3411</v>
      </c>
      <c r="B46" s="389" t="s">
        <v>526</v>
      </c>
      <c r="C46" s="398" t="s">
        <v>196</v>
      </c>
      <c r="D46" s="398" t="s">
        <v>196</v>
      </c>
      <c r="E46" s="398" t="s">
        <v>196</v>
      </c>
      <c r="F46" s="398" t="s">
        <v>196</v>
      </c>
      <c r="G46" s="398" t="s">
        <v>196</v>
      </c>
      <c r="H46" s="398" t="s">
        <v>196</v>
      </c>
    </row>
    <row r="47" spans="1:8" x14ac:dyDescent="0.25">
      <c r="A47" s="394" t="s">
        <v>559</v>
      </c>
      <c r="B47" s="389" t="s">
        <v>526</v>
      </c>
      <c r="C47" s="398" t="s">
        <v>196</v>
      </c>
      <c r="D47" s="398" t="s">
        <v>196</v>
      </c>
      <c r="E47" s="398" t="s">
        <v>196</v>
      </c>
      <c r="F47" s="398" t="s">
        <v>196</v>
      </c>
      <c r="G47" s="398" t="s">
        <v>196</v>
      </c>
      <c r="H47" s="398" t="s">
        <v>196</v>
      </c>
    </row>
    <row r="48" spans="1:8" x14ac:dyDescent="0.25">
      <c r="A48" s="391" t="s">
        <v>560</v>
      </c>
      <c r="B48" s="389" t="s">
        <v>558</v>
      </c>
      <c r="C48" s="398" t="s">
        <v>196</v>
      </c>
      <c r="D48" s="398" t="s">
        <v>196</v>
      </c>
      <c r="E48" s="398" t="s">
        <v>196</v>
      </c>
      <c r="F48" s="398" t="s">
        <v>196</v>
      </c>
      <c r="G48" s="398" t="s">
        <v>196</v>
      </c>
      <c r="H48" s="398" t="s">
        <v>196</v>
      </c>
    </row>
    <row r="49" spans="1:8" x14ac:dyDescent="0.25">
      <c r="A49" s="399" t="s">
        <v>3281</v>
      </c>
      <c r="B49" s="398" t="s">
        <v>196</v>
      </c>
      <c r="C49" s="398" t="s">
        <v>196</v>
      </c>
      <c r="D49" s="398" t="s">
        <v>196</v>
      </c>
      <c r="E49" s="398" t="s">
        <v>196</v>
      </c>
      <c r="F49" s="398" t="s">
        <v>196</v>
      </c>
      <c r="G49" s="398" t="s">
        <v>196</v>
      </c>
      <c r="H49" s="398" t="s">
        <v>196</v>
      </c>
    </row>
    <row r="50" spans="1:8" x14ac:dyDescent="0.2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25">
      <c r="A51" s="400" t="s">
        <v>562</v>
      </c>
      <c r="B51" s="389">
        <v>60125.445140869939</v>
      </c>
      <c r="C51" s="389" t="s">
        <v>586</v>
      </c>
      <c r="D51" s="389">
        <v>1.9373340798485601</v>
      </c>
      <c r="E51" s="393">
        <v>242.16675998106996</v>
      </c>
      <c r="F51" s="393">
        <v>100.74137215212509</v>
      </c>
      <c r="G51" s="393">
        <v>15.11120582281877</v>
      </c>
      <c r="H51" s="393" t="s">
        <v>551</v>
      </c>
    </row>
    <row r="52" spans="1:8" x14ac:dyDescent="0.2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25">
      <c r="A53" s="391" t="s">
        <v>564</v>
      </c>
      <c r="B53" s="389" t="s">
        <v>526</v>
      </c>
      <c r="C53" s="389" t="s">
        <v>526</v>
      </c>
      <c r="D53" s="389" t="s">
        <v>526</v>
      </c>
      <c r="E53" s="393" t="s">
        <v>526</v>
      </c>
      <c r="F53" s="393" t="s">
        <v>526</v>
      </c>
      <c r="G53" s="393" t="s">
        <v>526</v>
      </c>
      <c r="H53" s="393" t="s">
        <v>551</v>
      </c>
    </row>
    <row r="54" spans="1:8" x14ac:dyDescent="0.25">
      <c r="A54" s="401" t="s">
        <v>3282</v>
      </c>
      <c r="B54" s="389">
        <v>230699.51036740557</v>
      </c>
      <c r="C54" s="398" t="s">
        <v>196</v>
      </c>
      <c r="D54" s="398" t="s">
        <v>196</v>
      </c>
      <c r="E54" s="398" t="s">
        <v>196</v>
      </c>
      <c r="F54" s="398" t="s">
        <v>196</v>
      </c>
      <c r="G54" s="398" t="s">
        <v>196</v>
      </c>
      <c r="H54" s="398" t="s">
        <v>196</v>
      </c>
    </row>
    <row r="55" spans="1:8" x14ac:dyDescent="0.25">
      <c r="A55" s="305" t="s">
        <v>3283</v>
      </c>
      <c r="B55" s="389" t="s">
        <v>586</v>
      </c>
      <c r="C55" s="398" t="s">
        <v>196</v>
      </c>
      <c r="D55" s="398" t="s">
        <v>196</v>
      </c>
      <c r="E55" s="398" t="s">
        <v>196</v>
      </c>
      <c r="F55" s="398" t="s">
        <v>196</v>
      </c>
      <c r="G55" s="398" t="s">
        <v>196</v>
      </c>
      <c r="H55" s="398" t="s">
        <v>196</v>
      </c>
    </row>
    <row r="56" spans="1:8" x14ac:dyDescent="0.25">
      <c r="A56" s="402" t="s">
        <v>565</v>
      </c>
      <c r="B56" s="393" t="s">
        <v>524</v>
      </c>
      <c r="C56" s="398" t="s">
        <v>196</v>
      </c>
      <c r="D56" s="398" t="s">
        <v>196</v>
      </c>
      <c r="E56" s="398" t="s">
        <v>196</v>
      </c>
      <c r="F56" s="398" t="s">
        <v>196</v>
      </c>
      <c r="G56" s="398" t="s">
        <v>196</v>
      </c>
      <c r="H56" s="398" t="s">
        <v>196</v>
      </c>
    </row>
    <row r="57" spans="1:8" x14ac:dyDescent="0.25">
      <c r="A57" s="402" t="s">
        <v>566</v>
      </c>
      <c r="B57" s="393" t="s">
        <v>524</v>
      </c>
      <c r="C57" s="398" t="s">
        <v>196</v>
      </c>
      <c r="D57" s="398" t="s">
        <v>196</v>
      </c>
      <c r="E57" s="398" t="s">
        <v>196</v>
      </c>
      <c r="F57" s="398" t="s">
        <v>196</v>
      </c>
      <c r="G57" s="398" t="s">
        <v>196</v>
      </c>
      <c r="H57" s="398" t="s">
        <v>196</v>
      </c>
    </row>
    <row r="58" spans="1:8" x14ac:dyDescent="0.25">
      <c r="C58" s="6"/>
      <c r="D58" s="6"/>
    </row>
    <row r="59" spans="1:8" x14ac:dyDescent="0.2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2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2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25">
      <c r="A62" s="71" t="s">
        <v>2478</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2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2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25">
      <c r="A65" s="71" t="s">
        <v>3271</v>
      </c>
      <c r="B65" s="72">
        <f>G374</f>
        <v>12713.092056610814</v>
      </c>
      <c r="C65" s="72">
        <f t="shared" ref="C65:D65" si="6">H374</f>
        <v>5.1947039253499999E-3</v>
      </c>
      <c r="D65" s="72">
        <f t="shared" si="6"/>
        <v>1.29867598133739</v>
      </c>
      <c r="E65" s="72"/>
      <c r="F65" s="72"/>
      <c r="G65" s="72"/>
      <c r="H65" s="72"/>
    </row>
    <row r="66" spans="1:10" ht="60" x14ac:dyDescent="0.25">
      <c r="A66" s="4" t="s">
        <v>3272</v>
      </c>
      <c r="B66" s="6"/>
      <c r="C66" s="6"/>
      <c r="D66" s="6"/>
      <c r="E66" s="6"/>
      <c r="F66" s="6"/>
      <c r="G66" s="6"/>
      <c r="H66" s="6"/>
    </row>
    <row r="67" spans="1:10" ht="15.75" thickBot="1" x14ac:dyDescent="0.3">
      <c r="B67" s="105"/>
      <c r="C67" s="105"/>
      <c r="D67" s="105"/>
      <c r="E67" s="105"/>
      <c r="F67" s="105"/>
      <c r="G67" s="105"/>
      <c r="H67" s="105"/>
    </row>
    <row r="68" spans="1:10" ht="15.75" x14ac:dyDescent="0.25">
      <c r="A68" s="493" t="s">
        <v>568</v>
      </c>
      <c r="B68" s="494"/>
      <c r="C68" s="306"/>
      <c r="D68" s="306"/>
      <c r="E68" s="306"/>
      <c r="F68" s="306"/>
      <c r="G68" s="306"/>
      <c r="H68" s="306"/>
      <c r="I68" s="75"/>
      <c r="J68" s="449" t="s">
        <v>508</v>
      </c>
    </row>
    <row r="69" spans="1:10" ht="15.75" x14ac:dyDescent="0.25">
      <c r="A69" s="307" t="s">
        <v>569</v>
      </c>
      <c r="B69" s="308"/>
      <c r="C69" s="309"/>
      <c r="D69" s="309"/>
      <c r="E69" s="309"/>
      <c r="F69" s="309"/>
      <c r="G69" s="309"/>
      <c r="H69" s="309"/>
      <c r="I69" s="75"/>
      <c r="J69" s="449" t="s">
        <v>3449</v>
      </c>
    </row>
    <row r="70" spans="1:10" ht="15.75" x14ac:dyDescent="0.25">
      <c r="A70" s="69"/>
      <c r="B70" s="73"/>
      <c r="C70" s="74"/>
      <c r="D70" s="74"/>
      <c r="E70" s="74"/>
      <c r="F70" s="74"/>
      <c r="G70" s="74"/>
      <c r="H70" s="70"/>
      <c r="I70" s="75"/>
      <c r="J70" s="449" t="s">
        <v>509</v>
      </c>
    </row>
    <row r="71" spans="1:10" x14ac:dyDescent="0.25">
      <c r="A71" s="495" t="s">
        <v>510</v>
      </c>
      <c r="B71" s="498" t="s">
        <v>570</v>
      </c>
      <c r="C71" s="499"/>
      <c r="D71" s="498" t="s">
        <v>571</v>
      </c>
      <c r="E71" s="500"/>
      <c r="F71" s="501"/>
      <c r="G71" s="498" t="s">
        <v>572</v>
      </c>
      <c r="H71" s="502"/>
      <c r="I71" s="502"/>
      <c r="J71" s="499"/>
    </row>
    <row r="72" spans="1:10" x14ac:dyDescent="0.25">
      <c r="A72" s="496"/>
      <c r="B72" s="503" t="s">
        <v>573</v>
      </c>
      <c r="C72" s="504"/>
      <c r="D72" s="507" t="s">
        <v>574</v>
      </c>
      <c r="E72" s="503" t="s">
        <v>512</v>
      </c>
      <c r="F72" s="504" t="s">
        <v>513</v>
      </c>
      <c r="G72" s="507" t="s">
        <v>575</v>
      </c>
      <c r="H72" s="507" t="s">
        <v>512</v>
      </c>
      <c r="I72" s="507" t="s">
        <v>513</v>
      </c>
      <c r="J72" s="383" t="s">
        <v>511</v>
      </c>
    </row>
    <row r="73" spans="1:10" x14ac:dyDescent="0.25">
      <c r="A73" s="496"/>
      <c r="B73" s="505"/>
      <c r="C73" s="506"/>
      <c r="D73" s="508"/>
      <c r="E73" s="505"/>
      <c r="F73" s="506"/>
      <c r="G73" s="509"/>
      <c r="H73" s="508"/>
      <c r="I73" s="508"/>
      <c r="J73" s="383" t="s">
        <v>576</v>
      </c>
    </row>
    <row r="74" spans="1:10" ht="15.75" thickBot="1" x14ac:dyDescent="0.3">
      <c r="A74" s="497"/>
      <c r="B74" s="386" t="s">
        <v>577</v>
      </c>
      <c r="C74" s="76" t="s">
        <v>578</v>
      </c>
      <c r="D74" s="76" t="s">
        <v>579</v>
      </c>
      <c r="E74" s="486" t="s">
        <v>580</v>
      </c>
      <c r="F74" s="487"/>
      <c r="G74" s="486" t="s">
        <v>518</v>
      </c>
      <c r="H74" s="484"/>
      <c r="I74" s="484"/>
      <c r="J74" s="485"/>
    </row>
    <row r="75" spans="1:10" ht="15.75" thickTop="1" x14ac:dyDescent="0.2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2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2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2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25">
      <c r="A79" s="404" t="s">
        <v>3412</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25">
      <c r="A80" s="404" t="s">
        <v>3413</v>
      </c>
      <c r="B80" s="403" t="s">
        <v>553</v>
      </c>
      <c r="C80" s="403" t="s">
        <v>582</v>
      </c>
      <c r="D80" s="403" t="s">
        <v>553</v>
      </c>
      <c r="E80" s="403" t="s">
        <v>553</v>
      </c>
      <c r="F80" s="403" t="s">
        <v>553</v>
      </c>
      <c r="G80" s="403" t="s">
        <v>553</v>
      </c>
      <c r="H80" s="403" t="s">
        <v>553</v>
      </c>
      <c r="I80" s="403" t="s">
        <v>553</v>
      </c>
      <c r="J80" s="403" t="s">
        <v>553</v>
      </c>
    </row>
    <row r="81" spans="1:10" x14ac:dyDescent="0.25">
      <c r="A81" s="404" t="s">
        <v>3414</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2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2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2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2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25">
      <c r="A86" s="406" t="s">
        <v>3412</v>
      </c>
      <c r="B86" s="403">
        <v>52888.087323471489</v>
      </c>
      <c r="C86" s="403" t="s">
        <v>582</v>
      </c>
      <c r="D86" s="403">
        <v>8.7168534553273496</v>
      </c>
      <c r="E86" s="403" t="s">
        <v>3284</v>
      </c>
      <c r="F86" s="403" t="s">
        <v>3284</v>
      </c>
      <c r="G86" s="403">
        <v>461.01770673125719</v>
      </c>
      <c r="H86" s="403" t="s">
        <v>3284</v>
      </c>
      <c r="I86" s="403" t="s">
        <v>3284</v>
      </c>
      <c r="J86" s="403" t="s">
        <v>586</v>
      </c>
    </row>
    <row r="87" spans="1:10" x14ac:dyDescent="0.25">
      <c r="A87" s="406" t="s">
        <v>3413</v>
      </c>
      <c r="B87" s="403" t="s">
        <v>553</v>
      </c>
      <c r="C87" s="403" t="s">
        <v>582</v>
      </c>
      <c r="D87" s="403" t="s">
        <v>553</v>
      </c>
      <c r="E87" s="403" t="s">
        <v>553</v>
      </c>
      <c r="F87" s="403" t="s">
        <v>553</v>
      </c>
      <c r="G87" s="403" t="s">
        <v>553</v>
      </c>
      <c r="H87" s="403" t="s">
        <v>553</v>
      </c>
      <c r="I87" s="403" t="s">
        <v>553</v>
      </c>
      <c r="J87" s="403" t="s">
        <v>553</v>
      </c>
    </row>
    <row r="88" spans="1:10" x14ac:dyDescent="0.25">
      <c r="A88" s="406" t="s">
        <v>3414</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25">
      <c r="A89" s="407" t="s">
        <v>3415</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2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2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2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25">
      <c r="A93" s="406" t="s">
        <v>3412</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25">
      <c r="A94" s="406" t="s">
        <v>3413</v>
      </c>
      <c r="B94" s="403" t="s">
        <v>553</v>
      </c>
      <c r="C94" s="403" t="s">
        <v>582</v>
      </c>
      <c r="D94" s="403" t="s">
        <v>553</v>
      </c>
      <c r="E94" s="403" t="s">
        <v>553</v>
      </c>
      <c r="F94" s="403" t="s">
        <v>553</v>
      </c>
      <c r="G94" s="403" t="s">
        <v>553</v>
      </c>
      <c r="H94" s="403" t="s">
        <v>553</v>
      </c>
      <c r="I94" s="403" t="s">
        <v>553</v>
      </c>
      <c r="J94" s="403" t="s">
        <v>553</v>
      </c>
    </row>
    <row r="95" spans="1:10" x14ac:dyDescent="0.25">
      <c r="A95" s="406" t="s">
        <v>3414</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2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2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2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2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2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25">
      <c r="A101" s="409" t="s">
        <v>593</v>
      </c>
      <c r="B101" s="393" t="s">
        <v>553</v>
      </c>
      <c r="C101" s="403" t="s">
        <v>582</v>
      </c>
      <c r="D101" s="403" t="s">
        <v>553</v>
      </c>
      <c r="E101" s="403" t="s">
        <v>553</v>
      </c>
      <c r="F101" s="403" t="s">
        <v>553</v>
      </c>
      <c r="G101" s="393" t="s">
        <v>553</v>
      </c>
      <c r="H101" s="393" t="s">
        <v>553</v>
      </c>
      <c r="I101" s="393" t="s">
        <v>553</v>
      </c>
      <c r="J101" s="393" t="s">
        <v>553</v>
      </c>
    </row>
    <row r="102" spans="1:10" x14ac:dyDescent="0.2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25">
      <c r="A103" s="408" t="s">
        <v>594</v>
      </c>
      <c r="B103" s="403" t="s">
        <v>3285</v>
      </c>
      <c r="C103" s="403" t="s">
        <v>582</v>
      </c>
      <c r="D103" s="398" t="s">
        <v>196</v>
      </c>
      <c r="E103" s="398" t="s">
        <v>196</v>
      </c>
      <c r="F103" s="398" t="s">
        <v>196</v>
      </c>
      <c r="G103" s="403" t="s">
        <v>3285</v>
      </c>
      <c r="H103" s="403" t="s">
        <v>598</v>
      </c>
      <c r="I103" s="403" t="s">
        <v>598</v>
      </c>
      <c r="J103" s="403" t="s">
        <v>586</v>
      </c>
    </row>
    <row r="104" spans="1:10" x14ac:dyDescent="0.25">
      <c r="A104" s="409" t="s">
        <v>589</v>
      </c>
      <c r="B104" s="393" t="s">
        <v>526</v>
      </c>
      <c r="C104" s="403" t="s">
        <v>582</v>
      </c>
      <c r="D104" s="403" t="s">
        <v>558</v>
      </c>
      <c r="E104" s="403" t="s">
        <v>526</v>
      </c>
      <c r="F104" s="403" t="s">
        <v>526</v>
      </c>
      <c r="G104" s="393" t="s">
        <v>526</v>
      </c>
      <c r="H104" s="393" t="s">
        <v>526</v>
      </c>
      <c r="I104" s="393" t="s">
        <v>526</v>
      </c>
      <c r="J104" s="393" t="s">
        <v>524</v>
      </c>
    </row>
    <row r="105" spans="1:10" x14ac:dyDescent="0.25">
      <c r="A105" s="409" t="s">
        <v>590</v>
      </c>
      <c r="B105" s="393" t="s">
        <v>526</v>
      </c>
      <c r="C105" s="403" t="s">
        <v>582</v>
      </c>
      <c r="D105" s="403" t="s">
        <v>558</v>
      </c>
      <c r="E105" s="403" t="s">
        <v>526</v>
      </c>
      <c r="F105" s="403" t="s">
        <v>526</v>
      </c>
      <c r="G105" s="393" t="s">
        <v>526</v>
      </c>
      <c r="H105" s="393" t="s">
        <v>526</v>
      </c>
      <c r="I105" s="393" t="s">
        <v>526</v>
      </c>
      <c r="J105" s="393" t="s">
        <v>524</v>
      </c>
    </row>
    <row r="106" spans="1:10" x14ac:dyDescent="0.25">
      <c r="A106" s="409" t="s">
        <v>591</v>
      </c>
      <c r="B106" s="393" t="s">
        <v>526</v>
      </c>
      <c r="C106" s="403" t="s">
        <v>582</v>
      </c>
      <c r="D106" s="403" t="s">
        <v>558</v>
      </c>
      <c r="E106" s="403" t="s">
        <v>526</v>
      </c>
      <c r="F106" s="403" t="s">
        <v>526</v>
      </c>
      <c r="G106" s="393" t="s">
        <v>526</v>
      </c>
      <c r="H106" s="393" t="s">
        <v>526</v>
      </c>
      <c r="I106" s="393" t="s">
        <v>526</v>
      </c>
      <c r="J106" s="393" t="s">
        <v>524</v>
      </c>
    </row>
    <row r="107" spans="1:10" x14ac:dyDescent="0.25">
      <c r="A107" s="409" t="s">
        <v>592</v>
      </c>
      <c r="B107" s="393" t="s">
        <v>526</v>
      </c>
      <c r="C107" s="403" t="s">
        <v>582</v>
      </c>
      <c r="D107" s="403" t="s">
        <v>558</v>
      </c>
      <c r="E107" s="403" t="s">
        <v>526</v>
      </c>
      <c r="F107" s="403" t="s">
        <v>526</v>
      </c>
      <c r="G107" s="393" t="s">
        <v>526</v>
      </c>
      <c r="H107" s="393" t="s">
        <v>526</v>
      </c>
      <c r="I107" s="393" t="s">
        <v>526</v>
      </c>
      <c r="J107" s="393" t="s">
        <v>524</v>
      </c>
    </row>
    <row r="108" spans="1:10" x14ac:dyDescent="0.25">
      <c r="A108" s="409" t="s">
        <v>593</v>
      </c>
      <c r="B108" s="393" t="s">
        <v>553</v>
      </c>
      <c r="C108" s="403" t="s">
        <v>582</v>
      </c>
      <c r="D108" s="403" t="s">
        <v>553</v>
      </c>
      <c r="E108" s="403" t="s">
        <v>553</v>
      </c>
      <c r="F108" s="403" t="s">
        <v>553</v>
      </c>
      <c r="G108" s="393" t="s">
        <v>553</v>
      </c>
      <c r="H108" s="393" t="s">
        <v>553</v>
      </c>
      <c r="I108" s="393" t="s">
        <v>553</v>
      </c>
      <c r="J108" s="393" t="s">
        <v>553</v>
      </c>
    </row>
    <row r="109" spans="1:10" x14ac:dyDescent="0.25">
      <c r="A109" s="409" t="s">
        <v>93</v>
      </c>
      <c r="B109" s="393" t="s">
        <v>526</v>
      </c>
      <c r="C109" s="403" t="s">
        <v>582</v>
      </c>
      <c r="D109" s="403" t="s">
        <v>558</v>
      </c>
      <c r="E109" s="403" t="s">
        <v>526</v>
      </c>
      <c r="F109" s="403" t="s">
        <v>526</v>
      </c>
      <c r="G109" s="393" t="s">
        <v>526</v>
      </c>
      <c r="H109" s="393" t="s">
        <v>526</v>
      </c>
      <c r="I109" s="393" t="s">
        <v>526</v>
      </c>
      <c r="J109" s="393" t="s">
        <v>524</v>
      </c>
    </row>
    <row r="110" spans="1:10" x14ac:dyDescent="0.25">
      <c r="A110" s="408" t="s">
        <v>595</v>
      </c>
      <c r="B110" s="403" t="s">
        <v>3285</v>
      </c>
      <c r="C110" s="403" t="s">
        <v>582</v>
      </c>
      <c r="D110" s="398" t="s">
        <v>196</v>
      </c>
      <c r="E110" s="398" t="s">
        <v>196</v>
      </c>
      <c r="F110" s="398" t="s">
        <v>196</v>
      </c>
      <c r="G110" s="403" t="s">
        <v>598</v>
      </c>
      <c r="H110" s="403" t="s">
        <v>3285</v>
      </c>
      <c r="I110" s="403" t="s">
        <v>598</v>
      </c>
      <c r="J110" s="403" t="s">
        <v>586</v>
      </c>
    </row>
    <row r="111" spans="1:10" x14ac:dyDescent="0.25">
      <c r="A111" s="409" t="s">
        <v>589</v>
      </c>
      <c r="B111" s="393" t="s">
        <v>526</v>
      </c>
      <c r="C111" s="403" t="s">
        <v>582</v>
      </c>
      <c r="D111" s="403" t="s">
        <v>558</v>
      </c>
      <c r="E111" s="403" t="s">
        <v>526</v>
      </c>
      <c r="F111" s="403" t="s">
        <v>526</v>
      </c>
      <c r="G111" s="393" t="s">
        <v>526</v>
      </c>
      <c r="H111" s="393" t="s">
        <v>526</v>
      </c>
      <c r="I111" s="393" t="s">
        <v>526</v>
      </c>
      <c r="J111" s="393" t="s">
        <v>524</v>
      </c>
    </row>
    <row r="112" spans="1:10" x14ac:dyDescent="0.25">
      <c r="A112" s="409" t="s">
        <v>590</v>
      </c>
      <c r="B112" s="393" t="s">
        <v>526</v>
      </c>
      <c r="C112" s="403" t="s">
        <v>582</v>
      </c>
      <c r="D112" s="403" t="s">
        <v>558</v>
      </c>
      <c r="E112" s="403" t="s">
        <v>526</v>
      </c>
      <c r="F112" s="403" t="s">
        <v>526</v>
      </c>
      <c r="G112" s="393" t="s">
        <v>526</v>
      </c>
      <c r="H112" s="393" t="s">
        <v>526</v>
      </c>
      <c r="I112" s="393" t="s">
        <v>526</v>
      </c>
      <c r="J112" s="393" t="s">
        <v>524</v>
      </c>
    </row>
    <row r="113" spans="1:10" x14ac:dyDescent="0.25">
      <c r="A113" s="409" t="s">
        <v>591</v>
      </c>
      <c r="B113" s="393" t="s">
        <v>526</v>
      </c>
      <c r="C113" s="403" t="s">
        <v>582</v>
      </c>
      <c r="D113" s="403" t="s">
        <v>558</v>
      </c>
      <c r="E113" s="403" t="s">
        <v>526</v>
      </c>
      <c r="F113" s="403" t="s">
        <v>526</v>
      </c>
      <c r="G113" s="393" t="s">
        <v>526</v>
      </c>
      <c r="H113" s="393" t="s">
        <v>526</v>
      </c>
      <c r="I113" s="393" t="s">
        <v>526</v>
      </c>
      <c r="J113" s="393" t="s">
        <v>524</v>
      </c>
    </row>
    <row r="114" spans="1:10" x14ac:dyDescent="0.25">
      <c r="A114" s="409" t="s">
        <v>592</v>
      </c>
      <c r="B114" s="393" t="s">
        <v>526</v>
      </c>
      <c r="C114" s="403" t="s">
        <v>582</v>
      </c>
      <c r="D114" s="403" t="s">
        <v>558</v>
      </c>
      <c r="E114" s="403" t="s">
        <v>526</v>
      </c>
      <c r="F114" s="403" t="s">
        <v>526</v>
      </c>
      <c r="G114" s="393" t="s">
        <v>526</v>
      </c>
      <c r="H114" s="393" t="s">
        <v>526</v>
      </c>
      <c r="I114" s="393" t="s">
        <v>526</v>
      </c>
      <c r="J114" s="393" t="s">
        <v>524</v>
      </c>
    </row>
    <row r="115" spans="1:10" x14ac:dyDescent="0.25">
      <c r="A115" s="409" t="s">
        <v>593</v>
      </c>
      <c r="B115" s="393" t="s">
        <v>553</v>
      </c>
      <c r="C115" s="403" t="s">
        <v>582</v>
      </c>
      <c r="D115" s="403" t="s">
        <v>553</v>
      </c>
      <c r="E115" s="403" t="s">
        <v>553</v>
      </c>
      <c r="F115" s="403" t="s">
        <v>553</v>
      </c>
      <c r="G115" s="393" t="s">
        <v>553</v>
      </c>
      <c r="H115" s="393" t="s">
        <v>553</v>
      </c>
      <c r="I115" s="393" t="s">
        <v>553</v>
      </c>
      <c r="J115" s="393" t="s">
        <v>553</v>
      </c>
    </row>
    <row r="116" spans="1:10" x14ac:dyDescent="0.25">
      <c r="A116" s="409" t="s">
        <v>93</v>
      </c>
      <c r="B116" s="393" t="s">
        <v>526</v>
      </c>
      <c r="C116" s="403" t="s">
        <v>582</v>
      </c>
      <c r="D116" s="403" t="s">
        <v>558</v>
      </c>
      <c r="E116" s="403" t="s">
        <v>526</v>
      </c>
      <c r="F116" s="403" t="s">
        <v>526</v>
      </c>
      <c r="G116" s="393" t="s">
        <v>526</v>
      </c>
      <c r="H116" s="393" t="s">
        <v>526</v>
      </c>
      <c r="I116" s="393" t="s">
        <v>526</v>
      </c>
      <c r="J116" s="393" t="s">
        <v>524</v>
      </c>
    </row>
    <row r="117" spans="1:10" x14ac:dyDescent="0.2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2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2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2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25">
      <c r="A121" s="406" t="s">
        <v>3412</v>
      </c>
      <c r="B121" s="393" t="s">
        <v>553</v>
      </c>
      <c r="C121" s="403" t="s">
        <v>582</v>
      </c>
      <c r="D121" s="403" t="s">
        <v>553</v>
      </c>
      <c r="E121" s="403" t="s">
        <v>553</v>
      </c>
      <c r="F121" s="403" t="s">
        <v>553</v>
      </c>
      <c r="G121" s="393" t="s">
        <v>553</v>
      </c>
      <c r="H121" s="393" t="s">
        <v>553</v>
      </c>
      <c r="I121" s="393" t="s">
        <v>553</v>
      </c>
      <c r="J121" s="393" t="s">
        <v>553</v>
      </c>
    </row>
    <row r="122" spans="1:10" x14ac:dyDescent="0.25">
      <c r="A122" s="406" t="s">
        <v>3413</v>
      </c>
      <c r="B122" s="393" t="s">
        <v>553</v>
      </c>
      <c r="C122" s="403" t="s">
        <v>582</v>
      </c>
      <c r="D122" s="403" t="s">
        <v>553</v>
      </c>
      <c r="E122" s="403" t="s">
        <v>553</v>
      </c>
      <c r="F122" s="403" t="s">
        <v>553</v>
      </c>
      <c r="G122" s="393" t="s">
        <v>553</v>
      </c>
      <c r="H122" s="393" t="s">
        <v>553</v>
      </c>
      <c r="I122" s="393" t="s">
        <v>553</v>
      </c>
      <c r="J122" s="393" t="s">
        <v>553</v>
      </c>
    </row>
    <row r="123" spans="1:10" x14ac:dyDescent="0.25">
      <c r="A123" s="406" t="s">
        <v>3414</v>
      </c>
      <c r="B123" s="393" t="s">
        <v>526</v>
      </c>
      <c r="C123" s="403" t="s">
        <v>582</v>
      </c>
      <c r="D123" s="403" t="s">
        <v>558</v>
      </c>
      <c r="E123" s="403" t="s">
        <v>526</v>
      </c>
      <c r="F123" s="403" t="s">
        <v>526</v>
      </c>
      <c r="G123" s="393" t="s">
        <v>526</v>
      </c>
      <c r="H123" s="393" t="s">
        <v>526</v>
      </c>
      <c r="I123" s="393" t="s">
        <v>526</v>
      </c>
      <c r="J123" s="393" t="s">
        <v>524</v>
      </c>
    </row>
    <row r="124" spans="1:10" x14ac:dyDescent="0.25">
      <c r="A124" s="411" t="s">
        <v>3416</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2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2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2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25">
      <c r="A128" s="404" t="s">
        <v>3412</v>
      </c>
      <c r="B128" s="403" t="s">
        <v>553</v>
      </c>
      <c r="C128" s="403" t="s">
        <v>582</v>
      </c>
      <c r="D128" s="403" t="s">
        <v>553</v>
      </c>
      <c r="E128" s="403" t="s">
        <v>553</v>
      </c>
      <c r="F128" s="403" t="s">
        <v>553</v>
      </c>
      <c r="G128" s="403" t="s">
        <v>553</v>
      </c>
      <c r="H128" s="403" t="s">
        <v>553</v>
      </c>
      <c r="I128" s="403" t="s">
        <v>553</v>
      </c>
      <c r="J128" s="403" t="s">
        <v>553</v>
      </c>
    </row>
    <row r="129" spans="1:10" x14ac:dyDescent="0.25">
      <c r="A129" s="404" t="s">
        <v>3413</v>
      </c>
      <c r="B129" s="403" t="s">
        <v>553</v>
      </c>
      <c r="C129" s="403" t="s">
        <v>582</v>
      </c>
      <c r="D129" s="403" t="s">
        <v>553</v>
      </c>
      <c r="E129" s="403" t="s">
        <v>553</v>
      </c>
      <c r="F129" s="403" t="s">
        <v>553</v>
      </c>
      <c r="G129" s="403" t="s">
        <v>553</v>
      </c>
      <c r="H129" s="403" t="s">
        <v>553</v>
      </c>
      <c r="I129" s="403" t="s">
        <v>553</v>
      </c>
      <c r="J129" s="403" t="s">
        <v>553</v>
      </c>
    </row>
    <row r="130" spans="1:10" x14ac:dyDescent="0.25">
      <c r="A130" s="404" t="s">
        <v>3414</v>
      </c>
      <c r="B130" s="403" t="s">
        <v>526</v>
      </c>
      <c r="C130" s="403" t="s">
        <v>582</v>
      </c>
      <c r="D130" s="403" t="s">
        <v>558</v>
      </c>
      <c r="E130" s="403" t="s">
        <v>526</v>
      </c>
      <c r="F130" s="403" t="s">
        <v>526</v>
      </c>
      <c r="G130" s="403" t="s">
        <v>526</v>
      </c>
      <c r="H130" s="403" t="s">
        <v>526</v>
      </c>
      <c r="I130" s="403" t="s">
        <v>526</v>
      </c>
      <c r="J130" s="403" t="s">
        <v>524</v>
      </c>
    </row>
    <row r="131" spans="1:10" x14ac:dyDescent="0.2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2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2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2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25">
      <c r="A135" s="409" t="s">
        <v>592</v>
      </c>
      <c r="B135" s="393" t="s">
        <v>553</v>
      </c>
      <c r="C135" s="403" t="s">
        <v>582</v>
      </c>
      <c r="D135" s="403" t="s">
        <v>553</v>
      </c>
      <c r="E135" s="403" t="s">
        <v>553</v>
      </c>
      <c r="F135" s="403" t="s">
        <v>553</v>
      </c>
      <c r="G135" s="393" t="s">
        <v>553</v>
      </c>
      <c r="H135" s="393" t="s">
        <v>553</v>
      </c>
      <c r="I135" s="393" t="s">
        <v>553</v>
      </c>
      <c r="J135" s="393" t="s">
        <v>553</v>
      </c>
    </row>
    <row r="136" spans="1:10" x14ac:dyDescent="0.25">
      <c r="A136" s="409" t="s">
        <v>593</v>
      </c>
      <c r="B136" s="393" t="s">
        <v>553</v>
      </c>
      <c r="C136" s="403" t="s">
        <v>582</v>
      </c>
      <c r="D136" s="403" t="s">
        <v>553</v>
      </c>
      <c r="E136" s="403" t="s">
        <v>553</v>
      </c>
      <c r="F136" s="403" t="s">
        <v>553</v>
      </c>
      <c r="G136" s="393" t="s">
        <v>553</v>
      </c>
      <c r="H136" s="393" t="s">
        <v>553</v>
      </c>
      <c r="I136" s="393" t="s">
        <v>553</v>
      </c>
      <c r="J136" s="393" t="s">
        <v>553</v>
      </c>
    </row>
    <row r="137" spans="1:10" x14ac:dyDescent="0.25">
      <c r="A137" s="409" t="s">
        <v>93</v>
      </c>
      <c r="B137" s="393" t="s">
        <v>526</v>
      </c>
      <c r="C137" s="403" t="s">
        <v>582</v>
      </c>
      <c r="D137" s="403" t="s">
        <v>558</v>
      </c>
      <c r="E137" s="403" t="s">
        <v>526</v>
      </c>
      <c r="F137" s="403" t="s">
        <v>526</v>
      </c>
      <c r="G137" s="393" t="s">
        <v>526</v>
      </c>
      <c r="H137" s="393" t="s">
        <v>526</v>
      </c>
      <c r="I137" s="393" t="s">
        <v>526</v>
      </c>
      <c r="J137" s="393" t="s">
        <v>524</v>
      </c>
    </row>
    <row r="138" spans="1:10" x14ac:dyDescent="0.25">
      <c r="A138" s="408" t="s">
        <v>597</v>
      </c>
      <c r="B138" s="403" t="s">
        <v>598</v>
      </c>
      <c r="C138" s="403" t="s">
        <v>582</v>
      </c>
      <c r="D138" s="398" t="s">
        <v>196</v>
      </c>
      <c r="E138" s="398" t="s">
        <v>196</v>
      </c>
      <c r="F138" s="398" t="s">
        <v>196</v>
      </c>
      <c r="G138" s="403" t="s">
        <v>598</v>
      </c>
      <c r="H138" s="403" t="s">
        <v>598</v>
      </c>
      <c r="I138" s="403" t="s">
        <v>598</v>
      </c>
      <c r="J138" s="403" t="s">
        <v>586</v>
      </c>
    </row>
    <row r="139" spans="1:10" x14ac:dyDescent="0.25">
      <c r="A139" s="409" t="s">
        <v>589</v>
      </c>
      <c r="B139" s="393" t="s">
        <v>526</v>
      </c>
      <c r="C139" s="403" t="s">
        <v>582</v>
      </c>
      <c r="D139" s="403" t="s">
        <v>558</v>
      </c>
      <c r="E139" s="403" t="s">
        <v>526</v>
      </c>
      <c r="F139" s="403" t="s">
        <v>526</v>
      </c>
      <c r="G139" s="393" t="s">
        <v>526</v>
      </c>
      <c r="H139" s="393" t="s">
        <v>526</v>
      </c>
      <c r="I139" s="393" t="s">
        <v>526</v>
      </c>
      <c r="J139" s="393" t="s">
        <v>524</v>
      </c>
    </row>
    <row r="140" spans="1:10" x14ac:dyDescent="0.25">
      <c r="A140" s="409" t="s">
        <v>590</v>
      </c>
      <c r="B140" s="393" t="s">
        <v>526</v>
      </c>
      <c r="C140" s="403" t="s">
        <v>582</v>
      </c>
      <c r="D140" s="403" t="s">
        <v>558</v>
      </c>
      <c r="E140" s="403" t="s">
        <v>526</v>
      </c>
      <c r="F140" s="403" t="s">
        <v>526</v>
      </c>
      <c r="G140" s="393" t="s">
        <v>526</v>
      </c>
      <c r="H140" s="393" t="s">
        <v>526</v>
      </c>
      <c r="I140" s="393" t="s">
        <v>526</v>
      </c>
      <c r="J140" s="393" t="s">
        <v>524</v>
      </c>
    </row>
    <row r="141" spans="1:10" x14ac:dyDescent="0.25">
      <c r="A141" s="409" t="s">
        <v>591</v>
      </c>
      <c r="B141" s="393" t="s">
        <v>526</v>
      </c>
      <c r="C141" s="403" t="s">
        <v>582</v>
      </c>
      <c r="D141" s="403" t="s">
        <v>558</v>
      </c>
      <c r="E141" s="403" t="s">
        <v>526</v>
      </c>
      <c r="F141" s="403" t="s">
        <v>526</v>
      </c>
      <c r="G141" s="393" t="s">
        <v>526</v>
      </c>
      <c r="H141" s="393" t="s">
        <v>526</v>
      </c>
      <c r="I141" s="393" t="s">
        <v>526</v>
      </c>
      <c r="J141" s="393" t="s">
        <v>524</v>
      </c>
    </row>
    <row r="142" spans="1:10" x14ac:dyDescent="0.25">
      <c r="A142" s="409" t="s">
        <v>592</v>
      </c>
      <c r="B142" s="393" t="s">
        <v>553</v>
      </c>
      <c r="C142" s="403" t="s">
        <v>582</v>
      </c>
      <c r="D142" s="403" t="s">
        <v>553</v>
      </c>
      <c r="E142" s="403" t="s">
        <v>553</v>
      </c>
      <c r="F142" s="403" t="s">
        <v>553</v>
      </c>
      <c r="G142" s="393" t="s">
        <v>553</v>
      </c>
      <c r="H142" s="393" t="s">
        <v>553</v>
      </c>
      <c r="I142" s="393" t="s">
        <v>553</v>
      </c>
      <c r="J142" s="393" t="s">
        <v>553</v>
      </c>
    </row>
    <row r="143" spans="1:10" x14ac:dyDescent="0.25">
      <c r="A143" s="409" t="s">
        <v>593</v>
      </c>
      <c r="B143" s="393" t="s">
        <v>553</v>
      </c>
      <c r="C143" s="403" t="s">
        <v>582</v>
      </c>
      <c r="D143" s="403" t="s">
        <v>553</v>
      </c>
      <c r="E143" s="403" t="s">
        <v>553</v>
      </c>
      <c r="F143" s="403" t="s">
        <v>553</v>
      </c>
      <c r="G143" s="393" t="s">
        <v>553</v>
      </c>
      <c r="H143" s="393" t="s">
        <v>553</v>
      </c>
      <c r="I143" s="393" t="s">
        <v>553</v>
      </c>
      <c r="J143" s="393" t="s">
        <v>553</v>
      </c>
    </row>
    <row r="144" spans="1:10" x14ac:dyDescent="0.25">
      <c r="A144" s="409" t="s">
        <v>93</v>
      </c>
      <c r="B144" s="393" t="s">
        <v>526</v>
      </c>
      <c r="C144" s="403" t="s">
        <v>582</v>
      </c>
      <c r="D144" s="403" t="s">
        <v>558</v>
      </c>
      <c r="E144" s="403" t="s">
        <v>526</v>
      </c>
      <c r="F144" s="403" t="s">
        <v>526</v>
      </c>
      <c r="G144" s="393" t="s">
        <v>526</v>
      </c>
      <c r="H144" s="393" t="s">
        <v>526</v>
      </c>
      <c r="I144" s="393" t="s">
        <v>526</v>
      </c>
      <c r="J144" s="393" t="s">
        <v>524</v>
      </c>
    </row>
    <row r="145" spans="1:10" x14ac:dyDescent="0.25">
      <c r="A145" s="408" t="s">
        <v>599</v>
      </c>
      <c r="B145" s="403" t="s">
        <v>598</v>
      </c>
      <c r="C145" s="403" t="s">
        <v>582</v>
      </c>
      <c r="D145" s="398" t="s">
        <v>196</v>
      </c>
      <c r="E145" s="398" t="s">
        <v>196</v>
      </c>
      <c r="F145" s="398" t="s">
        <v>196</v>
      </c>
      <c r="G145" s="403" t="s">
        <v>598</v>
      </c>
      <c r="H145" s="403" t="s">
        <v>598</v>
      </c>
      <c r="I145" s="403" t="s">
        <v>598</v>
      </c>
      <c r="J145" s="403" t="s">
        <v>586</v>
      </c>
    </row>
    <row r="146" spans="1:10" x14ac:dyDescent="0.25">
      <c r="A146" s="409" t="s">
        <v>589</v>
      </c>
      <c r="B146" s="393" t="s">
        <v>526</v>
      </c>
      <c r="C146" s="403" t="s">
        <v>582</v>
      </c>
      <c r="D146" s="403" t="s">
        <v>558</v>
      </c>
      <c r="E146" s="403" t="s">
        <v>526</v>
      </c>
      <c r="F146" s="403" t="s">
        <v>526</v>
      </c>
      <c r="G146" s="393" t="s">
        <v>526</v>
      </c>
      <c r="H146" s="393" t="s">
        <v>526</v>
      </c>
      <c r="I146" s="393" t="s">
        <v>526</v>
      </c>
      <c r="J146" s="393" t="s">
        <v>524</v>
      </c>
    </row>
    <row r="147" spans="1:10" x14ac:dyDescent="0.25">
      <c r="A147" s="409" t="s">
        <v>590</v>
      </c>
      <c r="B147" s="393" t="s">
        <v>526</v>
      </c>
      <c r="C147" s="403" t="s">
        <v>582</v>
      </c>
      <c r="D147" s="403" t="s">
        <v>558</v>
      </c>
      <c r="E147" s="403" t="s">
        <v>526</v>
      </c>
      <c r="F147" s="403" t="s">
        <v>526</v>
      </c>
      <c r="G147" s="393" t="s">
        <v>526</v>
      </c>
      <c r="H147" s="393" t="s">
        <v>526</v>
      </c>
      <c r="I147" s="393" t="s">
        <v>526</v>
      </c>
      <c r="J147" s="393" t="s">
        <v>524</v>
      </c>
    </row>
    <row r="148" spans="1:10" x14ac:dyDescent="0.25">
      <c r="A148" s="409" t="s">
        <v>591</v>
      </c>
      <c r="B148" s="393" t="s">
        <v>526</v>
      </c>
      <c r="C148" s="403" t="s">
        <v>582</v>
      </c>
      <c r="D148" s="403" t="s">
        <v>558</v>
      </c>
      <c r="E148" s="403" t="s">
        <v>526</v>
      </c>
      <c r="F148" s="403" t="s">
        <v>526</v>
      </c>
      <c r="G148" s="393" t="s">
        <v>526</v>
      </c>
      <c r="H148" s="393" t="s">
        <v>526</v>
      </c>
      <c r="I148" s="393" t="s">
        <v>526</v>
      </c>
      <c r="J148" s="393" t="s">
        <v>524</v>
      </c>
    </row>
    <row r="149" spans="1:10" x14ac:dyDescent="0.25">
      <c r="A149" s="409" t="s">
        <v>592</v>
      </c>
      <c r="B149" s="393" t="s">
        <v>553</v>
      </c>
      <c r="C149" s="403" t="s">
        <v>582</v>
      </c>
      <c r="D149" s="403" t="s">
        <v>553</v>
      </c>
      <c r="E149" s="403" t="s">
        <v>553</v>
      </c>
      <c r="F149" s="403" t="s">
        <v>553</v>
      </c>
      <c r="G149" s="393" t="s">
        <v>553</v>
      </c>
      <c r="H149" s="393" t="s">
        <v>553</v>
      </c>
      <c r="I149" s="393" t="s">
        <v>553</v>
      </c>
      <c r="J149" s="393" t="s">
        <v>553</v>
      </c>
    </row>
    <row r="150" spans="1:10" x14ac:dyDescent="0.25">
      <c r="A150" s="409" t="s">
        <v>593</v>
      </c>
      <c r="B150" s="393" t="s">
        <v>553</v>
      </c>
      <c r="C150" s="403" t="s">
        <v>582</v>
      </c>
      <c r="D150" s="403" t="s">
        <v>553</v>
      </c>
      <c r="E150" s="403" t="s">
        <v>553</v>
      </c>
      <c r="F150" s="403" t="s">
        <v>553</v>
      </c>
      <c r="G150" s="393" t="s">
        <v>553</v>
      </c>
      <c r="H150" s="393" t="s">
        <v>553</v>
      </c>
      <c r="I150" s="393" t="s">
        <v>553</v>
      </c>
      <c r="J150" s="393" t="s">
        <v>553</v>
      </c>
    </row>
    <row r="151" spans="1:10" x14ac:dyDescent="0.25">
      <c r="A151" s="409" t="s">
        <v>93</v>
      </c>
      <c r="B151" s="393" t="s">
        <v>526</v>
      </c>
      <c r="C151" s="403" t="s">
        <v>582</v>
      </c>
      <c r="D151" s="403" t="s">
        <v>558</v>
      </c>
      <c r="E151" s="403" t="s">
        <v>526</v>
      </c>
      <c r="F151" s="403" t="s">
        <v>526</v>
      </c>
      <c r="G151" s="393" t="s">
        <v>526</v>
      </c>
      <c r="H151" s="393" t="s">
        <v>526</v>
      </c>
      <c r="I151" s="393" t="s">
        <v>526</v>
      </c>
      <c r="J151" s="393" t="s">
        <v>524</v>
      </c>
    </row>
    <row r="152" spans="1:10" x14ac:dyDescent="0.2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2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2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2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25">
      <c r="A156" s="412" t="s">
        <v>3417</v>
      </c>
      <c r="B156" s="403" t="s">
        <v>553</v>
      </c>
      <c r="C156" s="403" t="s">
        <v>582</v>
      </c>
      <c r="D156" s="403" t="s">
        <v>553</v>
      </c>
      <c r="E156" s="403" t="s">
        <v>553</v>
      </c>
      <c r="F156" s="403" t="s">
        <v>553</v>
      </c>
      <c r="G156" s="403" t="s">
        <v>553</v>
      </c>
      <c r="H156" s="403" t="s">
        <v>553</v>
      </c>
      <c r="I156" s="403" t="s">
        <v>553</v>
      </c>
      <c r="J156" s="403" t="s">
        <v>553</v>
      </c>
    </row>
    <row r="157" spans="1:10" x14ac:dyDescent="0.25">
      <c r="A157" s="412" t="s">
        <v>3418</v>
      </c>
      <c r="B157" s="403" t="s">
        <v>553</v>
      </c>
      <c r="C157" s="403" t="s">
        <v>582</v>
      </c>
      <c r="D157" s="403" t="s">
        <v>553</v>
      </c>
      <c r="E157" s="403" t="s">
        <v>553</v>
      </c>
      <c r="F157" s="403" t="s">
        <v>553</v>
      </c>
      <c r="G157" s="403" t="s">
        <v>553</v>
      </c>
      <c r="H157" s="403" t="s">
        <v>553</v>
      </c>
      <c r="I157" s="403" t="s">
        <v>553</v>
      </c>
      <c r="J157" s="403" t="s">
        <v>553</v>
      </c>
    </row>
    <row r="158" spans="1:10" x14ac:dyDescent="0.25">
      <c r="A158" s="412" t="s">
        <v>3419</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2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2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2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2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25">
      <c r="A163" s="412" t="s">
        <v>3417</v>
      </c>
      <c r="B163" s="393" t="s">
        <v>553</v>
      </c>
      <c r="C163" s="403" t="s">
        <v>582</v>
      </c>
      <c r="D163" s="403" t="s">
        <v>553</v>
      </c>
      <c r="E163" s="403" t="s">
        <v>553</v>
      </c>
      <c r="F163" s="403" t="s">
        <v>553</v>
      </c>
      <c r="G163" s="393" t="s">
        <v>553</v>
      </c>
      <c r="H163" s="393" t="s">
        <v>553</v>
      </c>
      <c r="I163" s="393" t="s">
        <v>553</v>
      </c>
      <c r="J163" s="393" t="s">
        <v>553</v>
      </c>
    </row>
    <row r="164" spans="1:10" x14ac:dyDescent="0.25">
      <c r="A164" s="412" t="s">
        <v>3418</v>
      </c>
      <c r="B164" s="393" t="s">
        <v>553</v>
      </c>
      <c r="C164" s="403" t="s">
        <v>582</v>
      </c>
      <c r="D164" s="403" t="s">
        <v>553</v>
      </c>
      <c r="E164" s="403" t="s">
        <v>553</v>
      </c>
      <c r="F164" s="403" t="s">
        <v>553</v>
      </c>
      <c r="G164" s="393" t="s">
        <v>553</v>
      </c>
      <c r="H164" s="393" t="s">
        <v>553</v>
      </c>
      <c r="I164" s="393" t="s">
        <v>553</v>
      </c>
      <c r="J164" s="393" t="s">
        <v>553</v>
      </c>
    </row>
    <row r="165" spans="1:10" x14ac:dyDescent="0.25">
      <c r="A165" s="412" t="s">
        <v>3419</v>
      </c>
      <c r="B165" s="393" t="s">
        <v>526</v>
      </c>
      <c r="C165" s="403" t="s">
        <v>582</v>
      </c>
      <c r="D165" s="403" t="s">
        <v>558</v>
      </c>
      <c r="E165" s="403" t="s">
        <v>526</v>
      </c>
      <c r="F165" s="403" t="s">
        <v>526</v>
      </c>
      <c r="G165" s="393" t="s">
        <v>526</v>
      </c>
      <c r="H165" s="393" t="s">
        <v>526</v>
      </c>
      <c r="I165" s="393" t="s">
        <v>526</v>
      </c>
      <c r="J165" s="393" t="s">
        <v>524</v>
      </c>
    </row>
    <row r="166" spans="1:10" x14ac:dyDescent="0.2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2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2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2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25">
      <c r="A170" s="412" t="s">
        <v>3417</v>
      </c>
      <c r="B170" s="393" t="s">
        <v>553</v>
      </c>
      <c r="C170" s="403" t="s">
        <v>582</v>
      </c>
      <c r="D170" s="403" t="s">
        <v>553</v>
      </c>
      <c r="E170" s="403" t="s">
        <v>553</v>
      </c>
      <c r="F170" s="403" t="s">
        <v>553</v>
      </c>
      <c r="G170" s="393" t="s">
        <v>553</v>
      </c>
      <c r="H170" s="393" t="s">
        <v>553</v>
      </c>
      <c r="I170" s="393" t="s">
        <v>553</v>
      </c>
      <c r="J170" s="393" t="s">
        <v>553</v>
      </c>
    </row>
    <row r="171" spans="1:10" x14ac:dyDescent="0.25">
      <c r="A171" s="412" t="s">
        <v>3418</v>
      </c>
      <c r="B171" s="393" t="s">
        <v>553</v>
      </c>
      <c r="C171" s="403" t="s">
        <v>582</v>
      </c>
      <c r="D171" s="403" t="s">
        <v>553</v>
      </c>
      <c r="E171" s="403" t="s">
        <v>553</v>
      </c>
      <c r="F171" s="403" t="s">
        <v>553</v>
      </c>
      <c r="G171" s="393" t="s">
        <v>553</v>
      </c>
      <c r="H171" s="393" t="s">
        <v>553</v>
      </c>
      <c r="I171" s="393" t="s">
        <v>553</v>
      </c>
      <c r="J171" s="393" t="s">
        <v>553</v>
      </c>
    </row>
    <row r="172" spans="1:10" x14ac:dyDescent="0.25">
      <c r="A172" s="412" t="s">
        <v>3419</v>
      </c>
      <c r="B172" s="393" t="s">
        <v>526</v>
      </c>
      <c r="C172" s="403" t="s">
        <v>582</v>
      </c>
      <c r="D172" s="403" t="s">
        <v>558</v>
      </c>
      <c r="E172" s="403" t="s">
        <v>526</v>
      </c>
      <c r="F172" s="403" t="s">
        <v>526</v>
      </c>
      <c r="G172" s="393" t="s">
        <v>526</v>
      </c>
      <c r="H172" s="393" t="s">
        <v>526</v>
      </c>
      <c r="I172" s="393" t="s">
        <v>526</v>
      </c>
      <c r="J172" s="393" t="s">
        <v>524</v>
      </c>
    </row>
    <row r="173" spans="1:10" x14ac:dyDescent="0.2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2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2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2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25">
      <c r="A177" s="412" t="s">
        <v>3417</v>
      </c>
      <c r="B177" s="393" t="s">
        <v>553</v>
      </c>
      <c r="C177" s="403" t="s">
        <v>582</v>
      </c>
      <c r="D177" s="403" t="s">
        <v>553</v>
      </c>
      <c r="E177" s="403" t="s">
        <v>553</v>
      </c>
      <c r="F177" s="403" t="s">
        <v>553</v>
      </c>
      <c r="G177" s="393" t="s">
        <v>553</v>
      </c>
      <c r="H177" s="393" t="s">
        <v>553</v>
      </c>
      <c r="I177" s="393" t="s">
        <v>553</v>
      </c>
      <c r="J177" s="393" t="s">
        <v>553</v>
      </c>
    </row>
    <row r="178" spans="1:10" x14ac:dyDescent="0.25">
      <c r="A178" s="412" t="s">
        <v>3418</v>
      </c>
      <c r="B178" s="393" t="s">
        <v>553</v>
      </c>
      <c r="C178" s="403" t="s">
        <v>582</v>
      </c>
      <c r="D178" s="403" t="s">
        <v>553</v>
      </c>
      <c r="E178" s="403" t="s">
        <v>553</v>
      </c>
      <c r="F178" s="403" t="s">
        <v>553</v>
      </c>
      <c r="G178" s="393" t="s">
        <v>553</v>
      </c>
      <c r="H178" s="393" t="s">
        <v>553</v>
      </c>
      <c r="I178" s="393" t="s">
        <v>553</v>
      </c>
      <c r="J178" s="393" t="s">
        <v>553</v>
      </c>
    </row>
    <row r="179" spans="1:10" x14ac:dyDescent="0.25">
      <c r="A179" s="412" t="s">
        <v>3419</v>
      </c>
      <c r="B179" s="393" t="s">
        <v>526</v>
      </c>
      <c r="C179" s="403" t="s">
        <v>582</v>
      </c>
      <c r="D179" s="403" t="s">
        <v>558</v>
      </c>
      <c r="E179" s="403" t="s">
        <v>526</v>
      </c>
      <c r="F179" s="403" t="s">
        <v>526</v>
      </c>
      <c r="G179" s="393" t="s">
        <v>526</v>
      </c>
      <c r="H179" s="393" t="s">
        <v>526</v>
      </c>
      <c r="I179" s="393" t="s">
        <v>526</v>
      </c>
      <c r="J179" s="393" t="s">
        <v>524</v>
      </c>
    </row>
    <row r="180" spans="1:10" x14ac:dyDescent="0.2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2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2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2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25">
      <c r="A184" s="412" t="s">
        <v>3417</v>
      </c>
      <c r="B184" s="393" t="s">
        <v>553</v>
      </c>
      <c r="C184" s="403" t="s">
        <v>582</v>
      </c>
      <c r="D184" s="403" t="s">
        <v>553</v>
      </c>
      <c r="E184" s="403" t="s">
        <v>553</v>
      </c>
      <c r="F184" s="403" t="s">
        <v>553</v>
      </c>
      <c r="G184" s="393" t="s">
        <v>553</v>
      </c>
      <c r="H184" s="393" t="s">
        <v>553</v>
      </c>
      <c r="I184" s="393" t="s">
        <v>553</v>
      </c>
      <c r="J184" s="393" t="s">
        <v>553</v>
      </c>
    </row>
    <row r="185" spans="1:10" x14ac:dyDescent="0.25">
      <c r="A185" s="412" t="s">
        <v>3418</v>
      </c>
      <c r="B185" s="393" t="s">
        <v>553</v>
      </c>
      <c r="C185" s="403" t="s">
        <v>582</v>
      </c>
      <c r="D185" s="403" t="s">
        <v>553</v>
      </c>
      <c r="E185" s="403" t="s">
        <v>553</v>
      </c>
      <c r="F185" s="403" t="s">
        <v>553</v>
      </c>
      <c r="G185" s="393" t="s">
        <v>553</v>
      </c>
      <c r="H185" s="393" t="s">
        <v>553</v>
      </c>
      <c r="I185" s="393" t="s">
        <v>553</v>
      </c>
      <c r="J185" s="393" t="s">
        <v>553</v>
      </c>
    </row>
    <row r="186" spans="1:10" x14ac:dyDescent="0.25">
      <c r="A186" s="412" t="s">
        <v>3419</v>
      </c>
      <c r="B186" s="393" t="s">
        <v>526</v>
      </c>
      <c r="C186" s="403" t="s">
        <v>582</v>
      </c>
      <c r="D186" s="403" t="s">
        <v>558</v>
      </c>
      <c r="E186" s="403" t="s">
        <v>526</v>
      </c>
      <c r="F186" s="403" t="s">
        <v>526</v>
      </c>
      <c r="G186" s="393" t="s">
        <v>526</v>
      </c>
      <c r="H186" s="393" t="s">
        <v>526</v>
      </c>
      <c r="I186" s="393" t="s">
        <v>526</v>
      </c>
      <c r="J186" s="393" t="s">
        <v>524</v>
      </c>
    </row>
    <row r="187" spans="1:10" x14ac:dyDescent="0.2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2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2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2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25">
      <c r="A191" s="412" t="s">
        <v>3417</v>
      </c>
      <c r="B191" s="393" t="s">
        <v>553</v>
      </c>
      <c r="C191" s="403" t="s">
        <v>582</v>
      </c>
      <c r="D191" s="403" t="s">
        <v>553</v>
      </c>
      <c r="E191" s="403" t="s">
        <v>553</v>
      </c>
      <c r="F191" s="403" t="s">
        <v>553</v>
      </c>
      <c r="G191" s="393" t="s">
        <v>553</v>
      </c>
      <c r="H191" s="393" t="s">
        <v>553</v>
      </c>
      <c r="I191" s="393" t="s">
        <v>553</v>
      </c>
      <c r="J191" s="393" t="s">
        <v>553</v>
      </c>
    </row>
    <row r="192" spans="1:10" x14ac:dyDescent="0.25">
      <c r="A192" s="412" t="s">
        <v>3418</v>
      </c>
      <c r="B192" s="393" t="s">
        <v>553</v>
      </c>
      <c r="C192" s="403" t="s">
        <v>582</v>
      </c>
      <c r="D192" s="403" t="s">
        <v>553</v>
      </c>
      <c r="E192" s="403" t="s">
        <v>553</v>
      </c>
      <c r="F192" s="403" t="s">
        <v>553</v>
      </c>
      <c r="G192" s="393" t="s">
        <v>553</v>
      </c>
      <c r="H192" s="393" t="s">
        <v>553</v>
      </c>
      <c r="I192" s="393" t="s">
        <v>553</v>
      </c>
      <c r="J192" s="393" t="s">
        <v>553</v>
      </c>
    </row>
    <row r="193" spans="1:10" x14ac:dyDescent="0.25">
      <c r="A193" s="412" t="s">
        <v>3419</v>
      </c>
      <c r="B193" s="393" t="s">
        <v>526</v>
      </c>
      <c r="C193" s="403" t="s">
        <v>582</v>
      </c>
      <c r="D193" s="403" t="s">
        <v>558</v>
      </c>
      <c r="E193" s="403" t="s">
        <v>526</v>
      </c>
      <c r="F193" s="403" t="s">
        <v>526</v>
      </c>
      <c r="G193" s="393" t="s">
        <v>526</v>
      </c>
      <c r="H193" s="393" t="s">
        <v>526</v>
      </c>
      <c r="I193" s="393" t="s">
        <v>526</v>
      </c>
      <c r="J193" s="393" t="s">
        <v>524</v>
      </c>
    </row>
    <row r="194" spans="1:10" x14ac:dyDescent="0.2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2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2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2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25">
      <c r="A198" s="412" t="s">
        <v>3417</v>
      </c>
      <c r="B198" s="393" t="s">
        <v>553</v>
      </c>
      <c r="C198" s="403" t="s">
        <v>582</v>
      </c>
      <c r="D198" s="403" t="s">
        <v>553</v>
      </c>
      <c r="E198" s="403" t="s">
        <v>553</v>
      </c>
      <c r="F198" s="403" t="s">
        <v>553</v>
      </c>
      <c r="G198" s="393" t="s">
        <v>553</v>
      </c>
      <c r="H198" s="393" t="s">
        <v>553</v>
      </c>
      <c r="I198" s="393" t="s">
        <v>553</v>
      </c>
      <c r="J198" s="393" t="s">
        <v>553</v>
      </c>
    </row>
    <row r="199" spans="1:10" x14ac:dyDescent="0.25">
      <c r="A199" s="414" t="s">
        <v>3418</v>
      </c>
      <c r="B199" s="393" t="s">
        <v>553</v>
      </c>
      <c r="C199" s="403" t="s">
        <v>582</v>
      </c>
      <c r="D199" s="403" t="s">
        <v>553</v>
      </c>
      <c r="E199" s="403" t="s">
        <v>553</v>
      </c>
      <c r="F199" s="403" t="s">
        <v>553</v>
      </c>
      <c r="G199" s="393" t="s">
        <v>553</v>
      </c>
      <c r="H199" s="393" t="s">
        <v>553</v>
      </c>
      <c r="I199" s="393" t="s">
        <v>553</v>
      </c>
      <c r="J199" s="393" t="s">
        <v>553</v>
      </c>
    </row>
    <row r="200" spans="1:10" x14ac:dyDescent="0.25">
      <c r="A200" s="412" t="s">
        <v>3419</v>
      </c>
      <c r="B200" s="393" t="s">
        <v>526</v>
      </c>
      <c r="C200" s="403" t="s">
        <v>582</v>
      </c>
      <c r="D200" s="403" t="s">
        <v>558</v>
      </c>
      <c r="E200" s="403" t="s">
        <v>526</v>
      </c>
      <c r="F200" s="403" t="s">
        <v>526</v>
      </c>
      <c r="G200" s="393" t="s">
        <v>526</v>
      </c>
      <c r="H200" s="393" t="s">
        <v>526</v>
      </c>
      <c r="I200" s="393" t="s">
        <v>526</v>
      </c>
      <c r="J200" s="393" t="s">
        <v>524</v>
      </c>
    </row>
    <row r="201" spans="1:10" x14ac:dyDescent="0.25">
      <c r="A201" s="413" t="s">
        <v>3420</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2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2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2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2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2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25">
      <c r="A207" s="415" t="s">
        <v>592</v>
      </c>
      <c r="B207" s="393" t="s">
        <v>553</v>
      </c>
      <c r="C207" s="403" t="s">
        <v>582</v>
      </c>
      <c r="D207" s="403" t="s">
        <v>553</v>
      </c>
      <c r="E207" s="403" t="s">
        <v>553</v>
      </c>
      <c r="F207" s="403" t="s">
        <v>553</v>
      </c>
      <c r="G207" s="393" t="s">
        <v>553</v>
      </c>
      <c r="H207" s="393" t="s">
        <v>553</v>
      </c>
      <c r="I207" s="393" t="s">
        <v>553</v>
      </c>
      <c r="J207" s="393" t="s">
        <v>553</v>
      </c>
    </row>
    <row r="208" spans="1:10" x14ac:dyDescent="0.25">
      <c r="A208" s="415" t="s">
        <v>593</v>
      </c>
      <c r="B208" s="393" t="s">
        <v>553</v>
      </c>
      <c r="C208" s="403" t="s">
        <v>582</v>
      </c>
      <c r="D208" s="403" t="s">
        <v>553</v>
      </c>
      <c r="E208" s="403" t="s">
        <v>553</v>
      </c>
      <c r="F208" s="403" t="s">
        <v>553</v>
      </c>
      <c r="G208" s="393" t="s">
        <v>553</v>
      </c>
      <c r="H208" s="393" t="s">
        <v>553</v>
      </c>
      <c r="I208" s="393" t="s">
        <v>553</v>
      </c>
      <c r="J208" s="393" t="s">
        <v>553</v>
      </c>
    </row>
    <row r="209" spans="1:10" x14ac:dyDescent="0.2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2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2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25">
      <c r="A212" s="404" t="s">
        <v>584</v>
      </c>
      <c r="B212" s="403" t="s">
        <v>553</v>
      </c>
      <c r="C212" s="403" t="s">
        <v>582</v>
      </c>
      <c r="D212" s="403" t="s">
        <v>553</v>
      </c>
      <c r="E212" s="403" t="s">
        <v>553</v>
      </c>
      <c r="F212" s="403" t="s">
        <v>553</v>
      </c>
      <c r="G212" s="403" t="s">
        <v>553</v>
      </c>
      <c r="H212" s="403" t="s">
        <v>553</v>
      </c>
      <c r="I212" s="403" t="s">
        <v>553</v>
      </c>
    </row>
    <row r="213" spans="1:10" x14ac:dyDescent="0.2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25">
      <c r="A214" s="404" t="s">
        <v>3412</v>
      </c>
      <c r="B214" s="403" t="s">
        <v>598</v>
      </c>
      <c r="C214" s="403" t="s">
        <v>582</v>
      </c>
      <c r="D214" s="403" t="s">
        <v>598</v>
      </c>
      <c r="E214" s="403" t="s">
        <v>3284</v>
      </c>
      <c r="F214" s="403" t="s">
        <v>3284</v>
      </c>
      <c r="G214" s="403" t="s">
        <v>598</v>
      </c>
      <c r="H214" s="403" t="s">
        <v>3284</v>
      </c>
      <c r="I214" s="403" t="s">
        <v>3284</v>
      </c>
    </row>
    <row r="215" spans="1:10" x14ac:dyDescent="0.25">
      <c r="A215" s="404" t="s">
        <v>3414</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25">
      <c r="A216" s="80" t="s">
        <v>3421</v>
      </c>
      <c r="B216" s="403">
        <v>2520593.7655260009</v>
      </c>
      <c r="C216" s="403" t="s">
        <v>582</v>
      </c>
      <c r="D216" s="398" t="s">
        <v>196</v>
      </c>
      <c r="E216" s="398" t="s">
        <v>196</v>
      </c>
      <c r="F216" s="398" t="s">
        <v>196</v>
      </c>
      <c r="G216" s="403">
        <v>171223.03700227189</v>
      </c>
      <c r="H216" s="403">
        <v>2.0771880881664</v>
      </c>
      <c r="I216" s="403">
        <v>5.2994341437007098</v>
      </c>
    </row>
    <row r="217" spans="1:10" x14ac:dyDescent="0.2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2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25">
      <c r="A219" s="404" t="s">
        <v>93</v>
      </c>
      <c r="B219" s="393" t="s">
        <v>553</v>
      </c>
      <c r="C219" s="403" t="s">
        <v>582</v>
      </c>
      <c r="D219" s="403" t="s">
        <v>553</v>
      </c>
      <c r="E219" s="403" t="s">
        <v>553</v>
      </c>
      <c r="F219" s="403" t="s">
        <v>553</v>
      </c>
      <c r="G219" s="393" t="s">
        <v>553</v>
      </c>
      <c r="H219" s="393" t="s">
        <v>553</v>
      </c>
      <c r="I219" s="393" t="s">
        <v>553</v>
      </c>
    </row>
    <row r="220" spans="1:10" x14ac:dyDescent="0.25">
      <c r="A220" s="417" t="s">
        <v>3422</v>
      </c>
      <c r="B220" s="403">
        <v>23026953.430004109</v>
      </c>
      <c r="C220" s="403" t="s">
        <v>582</v>
      </c>
      <c r="D220" s="398" t="s">
        <v>196</v>
      </c>
      <c r="E220" s="398" t="s">
        <v>196</v>
      </c>
      <c r="F220" s="398" t="s">
        <v>196</v>
      </c>
      <c r="G220" s="403">
        <v>1543321.2357623461</v>
      </c>
      <c r="H220" s="403">
        <v>96.244370350390938</v>
      </c>
      <c r="I220" s="403">
        <v>107.93538834374699</v>
      </c>
    </row>
    <row r="221" spans="1:10" x14ac:dyDescent="0.2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2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2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25">
      <c r="A224" s="404" t="s">
        <v>3423</v>
      </c>
      <c r="B224" s="403" t="s">
        <v>598</v>
      </c>
      <c r="C224" s="403" t="s">
        <v>582</v>
      </c>
      <c r="D224" s="398" t="s">
        <v>196</v>
      </c>
      <c r="E224" s="398" t="s">
        <v>196</v>
      </c>
      <c r="F224" s="398" t="s">
        <v>196</v>
      </c>
      <c r="G224" s="403" t="s">
        <v>598</v>
      </c>
      <c r="H224" s="403">
        <v>1.1155517503383201</v>
      </c>
      <c r="I224" s="403">
        <v>1.5879024829000001E-4</v>
      </c>
    </row>
    <row r="225" spans="1:9" x14ac:dyDescent="0.2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25">
      <c r="A226" s="404" t="s">
        <v>3414</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25">
      <c r="A227" s="404" t="s">
        <v>3424</v>
      </c>
      <c r="B227" s="403" t="s">
        <v>598</v>
      </c>
      <c r="C227" s="403" t="s">
        <v>582</v>
      </c>
      <c r="D227" s="398" t="s">
        <v>196</v>
      </c>
      <c r="E227" s="398" t="s">
        <v>196</v>
      </c>
      <c r="F227" s="398" t="s">
        <v>196</v>
      </c>
      <c r="G227" s="403" t="s">
        <v>598</v>
      </c>
      <c r="H227" s="403" t="s">
        <v>3284</v>
      </c>
      <c r="I227" s="403" t="s">
        <v>3284</v>
      </c>
    </row>
    <row r="228" spans="1:9" x14ac:dyDescent="0.2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2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2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2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25">
      <c r="A232" s="404" t="s">
        <v>3423</v>
      </c>
      <c r="B232" s="403" t="s">
        <v>526</v>
      </c>
      <c r="C232" s="403" t="s">
        <v>582</v>
      </c>
      <c r="D232" s="398" t="s">
        <v>196</v>
      </c>
      <c r="E232" s="398" t="s">
        <v>196</v>
      </c>
      <c r="F232" s="398" t="s">
        <v>196</v>
      </c>
      <c r="G232" s="403" t="s">
        <v>526</v>
      </c>
      <c r="H232" s="403" t="s">
        <v>553</v>
      </c>
      <c r="I232" s="403" t="s">
        <v>553</v>
      </c>
    </row>
    <row r="233" spans="1:9" x14ac:dyDescent="0.25">
      <c r="A233" s="415" t="s">
        <v>610</v>
      </c>
      <c r="B233" s="393" t="s">
        <v>526</v>
      </c>
      <c r="C233" s="403" t="s">
        <v>582</v>
      </c>
      <c r="D233" s="403" t="s">
        <v>526</v>
      </c>
      <c r="E233" s="403" t="s">
        <v>553</v>
      </c>
      <c r="F233" s="403" t="s">
        <v>553</v>
      </c>
      <c r="G233" s="393" t="s">
        <v>526</v>
      </c>
      <c r="H233" s="393" t="s">
        <v>553</v>
      </c>
      <c r="I233" s="393" t="s">
        <v>553</v>
      </c>
    </row>
    <row r="234" spans="1:9" x14ac:dyDescent="0.2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25">
      <c r="A235" s="404" t="s">
        <v>3414</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25">
      <c r="A236" s="404" t="s">
        <v>3424</v>
      </c>
      <c r="B236" s="403" t="s">
        <v>526</v>
      </c>
      <c r="C236" s="403" t="s">
        <v>582</v>
      </c>
      <c r="D236" s="398" t="s">
        <v>196</v>
      </c>
      <c r="E236" s="398" t="s">
        <v>196</v>
      </c>
      <c r="F236" s="398" t="s">
        <v>196</v>
      </c>
      <c r="G236" s="403" t="s">
        <v>526</v>
      </c>
      <c r="H236" s="403" t="s">
        <v>526</v>
      </c>
      <c r="I236" s="403" t="s">
        <v>526</v>
      </c>
    </row>
    <row r="237" spans="1:9" x14ac:dyDescent="0.25">
      <c r="A237" s="415" t="s">
        <v>88</v>
      </c>
      <c r="B237" s="393" t="s">
        <v>526</v>
      </c>
      <c r="C237" s="403" t="s">
        <v>582</v>
      </c>
      <c r="D237" s="403" t="s">
        <v>526</v>
      </c>
      <c r="E237" s="403" t="s">
        <v>526</v>
      </c>
      <c r="F237" s="403" t="s">
        <v>526</v>
      </c>
      <c r="G237" s="393" t="s">
        <v>526</v>
      </c>
      <c r="H237" s="393" t="s">
        <v>526</v>
      </c>
      <c r="I237" s="393" t="s">
        <v>526</v>
      </c>
    </row>
    <row r="238" spans="1:9" x14ac:dyDescent="0.2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2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2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2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25">
      <c r="A242" s="404" t="s">
        <v>3423</v>
      </c>
      <c r="B242" s="403" t="s">
        <v>526</v>
      </c>
      <c r="C242" s="403" t="s">
        <v>582</v>
      </c>
      <c r="D242" s="398" t="s">
        <v>196</v>
      </c>
      <c r="E242" s="398" t="s">
        <v>196</v>
      </c>
      <c r="F242" s="398" t="s">
        <v>196</v>
      </c>
      <c r="G242" s="403" t="s">
        <v>526</v>
      </c>
      <c r="H242" s="403">
        <v>1.0519629843E-4</v>
      </c>
      <c r="I242" s="403">
        <v>1.355960522E-5</v>
      </c>
    </row>
    <row r="243" spans="1:9" x14ac:dyDescent="0.25">
      <c r="A243" s="415" t="s">
        <v>610</v>
      </c>
      <c r="B243" s="393" t="s">
        <v>526</v>
      </c>
      <c r="C243" s="403" t="s">
        <v>582</v>
      </c>
      <c r="D243" s="403" t="s">
        <v>526</v>
      </c>
      <c r="E243" s="403" t="s">
        <v>526</v>
      </c>
      <c r="F243" s="403" t="s">
        <v>526</v>
      </c>
      <c r="G243" s="393" t="s">
        <v>526</v>
      </c>
      <c r="H243" s="393">
        <v>1.0519629843E-4</v>
      </c>
      <c r="I243" s="393">
        <v>1.355960522E-5</v>
      </c>
    </row>
    <row r="244" spans="1:9" x14ac:dyDescent="0.2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25">
      <c r="A245" s="404" t="s">
        <v>3414</v>
      </c>
      <c r="B245" s="393" t="s">
        <v>526</v>
      </c>
      <c r="C245" s="403" t="s">
        <v>582</v>
      </c>
      <c r="D245" s="403" t="s">
        <v>526</v>
      </c>
      <c r="E245" s="403" t="s">
        <v>526</v>
      </c>
      <c r="F245" s="403" t="s">
        <v>526</v>
      </c>
      <c r="G245" s="393" t="s">
        <v>526</v>
      </c>
      <c r="H245" s="393">
        <v>1.8589818869899999E-3</v>
      </c>
      <c r="I245" s="393">
        <v>2.8303269886699998E-3</v>
      </c>
    </row>
    <row r="246" spans="1:9" x14ac:dyDescent="0.25">
      <c r="A246" s="404" t="s">
        <v>3424</v>
      </c>
      <c r="B246" s="403" t="s">
        <v>553</v>
      </c>
      <c r="C246" s="403" t="s">
        <v>582</v>
      </c>
      <c r="D246" s="398" t="s">
        <v>196</v>
      </c>
      <c r="E246" s="398" t="s">
        <v>196</v>
      </c>
      <c r="F246" s="398" t="s">
        <v>196</v>
      </c>
      <c r="G246" s="403" t="s">
        <v>553</v>
      </c>
      <c r="H246" s="403" t="s">
        <v>553</v>
      </c>
      <c r="I246" s="403" t="s">
        <v>553</v>
      </c>
    </row>
    <row r="247" spans="1:9" x14ac:dyDescent="0.2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2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2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2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25">
      <c r="A251" s="404" t="s">
        <v>3425</v>
      </c>
      <c r="B251" s="403" t="s">
        <v>526</v>
      </c>
      <c r="C251" s="403" t="s">
        <v>582</v>
      </c>
      <c r="D251" s="398" t="s">
        <v>196</v>
      </c>
      <c r="E251" s="398" t="s">
        <v>196</v>
      </c>
      <c r="F251" s="398" t="s">
        <v>196</v>
      </c>
      <c r="G251" s="403" t="s">
        <v>526</v>
      </c>
      <c r="H251" s="403">
        <v>1.1154465540398899</v>
      </c>
      <c r="I251" s="403">
        <v>1.4523064306999999E-4</v>
      </c>
    </row>
    <row r="252" spans="1:9" x14ac:dyDescent="0.25">
      <c r="A252" s="415" t="s">
        <v>610</v>
      </c>
      <c r="B252" s="393" t="s">
        <v>526</v>
      </c>
      <c r="C252" s="403" t="s">
        <v>582</v>
      </c>
      <c r="D252" s="403" t="s">
        <v>526</v>
      </c>
      <c r="E252" s="403" t="s">
        <v>526</v>
      </c>
      <c r="F252" s="403" t="s">
        <v>526</v>
      </c>
      <c r="G252" s="393" t="s">
        <v>526</v>
      </c>
      <c r="H252" s="393">
        <v>1.1154465540398899</v>
      </c>
      <c r="I252" s="393">
        <v>1.4523064306999999E-4</v>
      </c>
    </row>
    <row r="253" spans="1:9" x14ac:dyDescent="0.2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25">
      <c r="A254" s="404" t="s">
        <v>3414</v>
      </c>
      <c r="B254" s="393" t="s">
        <v>526</v>
      </c>
      <c r="C254" s="403" t="s">
        <v>582</v>
      </c>
      <c r="D254" s="403" t="s">
        <v>526</v>
      </c>
      <c r="E254" s="403" t="s">
        <v>526</v>
      </c>
      <c r="F254" s="403" t="s">
        <v>526</v>
      </c>
      <c r="G254" s="393" t="s">
        <v>526</v>
      </c>
      <c r="H254" s="393">
        <v>2.3299869973900001E-3</v>
      </c>
      <c r="I254" s="393">
        <v>1.2988955705600001E-3</v>
      </c>
    </row>
    <row r="255" spans="1:9" x14ac:dyDescent="0.25">
      <c r="A255" s="404" t="s">
        <v>3424</v>
      </c>
      <c r="B255" s="403" t="s">
        <v>553</v>
      </c>
      <c r="C255" s="403" t="s">
        <v>582</v>
      </c>
      <c r="D255" s="398" t="s">
        <v>196</v>
      </c>
      <c r="E255" s="398" t="s">
        <v>196</v>
      </c>
      <c r="F255" s="398" t="s">
        <v>196</v>
      </c>
      <c r="G255" s="403" t="s">
        <v>553</v>
      </c>
      <c r="H255" s="403" t="s">
        <v>553</v>
      </c>
      <c r="I255" s="403" t="s">
        <v>553</v>
      </c>
    </row>
    <row r="256" spans="1:9" x14ac:dyDescent="0.2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2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25">
      <c r="A258" s="404" t="s">
        <v>607</v>
      </c>
      <c r="B258" s="393" t="s">
        <v>553</v>
      </c>
      <c r="C258" s="403" t="s">
        <v>582</v>
      </c>
      <c r="D258" s="403" t="s">
        <v>553</v>
      </c>
      <c r="E258" s="403" t="s">
        <v>553</v>
      </c>
      <c r="F258" s="403" t="s">
        <v>553</v>
      </c>
      <c r="G258" s="393" t="s">
        <v>553</v>
      </c>
      <c r="H258" s="393" t="s">
        <v>553</v>
      </c>
      <c r="I258" s="393" t="s">
        <v>553</v>
      </c>
    </row>
    <row r="259" spans="1:9" x14ac:dyDescent="0.25">
      <c r="A259" s="404" t="s">
        <v>608</v>
      </c>
      <c r="B259" s="393" t="s">
        <v>553</v>
      </c>
      <c r="C259" s="403" t="s">
        <v>582</v>
      </c>
      <c r="D259" s="403" t="s">
        <v>553</v>
      </c>
      <c r="E259" s="403" t="s">
        <v>553</v>
      </c>
      <c r="F259" s="403" t="s">
        <v>553</v>
      </c>
      <c r="G259" s="393" t="s">
        <v>553</v>
      </c>
      <c r="H259" s="393" t="s">
        <v>553</v>
      </c>
      <c r="I259" s="393" t="s">
        <v>553</v>
      </c>
    </row>
    <row r="260" spans="1:9" x14ac:dyDescent="0.25">
      <c r="A260" s="404" t="s">
        <v>3423</v>
      </c>
      <c r="B260" s="403" t="s">
        <v>553</v>
      </c>
      <c r="C260" s="403" t="s">
        <v>582</v>
      </c>
      <c r="D260" s="398" t="s">
        <v>196</v>
      </c>
      <c r="E260" s="398" t="s">
        <v>196</v>
      </c>
      <c r="F260" s="398" t="s">
        <v>196</v>
      </c>
      <c r="G260" s="403" t="s">
        <v>553</v>
      </c>
      <c r="H260" s="403" t="s">
        <v>553</v>
      </c>
      <c r="I260" s="403" t="s">
        <v>553</v>
      </c>
    </row>
    <row r="261" spans="1:9" x14ac:dyDescent="0.25">
      <c r="A261" s="404" t="s">
        <v>585</v>
      </c>
      <c r="B261" s="393" t="s">
        <v>553</v>
      </c>
      <c r="C261" s="403" t="s">
        <v>582</v>
      </c>
      <c r="D261" s="403" t="s">
        <v>553</v>
      </c>
      <c r="E261" s="403" t="s">
        <v>553</v>
      </c>
      <c r="F261" s="403" t="s">
        <v>553</v>
      </c>
      <c r="G261" s="393" t="s">
        <v>553</v>
      </c>
      <c r="H261" s="393" t="s">
        <v>553</v>
      </c>
      <c r="I261" s="393" t="s">
        <v>553</v>
      </c>
    </row>
    <row r="262" spans="1:9" x14ac:dyDescent="0.25">
      <c r="A262" s="404" t="s">
        <v>3414</v>
      </c>
      <c r="B262" s="393" t="s">
        <v>526</v>
      </c>
      <c r="C262" s="403" t="s">
        <v>582</v>
      </c>
      <c r="D262" s="403" t="s">
        <v>526</v>
      </c>
      <c r="E262" s="403" t="s">
        <v>551</v>
      </c>
      <c r="F262" s="403" t="s">
        <v>551</v>
      </c>
      <c r="G262" s="393" t="s">
        <v>526</v>
      </c>
      <c r="H262" s="393" t="s">
        <v>551</v>
      </c>
      <c r="I262" s="393" t="s">
        <v>551</v>
      </c>
    </row>
    <row r="263" spans="1:9" x14ac:dyDescent="0.25">
      <c r="A263" s="404" t="s">
        <v>3424</v>
      </c>
      <c r="B263" s="403" t="s">
        <v>553</v>
      </c>
      <c r="C263" s="403" t="s">
        <v>582</v>
      </c>
      <c r="D263" s="398" t="s">
        <v>196</v>
      </c>
      <c r="E263" s="398" t="s">
        <v>196</v>
      </c>
      <c r="F263" s="398" t="s">
        <v>196</v>
      </c>
      <c r="G263" s="403" t="s">
        <v>553</v>
      </c>
      <c r="H263" s="403" t="s">
        <v>553</v>
      </c>
      <c r="I263" s="403" t="s">
        <v>553</v>
      </c>
    </row>
    <row r="264" spans="1:9" x14ac:dyDescent="0.25">
      <c r="A264" s="418" t="s">
        <v>614</v>
      </c>
      <c r="B264" s="403" t="s">
        <v>553</v>
      </c>
      <c r="C264" s="403" t="s">
        <v>582</v>
      </c>
      <c r="D264" s="398" t="s">
        <v>196</v>
      </c>
      <c r="E264" s="398" t="s">
        <v>196</v>
      </c>
      <c r="F264" s="398" t="s">
        <v>196</v>
      </c>
      <c r="G264" s="403" t="s">
        <v>553</v>
      </c>
      <c r="H264" s="403" t="s">
        <v>558</v>
      </c>
      <c r="I264" s="403" t="s">
        <v>558</v>
      </c>
    </row>
    <row r="265" spans="1:9" x14ac:dyDescent="0.25">
      <c r="A265" s="409" t="s">
        <v>615</v>
      </c>
      <c r="B265" s="403" t="s">
        <v>553</v>
      </c>
      <c r="C265" s="403" t="s">
        <v>582</v>
      </c>
      <c r="D265" s="398" t="s">
        <v>196</v>
      </c>
      <c r="E265" s="398" t="s">
        <v>196</v>
      </c>
      <c r="F265" s="398" t="s">
        <v>196</v>
      </c>
      <c r="G265" s="403" t="s">
        <v>553</v>
      </c>
      <c r="H265" s="403" t="s">
        <v>558</v>
      </c>
      <c r="I265" s="403" t="s">
        <v>558</v>
      </c>
    </row>
    <row r="266" spans="1:9" x14ac:dyDescent="0.25">
      <c r="A266" s="415" t="s">
        <v>606</v>
      </c>
      <c r="B266" s="393" t="s">
        <v>553</v>
      </c>
      <c r="C266" s="403" t="s">
        <v>582</v>
      </c>
      <c r="D266" s="403" t="s">
        <v>553</v>
      </c>
      <c r="E266" s="403" t="s">
        <v>526</v>
      </c>
      <c r="F266" s="403" t="s">
        <v>526</v>
      </c>
      <c r="G266" s="393" t="s">
        <v>553</v>
      </c>
      <c r="H266" s="393" t="s">
        <v>526</v>
      </c>
      <c r="I266" s="393" t="s">
        <v>526</v>
      </c>
    </row>
    <row r="267" spans="1:9" x14ac:dyDescent="0.25">
      <c r="A267" s="415" t="s">
        <v>616</v>
      </c>
      <c r="B267" s="393" t="s">
        <v>553</v>
      </c>
      <c r="C267" s="403" t="s">
        <v>582</v>
      </c>
      <c r="D267" s="403" t="s">
        <v>553</v>
      </c>
      <c r="E267" s="403" t="s">
        <v>526</v>
      </c>
      <c r="F267" s="403" t="s">
        <v>526</v>
      </c>
      <c r="G267" s="393" t="s">
        <v>553</v>
      </c>
      <c r="H267" s="393" t="s">
        <v>526</v>
      </c>
      <c r="I267" s="393" t="s">
        <v>526</v>
      </c>
    </row>
    <row r="268" spans="1:9" x14ac:dyDescent="0.25">
      <c r="A268" s="415" t="s">
        <v>617</v>
      </c>
      <c r="B268" s="393" t="s">
        <v>553</v>
      </c>
      <c r="C268" s="403" t="s">
        <v>582</v>
      </c>
      <c r="D268" s="403" t="s">
        <v>553</v>
      </c>
      <c r="E268" s="403" t="s">
        <v>526</v>
      </c>
      <c r="F268" s="403" t="s">
        <v>526</v>
      </c>
      <c r="G268" s="393" t="s">
        <v>553</v>
      </c>
      <c r="H268" s="393" t="s">
        <v>526</v>
      </c>
      <c r="I268" s="393" t="s">
        <v>526</v>
      </c>
    </row>
    <row r="269" spans="1:9" x14ac:dyDescent="0.25">
      <c r="A269" s="415" t="s">
        <v>618</v>
      </c>
      <c r="B269" s="403" t="s">
        <v>553</v>
      </c>
      <c r="C269" s="403" t="s">
        <v>582</v>
      </c>
      <c r="D269" s="398" t="s">
        <v>196</v>
      </c>
      <c r="E269" s="398" t="s">
        <v>196</v>
      </c>
      <c r="F269" s="398" t="s">
        <v>196</v>
      </c>
      <c r="G269" s="403" t="s">
        <v>553</v>
      </c>
      <c r="H269" s="403" t="s">
        <v>526</v>
      </c>
      <c r="I269" s="403" t="s">
        <v>526</v>
      </c>
    </row>
    <row r="270" spans="1:9" x14ac:dyDescent="0.25">
      <c r="A270" s="415" t="s">
        <v>591</v>
      </c>
      <c r="B270" s="393" t="s">
        <v>553</v>
      </c>
      <c r="C270" s="403" t="s">
        <v>582</v>
      </c>
      <c r="D270" s="403" t="s">
        <v>553</v>
      </c>
      <c r="E270" s="403" t="s">
        <v>526</v>
      </c>
      <c r="F270" s="403" t="s">
        <v>526</v>
      </c>
      <c r="G270" s="393" t="s">
        <v>553</v>
      </c>
      <c r="H270" s="393" t="s">
        <v>526</v>
      </c>
      <c r="I270" s="393" t="s">
        <v>526</v>
      </c>
    </row>
    <row r="271" spans="1:9" x14ac:dyDescent="0.25">
      <c r="A271" s="415" t="s">
        <v>93</v>
      </c>
      <c r="B271" s="393" t="s">
        <v>553</v>
      </c>
      <c r="C271" s="403" t="s">
        <v>582</v>
      </c>
      <c r="D271" s="403" t="s">
        <v>553</v>
      </c>
      <c r="E271" s="403" t="s">
        <v>526</v>
      </c>
      <c r="F271" s="403" t="s">
        <v>526</v>
      </c>
      <c r="G271" s="393" t="s">
        <v>553</v>
      </c>
      <c r="H271" s="393" t="s">
        <v>526</v>
      </c>
      <c r="I271" s="393" t="s">
        <v>526</v>
      </c>
    </row>
    <row r="272" spans="1:9" x14ac:dyDescent="0.25">
      <c r="A272" s="415" t="s">
        <v>619</v>
      </c>
      <c r="B272" s="403" t="s">
        <v>553</v>
      </c>
      <c r="C272" s="403" t="s">
        <v>582</v>
      </c>
      <c r="D272" s="398" t="s">
        <v>196</v>
      </c>
      <c r="E272" s="398" t="s">
        <v>196</v>
      </c>
      <c r="F272" s="398" t="s">
        <v>196</v>
      </c>
      <c r="G272" s="403" t="s">
        <v>553</v>
      </c>
      <c r="H272" s="403" t="s">
        <v>524</v>
      </c>
      <c r="I272" s="403" t="s">
        <v>524</v>
      </c>
    </row>
    <row r="273" spans="1:10" x14ac:dyDescent="0.2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2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25">
      <c r="A275" s="404" t="s">
        <v>584</v>
      </c>
      <c r="B275" s="393" t="s">
        <v>553</v>
      </c>
      <c r="C275" s="403" t="s">
        <v>582</v>
      </c>
      <c r="D275" s="403" t="s">
        <v>553</v>
      </c>
      <c r="E275" s="403" t="s">
        <v>553</v>
      </c>
      <c r="F275" s="403" t="s">
        <v>553</v>
      </c>
      <c r="G275" s="393" t="s">
        <v>553</v>
      </c>
      <c r="H275" s="393" t="s">
        <v>553</v>
      </c>
      <c r="I275" s="393" t="s">
        <v>553</v>
      </c>
    </row>
    <row r="276" spans="1:10" x14ac:dyDescent="0.25">
      <c r="A276" s="404" t="s">
        <v>585</v>
      </c>
      <c r="B276" s="393" t="s">
        <v>526</v>
      </c>
      <c r="C276" s="403" t="s">
        <v>582</v>
      </c>
      <c r="D276" s="403" t="s">
        <v>526</v>
      </c>
      <c r="E276" s="403" t="s">
        <v>526</v>
      </c>
      <c r="F276" s="403" t="s">
        <v>526</v>
      </c>
      <c r="G276" s="393" t="s">
        <v>526</v>
      </c>
      <c r="H276" s="393" t="s">
        <v>526</v>
      </c>
      <c r="I276" s="393" t="s">
        <v>526</v>
      </c>
    </row>
    <row r="277" spans="1:10" x14ac:dyDescent="0.25">
      <c r="A277" s="404" t="s">
        <v>3414</v>
      </c>
      <c r="B277" s="393" t="s">
        <v>526</v>
      </c>
      <c r="C277" s="403" t="s">
        <v>582</v>
      </c>
      <c r="D277" s="403" t="s">
        <v>526</v>
      </c>
      <c r="E277" s="403" t="s">
        <v>551</v>
      </c>
      <c r="F277" s="403" t="s">
        <v>551</v>
      </c>
      <c r="G277" s="393" t="s">
        <v>526</v>
      </c>
      <c r="H277" s="393" t="s">
        <v>551</v>
      </c>
      <c r="I277" s="393" t="s">
        <v>551</v>
      </c>
    </row>
    <row r="278" spans="1:10" x14ac:dyDescent="0.25">
      <c r="A278" s="404" t="s">
        <v>3426</v>
      </c>
      <c r="B278" s="403" t="s">
        <v>526</v>
      </c>
      <c r="C278" s="403" t="s">
        <v>582</v>
      </c>
      <c r="D278" s="398" t="s">
        <v>196</v>
      </c>
      <c r="E278" s="398" t="s">
        <v>196</v>
      </c>
      <c r="F278" s="398" t="s">
        <v>196</v>
      </c>
      <c r="G278" s="403" t="s">
        <v>526</v>
      </c>
      <c r="H278" s="403" t="s">
        <v>524</v>
      </c>
      <c r="I278" s="403" t="s">
        <v>524</v>
      </c>
    </row>
    <row r="279" spans="1:10" x14ac:dyDescent="0.25">
      <c r="A279" s="80" t="s">
        <v>3427</v>
      </c>
      <c r="B279" s="403">
        <v>546204.83921010012</v>
      </c>
      <c r="C279" s="403" t="s">
        <v>582</v>
      </c>
      <c r="D279" s="398" t="s">
        <v>196</v>
      </c>
      <c r="E279" s="398" t="s">
        <v>196</v>
      </c>
      <c r="F279" s="398" t="s">
        <v>196</v>
      </c>
      <c r="G279" s="403">
        <v>38024.133926124283</v>
      </c>
      <c r="H279" s="403">
        <v>16.188389581899191</v>
      </c>
      <c r="I279" s="403">
        <v>0.73365765457023002</v>
      </c>
    </row>
    <row r="280" spans="1:10" x14ac:dyDescent="0.2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2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25">
      <c r="A282" s="404" t="s">
        <v>606</v>
      </c>
      <c r="B282" s="393" t="s">
        <v>526</v>
      </c>
      <c r="C282" s="403" t="s">
        <v>582</v>
      </c>
      <c r="D282" s="403" t="s">
        <v>526</v>
      </c>
      <c r="E282" s="403" t="s">
        <v>526</v>
      </c>
      <c r="F282" s="403" t="s">
        <v>526</v>
      </c>
      <c r="G282" s="393" t="s">
        <v>526</v>
      </c>
      <c r="H282" s="393" t="s">
        <v>526</v>
      </c>
      <c r="I282" s="393" t="s">
        <v>526</v>
      </c>
    </row>
    <row r="283" spans="1:10" x14ac:dyDescent="0.25">
      <c r="A283" s="404" t="s">
        <v>3428</v>
      </c>
      <c r="B283" s="403" t="s">
        <v>553</v>
      </c>
      <c r="C283" s="403" t="s">
        <v>582</v>
      </c>
      <c r="D283" s="398" t="s">
        <v>196</v>
      </c>
      <c r="E283" s="398" t="s">
        <v>196</v>
      </c>
      <c r="F283" s="398" t="s">
        <v>196</v>
      </c>
      <c r="G283" s="403" t="s">
        <v>553</v>
      </c>
      <c r="H283" s="403" t="s">
        <v>524</v>
      </c>
      <c r="I283" s="403" t="s">
        <v>524</v>
      </c>
    </row>
    <row r="284" spans="1:10" x14ac:dyDescent="0.25">
      <c r="A284" s="404" t="s">
        <v>585</v>
      </c>
      <c r="B284" s="393" t="s">
        <v>551</v>
      </c>
      <c r="C284" s="403" t="s">
        <v>582</v>
      </c>
      <c r="D284" s="403" t="s">
        <v>551</v>
      </c>
      <c r="E284" s="403" t="s">
        <v>526</v>
      </c>
      <c r="F284" s="403" t="s">
        <v>526</v>
      </c>
      <c r="G284" s="393" t="s">
        <v>551</v>
      </c>
      <c r="H284" s="393" t="s">
        <v>526</v>
      </c>
      <c r="I284" s="393" t="s">
        <v>526</v>
      </c>
      <c r="J284" s="78" t="s">
        <v>524</v>
      </c>
    </row>
    <row r="285" spans="1:10" x14ac:dyDescent="0.25">
      <c r="A285" s="404" t="s">
        <v>3414</v>
      </c>
      <c r="B285" s="393" t="s">
        <v>526</v>
      </c>
      <c r="C285" s="403" t="s">
        <v>582</v>
      </c>
      <c r="D285" s="403" t="s">
        <v>526</v>
      </c>
      <c r="E285" s="403" t="s">
        <v>551</v>
      </c>
      <c r="F285" s="403" t="s">
        <v>551</v>
      </c>
      <c r="G285" s="393" t="s">
        <v>526</v>
      </c>
      <c r="H285" s="393" t="s">
        <v>551</v>
      </c>
      <c r="I285" s="393" t="s">
        <v>551</v>
      </c>
      <c r="J285" s="78" t="s">
        <v>524</v>
      </c>
    </row>
    <row r="286" spans="1:10" x14ac:dyDescent="0.25">
      <c r="A286" s="404" t="s">
        <v>3429</v>
      </c>
      <c r="B286" s="403" t="s">
        <v>553</v>
      </c>
      <c r="C286" s="403" t="s">
        <v>582</v>
      </c>
      <c r="D286" s="398" t="s">
        <v>196</v>
      </c>
      <c r="E286" s="398" t="s">
        <v>196</v>
      </c>
      <c r="F286" s="398" t="s">
        <v>196</v>
      </c>
      <c r="G286" s="403" t="s">
        <v>553</v>
      </c>
      <c r="H286" s="403" t="s">
        <v>524</v>
      </c>
      <c r="I286" s="403" t="s">
        <v>524</v>
      </c>
      <c r="J286" s="78" t="s">
        <v>524</v>
      </c>
    </row>
    <row r="287" spans="1:10" x14ac:dyDescent="0.25">
      <c r="A287" s="80" t="s">
        <v>3430</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2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25">
      <c r="A289" s="412" t="s">
        <v>584</v>
      </c>
      <c r="B289" s="403" t="s">
        <v>553</v>
      </c>
      <c r="C289" s="403" t="s">
        <v>582</v>
      </c>
      <c r="D289" s="403" t="s">
        <v>553</v>
      </c>
      <c r="E289" s="403" t="s">
        <v>553</v>
      </c>
      <c r="F289" s="403" t="s">
        <v>553</v>
      </c>
      <c r="G289" s="403" t="s">
        <v>553</v>
      </c>
      <c r="H289" s="403" t="s">
        <v>553</v>
      </c>
      <c r="I289" s="403" t="s">
        <v>553</v>
      </c>
      <c r="J289" s="78" t="s">
        <v>524</v>
      </c>
    </row>
    <row r="290" spans="1:10" x14ac:dyDescent="0.2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25">
      <c r="A291" s="412" t="s">
        <v>3417</v>
      </c>
      <c r="B291" s="403" t="s">
        <v>598</v>
      </c>
      <c r="C291" s="403" t="s">
        <v>582</v>
      </c>
      <c r="D291" s="403" t="s">
        <v>598</v>
      </c>
      <c r="E291" s="403" t="s">
        <v>553</v>
      </c>
      <c r="F291" s="403" t="s">
        <v>553</v>
      </c>
      <c r="G291" s="403" t="s">
        <v>598</v>
      </c>
      <c r="H291" s="403" t="s">
        <v>553</v>
      </c>
      <c r="I291" s="403" t="s">
        <v>553</v>
      </c>
      <c r="J291" s="78" t="s">
        <v>524</v>
      </c>
    </row>
    <row r="292" spans="1:10" x14ac:dyDescent="0.25">
      <c r="A292" s="412" t="s">
        <v>3419</v>
      </c>
      <c r="B292" s="403" t="s">
        <v>526</v>
      </c>
      <c r="C292" s="403" t="s">
        <v>582</v>
      </c>
      <c r="D292" s="403" t="s">
        <v>526</v>
      </c>
      <c r="E292" s="403" t="s">
        <v>623</v>
      </c>
      <c r="F292" s="403" t="s">
        <v>623</v>
      </c>
      <c r="G292" s="403" t="s">
        <v>526</v>
      </c>
      <c r="H292" s="403" t="s">
        <v>623</v>
      </c>
      <c r="I292" s="403" t="s">
        <v>623</v>
      </c>
      <c r="J292" s="78" t="s">
        <v>524</v>
      </c>
    </row>
    <row r="293" spans="1:10" x14ac:dyDescent="0.2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25">
      <c r="A294" s="412" t="s">
        <v>583</v>
      </c>
      <c r="B294" s="393" t="s">
        <v>551</v>
      </c>
      <c r="C294" s="403" t="s">
        <v>582</v>
      </c>
      <c r="D294" s="403" t="s">
        <v>551</v>
      </c>
      <c r="E294" s="403" t="s">
        <v>551</v>
      </c>
      <c r="F294" s="403" t="s">
        <v>551</v>
      </c>
      <c r="G294" s="393" t="s">
        <v>551</v>
      </c>
      <c r="H294" s="393" t="s">
        <v>551</v>
      </c>
      <c r="I294" s="393" t="s">
        <v>551</v>
      </c>
      <c r="J294" s="78" t="s">
        <v>524</v>
      </c>
    </row>
    <row r="295" spans="1:10" x14ac:dyDescent="0.25">
      <c r="A295" s="412" t="s">
        <v>584</v>
      </c>
      <c r="B295" s="393" t="s">
        <v>553</v>
      </c>
      <c r="C295" s="403" t="s">
        <v>582</v>
      </c>
      <c r="D295" s="403" t="s">
        <v>553</v>
      </c>
      <c r="E295" s="403" t="s">
        <v>553</v>
      </c>
      <c r="F295" s="403" t="s">
        <v>553</v>
      </c>
      <c r="G295" s="393" t="s">
        <v>553</v>
      </c>
      <c r="H295" s="393" t="s">
        <v>553</v>
      </c>
      <c r="I295" s="393" t="s">
        <v>553</v>
      </c>
      <c r="J295" s="78" t="s">
        <v>524</v>
      </c>
    </row>
    <row r="296" spans="1:10" x14ac:dyDescent="0.2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25">
      <c r="A297" s="412" t="s">
        <v>3417</v>
      </c>
      <c r="B297" s="393" t="s">
        <v>526</v>
      </c>
      <c r="C297" s="403" t="s">
        <v>582</v>
      </c>
      <c r="D297" s="403" t="s">
        <v>526</v>
      </c>
      <c r="E297" s="403" t="s">
        <v>553</v>
      </c>
      <c r="F297" s="403" t="s">
        <v>553</v>
      </c>
      <c r="G297" s="393" t="s">
        <v>526</v>
      </c>
      <c r="H297" s="393" t="s">
        <v>553</v>
      </c>
      <c r="I297" s="393" t="s">
        <v>553</v>
      </c>
      <c r="J297" s="78" t="s">
        <v>524</v>
      </c>
    </row>
    <row r="298" spans="1:10" x14ac:dyDescent="0.25">
      <c r="A298" s="412" t="s">
        <v>3419</v>
      </c>
      <c r="B298" s="393" t="s">
        <v>526</v>
      </c>
      <c r="C298" s="403" t="s">
        <v>582</v>
      </c>
      <c r="D298" s="403" t="s">
        <v>526</v>
      </c>
      <c r="E298" s="403" t="s">
        <v>553</v>
      </c>
      <c r="F298" s="403" t="s">
        <v>553</v>
      </c>
      <c r="G298" s="393" t="s">
        <v>526</v>
      </c>
      <c r="H298" s="393" t="s">
        <v>553</v>
      </c>
      <c r="I298" s="393" t="s">
        <v>553</v>
      </c>
      <c r="J298" s="78" t="s">
        <v>524</v>
      </c>
    </row>
    <row r="299" spans="1:10" x14ac:dyDescent="0.25">
      <c r="A299" s="419" t="s">
        <v>3431</v>
      </c>
      <c r="B299" s="403" t="s">
        <v>598</v>
      </c>
      <c r="C299" s="403" t="s">
        <v>582</v>
      </c>
      <c r="D299" s="398" t="s">
        <v>196</v>
      </c>
      <c r="E299" s="398" t="s">
        <v>196</v>
      </c>
      <c r="F299" s="398" t="s">
        <v>196</v>
      </c>
      <c r="G299" s="403" t="s">
        <v>598</v>
      </c>
      <c r="H299" s="403">
        <v>39.579455347798998</v>
      </c>
      <c r="I299" s="403">
        <v>23.567013395936449</v>
      </c>
      <c r="J299" s="78" t="s">
        <v>524</v>
      </c>
    </row>
    <row r="300" spans="1:10" x14ac:dyDescent="0.2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2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25">
      <c r="A302" s="409" t="s">
        <v>590</v>
      </c>
      <c r="B302" s="393" t="s">
        <v>553</v>
      </c>
      <c r="C302" s="403" t="s">
        <v>582</v>
      </c>
      <c r="D302" s="403" t="s">
        <v>553</v>
      </c>
      <c r="E302" s="403" t="s">
        <v>553</v>
      </c>
      <c r="F302" s="403" t="s">
        <v>553</v>
      </c>
      <c r="G302" s="393" t="s">
        <v>553</v>
      </c>
      <c r="H302" s="393" t="s">
        <v>553</v>
      </c>
      <c r="I302" s="393" t="s">
        <v>553</v>
      </c>
      <c r="J302" s="78" t="s">
        <v>524</v>
      </c>
    </row>
    <row r="303" spans="1:10" x14ac:dyDescent="0.2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25">
      <c r="A304" s="409" t="s">
        <v>592</v>
      </c>
      <c r="B304" s="393" t="s">
        <v>553</v>
      </c>
      <c r="C304" s="403" t="s">
        <v>582</v>
      </c>
      <c r="D304" s="403" t="s">
        <v>553</v>
      </c>
      <c r="E304" s="403" t="s">
        <v>553</v>
      </c>
      <c r="F304" s="403" t="s">
        <v>553</v>
      </c>
      <c r="G304" s="393" t="s">
        <v>553</v>
      </c>
      <c r="H304" s="393" t="s">
        <v>553</v>
      </c>
      <c r="I304" s="393" t="s">
        <v>553</v>
      </c>
      <c r="J304" s="78" t="s">
        <v>524</v>
      </c>
    </row>
    <row r="305" spans="1:10" x14ac:dyDescent="0.25">
      <c r="A305" s="409" t="s">
        <v>93</v>
      </c>
      <c r="B305" s="393" t="s">
        <v>526</v>
      </c>
      <c r="C305" s="403" t="s">
        <v>582</v>
      </c>
      <c r="D305" s="403" t="s">
        <v>526</v>
      </c>
      <c r="E305" s="403" t="s">
        <v>551</v>
      </c>
      <c r="F305" s="403" t="s">
        <v>551</v>
      </c>
      <c r="G305" s="393" t="s">
        <v>526</v>
      </c>
      <c r="H305" s="393" t="s">
        <v>551</v>
      </c>
      <c r="I305" s="393" t="s">
        <v>551</v>
      </c>
      <c r="J305" s="78" t="s">
        <v>524</v>
      </c>
    </row>
    <row r="306" spans="1:10" x14ac:dyDescent="0.2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2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2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2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25">
      <c r="A310" s="404" t="s">
        <v>3412</v>
      </c>
      <c r="B310" s="403" t="s">
        <v>553</v>
      </c>
      <c r="C310" s="403" t="s">
        <v>582</v>
      </c>
      <c r="D310" s="403" t="s">
        <v>553</v>
      </c>
      <c r="E310" s="403" t="s">
        <v>553</v>
      </c>
      <c r="F310" s="403" t="s">
        <v>553</v>
      </c>
      <c r="G310" s="403" t="s">
        <v>553</v>
      </c>
      <c r="H310" s="403" t="s">
        <v>553</v>
      </c>
      <c r="I310" s="403" t="s">
        <v>553</v>
      </c>
      <c r="J310" s="403" t="s">
        <v>553</v>
      </c>
    </row>
    <row r="311" spans="1:10" x14ac:dyDescent="0.25">
      <c r="A311" s="404" t="s">
        <v>3413</v>
      </c>
      <c r="B311" s="403" t="s">
        <v>553</v>
      </c>
      <c r="C311" s="403" t="s">
        <v>582</v>
      </c>
      <c r="D311" s="403" t="s">
        <v>553</v>
      </c>
      <c r="E311" s="403" t="s">
        <v>553</v>
      </c>
      <c r="F311" s="403" t="s">
        <v>553</v>
      </c>
      <c r="G311" s="403" t="s">
        <v>553</v>
      </c>
      <c r="H311" s="403" t="s">
        <v>553</v>
      </c>
      <c r="I311" s="403" t="s">
        <v>553</v>
      </c>
      <c r="J311" s="403" t="s">
        <v>553</v>
      </c>
    </row>
    <row r="312" spans="1:10" x14ac:dyDescent="0.25">
      <c r="A312" s="404" t="s">
        <v>3414</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25">
      <c r="A313" s="417" t="s">
        <v>3432</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2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2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2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25">
      <c r="A317" s="404" t="s">
        <v>3412</v>
      </c>
      <c r="B317" s="403" t="s">
        <v>553</v>
      </c>
      <c r="C317" s="403" t="s">
        <v>582</v>
      </c>
      <c r="D317" s="403" t="s">
        <v>553</v>
      </c>
      <c r="E317" s="403" t="s">
        <v>553</v>
      </c>
      <c r="F317" s="403" t="s">
        <v>553</v>
      </c>
      <c r="G317" s="403" t="s">
        <v>553</v>
      </c>
      <c r="H317" s="403" t="s">
        <v>553</v>
      </c>
      <c r="I317" s="403" t="s">
        <v>553</v>
      </c>
      <c r="J317" s="403" t="s">
        <v>553</v>
      </c>
    </row>
    <row r="318" spans="1:10" x14ac:dyDescent="0.25">
      <c r="A318" s="404" t="s">
        <v>3413</v>
      </c>
      <c r="B318" s="403" t="s">
        <v>553</v>
      </c>
      <c r="C318" s="403" t="s">
        <v>582</v>
      </c>
      <c r="D318" s="403" t="s">
        <v>553</v>
      </c>
      <c r="E318" s="403" t="s">
        <v>553</v>
      </c>
      <c r="F318" s="403" t="s">
        <v>553</v>
      </c>
      <c r="G318" s="403" t="s">
        <v>553</v>
      </c>
      <c r="H318" s="403" t="s">
        <v>553</v>
      </c>
      <c r="I318" s="403" t="s">
        <v>553</v>
      </c>
      <c r="J318" s="403" t="s">
        <v>553</v>
      </c>
    </row>
    <row r="319" spans="1:10" x14ac:dyDescent="0.25">
      <c r="A319" s="404" t="s">
        <v>3414</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2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2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2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2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25">
      <c r="A324" s="415" t="s">
        <v>592</v>
      </c>
      <c r="B324" s="393" t="s">
        <v>553</v>
      </c>
      <c r="C324" s="403" t="s">
        <v>582</v>
      </c>
      <c r="D324" s="403" t="s">
        <v>553</v>
      </c>
      <c r="E324" s="403" t="s">
        <v>553</v>
      </c>
      <c r="F324" s="403" t="s">
        <v>553</v>
      </c>
      <c r="G324" s="393" t="s">
        <v>553</v>
      </c>
      <c r="H324" s="393" t="s">
        <v>553</v>
      </c>
      <c r="I324" s="393" t="s">
        <v>553</v>
      </c>
      <c r="J324" s="393" t="s">
        <v>553</v>
      </c>
    </row>
    <row r="325" spans="1:10" x14ac:dyDescent="0.25">
      <c r="A325" s="415" t="s">
        <v>593</v>
      </c>
      <c r="B325" s="393" t="s">
        <v>553</v>
      </c>
      <c r="C325" s="403" t="s">
        <v>582</v>
      </c>
      <c r="D325" s="403" t="s">
        <v>553</v>
      </c>
      <c r="E325" s="403" t="s">
        <v>553</v>
      </c>
      <c r="F325" s="403" t="s">
        <v>553</v>
      </c>
      <c r="G325" s="393" t="s">
        <v>553</v>
      </c>
      <c r="H325" s="393" t="s">
        <v>553</v>
      </c>
      <c r="I325" s="393" t="s">
        <v>553</v>
      </c>
      <c r="J325" s="393" t="s">
        <v>553</v>
      </c>
    </row>
    <row r="326" spans="1:10" x14ac:dyDescent="0.2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25">
      <c r="A327" s="417" t="s">
        <v>3433</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2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2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2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25">
      <c r="A331" s="404" t="s">
        <v>3412</v>
      </c>
      <c r="B331" s="403" t="s">
        <v>553</v>
      </c>
      <c r="C331" s="403" t="s">
        <v>582</v>
      </c>
      <c r="D331" s="403" t="s">
        <v>553</v>
      </c>
      <c r="E331" s="403" t="s">
        <v>553</v>
      </c>
      <c r="F331" s="403" t="s">
        <v>553</v>
      </c>
      <c r="G331" s="403" t="s">
        <v>553</v>
      </c>
      <c r="H331" s="403" t="s">
        <v>553</v>
      </c>
      <c r="I331" s="403" t="s">
        <v>553</v>
      </c>
      <c r="J331" s="403" t="s">
        <v>553</v>
      </c>
    </row>
    <row r="332" spans="1:10" x14ac:dyDescent="0.25">
      <c r="A332" s="404" t="s">
        <v>3413</v>
      </c>
      <c r="B332" s="403" t="s">
        <v>553</v>
      </c>
      <c r="C332" s="403" t="s">
        <v>582</v>
      </c>
      <c r="D332" s="403" t="s">
        <v>553</v>
      </c>
      <c r="E332" s="403" t="s">
        <v>553</v>
      </c>
      <c r="F332" s="403" t="s">
        <v>553</v>
      </c>
      <c r="G332" s="403" t="s">
        <v>553</v>
      </c>
      <c r="H332" s="403" t="s">
        <v>553</v>
      </c>
      <c r="I332" s="403" t="s">
        <v>553</v>
      </c>
      <c r="J332" s="403" t="s">
        <v>553</v>
      </c>
    </row>
    <row r="333" spans="1:10" x14ac:dyDescent="0.25">
      <c r="A333" s="404" t="s">
        <v>3414</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2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2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2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2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2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25">
      <c r="A339" s="415" t="s">
        <v>592</v>
      </c>
      <c r="B339" s="393" t="s">
        <v>553</v>
      </c>
      <c r="C339" s="403" t="s">
        <v>582</v>
      </c>
      <c r="D339" s="403" t="s">
        <v>553</v>
      </c>
      <c r="E339" s="403" t="s">
        <v>553</v>
      </c>
      <c r="F339" s="403" t="s">
        <v>553</v>
      </c>
      <c r="G339" s="393" t="s">
        <v>553</v>
      </c>
      <c r="H339" s="393" t="s">
        <v>553</v>
      </c>
      <c r="I339" s="393" t="s">
        <v>553</v>
      </c>
      <c r="J339" s="393" t="s">
        <v>553</v>
      </c>
    </row>
    <row r="340" spans="1:10" x14ac:dyDescent="0.25">
      <c r="A340" s="415" t="s">
        <v>593</v>
      </c>
      <c r="B340" s="393" t="s">
        <v>553</v>
      </c>
      <c r="C340" s="403" t="s">
        <v>582</v>
      </c>
      <c r="D340" s="403" t="s">
        <v>553</v>
      </c>
      <c r="E340" s="403" t="s">
        <v>553</v>
      </c>
      <c r="F340" s="403" t="s">
        <v>553</v>
      </c>
      <c r="G340" s="393" t="s">
        <v>553</v>
      </c>
      <c r="H340" s="393" t="s">
        <v>553</v>
      </c>
      <c r="I340" s="393" t="s">
        <v>553</v>
      </c>
      <c r="J340" s="393" t="s">
        <v>553</v>
      </c>
    </row>
    <row r="341" spans="1:10" x14ac:dyDescent="0.2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2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2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2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2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25">
      <c r="A346" s="404" t="s">
        <v>3412</v>
      </c>
      <c r="B346" s="403" t="s">
        <v>553</v>
      </c>
      <c r="C346" s="403" t="s">
        <v>582</v>
      </c>
      <c r="D346" s="403" t="s">
        <v>553</v>
      </c>
      <c r="E346" s="403" t="s">
        <v>553</v>
      </c>
      <c r="F346" s="403" t="s">
        <v>553</v>
      </c>
      <c r="G346" s="403" t="s">
        <v>553</v>
      </c>
      <c r="H346" s="403" t="s">
        <v>553</v>
      </c>
      <c r="I346" s="403" t="s">
        <v>553</v>
      </c>
      <c r="J346" s="403" t="s">
        <v>553</v>
      </c>
    </row>
    <row r="347" spans="1:10" x14ac:dyDescent="0.25">
      <c r="A347" s="404" t="s">
        <v>3413</v>
      </c>
      <c r="B347" s="403" t="s">
        <v>553</v>
      </c>
      <c r="C347" s="403" t="s">
        <v>582</v>
      </c>
      <c r="D347" s="403" t="s">
        <v>553</v>
      </c>
      <c r="E347" s="403" t="s">
        <v>553</v>
      </c>
      <c r="F347" s="403" t="s">
        <v>553</v>
      </c>
      <c r="G347" s="403" t="s">
        <v>553</v>
      </c>
      <c r="H347" s="403" t="s">
        <v>553</v>
      </c>
      <c r="I347" s="403" t="s">
        <v>553</v>
      </c>
      <c r="J347" s="403" t="s">
        <v>553</v>
      </c>
    </row>
    <row r="348" spans="1:10" x14ac:dyDescent="0.25">
      <c r="A348" s="404" t="s">
        <v>3414</v>
      </c>
      <c r="B348" s="403" t="s">
        <v>526</v>
      </c>
      <c r="C348" s="403" t="s">
        <v>582</v>
      </c>
      <c r="D348" s="403" t="s">
        <v>558</v>
      </c>
      <c r="E348" s="403" t="s">
        <v>524</v>
      </c>
      <c r="F348" s="403" t="s">
        <v>524</v>
      </c>
      <c r="G348" s="403" t="s">
        <v>526</v>
      </c>
      <c r="H348" s="403" t="s">
        <v>524</v>
      </c>
      <c r="I348" s="403" t="s">
        <v>524</v>
      </c>
      <c r="J348" s="403" t="s">
        <v>524</v>
      </c>
    </row>
    <row r="349" spans="1:10" x14ac:dyDescent="0.2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2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2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2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25">
      <c r="A353" s="404" t="s">
        <v>3412</v>
      </c>
      <c r="B353" s="393" t="s">
        <v>553</v>
      </c>
      <c r="C353" s="403" t="s">
        <v>582</v>
      </c>
      <c r="D353" s="403" t="s">
        <v>553</v>
      </c>
      <c r="E353" s="403" t="s">
        <v>553</v>
      </c>
      <c r="F353" s="403" t="s">
        <v>553</v>
      </c>
      <c r="G353" s="393" t="s">
        <v>553</v>
      </c>
      <c r="H353" s="393" t="s">
        <v>553</v>
      </c>
      <c r="I353" s="393" t="s">
        <v>553</v>
      </c>
      <c r="J353" s="393" t="s">
        <v>553</v>
      </c>
    </row>
    <row r="354" spans="1:10" x14ac:dyDescent="0.25">
      <c r="A354" s="404" t="s">
        <v>3413</v>
      </c>
      <c r="B354" s="393" t="s">
        <v>553</v>
      </c>
      <c r="C354" s="403" t="s">
        <v>582</v>
      </c>
      <c r="D354" s="403" t="s">
        <v>553</v>
      </c>
      <c r="E354" s="403" t="s">
        <v>553</v>
      </c>
      <c r="F354" s="403" t="s">
        <v>553</v>
      </c>
      <c r="G354" s="393" t="s">
        <v>553</v>
      </c>
      <c r="H354" s="393" t="s">
        <v>553</v>
      </c>
      <c r="I354" s="393" t="s">
        <v>553</v>
      </c>
      <c r="J354" s="393" t="s">
        <v>553</v>
      </c>
    </row>
    <row r="355" spans="1:10" x14ac:dyDescent="0.25">
      <c r="A355" s="404" t="s">
        <v>3414</v>
      </c>
      <c r="B355" s="393" t="s">
        <v>526</v>
      </c>
      <c r="C355" s="403" t="s">
        <v>582</v>
      </c>
      <c r="D355" s="403" t="s">
        <v>558</v>
      </c>
      <c r="E355" s="403" t="s">
        <v>524</v>
      </c>
      <c r="F355" s="403" t="s">
        <v>524</v>
      </c>
      <c r="G355" s="393" t="s">
        <v>526</v>
      </c>
      <c r="H355" s="393" t="s">
        <v>524</v>
      </c>
      <c r="I355" s="393" t="s">
        <v>524</v>
      </c>
      <c r="J355" s="393" t="s">
        <v>524</v>
      </c>
    </row>
    <row r="356" spans="1:10" x14ac:dyDescent="0.25">
      <c r="A356" s="411" t="s">
        <v>631</v>
      </c>
      <c r="B356" s="403" t="s">
        <v>598</v>
      </c>
      <c r="C356" s="403" t="s">
        <v>582</v>
      </c>
      <c r="D356" s="398" t="s">
        <v>196</v>
      </c>
      <c r="E356" s="398" t="s">
        <v>196</v>
      </c>
      <c r="F356" s="398" t="s">
        <v>196</v>
      </c>
      <c r="G356" s="403" t="s">
        <v>598</v>
      </c>
      <c r="H356" s="403" t="s">
        <v>3284</v>
      </c>
      <c r="I356" s="403" t="s">
        <v>3284</v>
      </c>
      <c r="J356" s="398" t="s">
        <v>196</v>
      </c>
    </row>
    <row r="357" spans="1:10" x14ac:dyDescent="0.25">
      <c r="A357" s="404" t="s">
        <v>606</v>
      </c>
      <c r="B357" s="393" t="s">
        <v>526</v>
      </c>
      <c r="C357" s="403" t="s">
        <v>582</v>
      </c>
      <c r="D357" s="403" t="s">
        <v>526</v>
      </c>
      <c r="E357" s="403" t="s">
        <v>526</v>
      </c>
      <c r="F357" s="403" t="s">
        <v>526</v>
      </c>
      <c r="G357" s="393" t="s">
        <v>526</v>
      </c>
      <c r="H357" s="393" t="s">
        <v>526</v>
      </c>
      <c r="I357" s="393" t="s">
        <v>526</v>
      </c>
      <c r="J357" s="398" t="s">
        <v>196</v>
      </c>
    </row>
    <row r="358" spans="1:10" x14ac:dyDescent="0.25">
      <c r="A358" s="404" t="s">
        <v>607</v>
      </c>
      <c r="B358" s="393" t="s">
        <v>526</v>
      </c>
      <c r="C358" s="403" t="s">
        <v>582</v>
      </c>
      <c r="D358" s="403" t="s">
        <v>526</v>
      </c>
      <c r="E358" s="403" t="s">
        <v>526</v>
      </c>
      <c r="F358" s="403" t="s">
        <v>526</v>
      </c>
      <c r="G358" s="393" t="s">
        <v>526</v>
      </c>
      <c r="H358" s="393" t="s">
        <v>526</v>
      </c>
      <c r="I358" s="393" t="s">
        <v>526</v>
      </c>
      <c r="J358" s="398" t="s">
        <v>196</v>
      </c>
    </row>
    <row r="359" spans="1:10" x14ac:dyDescent="0.25">
      <c r="A359" s="404" t="s">
        <v>608</v>
      </c>
      <c r="B359" s="393" t="s">
        <v>526</v>
      </c>
      <c r="C359" s="403" t="s">
        <v>582</v>
      </c>
      <c r="D359" s="403" t="s">
        <v>526</v>
      </c>
      <c r="E359" s="403" t="s">
        <v>526</v>
      </c>
      <c r="F359" s="403" t="s">
        <v>526</v>
      </c>
      <c r="G359" s="393" t="s">
        <v>526</v>
      </c>
      <c r="H359" s="393" t="s">
        <v>526</v>
      </c>
      <c r="I359" s="393" t="s">
        <v>526</v>
      </c>
      <c r="J359" s="398" t="s">
        <v>196</v>
      </c>
    </row>
    <row r="360" spans="1:10" x14ac:dyDescent="0.25">
      <c r="A360" s="404" t="s">
        <v>3423</v>
      </c>
      <c r="B360" s="403" t="s">
        <v>526</v>
      </c>
      <c r="C360" s="403" t="s">
        <v>582</v>
      </c>
      <c r="D360" s="398" t="s">
        <v>196</v>
      </c>
      <c r="E360" s="398" t="s">
        <v>196</v>
      </c>
      <c r="F360" s="398" t="s">
        <v>196</v>
      </c>
      <c r="G360" s="403" t="s">
        <v>526</v>
      </c>
      <c r="H360" s="403" t="s">
        <v>553</v>
      </c>
      <c r="I360" s="403" t="s">
        <v>553</v>
      </c>
      <c r="J360" s="398" t="s">
        <v>196</v>
      </c>
    </row>
    <row r="361" spans="1:10" x14ac:dyDescent="0.25">
      <c r="A361" s="404" t="s">
        <v>585</v>
      </c>
      <c r="B361" s="393" t="s">
        <v>526</v>
      </c>
      <c r="C361" s="403" t="s">
        <v>582</v>
      </c>
      <c r="D361" s="403" t="s">
        <v>526</v>
      </c>
      <c r="E361" s="403" t="s">
        <v>526</v>
      </c>
      <c r="F361" s="403" t="s">
        <v>526</v>
      </c>
      <c r="G361" s="393" t="s">
        <v>526</v>
      </c>
      <c r="H361" s="393" t="s">
        <v>526</v>
      </c>
      <c r="I361" s="393" t="s">
        <v>526</v>
      </c>
      <c r="J361" s="398" t="s">
        <v>196</v>
      </c>
    </row>
    <row r="362" spans="1:10" x14ac:dyDescent="0.25">
      <c r="A362" s="404" t="s">
        <v>3414</v>
      </c>
      <c r="B362" s="393" t="s">
        <v>526</v>
      </c>
      <c r="C362" s="403" t="s">
        <v>582</v>
      </c>
      <c r="D362" s="403" t="s">
        <v>526</v>
      </c>
      <c r="E362" s="403" t="s">
        <v>524</v>
      </c>
      <c r="F362" s="403" t="s">
        <v>524</v>
      </c>
      <c r="G362" s="393" t="s">
        <v>526</v>
      </c>
      <c r="H362" s="393" t="s">
        <v>524</v>
      </c>
      <c r="I362" s="393" t="s">
        <v>524</v>
      </c>
      <c r="J362" s="398" t="s">
        <v>196</v>
      </c>
    </row>
    <row r="363" spans="1:10" x14ac:dyDescent="0.25">
      <c r="A363" s="404" t="s">
        <v>3424</v>
      </c>
      <c r="B363" s="403" t="s">
        <v>553</v>
      </c>
      <c r="C363" s="403" t="s">
        <v>582</v>
      </c>
      <c r="D363" s="398" t="s">
        <v>196</v>
      </c>
      <c r="E363" s="398" t="s">
        <v>196</v>
      </c>
      <c r="F363" s="398" t="s">
        <v>196</v>
      </c>
      <c r="G363" s="403" t="s">
        <v>553</v>
      </c>
      <c r="H363" s="403" t="s">
        <v>553</v>
      </c>
      <c r="I363" s="403" t="s">
        <v>553</v>
      </c>
      <c r="J363" s="398" t="s">
        <v>196</v>
      </c>
    </row>
    <row r="364" spans="1:10" x14ac:dyDescent="0.25">
      <c r="A364" s="411" t="s">
        <v>632</v>
      </c>
      <c r="B364" s="403" t="s">
        <v>598</v>
      </c>
      <c r="C364" s="403" t="s">
        <v>582</v>
      </c>
      <c r="D364" s="398" t="s">
        <v>196</v>
      </c>
      <c r="E364" s="398" t="s">
        <v>196</v>
      </c>
      <c r="F364" s="398" t="s">
        <v>196</v>
      </c>
      <c r="G364" s="403" t="s">
        <v>598</v>
      </c>
      <c r="H364" s="403" t="s">
        <v>3284</v>
      </c>
      <c r="I364" s="403" t="s">
        <v>3284</v>
      </c>
      <c r="J364" s="398" t="s">
        <v>196</v>
      </c>
    </row>
    <row r="365" spans="1:10" x14ac:dyDescent="0.25">
      <c r="A365" s="404" t="s">
        <v>620</v>
      </c>
      <c r="B365" s="393" t="s">
        <v>526</v>
      </c>
      <c r="C365" s="403" t="s">
        <v>582</v>
      </c>
      <c r="D365" s="403" t="s">
        <v>526</v>
      </c>
      <c r="E365" s="403" t="s">
        <v>526</v>
      </c>
      <c r="F365" s="403" t="s">
        <v>526</v>
      </c>
      <c r="G365" s="393" t="s">
        <v>526</v>
      </c>
      <c r="H365" s="393" t="s">
        <v>526</v>
      </c>
      <c r="I365" s="393" t="s">
        <v>526</v>
      </c>
      <c r="J365" s="398" t="s">
        <v>196</v>
      </c>
    </row>
    <row r="366" spans="1:10" x14ac:dyDescent="0.25">
      <c r="A366" s="404" t="s">
        <v>621</v>
      </c>
      <c r="B366" s="393" t="s">
        <v>526</v>
      </c>
      <c r="C366" s="403" t="s">
        <v>582</v>
      </c>
      <c r="D366" s="403" t="s">
        <v>526</v>
      </c>
      <c r="E366" s="403" t="s">
        <v>526</v>
      </c>
      <c r="F366" s="403" t="s">
        <v>526</v>
      </c>
      <c r="G366" s="393" t="s">
        <v>526</v>
      </c>
      <c r="H366" s="393" t="s">
        <v>526</v>
      </c>
      <c r="I366" s="393" t="s">
        <v>526</v>
      </c>
      <c r="J366" s="398" t="s">
        <v>196</v>
      </c>
    </row>
    <row r="367" spans="1:10" x14ac:dyDescent="0.25">
      <c r="A367" s="404" t="s">
        <v>606</v>
      </c>
      <c r="B367" s="393" t="s">
        <v>526</v>
      </c>
      <c r="C367" s="403" t="s">
        <v>582</v>
      </c>
      <c r="D367" s="403" t="s">
        <v>526</v>
      </c>
      <c r="E367" s="403" t="s">
        <v>526</v>
      </c>
      <c r="F367" s="403" t="s">
        <v>526</v>
      </c>
      <c r="G367" s="393" t="s">
        <v>526</v>
      </c>
      <c r="H367" s="393" t="s">
        <v>526</v>
      </c>
      <c r="I367" s="393" t="s">
        <v>526</v>
      </c>
      <c r="J367" s="398" t="s">
        <v>196</v>
      </c>
    </row>
    <row r="368" spans="1:10" x14ac:dyDescent="0.25">
      <c r="A368" s="404" t="s">
        <v>3428</v>
      </c>
      <c r="B368" s="403" t="s">
        <v>526</v>
      </c>
      <c r="C368" s="403" t="s">
        <v>582</v>
      </c>
      <c r="D368" s="398" t="s">
        <v>196</v>
      </c>
      <c r="E368" s="398" t="s">
        <v>196</v>
      </c>
      <c r="F368" s="398" t="s">
        <v>196</v>
      </c>
      <c r="G368" s="403" t="s">
        <v>526</v>
      </c>
      <c r="H368" s="403" t="s">
        <v>526</v>
      </c>
      <c r="I368" s="403" t="s">
        <v>526</v>
      </c>
      <c r="J368" s="398" t="s">
        <v>196</v>
      </c>
    </row>
    <row r="369" spans="1:10" x14ac:dyDescent="0.25">
      <c r="A369" s="404" t="s">
        <v>585</v>
      </c>
      <c r="B369" s="393" t="s">
        <v>526</v>
      </c>
      <c r="C369" s="403" t="s">
        <v>582</v>
      </c>
      <c r="D369" s="403" t="s">
        <v>526</v>
      </c>
      <c r="E369" s="403" t="s">
        <v>526</v>
      </c>
      <c r="F369" s="403" t="s">
        <v>526</v>
      </c>
      <c r="G369" s="393" t="s">
        <v>526</v>
      </c>
      <c r="H369" s="393" t="s">
        <v>526</v>
      </c>
      <c r="I369" s="393" t="s">
        <v>526</v>
      </c>
      <c r="J369" s="398" t="s">
        <v>196</v>
      </c>
    </row>
    <row r="370" spans="1:10" x14ac:dyDescent="0.25">
      <c r="A370" s="404" t="s">
        <v>3414</v>
      </c>
      <c r="B370" s="393" t="s">
        <v>526</v>
      </c>
      <c r="C370" s="403" t="s">
        <v>582</v>
      </c>
      <c r="D370" s="403" t="s">
        <v>526</v>
      </c>
      <c r="E370" s="403" t="s">
        <v>524</v>
      </c>
      <c r="F370" s="403" t="s">
        <v>524</v>
      </c>
      <c r="G370" s="393" t="s">
        <v>526</v>
      </c>
      <c r="H370" s="393" t="s">
        <v>524</v>
      </c>
      <c r="I370" s="393" t="s">
        <v>524</v>
      </c>
      <c r="J370" s="398" t="s">
        <v>196</v>
      </c>
    </row>
    <row r="371" spans="1:10" x14ac:dyDescent="0.25">
      <c r="A371" s="404" t="s">
        <v>3429</v>
      </c>
      <c r="B371" s="403" t="s">
        <v>553</v>
      </c>
      <c r="C371" s="403" t="s">
        <v>582</v>
      </c>
      <c r="D371" s="398" t="s">
        <v>196</v>
      </c>
      <c r="E371" s="398" t="s">
        <v>196</v>
      </c>
      <c r="F371" s="398" t="s">
        <v>196</v>
      </c>
      <c r="G371" s="403" t="s">
        <v>553</v>
      </c>
      <c r="H371" s="403" t="s">
        <v>553</v>
      </c>
      <c r="I371" s="403" t="s">
        <v>553</v>
      </c>
      <c r="J371" s="398" t="s">
        <v>196</v>
      </c>
    </row>
    <row r="372" spans="1:10" x14ac:dyDescent="0.2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2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2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25">
      <c r="A375" s="409" t="s">
        <v>589</v>
      </c>
      <c r="B375" s="393" t="s">
        <v>524</v>
      </c>
      <c r="C375" s="403" t="s">
        <v>582</v>
      </c>
      <c r="D375" s="403" t="s">
        <v>524</v>
      </c>
      <c r="E375" s="403" t="s">
        <v>524</v>
      </c>
      <c r="F375" s="403" t="s">
        <v>524</v>
      </c>
      <c r="G375" s="393" t="s">
        <v>524</v>
      </c>
      <c r="H375" s="393" t="s">
        <v>524</v>
      </c>
      <c r="I375" s="393" t="s">
        <v>524</v>
      </c>
      <c r="J375" s="393" t="s">
        <v>524</v>
      </c>
    </row>
    <row r="376" spans="1:10" x14ac:dyDescent="0.25">
      <c r="A376" s="409" t="s">
        <v>590</v>
      </c>
      <c r="B376" s="393" t="s">
        <v>524</v>
      </c>
      <c r="C376" s="403" t="s">
        <v>582</v>
      </c>
      <c r="D376" s="403" t="s">
        <v>524</v>
      </c>
      <c r="E376" s="403" t="s">
        <v>524</v>
      </c>
      <c r="F376" s="403" t="s">
        <v>524</v>
      </c>
      <c r="G376" s="393" t="s">
        <v>524</v>
      </c>
      <c r="H376" s="393" t="s">
        <v>524</v>
      </c>
      <c r="I376" s="393" t="s">
        <v>524</v>
      </c>
      <c r="J376" s="393" t="s">
        <v>524</v>
      </c>
    </row>
    <row r="377" spans="1:10" x14ac:dyDescent="0.25">
      <c r="A377" s="409" t="s">
        <v>591</v>
      </c>
      <c r="B377" s="393" t="s">
        <v>524</v>
      </c>
      <c r="C377" s="403" t="s">
        <v>582</v>
      </c>
      <c r="D377" s="403" t="s">
        <v>524</v>
      </c>
      <c r="E377" s="403" t="s">
        <v>524</v>
      </c>
      <c r="F377" s="403" t="s">
        <v>524</v>
      </c>
      <c r="G377" s="393" t="s">
        <v>524</v>
      </c>
      <c r="H377" s="393" t="s">
        <v>524</v>
      </c>
      <c r="I377" s="393" t="s">
        <v>524</v>
      </c>
      <c r="J377" s="393" t="s">
        <v>524</v>
      </c>
    </row>
    <row r="378" spans="1:10" x14ac:dyDescent="0.2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25">
      <c r="A379" s="409" t="s">
        <v>593</v>
      </c>
      <c r="B379" s="393" t="s">
        <v>553</v>
      </c>
      <c r="C379" s="403" t="s">
        <v>582</v>
      </c>
      <c r="D379" s="403" t="s">
        <v>553</v>
      </c>
      <c r="E379" s="403" t="s">
        <v>553</v>
      </c>
      <c r="F379" s="403" t="s">
        <v>553</v>
      </c>
      <c r="G379" s="393" t="s">
        <v>553</v>
      </c>
      <c r="H379" s="393" t="s">
        <v>553</v>
      </c>
      <c r="I379" s="393" t="s">
        <v>553</v>
      </c>
      <c r="J379" s="393" t="s">
        <v>553</v>
      </c>
    </row>
    <row r="380" spans="1:10" x14ac:dyDescent="0.25">
      <c r="A380" s="409" t="s">
        <v>93</v>
      </c>
      <c r="B380" s="393" t="s">
        <v>524</v>
      </c>
      <c r="C380" s="403" t="s">
        <v>582</v>
      </c>
      <c r="D380" s="403" t="s">
        <v>524</v>
      </c>
      <c r="E380" s="403" t="s">
        <v>524</v>
      </c>
      <c r="F380" s="403" t="s">
        <v>524</v>
      </c>
      <c r="G380" s="393" t="s">
        <v>524</v>
      </c>
      <c r="H380" s="393" t="s">
        <v>524</v>
      </c>
      <c r="I380" s="393" t="s">
        <v>524</v>
      </c>
      <c r="J380" s="393" t="s">
        <v>524</v>
      </c>
    </row>
    <row r="381" spans="1:10" x14ac:dyDescent="0.2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2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2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2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25">
      <c r="A385" s="409" t="s">
        <v>592</v>
      </c>
      <c r="B385" s="393" t="s">
        <v>553</v>
      </c>
      <c r="C385" s="403" t="s">
        <v>582</v>
      </c>
      <c r="D385" s="403" t="s">
        <v>553</v>
      </c>
      <c r="E385" s="403" t="s">
        <v>553</v>
      </c>
      <c r="F385" s="403" t="s">
        <v>553</v>
      </c>
      <c r="G385" s="393" t="s">
        <v>553</v>
      </c>
      <c r="H385" s="393" t="s">
        <v>553</v>
      </c>
      <c r="I385" s="393" t="s">
        <v>553</v>
      </c>
      <c r="J385" s="393" t="s">
        <v>553</v>
      </c>
    </row>
    <row r="386" spans="1:10" x14ac:dyDescent="0.25">
      <c r="A386" s="409" t="s">
        <v>593</v>
      </c>
      <c r="B386" s="393" t="s">
        <v>553</v>
      </c>
      <c r="C386" s="403" t="s">
        <v>582</v>
      </c>
      <c r="D386" s="403" t="s">
        <v>553</v>
      </c>
      <c r="E386" s="403" t="s">
        <v>553</v>
      </c>
      <c r="F386" s="403" t="s">
        <v>553</v>
      </c>
      <c r="G386" s="393" t="s">
        <v>553</v>
      </c>
      <c r="H386" s="393" t="s">
        <v>553</v>
      </c>
      <c r="I386" s="393" t="s">
        <v>553</v>
      </c>
      <c r="J386" s="393" t="s">
        <v>553</v>
      </c>
    </row>
    <row r="387" spans="1:10" x14ac:dyDescent="0.25">
      <c r="A387" s="409" t="s">
        <v>93</v>
      </c>
      <c r="B387" s="393" t="s">
        <v>551</v>
      </c>
      <c r="C387" s="403" t="s">
        <v>582</v>
      </c>
      <c r="D387" s="403" t="s">
        <v>547</v>
      </c>
      <c r="E387" s="403" t="s">
        <v>551</v>
      </c>
      <c r="F387" s="403" t="s">
        <v>551</v>
      </c>
      <c r="G387" s="393" t="s">
        <v>551</v>
      </c>
      <c r="H387" s="393" t="s">
        <v>551</v>
      </c>
      <c r="I387" s="393" t="s">
        <v>551</v>
      </c>
      <c r="J387" s="393" t="s">
        <v>524</v>
      </c>
    </row>
    <row r="388" spans="1:10" x14ac:dyDescent="0.2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2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2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2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25">
      <c r="A392" s="409" t="s">
        <v>592</v>
      </c>
      <c r="B392" s="393" t="s">
        <v>553</v>
      </c>
      <c r="C392" s="403" t="s">
        <v>582</v>
      </c>
      <c r="D392" s="403" t="s">
        <v>553</v>
      </c>
      <c r="E392" s="403" t="s">
        <v>553</v>
      </c>
      <c r="F392" s="403" t="s">
        <v>553</v>
      </c>
      <c r="G392" s="393" t="s">
        <v>553</v>
      </c>
      <c r="H392" s="393" t="s">
        <v>553</v>
      </c>
      <c r="I392" s="393" t="s">
        <v>553</v>
      </c>
      <c r="J392" s="393" t="s">
        <v>553</v>
      </c>
    </row>
    <row r="393" spans="1:10" x14ac:dyDescent="0.25">
      <c r="A393" s="409" t="s">
        <v>593</v>
      </c>
      <c r="B393" s="393" t="s">
        <v>553</v>
      </c>
      <c r="C393" s="403" t="s">
        <v>582</v>
      </c>
      <c r="D393" s="403" t="s">
        <v>553</v>
      </c>
      <c r="E393" s="403" t="s">
        <v>553</v>
      </c>
      <c r="F393" s="403" t="s">
        <v>553</v>
      </c>
      <c r="G393" s="393" t="s">
        <v>553</v>
      </c>
      <c r="H393" s="393" t="s">
        <v>553</v>
      </c>
      <c r="I393" s="393" t="s">
        <v>553</v>
      </c>
      <c r="J393" s="393" t="s">
        <v>553</v>
      </c>
    </row>
    <row r="394" spans="1:10" x14ac:dyDescent="0.25">
      <c r="A394" s="409" t="s">
        <v>93</v>
      </c>
      <c r="B394" s="393" t="s">
        <v>524</v>
      </c>
      <c r="C394" s="403" t="s">
        <v>582</v>
      </c>
      <c r="D394" s="403" t="s">
        <v>524</v>
      </c>
      <c r="E394" s="403" t="s">
        <v>524</v>
      </c>
      <c r="F394" s="403" t="s">
        <v>524</v>
      </c>
      <c r="G394" s="393" t="s">
        <v>524</v>
      </c>
      <c r="H394" s="393" t="s">
        <v>524</v>
      </c>
      <c r="I394" s="393" t="s">
        <v>524</v>
      </c>
      <c r="J394" s="393" t="s">
        <v>524</v>
      </c>
    </row>
    <row r="395" spans="1:10" x14ac:dyDescent="0.2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2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2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25">
      <c r="A398" s="409" t="s">
        <v>590</v>
      </c>
      <c r="B398" s="393" t="s">
        <v>524</v>
      </c>
      <c r="C398" s="403" t="s">
        <v>582</v>
      </c>
      <c r="D398" s="403" t="s">
        <v>524</v>
      </c>
      <c r="E398" s="403" t="s">
        <v>524</v>
      </c>
      <c r="F398" s="403" t="s">
        <v>524</v>
      </c>
      <c r="G398" s="393" t="s">
        <v>524</v>
      </c>
      <c r="H398" s="393" t="s">
        <v>524</v>
      </c>
      <c r="I398" s="393" t="s">
        <v>524</v>
      </c>
      <c r="J398" s="398" t="s">
        <v>196</v>
      </c>
    </row>
    <row r="399" spans="1:10" x14ac:dyDescent="0.25">
      <c r="A399" s="409" t="s">
        <v>591</v>
      </c>
      <c r="B399" s="393" t="s">
        <v>524</v>
      </c>
      <c r="C399" s="403" t="s">
        <v>582</v>
      </c>
      <c r="D399" s="403" t="s">
        <v>524</v>
      </c>
      <c r="E399" s="403" t="s">
        <v>524</v>
      </c>
      <c r="F399" s="403" t="s">
        <v>524</v>
      </c>
      <c r="G399" s="393" t="s">
        <v>524</v>
      </c>
      <c r="H399" s="393" t="s">
        <v>524</v>
      </c>
      <c r="I399" s="393" t="s">
        <v>524</v>
      </c>
      <c r="J399" s="398" t="s">
        <v>196</v>
      </c>
    </row>
    <row r="400" spans="1:10" x14ac:dyDescent="0.25">
      <c r="A400" s="409" t="s">
        <v>592</v>
      </c>
      <c r="B400" s="393" t="s">
        <v>524</v>
      </c>
      <c r="C400" s="403" t="s">
        <v>582</v>
      </c>
      <c r="D400" s="403" t="s">
        <v>524</v>
      </c>
      <c r="E400" s="403" t="s">
        <v>524</v>
      </c>
      <c r="F400" s="403" t="s">
        <v>524</v>
      </c>
      <c r="G400" s="393" t="s">
        <v>524</v>
      </c>
      <c r="H400" s="393" t="s">
        <v>524</v>
      </c>
      <c r="I400" s="393" t="s">
        <v>524</v>
      </c>
      <c r="J400" s="398" t="s">
        <v>196</v>
      </c>
    </row>
    <row r="401" spans="1:13" x14ac:dyDescent="0.25">
      <c r="A401" s="409" t="s">
        <v>93</v>
      </c>
      <c r="B401" s="393" t="s">
        <v>524</v>
      </c>
      <c r="C401" s="403" t="s">
        <v>582</v>
      </c>
      <c r="D401" s="403" t="s">
        <v>524</v>
      </c>
      <c r="E401" s="403" t="s">
        <v>524</v>
      </c>
      <c r="F401" s="403" t="s">
        <v>524</v>
      </c>
      <c r="G401" s="393" t="s">
        <v>524</v>
      </c>
      <c r="H401" s="393" t="s">
        <v>524</v>
      </c>
      <c r="I401" s="393" t="s">
        <v>524</v>
      </c>
      <c r="J401" s="398" t="s">
        <v>196</v>
      </c>
    </row>
    <row r="402" spans="1:13" x14ac:dyDescent="0.25">
      <c r="A402" s="81" t="s">
        <v>640</v>
      </c>
      <c r="B402" s="420"/>
      <c r="C402" s="420"/>
      <c r="D402" s="420"/>
      <c r="E402" s="420"/>
      <c r="F402" s="420"/>
      <c r="G402" s="420"/>
      <c r="H402" s="420"/>
      <c r="I402" s="420"/>
      <c r="J402" s="420"/>
    </row>
    <row r="403" spans="1:13" x14ac:dyDescent="0.25">
      <c r="A403" s="82" t="s">
        <v>641</v>
      </c>
      <c r="B403" s="398" t="s">
        <v>196</v>
      </c>
      <c r="C403" s="398" t="s">
        <v>196</v>
      </c>
      <c r="D403" s="398" t="s">
        <v>196</v>
      </c>
      <c r="E403" s="398" t="s">
        <v>196</v>
      </c>
      <c r="F403" s="398" t="s">
        <v>196</v>
      </c>
      <c r="G403" s="398" t="s">
        <v>196</v>
      </c>
      <c r="H403" s="398" t="s">
        <v>196</v>
      </c>
      <c r="I403" s="398" t="s">
        <v>196</v>
      </c>
      <c r="J403" s="398" t="s">
        <v>196</v>
      </c>
    </row>
    <row r="404" spans="1:13" x14ac:dyDescent="0.25">
      <c r="A404" s="411" t="s">
        <v>3414</v>
      </c>
      <c r="B404" s="393" t="s">
        <v>524</v>
      </c>
      <c r="C404" s="403" t="s">
        <v>582</v>
      </c>
      <c r="D404" s="403" t="s">
        <v>524</v>
      </c>
      <c r="E404" s="403" t="s">
        <v>524</v>
      </c>
      <c r="F404" s="403" t="s">
        <v>524</v>
      </c>
      <c r="G404" s="393" t="s">
        <v>524</v>
      </c>
      <c r="H404" s="393" t="s">
        <v>524</v>
      </c>
      <c r="I404" s="393" t="s">
        <v>524</v>
      </c>
      <c r="J404" s="393" t="s">
        <v>524</v>
      </c>
    </row>
    <row r="405" spans="1:13" x14ac:dyDescent="0.25">
      <c r="A405" s="411" t="s">
        <v>3434</v>
      </c>
      <c r="B405" s="393" t="s">
        <v>524</v>
      </c>
      <c r="C405" s="403" t="s">
        <v>582</v>
      </c>
      <c r="D405" s="403" t="s">
        <v>524</v>
      </c>
      <c r="E405" s="403" t="s">
        <v>524</v>
      </c>
      <c r="F405" s="403" t="s">
        <v>524</v>
      </c>
      <c r="G405" s="393" t="s">
        <v>524</v>
      </c>
      <c r="H405" s="393" t="s">
        <v>524</v>
      </c>
      <c r="I405" s="393" t="s">
        <v>524</v>
      </c>
      <c r="J405" s="393" t="s">
        <v>524</v>
      </c>
    </row>
    <row r="407" spans="1:13" x14ac:dyDescent="0.2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75" x14ac:dyDescent="0.25">
      <c r="A409" s="483" t="s">
        <v>643</v>
      </c>
      <c r="B409" s="483"/>
      <c r="C409" s="483"/>
      <c r="D409" s="483"/>
      <c r="E409" s="483"/>
      <c r="F409" s="483"/>
      <c r="G409" s="483"/>
      <c r="H409" s="311"/>
      <c r="I409" s="311"/>
      <c r="J409" s="311"/>
      <c r="K409" s="311"/>
      <c r="L409" s="311"/>
      <c r="M409" s="450" t="s">
        <v>508</v>
      </c>
    </row>
    <row r="410" spans="1:13" ht="15.75" x14ac:dyDescent="0.25">
      <c r="A410" s="302" t="s">
        <v>753</v>
      </c>
      <c r="B410" s="308"/>
      <c r="C410" s="308"/>
      <c r="D410" s="308"/>
      <c r="E410" s="308"/>
      <c r="F410" s="308"/>
      <c r="G410" s="308"/>
      <c r="H410" s="311"/>
      <c r="I410" s="311"/>
      <c r="J410" s="311"/>
      <c r="K410" s="311"/>
      <c r="L410" s="311"/>
      <c r="M410" s="450" t="s">
        <v>3449</v>
      </c>
    </row>
    <row r="411" spans="1:13" x14ac:dyDescent="0.25">
      <c r="A411" s="313"/>
      <c r="B411" s="311"/>
      <c r="C411" s="311"/>
      <c r="D411" s="311"/>
      <c r="E411" s="311"/>
      <c r="F411" s="311"/>
      <c r="G411" s="311"/>
      <c r="H411" s="311"/>
      <c r="I411" s="311"/>
      <c r="J411" s="311"/>
      <c r="K411" s="311"/>
      <c r="L411" s="312"/>
      <c r="M411" s="450" t="s">
        <v>509</v>
      </c>
    </row>
    <row r="412" spans="1:13" x14ac:dyDescent="0.25">
      <c r="A412" s="311"/>
      <c r="B412" s="311"/>
      <c r="C412" s="311"/>
      <c r="D412" s="311"/>
      <c r="E412" s="311"/>
      <c r="F412" s="311"/>
      <c r="G412" s="311"/>
      <c r="H412" s="311"/>
      <c r="I412" s="311"/>
      <c r="J412" s="311"/>
      <c r="K412" s="311"/>
      <c r="L412" s="311"/>
      <c r="M412" s="314"/>
    </row>
    <row r="413" spans="1:13" ht="38.25" x14ac:dyDescent="0.2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75" thickBot="1" x14ac:dyDescent="0.3">
      <c r="A414" s="321"/>
      <c r="B414" s="477" t="s">
        <v>518</v>
      </c>
      <c r="C414" s="477"/>
      <c r="D414" s="478"/>
      <c r="E414" s="476" t="s">
        <v>651</v>
      </c>
      <c r="F414" s="477"/>
      <c r="G414" s="478"/>
      <c r="H414" s="476" t="s">
        <v>518</v>
      </c>
      <c r="I414" s="484"/>
      <c r="J414" s="484"/>
      <c r="K414" s="484"/>
      <c r="L414" s="484"/>
      <c r="M414" s="485"/>
    </row>
    <row r="415" spans="1:13" ht="15.75" thickTop="1" x14ac:dyDescent="0.2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2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2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2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2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2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2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2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2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2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2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2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2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2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2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2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25">
      <c r="A431" s="423" t="s">
        <v>3435</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2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2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2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2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2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2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2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25">
      <c r="A439" s="421" t="s">
        <v>3436</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2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2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2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2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2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2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2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2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2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25">
      <c r="A449" s="426" t="s">
        <v>3437</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2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25">
      <c r="A451" s="426" t="s">
        <v>685</v>
      </c>
      <c r="B451" s="398" t="s">
        <v>196</v>
      </c>
      <c r="C451" s="398" t="s">
        <v>196</v>
      </c>
      <c r="D451" s="398" t="s">
        <v>196</v>
      </c>
      <c r="E451" s="389">
        <v>89653.230582500008</v>
      </c>
      <c r="F451" s="389" t="s">
        <v>524</v>
      </c>
      <c r="G451" s="389" t="s">
        <v>3284</v>
      </c>
      <c r="H451" s="389" t="s">
        <v>524</v>
      </c>
      <c r="I451" s="389" t="s">
        <v>524</v>
      </c>
      <c r="J451" s="398" t="s">
        <v>196</v>
      </c>
      <c r="K451" s="398" t="s">
        <v>196</v>
      </c>
      <c r="L451" s="398" t="s">
        <v>196</v>
      </c>
      <c r="M451" s="398" t="s">
        <v>196</v>
      </c>
    </row>
    <row r="452" spans="1:13" x14ac:dyDescent="0.2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2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2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2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2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2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2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25">
      <c r="A459" s="426" t="s">
        <v>3438</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25">
      <c r="A460" s="426" t="s">
        <v>3439</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2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2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2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7.25" x14ac:dyDescent="0.25">
      <c r="A466" s="480" t="s">
        <v>696</v>
      </c>
      <c r="B466" s="480"/>
      <c r="C466" s="480"/>
      <c r="D466" s="480"/>
      <c r="E466" s="480"/>
      <c r="F466" s="480"/>
      <c r="G466" s="480"/>
      <c r="H466" s="480"/>
      <c r="I466" s="480"/>
      <c r="J466" s="480"/>
      <c r="K466" s="480"/>
      <c r="L466" s="480"/>
      <c r="M466" s="480"/>
      <c r="N466" s="480"/>
      <c r="O466" s="480"/>
      <c r="P466" s="480"/>
      <c r="Q466" s="480"/>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75" x14ac:dyDescent="0.2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3449</v>
      </c>
      <c r="AJ467" s="312"/>
    </row>
    <row r="468" spans="1:36" x14ac:dyDescent="0.2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2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25">
      <c r="A470" s="474"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8.25" thickBot="1" x14ac:dyDescent="0.3">
      <c r="A471" s="475"/>
      <c r="B471" s="476" t="s">
        <v>3286</v>
      </c>
      <c r="C471" s="477"/>
      <c r="D471" s="477"/>
      <c r="E471" s="477"/>
      <c r="F471" s="477"/>
      <c r="G471" s="477"/>
      <c r="H471" s="477"/>
      <c r="I471" s="477"/>
      <c r="J471" s="477"/>
      <c r="K471" s="477"/>
      <c r="L471" s="477"/>
      <c r="M471" s="477"/>
      <c r="N471" s="477"/>
      <c r="O471" s="477"/>
      <c r="P471" s="477"/>
      <c r="Q471" s="477"/>
      <c r="R471" s="478"/>
      <c r="S471" s="384"/>
      <c r="T471" s="384"/>
      <c r="U471" s="467" t="s">
        <v>731</v>
      </c>
      <c r="V471" s="468"/>
      <c r="W471" s="476" t="s">
        <v>3286</v>
      </c>
      <c r="X471" s="477"/>
      <c r="Y471" s="477"/>
      <c r="Z471" s="477"/>
      <c r="AA471" s="477"/>
      <c r="AB471" s="477"/>
      <c r="AC471" s="478"/>
      <c r="AD471" s="384"/>
      <c r="AE471" s="384"/>
      <c r="AF471" s="467" t="s">
        <v>731</v>
      </c>
      <c r="AG471" s="468"/>
      <c r="AH471" s="334" t="s">
        <v>651</v>
      </c>
      <c r="AI471" s="385" t="s">
        <v>3286</v>
      </c>
      <c r="AJ471" s="335" t="s">
        <v>3286</v>
      </c>
    </row>
    <row r="472" spans="1:36" ht="15.75" thickTop="1" x14ac:dyDescent="0.2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2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2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2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2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2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2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2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2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2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25">
      <c r="A482" s="337" t="s">
        <v>679</v>
      </c>
      <c r="B482" s="389">
        <v>13.671467518190029</v>
      </c>
      <c r="C482" s="389" t="s">
        <v>622</v>
      </c>
      <c r="D482" s="389" t="s">
        <v>3279</v>
      </c>
      <c r="E482" s="389" t="s">
        <v>3279</v>
      </c>
      <c r="F482" s="389" t="s">
        <v>3279</v>
      </c>
      <c r="G482" s="389" t="s">
        <v>623</v>
      </c>
      <c r="H482" s="389" t="s">
        <v>622</v>
      </c>
      <c r="I482" s="389" t="s">
        <v>623</v>
      </c>
      <c r="J482" s="389" t="s">
        <v>3279</v>
      </c>
      <c r="K482" s="389" t="s">
        <v>623</v>
      </c>
      <c r="L482" s="389" t="s">
        <v>3279</v>
      </c>
      <c r="M482" s="389" t="s">
        <v>623</v>
      </c>
      <c r="N482" s="389" t="s">
        <v>623</v>
      </c>
      <c r="O482" s="389" t="s">
        <v>623</v>
      </c>
      <c r="P482" s="389" t="s">
        <v>623</v>
      </c>
      <c r="Q482" s="389" t="s">
        <v>3279</v>
      </c>
      <c r="R482" s="389" t="s">
        <v>623</v>
      </c>
      <c r="S482" s="389" t="s">
        <v>3279</v>
      </c>
      <c r="T482" s="389" t="s">
        <v>3279</v>
      </c>
      <c r="U482" s="389">
        <v>1.84005186808937</v>
      </c>
      <c r="V482" s="398" t="s">
        <v>196</v>
      </c>
      <c r="W482" s="389">
        <v>146.16040121254008</v>
      </c>
      <c r="X482" s="389">
        <v>161.67811829648733</v>
      </c>
      <c r="Y482" s="389">
        <v>8.9719417447910903</v>
      </c>
      <c r="Z482" s="389" t="s">
        <v>623</v>
      </c>
      <c r="AA482" s="389">
        <v>11.42114438969833</v>
      </c>
      <c r="AB482" s="389" t="s">
        <v>623</v>
      </c>
      <c r="AC482" s="389" t="s">
        <v>3279</v>
      </c>
      <c r="AD482" s="389" t="s">
        <v>623</v>
      </c>
      <c r="AE482" s="389" t="s">
        <v>623</v>
      </c>
      <c r="AF482" s="389">
        <v>2.4884645670558498</v>
      </c>
      <c r="AG482" s="398" t="s">
        <v>196</v>
      </c>
      <c r="AH482" s="389">
        <v>18.975929941198739</v>
      </c>
      <c r="AI482" s="389">
        <v>31.016287312304989</v>
      </c>
      <c r="AJ482" s="389">
        <v>28.530150025703989</v>
      </c>
    </row>
    <row r="483" spans="1:36" x14ac:dyDescent="0.2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2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2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2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25">
      <c r="A487" s="426" t="s">
        <v>3437</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2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2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3284</v>
      </c>
      <c r="AI489" s="389" t="s">
        <v>524</v>
      </c>
      <c r="AJ489" s="389" t="s">
        <v>524</v>
      </c>
    </row>
    <row r="490" spans="1:36" x14ac:dyDescent="0.2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2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2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2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2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2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2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25">
      <c r="A497" s="426" t="s">
        <v>3438</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2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2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2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3">
      <c r="A501" s="339" t="s">
        <v>744</v>
      </c>
      <c r="B501" s="467" t="s">
        <v>731</v>
      </c>
      <c r="C501" s="481"/>
      <c r="D501" s="481"/>
      <c r="E501" s="481"/>
      <c r="F501" s="481"/>
      <c r="G501" s="481"/>
      <c r="H501" s="481"/>
      <c r="I501" s="481"/>
      <c r="J501" s="481"/>
      <c r="K501" s="481"/>
      <c r="L501" s="481"/>
      <c r="M501" s="481"/>
      <c r="N501" s="481"/>
      <c r="O501" s="481"/>
      <c r="P501" s="481"/>
      <c r="Q501" s="481"/>
      <c r="R501" s="481"/>
      <c r="S501" s="481"/>
      <c r="T501" s="481"/>
      <c r="U501" s="481"/>
      <c r="V501" s="481"/>
      <c r="W501" s="481"/>
      <c r="X501" s="481"/>
      <c r="Y501" s="481"/>
      <c r="Z501" s="481"/>
      <c r="AA501" s="481"/>
      <c r="AB501" s="481"/>
      <c r="AC501" s="481"/>
      <c r="AD501" s="481"/>
      <c r="AE501" s="481"/>
      <c r="AF501" s="481"/>
      <c r="AG501" s="481"/>
      <c r="AH501" s="481"/>
      <c r="AI501" s="481"/>
      <c r="AJ501" s="482"/>
    </row>
    <row r="502" spans="1:36" ht="15.75" thickTop="1" x14ac:dyDescent="0.2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2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2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25">
      <c r="A505" s="428" t="s">
        <v>748</v>
      </c>
      <c r="B505" s="389">
        <v>202.33771926921244</v>
      </c>
      <c r="C505" s="389" t="s">
        <v>622</v>
      </c>
      <c r="D505" s="389" t="s">
        <v>3279</v>
      </c>
      <c r="E505" s="389" t="s">
        <v>3279</v>
      </c>
      <c r="F505" s="389" t="s">
        <v>3279</v>
      </c>
      <c r="G505" s="389" t="s">
        <v>623</v>
      </c>
      <c r="H505" s="389" t="s">
        <v>622</v>
      </c>
      <c r="I505" s="389" t="s">
        <v>623</v>
      </c>
      <c r="J505" s="389" t="s">
        <v>3279</v>
      </c>
      <c r="K505" s="389" t="s">
        <v>623</v>
      </c>
      <c r="L505" s="389" t="s">
        <v>3279</v>
      </c>
      <c r="M505" s="389" t="s">
        <v>623</v>
      </c>
      <c r="N505" s="389" t="s">
        <v>623</v>
      </c>
      <c r="O505" s="389" t="s">
        <v>623</v>
      </c>
      <c r="P505" s="389" t="s">
        <v>623</v>
      </c>
      <c r="Q505" s="389" t="s">
        <v>3279</v>
      </c>
      <c r="R505" s="389" t="s">
        <v>623</v>
      </c>
      <c r="S505" s="389" t="s">
        <v>3279</v>
      </c>
      <c r="T505" s="389" t="s">
        <v>3279</v>
      </c>
      <c r="U505" s="389">
        <v>1.84005186808937</v>
      </c>
      <c r="V505" s="398" t="s">
        <v>196</v>
      </c>
      <c r="W505" s="389">
        <v>1080.1253649606713</v>
      </c>
      <c r="X505" s="389">
        <v>1972.4730432171457</v>
      </c>
      <c r="Y505" s="389">
        <v>79.222245606505325</v>
      </c>
      <c r="Z505" s="389" t="s">
        <v>623</v>
      </c>
      <c r="AA505" s="389">
        <v>117.63778721389281</v>
      </c>
      <c r="AB505" s="389" t="s">
        <v>623</v>
      </c>
      <c r="AC505" s="389" t="s">
        <v>3279</v>
      </c>
      <c r="AD505" s="389" t="s">
        <v>623</v>
      </c>
      <c r="AE505" s="389" t="s">
        <v>623</v>
      </c>
      <c r="AF505" s="389">
        <v>2.4884645670558498</v>
      </c>
      <c r="AG505" s="398" t="s">
        <v>196</v>
      </c>
      <c r="AH505" s="389">
        <v>18.975929941198739</v>
      </c>
      <c r="AI505" s="389">
        <v>707.17135072055373</v>
      </c>
      <c r="AJ505" s="389">
        <v>490.71858044210865</v>
      </c>
    </row>
    <row r="506" spans="1:36" x14ac:dyDescent="0.25">
      <c r="A506" s="433" t="s">
        <v>3440</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2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2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30" x14ac:dyDescent="0.2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75" x14ac:dyDescent="0.25">
      <c r="A513" s="326" t="s">
        <v>752</v>
      </c>
      <c r="B513" s="311"/>
      <c r="C513" s="311"/>
      <c r="D513" s="311"/>
      <c r="E513" s="311"/>
      <c r="F513" s="312"/>
      <c r="G513" s="452" t="s">
        <v>508</v>
      </c>
    </row>
    <row r="514" spans="1:7" ht="15.75" x14ac:dyDescent="0.25">
      <c r="A514" s="326" t="s">
        <v>753</v>
      </c>
      <c r="B514" s="311"/>
      <c r="C514" s="311"/>
      <c r="D514" s="311"/>
      <c r="E514" s="311"/>
      <c r="F514" s="312"/>
      <c r="G514" s="452" t="s">
        <v>3449</v>
      </c>
    </row>
    <row r="515" spans="1:7" x14ac:dyDescent="0.25">
      <c r="A515" s="311"/>
      <c r="B515" s="311"/>
      <c r="C515" s="311"/>
      <c r="D515" s="311"/>
      <c r="E515" s="311"/>
      <c r="F515" s="312"/>
      <c r="G515" s="452" t="s">
        <v>509</v>
      </c>
    </row>
    <row r="516" spans="1:7" x14ac:dyDescent="0.25">
      <c r="A516" s="311"/>
      <c r="B516" s="311"/>
      <c r="C516" s="311"/>
      <c r="D516" s="311"/>
      <c r="E516" s="311"/>
      <c r="F516" s="325"/>
      <c r="G516" s="311"/>
    </row>
    <row r="517" spans="1:7" x14ac:dyDescent="0.25">
      <c r="A517" s="434" t="s">
        <v>754</v>
      </c>
      <c r="B517" s="435" t="s">
        <v>511</v>
      </c>
      <c r="C517" s="320" t="s">
        <v>512</v>
      </c>
      <c r="D517" s="320" t="s">
        <v>513</v>
      </c>
      <c r="E517" s="320" t="s">
        <v>649</v>
      </c>
      <c r="F517" s="340" t="s">
        <v>515</v>
      </c>
      <c r="G517" s="340" t="s">
        <v>516</v>
      </c>
    </row>
    <row r="518" spans="1:7" ht="15.75" thickBot="1" x14ac:dyDescent="0.3">
      <c r="A518" s="436" t="s">
        <v>755</v>
      </c>
      <c r="B518" s="477" t="s">
        <v>518</v>
      </c>
      <c r="C518" s="477"/>
      <c r="D518" s="477"/>
      <c r="E518" s="477"/>
      <c r="F518" s="477"/>
      <c r="G518" s="478"/>
    </row>
    <row r="519" spans="1:7" ht="15.75" thickTop="1" x14ac:dyDescent="0.25">
      <c r="A519" s="437" t="s">
        <v>756</v>
      </c>
      <c r="B519" s="389">
        <v>7853.7090592547993</v>
      </c>
      <c r="C519" s="389">
        <v>9571.8991649314175</v>
      </c>
      <c r="D519" s="389">
        <v>1107.1877988953377</v>
      </c>
      <c r="E519" s="389">
        <v>14.91067980114685</v>
      </c>
      <c r="F519" s="389">
        <v>363.40666610922074</v>
      </c>
      <c r="G519" s="389" t="s">
        <v>524</v>
      </c>
    </row>
    <row r="520" spans="1:7" x14ac:dyDescent="0.25">
      <c r="A520" s="428" t="s">
        <v>757</v>
      </c>
      <c r="B520" s="398" t="s">
        <v>196</v>
      </c>
      <c r="C520" s="389">
        <v>8834.6962615396096</v>
      </c>
      <c r="D520" s="389">
        <v>54.911513816245709</v>
      </c>
      <c r="E520" s="398" t="s">
        <v>196</v>
      </c>
      <c r="F520" s="398" t="s">
        <v>196</v>
      </c>
      <c r="G520" s="389" t="s">
        <v>524</v>
      </c>
    </row>
    <row r="521" spans="1:7" x14ac:dyDescent="0.25">
      <c r="A521" s="428" t="s">
        <v>758</v>
      </c>
      <c r="B521" s="398" t="s">
        <v>196</v>
      </c>
      <c r="C521" s="389">
        <v>6772.4822920982415</v>
      </c>
      <c r="D521" s="398" t="s">
        <v>196</v>
      </c>
      <c r="E521" s="398" t="s">
        <v>196</v>
      </c>
      <c r="F521" s="398" t="s">
        <v>196</v>
      </c>
      <c r="G521" s="398" t="s">
        <v>196</v>
      </c>
    </row>
    <row r="522" spans="1:7" x14ac:dyDescent="0.25">
      <c r="A522" s="421" t="s">
        <v>3441</v>
      </c>
      <c r="B522" s="398" t="s">
        <v>196</v>
      </c>
      <c r="C522" s="389">
        <v>6510.3132861119175</v>
      </c>
      <c r="D522" s="398" t="s">
        <v>196</v>
      </c>
      <c r="E522" s="398" t="s">
        <v>196</v>
      </c>
      <c r="F522" s="398" t="s">
        <v>196</v>
      </c>
      <c r="G522" s="398" t="s">
        <v>196</v>
      </c>
    </row>
    <row r="523" spans="1:7" x14ac:dyDescent="0.25">
      <c r="A523" s="88" t="s">
        <v>759</v>
      </c>
      <c r="B523" s="398" t="s">
        <v>196</v>
      </c>
      <c r="C523" s="398" t="s">
        <v>196</v>
      </c>
      <c r="D523" s="398" t="s">
        <v>196</v>
      </c>
      <c r="E523" s="398" t="s">
        <v>196</v>
      </c>
      <c r="F523" s="398" t="s">
        <v>196</v>
      </c>
      <c r="G523" s="398" t="s">
        <v>196</v>
      </c>
    </row>
    <row r="524" spans="1:7" x14ac:dyDescent="0.25">
      <c r="A524" s="438" t="s">
        <v>760</v>
      </c>
      <c r="B524" s="398" t="s">
        <v>196</v>
      </c>
      <c r="C524" s="389" t="s">
        <v>196</v>
      </c>
      <c r="D524" s="398" t="s">
        <v>196</v>
      </c>
      <c r="E524" s="398" t="s">
        <v>196</v>
      </c>
      <c r="F524" s="398" t="s">
        <v>196</v>
      </c>
      <c r="G524" s="398" t="s">
        <v>196</v>
      </c>
    </row>
    <row r="525" spans="1:7" x14ac:dyDescent="0.25">
      <c r="A525" s="438" t="s">
        <v>761</v>
      </c>
      <c r="B525" s="398" t="s">
        <v>196</v>
      </c>
      <c r="C525" s="389" t="s">
        <v>196</v>
      </c>
      <c r="D525" s="398" t="s">
        <v>196</v>
      </c>
      <c r="E525" s="398" t="s">
        <v>196</v>
      </c>
      <c r="F525" s="398" t="s">
        <v>196</v>
      </c>
      <c r="G525" s="398" t="s">
        <v>196</v>
      </c>
    </row>
    <row r="526" spans="1:7" x14ac:dyDescent="0.25">
      <c r="A526" s="88" t="s">
        <v>762</v>
      </c>
      <c r="B526" s="398" t="s">
        <v>196</v>
      </c>
      <c r="C526" s="398" t="s">
        <v>196</v>
      </c>
      <c r="D526" s="398" t="s">
        <v>196</v>
      </c>
      <c r="E526" s="398" t="s">
        <v>196</v>
      </c>
      <c r="F526" s="398" t="s">
        <v>196</v>
      </c>
      <c r="G526" s="398" t="s">
        <v>196</v>
      </c>
    </row>
    <row r="527" spans="1:7" x14ac:dyDescent="0.25">
      <c r="A527" s="438" t="s">
        <v>763</v>
      </c>
      <c r="B527" s="398" t="s">
        <v>196</v>
      </c>
      <c r="C527" s="389" t="s">
        <v>196</v>
      </c>
      <c r="D527" s="398" t="s">
        <v>196</v>
      </c>
      <c r="E527" s="398" t="s">
        <v>196</v>
      </c>
      <c r="F527" s="398" t="s">
        <v>196</v>
      </c>
      <c r="G527" s="398" t="s">
        <v>196</v>
      </c>
    </row>
    <row r="528" spans="1:7" x14ac:dyDescent="0.25">
      <c r="A528" s="438" t="s">
        <v>764</v>
      </c>
      <c r="B528" s="398" t="s">
        <v>196</v>
      </c>
      <c r="C528" s="389" t="s">
        <v>196</v>
      </c>
      <c r="D528" s="398" t="s">
        <v>196</v>
      </c>
      <c r="E528" s="398" t="s">
        <v>196</v>
      </c>
      <c r="F528" s="398" t="s">
        <v>196</v>
      </c>
      <c r="G528" s="398" t="s">
        <v>196</v>
      </c>
    </row>
    <row r="529" spans="1:7" x14ac:dyDescent="0.25">
      <c r="A529" s="438" t="s">
        <v>765</v>
      </c>
      <c r="B529" s="398" t="s">
        <v>196</v>
      </c>
      <c r="C529" s="389" t="s">
        <v>196</v>
      </c>
      <c r="D529" s="398" t="s">
        <v>196</v>
      </c>
      <c r="E529" s="398" t="s">
        <v>196</v>
      </c>
      <c r="F529" s="398" t="s">
        <v>196</v>
      </c>
      <c r="G529" s="398" t="s">
        <v>196</v>
      </c>
    </row>
    <row r="530" spans="1:7" x14ac:dyDescent="0.25">
      <c r="A530" s="88" t="s">
        <v>766</v>
      </c>
      <c r="B530" s="398" t="s">
        <v>196</v>
      </c>
      <c r="C530" s="398" t="s">
        <v>196</v>
      </c>
      <c r="D530" s="398" t="s">
        <v>196</v>
      </c>
      <c r="E530" s="398" t="s">
        <v>196</v>
      </c>
      <c r="F530" s="398" t="s">
        <v>196</v>
      </c>
      <c r="G530" s="398" t="s">
        <v>196</v>
      </c>
    </row>
    <row r="531" spans="1:7" x14ac:dyDescent="0.25">
      <c r="A531" s="438" t="s">
        <v>3442</v>
      </c>
      <c r="B531" s="398" t="s">
        <v>196</v>
      </c>
      <c r="C531" s="389">
        <v>6510.3132861119175</v>
      </c>
      <c r="D531" s="398" t="s">
        <v>196</v>
      </c>
      <c r="E531" s="398" t="s">
        <v>196</v>
      </c>
      <c r="F531" s="398" t="s">
        <v>196</v>
      </c>
      <c r="G531" s="398" t="s">
        <v>196</v>
      </c>
    </row>
    <row r="532" spans="1:7" x14ac:dyDescent="0.25">
      <c r="A532" s="439" t="s">
        <v>769</v>
      </c>
      <c r="B532" s="398" t="s">
        <v>196</v>
      </c>
      <c r="C532" s="389">
        <v>473.19623090020355</v>
      </c>
      <c r="D532" s="398"/>
      <c r="E532" s="398" t="s">
        <v>196</v>
      </c>
      <c r="F532" s="398" t="s">
        <v>196</v>
      </c>
      <c r="G532" s="398"/>
    </row>
    <row r="533" spans="1:7" x14ac:dyDescent="0.25">
      <c r="A533" s="439" t="s">
        <v>770</v>
      </c>
      <c r="B533" s="398" t="s">
        <v>196</v>
      </c>
      <c r="C533" s="389">
        <v>299.39799460361405</v>
      </c>
      <c r="D533" s="398"/>
      <c r="E533" s="398" t="s">
        <v>196</v>
      </c>
      <c r="F533" s="398" t="s">
        <v>196</v>
      </c>
      <c r="G533" s="398"/>
    </row>
    <row r="534" spans="1:7" x14ac:dyDescent="0.25">
      <c r="A534" s="439" t="s">
        <v>771</v>
      </c>
      <c r="B534" s="398" t="s">
        <v>196</v>
      </c>
      <c r="C534" s="389">
        <v>3056.1321125619293</v>
      </c>
      <c r="D534" s="398"/>
      <c r="E534" s="398" t="s">
        <v>196</v>
      </c>
      <c r="F534" s="398" t="s">
        <v>196</v>
      </c>
      <c r="G534" s="398"/>
    </row>
    <row r="535" spans="1:7" x14ac:dyDescent="0.25">
      <c r="A535" s="439" t="s">
        <v>772</v>
      </c>
      <c r="B535" s="398" t="s">
        <v>196</v>
      </c>
      <c r="C535" s="389">
        <v>251.93525163617798</v>
      </c>
      <c r="D535" s="398"/>
      <c r="E535" s="398" t="s">
        <v>196</v>
      </c>
      <c r="F535" s="398" t="s">
        <v>196</v>
      </c>
      <c r="G535" s="398"/>
    </row>
    <row r="536" spans="1:7" x14ac:dyDescent="0.25">
      <c r="A536" s="439" t="s">
        <v>773</v>
      </c>
      <c r="B536" s="398" t="s">
        <v>196</v>
      </c>
      <c r="C536" s="389">
        <v>297.36246326322032</v>
      </c>
      <c r="D536" s="398"/>
      <c r="E536" s="398" t="s">
        <v>196</v>
      </c>
      <c r="F536" s="398" t="s">
        <v>196</v>
      </c>
      <c r="G536" s="398"/>
    </row>
    <row r="537" spans="1:7" x14ac:dyDescent="0.25">
      <c r="A537" s="439" t="s">
        <v>774</v>
      </c>
      <c r="B537" s="398" t="s">
        <v>196</v>
      </c>
      <c r="C537" s="389">
        <v>309.95636595734669</v>
      </c>
      <c r="D537" s="398"/>
      <c r="E537" s="398" t="s">
        <v>196</v>
      </c>
      <c r="F537" s="398" t="s">
        <v>196</v>
      </c>
      <c r="G537" s="398"/>
    </row>
    <row r="538" spans="1:7" x14ac:dyDescent="0.25">
      <c r="A538" s="439" t="s">
        <v>775</v>
      </c>
      <c r="B538" s="398" t="s">
        <v>196</v>
      </c>
      <c r="C538" s="389">
        <v>178.40438707912745</v>
      </c>
      <c r="D538" s="398"/>
      <c r="E538" s="398" t="s">
        <v>196</v>
      </c>
      <c r="F538" s="398" t="s">
        <v>196</v>
      </c>
      <c r="G538" s="398"/>
    </row>
    <row r="539" spans="1:7" x14ac:dyDescent="0.25">
      <c r="A539" s="439" t="s">
        <v>776</v>
      </c>
      <c r="B539" s="398" t="s">
        <v>196</v>
      </c>
      <c r="C539" s="389">
        <v>214.11005793654462</v>
      </c>
      <c r="D539" s="398"/>
      <c r="E539" s="398" t="s">
        <v>196</v>
      </c>
      <c r="F539" s="398" t="s">
        <v>196</v>
      </c>
      <c r="G539" s="398"/>
    </row>
    <row r="540" spans="1:7" x14ac:dyDescent="0.25">
      <c r="A540" s="439" t="s">
        <v>777</v>
      </c>
      <c r="B540" s="398" t="s">
        <v>196</v>
      </c>
      <c r="C540" s="389">
        <v>1196.7876680440343</v>
      </c>
      <c r="D540" s="398"/>
      <c r="E540" s="398" t="s">
        <v>196</v>
      </c>
      <c r="F540" s="398" t="s">
        <v>196</v>
      </c>
      <c r="G540" s="398"/>
    </row>
    <row r="541" spans="1:7" x14ac:dyDescent="0.25">
      <c r="A541" s="439" t="s">
        <v>3287</v>
      </c>
      <c r="B541" s="398" t="s">
        <v>196</v>
      </c>
      <c r="C541" s="389">
        <v>178.70274178817721</v>
      </c>
      <c r="D541" s="398"/>
      <c r="E541" s="398" t="s">
        <v>196</v>
      </c>
      <c r="F541" s="398" t="s">
        <v>196</v>
      </c>
      <c r="G541" s="398"/>
    </row>
    <row r="542" spans="1:7" x14ac:dyDescent="0.25">
      <c r="A542" s="439" t="s">
        <v>3288</v>
      </c>
      <c r="B542" s="398" t="s">
        <v>196</v>
      </c>
      <c r="C542" s="389">
        <v>54.328012341541672</v>
      </c>
      <c r="D542" s="398"/>
      <c r="E542" s="398" t="s">
        <v>196</v>
      </c>
      <c r="F542" s="398" t="s">
        <v>196</v>
      </c>
      <c r="G542" s="398"/>
    </row>
    <row r="543" spans="1:7" x14ac:dyDescent="0.25">
      <c r="A543" s="421" t="s">
        <v>778</v>
      </c>
      <c r="B543" s="398" t="s">
        <v>196</v>
      </c>
      <c r="C543" s="389">
        <v>55.215000000000003</v>
      </c>
      <c r="D543" s="398" t="s">
        <v>196</v>
      </c>
      <c r="E543" s="398" t="s">
        <v>196</v>
      </c>
      <c r="F543" s="398" t="s">
        <v>196</v>
      </c>
      <c r="G543" s="398" t="s">
        <v>196</v>
      </c>
    </row>
    <row r="544" spans="1:7" x14ac:dyDescent="0.25">
      <c r="A544" s="421" t="s">
        <v>779</v>
      </c>
      <c r="B544" s="398" t="s">
        <v>196</v>
      </c>
      <c r="C544" s="389">
        <v>91.609200000000001</v>
      </c>
      <c r="D544" s="398" t="s">
        <v>196</v>
      </c>
      <c r="E544" s="398" t="s">
        <v>196</v>
      </c>
      <c r="F544" s="398" t="s">
        <v>196</v>
      </c>
      <c r="G544" s="398" t="s">
        <v>196</v>
      </c>
    </row>
    <row r="545" spans="1:7" x14ac:dyDescent="0.25">
      <c r="A545" s="421" t="s">
        <v>780</v>
      </c>
      <c r="B545" s="398" t="s">
        <v>196</v>
      </c>
      <c r="C545" s="389">
        <v>115.34480598632427</v>
      </c>
      <c r="D545" s="398" t="s">
        <v>196</v>
      </c>
      <c r="E545" s="398" t="s">
        <v>196</v>
      </c>
      <c r="F545" s="398" t="s">
        <v>196</v>
      </c>
      <c r="G545" s="398" t="s">
        <v>196</v>
      </c>
    </row>
    <row r="546" spans="1:7" x14ac:dyDescent="0.25">
      <c r="A546" s="440" t="s">
        <v>781</v>
      </c>
      <c r="B546" s="398" t="s">
        <v>196</v>
      </c>
      <c r="C546" s="389" t="s">
        <v>551</v>
      </c>
      <c r="D546" s="398"/>
      <c r="E546" s="398" t="s">
        <v>196</v>
      </c>
      <c r="F546" s="398" t="s">
        <v>196</v>
      </c>
      <c r="G546" s="398"/>
    </row>
    <row r="547" spans="1:7" x14ac:dyDescent="0.25">
      <c r="A547" s="440" t="s">
        <v>782</v>
      </c>
      <c r="B547" s="398" t="s">
        <v>196</v>
      </c>
      <c r="C547" s="389">
        <v>26.068534199999998</v>
      </c>
      <c r="D547" s="398"/>
      <c r="E547" s="398" t="s">
        <v>196</v>
      </c>
      <c r="F547" s="398" t="s">
        <v>196</v>
      </c>
      <c r="G547" s="398"/>
    </row>
    <row r="548" spans="1:7" x14ac:dyDescent="0.25">
      <c r="A548" s="440" t="s">
        <v>783</v>
      </c>
      <c r="B548" s="398" t="s">
        <v>196</v>
      </c>
      <c r="C548" s="389">
        <v>69.750133199999993</v>
      </c>
      <c r="D548" s="398"/>
      <c r="E548" s="398" t="s">
        <v>196</v>
      </c>
      <c r="F548" s="398" t="s">
        <v>196</v>
      </c>
      <c r="G548" s="398"/>
    </row>
    <row r="549" spans="1:7" x14ac:dyDescent="0.25">
      <c r="A549" s="440" t="s">
        <v>784</v>
      </c>
      <c r="B549" s="398" t="s">
        <v>196</v>
      </c>
      <c r="C549" s="389">
        <v>2.1242679999999998</v>
      </c>
      <c r="D549" s="398"/>
      <c r="E549" s="398" t="s">
        <v>196</v>
      </c>
      <c r="F549" s="398" t="s">
        <v>196</v>
      </c>
      <c r="G549" s="398"/>
    </row>
    <row r="550" spans="1:7" x14ac:dyDescent="0.25">
      <c r="A550" s="440" t="s">
        <v>785</v>
      </c>
      <c r="B550" s="398" t="s">
        <v>196</v>
      </c>
      <c r="C550" s="389" t="s">
        <v>551</v>
      </c>
      <c r="D550" s="398"/>
      <c r="E550" s="398" t="s">
        <v>196</v>
      </c>
      <c r="F550" s="398" t="s">
        <v>196</v>
      </c>
      <c r="G550" s="398"/>
    </row>
    <row r="551" spans="1:7" x14ac:dyDescent="0.25">
      <c r="A551" s="441" t="s">
        <v>786</v>
      </c>
      <c r="B551" s="398" t="s">
        <v>196</v>
      </c>
      <c r="C551" s="389">
        <v>17.401870586324279</v>
      </c>
      <c r="D551" s="398" t="s">
        <v>196</v>
      </c>
      <c r="E551" s="398" t="s">
        <v>196</v>
      </c>
      <c r="F551" s="398" t="s">
        <v>196</v>
      </c>
      <c r="G551" s="398" t="s">
        <v>196</v>
      </c>
    </row>
    <row r="552" spans="1:7" x14ac:dyDescent="0.25">
      <c r="A552" s="442" t="s">
        <v>787</v>
      </c>
      <c r="B552" s="398" t="s">
        <v>196</v>
      </c>
      <c r="C552" s="389">
        <v>17.401870586324279</v>
      </c>
      <c r="D552" s="398"/>
      <c r="E552" s="398" t="s">
        <v>196</v>
      </c>
      <c r="F552" s="398" t="s">
        <v>196</v>
      </c>
      <c r="G552" s="398"/>
    </row>
    <row r="553" spans="1:7" x14ac:dyDescent="0.25">
      <c r="A553" s="428" t="s">
        <v>788</v>
      </c>
      <c r="B553" s="398" t="s">
        <v>196</v>
      </c>
      <c r="C553" s="389">
        <v>2062.213969441369</v>
      </c>
      <c r="D553" s="389">
        <v>54.911513816245709</v>
      </c>
      <c r="E553" s="398" t="s">
        <v>196</v>
      </c>
      <c r="F553" s="398" t="s">
        <v>196</v>
      </c>
      <c r="G553" s="389" t="s">
        <v>524</v>
      </c>
    </row>
    <row r="554" spans="1:7" x14ac:dyDescent="0.25">
      <c r="A554" s="422" t="s">
        <v>3443</v>
      </c>
      <c r="B554" s="398" t="s">
        <v>196</v>
      </c>
      <c r="C554" s="389">
        <v>1103.3068171277257</v>
      </c>
      <c r="D554" s="389">
        <v>42.371474794155858</v>
      </c>
      <c r="E554" s="398" t="s">
        <v>196</v>
      </c>
      <c r="F554" s="398" t="s">
        <v>196</v>
      </c>
      <c r="G554" s="389" t="s">
        <v>524</v>
      </c>
    </row>
    <row r="555" spans="1:7" x14ac:dyDescent="0.25">
      <c r="A555" s="88" t="s">
        <v>759</v>
      </c>
      <c r="B555" s="398" t="s">
        <v>196</v>
      </c>
      <c r="C555" s="398" t="s">
        <v>196</v>
      </c>
      <c r="D555" s="398" t="s">
        <v>196</v>
      </c>
      <c r="E555" s="398" t="s">
        <v>196</v>
      </c>
      <c r="F555" s="398" t="s">
        <v>196</v>
      </c>
      <c r="G555" s="398" t="s">
        <v>196</v>
      </c>
    </row>
    <row r="556" spans="1:7" x14ac:dyDescent="0.25">
      <c r="A556" s="438" t="s">
        <v>760</v>
      </c>
      <c r="B556" s="398" t="s">
        <v>196</v>
      </c>
      <c r="C556" s="389" t="s">
        <v>196</v>
      </c>
      <c r="D556" s="389" t="s">
        <v>196</v>
      </c>
      <c r="E556" s="398" t="s">
        <v>196</v>
      </c>
      <c r="F556" s="398" t="s">
        <v>196</v>
      </c>
      <c r="G556" s="393" t="s">
        <v>196</v>
      </c>
    </row>
    <row r="557" spans="1:7" x14ac:dyDescent="0.25">
      <c r="A557" s="438" t="s">
        <v>761</v>
      </c>
      <c r="B557" s="398" t="s">
        <v>196</v>
      </c>
      <c r="C557" s="389" t="s">
        <v>196</v>
      </c>
      <c r="D557" s="389" t="s">
        <v>196</v>
      </c>
      <c r="E557" s="398" t="s">
        <v>196</v>
      </c>
      <c r="F557" s="398" t="s">
        <v>196</v>
      </c>
      <c r="G557" s="393" t="s">
        <v>196</v>
      </c>
    </row>
    <row r="558" spans="1:7" x14ac:dyDescent="0.25">
      <c r="A558" s="88" t="s">
        <v>762</v>
      </c>
      <c r="B558" s="398" t="s">
        <v>196</v>
      </c>
      <c r="C558" s="398" t="s">
        <v>196</v>
      </c>
      <c r="D558" s="398" t="s">
        <v>196</v>
      </c>
      <c r="E558" s="398" t="s">
        <v>196</v>
      </c>
      <c r="F558" s="398" t="s">
        <v>196</v>
      </c>
      <c r="G558" s="398" t="s">
        <v>196</v>
      </c>
    </row>
    <row r="559" spans="1:7" x14ac:dyDescent="0.25">
      <c r="A559" s="438" t="s">
        <v>763</v>
      </c>
      <c r="B559" s="398" t="s">
        <v>196</v>
      </c>
      <c r="C559" s="389" t="s">
        <v>196</v>
      </c>
      <c r="D559" s="389" t="s">
        <v>196</v>
      </c>
      <c r="E559" s="398" t="s">
        <v>196</v>
      </c>
      <c r="F559" s="398" t="s">
        <v>196</v>
      </c>
      <c r="G559" s="393" t="s">
        <v>196</v>
      </c>
    </row>
    <row r="560" spans="1:7" x14ac:dyDescent="0.25">
      <c r="A560" s="438" t="s">
        <v>764</v>
      </c>
      <c r="B560" s="398" t="s">
        <v>196</v>
      </c>
      <c r="C560" s="389" t="s">
        <v>196</v>
      </c>
      <c r="D560" s="389" t="s">
        <v>196</v>
      </c>
      <c r="E560" s="398" t="s">
        <v>196</v>
      </c>
      <c r="F560" s="398" t="s">
        <v>196</v>
      </c>
      <c r="G560" s="393" t="s">
        <v>196</v>
      </c>
    </row>
    <row r="561" spans="1:7" x14ac:dyDescent="0.25">
      <c r="A561" s="438" t="s">
        <v>765</v>
      </c>
      <c r="B561" s="398" t="s">
        <v>196</v>
      </c>
      <c r="C561" s="389" t="s">
        <v>196</v>
      </c>
      <c r="D561" s="389" t="s">
        <v>196</v>
      </c>
      <c r="E561" s="398" t="s">
        <v>196</v>
      </c>
      <c r="F561" s="398" t="s">
        <v>196</v>
      </c>
      <c r="G561" s="393" t="s">
        <v>196</v>
      </c>
    </row>
    <row r="562" spans="1:7" x14ac:dyDescent="0.25">
      <c r="A562" s="88" t="s">
        <v>766</v>
      </c>
      <c r="B562" s="398" t="s">
        <v>196</v>
      </c>
      <c r="C562" s="398" t="s">
        <v>196</v>
      </c>
      <c r="D562" s="398" t="s">
        <v>196</v>
      </c>
      <c r="E562" s="398" t="s">
        <v>196</v>
      </c>
      <c r="F562" s="398" t="s">
        <v>196</v>
      </c>
      <c r="G562" s="398" t="s">
        <v>196</v>
      </c>
    </row>
    <row r="563" spans="1:7" x14ac:dyDescent="0.25">
      <c r="A563" s="438" t="s">
        <v>3444</v>
      </c>
      <c r="B563" s="398" t="s">
        <v>196</v>
      </c>
      <c r="C563" s="389">
        <v>1103.3068171277257</v>
      </c>
      <c r="D563" s="389">
        <v>42.371474794155858</v>
      </c>
      <c r="E563" s="398" t="s">
        <v>196</v>
      </c>
      <c r="F563" s="398" t="s">
        <v>196</v>
      </c>
      <c r="G563" s="393" t="s">
        <v>524</v>
      </c>
    </row>
    <row r="564" spans="1:7" x14ac:dyDescent="0.25">
      <c r="A564" s="439" t="s">
        <v>767</v>
      </c>
      <c r="B564" s="398" t="s">
        <v>196</v>
      </c>
      <c r="C564" s="389" t="s">
        <v>526</v>
      </c>
      <c r="D564" s="389" t="s">
        <v>526</v>
      </c>
      <c r="E564" s="398" t="s">
        <v>196</v>
      </c>
      <c r="F564" s="398" t="s">
        <v>196</v>
      </c>
      <c r="G564" s="393" t="s">
        <v>524</v>
      </c>
    </row>
    <row r="565" spans="1:7" x14ac:dyDescent="0.25">
      <c r="A565" s="439" t="s">
        <v>768</v>
      </c>
      <c r="B565" s="398" t="s">
        <v>196</v>
      </c>
      <c r="C565" s="389" t="s">
        <v>526</v>
      </c>
      <c r="D565" s="389" t="s">
        <v>526</v>
      </c>
      <c r="E565" s="398" t="s">
        <v>196</v>
      </c>
      <c r="F565" s="398" t="s">
        <v>196</v>
      </c>
      <c r="G565" s="393" t="s">
        <v>524</v>
      </c>
    </row>
    <row r="566" spans="1:7" x14ac:dyDescent="0.25">
      <c r="A566" s="439" t="s">
        <v>769</v>
      </c>
      <c r="B566" s="398" t="s">
        <v>196</v>
      </c>
      <c r="C566" s="389">
        <v>10.4339141813269</v>
      </c>
      <c r="D566" s="389" t="s">
        <v>526</v>
      </c>
      <c r="E566" s="398" t="s">
        <v>196</v>
      </c>
      <c r="F566" s="398" t="s">
        <v>196</v>
      </c>
      <c r="G566" s="393" t="s">
        <v>524</v>
      </c>
    </row>
    <row r="567" spans="1:7" x14ac:dyDescent="0.25">
      <c r="A567" s="439" t="s">
        <v>770</v>
      </c>
      <c r="B567" s="398" t="s">
        <v>196</v>
      </c>
      <c r="C567" s="389">
        <v>6.8670103189230298</v>
      </c>
      <c r="D567" s="389" t="s">
        <v>526</v>
      </c>
      <c r="E567" s="398" t="s">
        <v>196</v>
      </c>
      <c r="F567" s="398" t="s">
        <v>196</v>
      </c>
      <c r="G567" s="393" t="s">
        <v>524</v>
      </c>
    </row>
    <row r="568" spans="1:7" x14ac:dyDescent="0.25">
      <c r="A568" s="439" t="s">
        <v>771</v>
      </c>
      <c r="B568" s="398" t="s">
        <v>196</v>
      </c>
      <c r="C568" s="389">
        <v>73.263053002758994</v>
      </c>
      <c r="D568" s="389" t="s">
        <v>526</v>
      </c>
      <c r="E568" s="398" t="s">
        <v>196</v>
      </c>
      <c r="F568" s="398" t="s">
        <v>196</v>
      </c>
      <c r="G568" s="393" t="s">
        <v>524</v>
      </c>
    </row>
    <row r="569" spans="1:7" x14ac:dyDescent="0.25">
      <c r="A569" s="439" t="s">
        <v>772</v>
      </c>
      <c r="B569" s="398" t="s">
        <v>196</v>
      </c>
      <c r="C569" s="389">
        <v>6.6603451261630804</v>
      </c>
      <c r="D569" s="389">
        <v>7.8425112598720803</v>
      </c>
      <c r="E569" s="398" t="s">
        <v>196</v>
      </c>
      <c r="F569" s="398" t="s">
        <v>196</v>
      </c>
      <c r="G569" s="393" t="s">
        <v>524</v>
      </c>
    </row>
    <row r="570" spans="1:7" x14ac:dyDescent="0.25">
      <c r="A570" s="439" t="s">
        <v>773</v>
      </c>
      <c r="B570" s="398" t="s">
        <v>196</v>
      </c>
      <c r="C570" s="389">
        <v>6.2083685766828101</v>
      </c>
      <c r="D570" s="389" t="s">
        <v>526</v>
      </c>
      <c r="E570" s="398" t="s">
        <v>196</v>
      </c>
      <c r="F570" s="398" t="s">
        <v>196</v>
      </c>
      <c r="G570" s="393" t="s">
        <v>524</v>
      </c>
    </row>
    <row r="571" spans="1:7" x14ac:dyDescent="0.25">
      <c r="A571" s="439" t="s">
        <v>774</v>
      </c>
      <c r="B571" s="398" t="s">
        <v>196</v>
      </c>
      <c r="C571" s="389">
        <v>15.278275422757799</v>
      </c>
      <c r="D571" s="389">
        <v>15.52463493848148</v>
      </c>
      <c r="E571" s="398" t="s">
        <v>196</v>
      </c>
      <c r="F571" s="398" t="s">
        <v>196</v>
      </c>
      <c r="G571" s="393" t="s">
        <v>524</v>
      </c>
    </row>
    <row r="572" spans="1:7" x14ac:dyDescent="0.25">
      <c r="A572" s="439" t="s">
        <v>775</v>
      </c>
      <c r="B572" s="398" t="s">
        <v>196</v>
      </c>
      <c r="C572" s="389">
        <v>8.8016924452317795</v>
      </c>
      <c r="D572" s="389">
        <v>8.48939568274767</v>
      </c>
      <c r="E572" s="398" t="s">
        <v>196</v>
      </c>
      <c r="F572" s="398" t="s">
        <v>196</v>
      </c>
      <c r="G572" s="393" t="s">
        <v>524</v>
      </c>
    </row>
    <row r="573" spans="1:7" x14ac:dyDescent="0.25">
      <c r="A573" s="439" t="s">
        <v>776</v>
      </c>
      <c r="B573" s="398" t="s">
        <v>196</v>
      </c>
      <c r="C573" s="389">
        <v>5.1525731574840696</v>
      </c>
      <c r="D573" s="389" t="s">
        <v>526</v>
      </c>
      <c r="E573" s="398" t="s">
        <v>196</v>
      </c>
      <c r="F573" s="398" t="s">
        <v>196</v>
      </c>
      <c r="G573" s="393" t="s">
        <v>524</v>
      </c>
    </row>
    <row r="574" spans="1:7" x14ac:dyDescent="0.25">
      <c r="A574" s="439" t="s">
        <v>777</v>
      </c>
      <c r="B574" s="398" t="s">
        <v>196</v>
      </c>
      <c r="C574" s="389">
        <v>961.657313045705</v>
      </c>
      <c r="D574" s="389">
        <v>10.514932913054629</v>
      </c>
      <c r="E574" s="398" t="s">
        <v>196</v>
      </c>
      <c r="F574" s="398" t="s">
        <v>196</v>
      </c>
      <c r="G574" s="393" t="s">
        <v>524</v>
      </c>
    </row>
    <row r="575" spans="1:7" x14ac:dyDescent="0.25">
      <c r="A575" s="439" t="s">
        <v>3287</v>
      </c>
      <c r="B575" s="398" t="s">
        <v>196</v>
      </c>
      <c r="C575" s="389">
        <v>7.2448214116877399</v>
      </c>
      <c r="D575" s="389" t="s">
        <v>526</v>
      </c>
      <c r="E575" s="398" t="s">
        <v>196</v>
      </c>
      <c r="F575" s="398" t="s">
        <v>196</v>
      </c>
      <c r="G575" s="393" t="s">
        <v>524</v>
      </c>
    </row>
    <row r="576" spans="1:7" x14ac:dyDescent="0.25">
      <c r="A576" s="439" t="s">
        <v>3288</v>
      </c>
      <c r="B576" s="398" t="s">
        <v>196</v>
      </c>
      <c r="C576" s="389">
        <v>1.7394504390044301</v>
      </c>
      <c r="D576" s="389" t="s">
        <v>526</v>
      </c>
      <c r="E576" s="398" t="s">
        <v>196</v>
      </c>
      <c r="F576" s="398" t="s">
        <v>196</v>
      </c>
      <c r="G576" s="393" t="s">
        <v>524</v>
      </c>
    </row>
    <row r="577" spans="1:7" x14ac:dyDescent="0.25">
      <c r="A577" s="421" t="s">
        <v>778</v>
      </c>
      <c r="B577" s="398" t="s">
        <v>196</v>
      </c>
      <c r="C577" s="389">
        <v>3.47664809845039</v>
      </c>
      <c r="D577" s="389">
        <v>1.15882913799309</v>
      </c>
      <c r="E577" s="398" t="s">
        <v>196</v>
      </c>
      <c r="F577" s="398" t="s">
        <v>196</v>
      </c>
      <c r="G577" s="393" t="s">
        <v>524</v>
      </c>
    </row>
    <row r="578" spans="1:7" x14ac:dyDescent="0.25">
      <c r="A578" s="421" t="s">
        <v>779</v>
      </c>
      <c r="B578" s="398" t="s">
        <v>196</v>
      </c>
      <c r="C578" s="389">
        <v>812.30140082016101</v>
      </c>
      <c r="D578" s="389">
        <v>5.4580785736261301</v>
      </c>
      <c r="E578" s="398" t="s">
        <v>196</v>
      </c>
      <c r="F578" s="398" t="s">
        <v>196</v>
      </c>
      <c r="G578" s="393" t="s">
        <v>524</v>
      </c>
    </row>
    <row r="579" spans="1:7" x14ac:dyDescent="0.25">
      <c r="A579" s="421" t="s">
        <v>780</v>
      </c>
      <c r="B579" s="398" t="s">
        <v>196</v>
      </c>
      <c r="C579" s="389">
        <v>143.12910339503199</v>
      </c>
      <c r="D579" s="389">
        <v>5.9231313104706302</v>
      </c>
      <c r="E579" s="398" t="s">
        <v>196</v>
      </c>
      <c r="F579" s="398" t="s">
        <v>196</v>
      </c>
      <c r="G579" s="389" t="s">
        <v>524</v>
      </c>
    </row>
    <row r="580" spans="1:7" x14ac:dyDescent="0.25">
      <c r="A580" s="440" t="s">
        <v>781</v>
      </c>
      <c r="B580" s="398" t="s">
        <v>196</v>
      </c>
      <c r="C580" s="389" t="s">
        <v>551</v>
      </c>
      <c r="D580" s="389" t="s">
        <v>551</v>
      </c>
      <c r="E580" s="398" t="s">
        <v>196</v>
      </c>
      <c r="F580" s="398" t="s">
        <v>196</v>
      </c>
      <c r="G580" s="393" t="s">
        <v>524</v>
      </c>
    </row>
    <row r="581" spans="1:7" x14ac:dyDescent="0.25">
      <c r="A581" s="440" t="s">
        <v>782</v>
      </c>
      <c r="B581" s="398" t="s">
        <v>196</v>
      </c>
      <c r="C581" s="389">
        <v>0.97110900520321997</v>
      </c>
      <c r="D581" s="389">
        <v>8.605344306328E-2</v>
      </c>
      <c r="E581" s="398" t="s">
        <v>196</v>
      </c>
      <c r="F581" s="398" t="s">
        <v>196</v>
      </c>
      <c r="G581" s="393" t="s">
        <v>524</v>
      </c>
    </row>
    <row r="582" spans="1:7" x14ac:dyDescent="0.25">
      <c r="A582" s="440" t="s">
        <v>783</v>
      </c>
      <c r="B582" s="398" t="s">
        <v>196</v>
      </c>
      <c r="C582" s="389">
        <v>12.102255140157601</v>
      </c>
      <c r="D582" s="389">
        <v>0.46691353425823001</v>
      </c>
      <c r="E582" s="398" t="s">
        <v>196</v>
      </c>
      <c r="F582" s="398" t="s">
        <v>196</v>
      </c>
      <c r="G582" s="393" t="s">
        <v>524</v>
      </c>
    </row>
    <row r="583" spans="1:7" x14ac:dyDescent="0.25">
      <c r="A583" s="440" t="s">
        <v>784</v>
      </c>
      <c r="B583" s="398" t="s">
        <v>196</v>
      </c>
      <c r="C583" s="389">
        <v>0.20352704247281</v>
      </c>
      <c r="D583" s="389">
        <v>8.4830813865599992E-3</v>
      </c>
      <c r="E583" s="398" t="s">
        <v>196</v>
      </c>
      <c r="F583" s="398" t="s">
        <v>196</v>
      </c>
      <c r="G583" s="393" t="s">
        <v>524</v>
      </c>
    </row>
    <row r="584" spans="1:7" x14ac:dyDescent="0.25">
      <c r="A584" s="440" t="s">
        <v>785</v>
      </c>
      <c r="B584" s="398" t="s">
        <v>196</v>
      </c>
      <c r="C584" s="389">
        <v>129.43079884371301</v>
      </c>
      <c r="D584" s="389">
        <v>5.3616812517625601</v>
      </c>
      <c r="E584" s="398" t="s">
        <v>196</v>
      </c>
      <c r="F584" s="398" t="s">
        <v>196</v>
      </c>
      <c r="G584" s="393" t="s">
        <v>524</v>
      </c>
    </row>
    <row r="585" spans="1:7" x14ac:dyDescent="0.25">
      <c r="A585" s="441" t="s">
        <v>786</v>
      </c>
      <c r="B585" s="398" t="s">
        <v>196</v>
      </c>
      <c r="C585" s="389">
        <v>0.42141336348535002</v>
      </c>
      <c r="D585" s="389" t="s">
        <v>526</v>
      </c>
      <c r="E585" s="398" t="s">
        <v>196</v>
      </c>
      <c r="F585" s="398" t="s">
        <v>196</v>
      </c>
      <c r="G585" s="389" t="s">
        <v>524</v>
      </c>
    </row>
    <row r="586" spans="1:7" x14ac:dyDescent="0.25">
      <c r="A586" s="442" t="s">
        <v>787</v>
      </c>
      <c r="B586" s="398" t="s">
        <v>196</v>
      </c>
      <c r="C586" s="389">
        <v>0.42141336348535002</v>
      </c>
      <c r="D586" s="389" t="s">
        <v>526</v>
      </c>
      <c r="E586" s="398" t="s">
        <v>196</v>
      </c>
      <c r="F586" s="398" t="s">
        <v>196</v>
      </c>
      <c r="G586" s="393" t="s">
        <v>524</v>
      </c>
    </row>
    <row r="587" spans="1:7" ht="15.75" thickBot="1" x14ac:dyDescent="0.3">
      <c r="A587" s="421" t="s">
        <v>3445</v>
      </c>
      <c r="B587" s="398" t="s">
        <v>196</v>
      </c>
      <c r="C587" s="398" t="s">
        <v>196</v>
      </c>
      <c r="D587" s="389" t="s">
        <v>526</v>
      </c>
      <c r="E587" s="398" t="s">
        <v>196</v>
      </c>
      <c r="F587" s="398" t="s">
        <v>196</v>
      </c>
      <c r="G587" s="398" t="s">
        <v>196</v>
      </c>
    </row>
    <row r="588" spans="1:7" s="341" customFormat="1" ht="12.75" customHeight="1" thickTop="1" x14ac:dyDescent="0.2">
      <c r="A588" s="89" t="s">
        <v>789</v>
      </c>
      <c r="B588" s="398" t="s">
        <v>196</v>
      </c>
      <c r="C588" s="389">
        <v>719.88457694084161</v>
      </c>
      <c r="D588" s="398" t="s">
        <v>196</v>
      </c>
      <c r="E588" s="398" t="s">
        <v>196</v>
      </c>
      <c r="F588" s="398" t="s">
        <v>196</v>
      </c>
      <c r="G588" s="389" t="s">
        <v>524</v>
      </c>
    </row>
    <row r="589" spans="1:7" s="341" customFormat="1" ht="12.75" customHeight="1" x14ac:dyDescent="0.2">
      <c r="A589" s="90" t="s">
        <v>790</v>
      </c>
      <c r="B589" s="398" t="s">
        <v>196</v>
      </c>
      <c r="C589" s="393" t="s">
        <v>524</v>
      </c>
      <c r="D589" s="389">
        <v>1051.644218550199</v>
      </c>
      <c r="E589" s="393" t="s">
        <v>524</v>
      </c>
      <c r="F589" s="393" t="s">
        <v>524</v>
      </c>
      <c r="G589" s="393" t="s">
        <v>524</v>
      </c>
    </row>
    <row r="590" spans="1:7" s="341" customFormat="1" ht="12.75" customHeight="1" x14ac:dyDescent="0.2">
      <c r="A590" s="90" t="s">
        <v>791</v>
      </c>
      <c r="B590" s="398" t="s">
        <v>196</v>
      </c>
      <c r="C590" s="389" t="s">
        <v>526</v>
      </c>
      <c r="D590" s="389" t="s">
        <v>526</v>
      </c>
      <c r="E590" s="393" t="s">
        <v>526</v>
      </c>
      <c r="F590" s="393" t="s">
        <v>526</v>
      </c>
      <c r="G590" s="393" t="s">
        <v>524</v>
      </c>
    </row>
    <row r="591" spans="1:7" s="341" customFormat="1" ht="12.75" customHeight="1" x14ac:dyDescent="0.2">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
      <c r="A592" s="428" t="s">
        <v>793</v>
      </c>
      <c r="B592" s="389">
        <v>4349.248664685867</v>
      </c>
      <c r="C592" s="398" t="s">
        <v>196</v>
      </c>
      <c r="D592" s="398" t="s">
        <v>196</v>
      </c>
      <c r="E592" s="398" t="s">
        <v>196</v>
      </c>
      <c r="F592" s="398" t="s">
        <v>196</v>
      </c>
      <c r="G592" s="398" t="s">
        <v>196</v>
      </c>
    </row>
    <row r="593" spans="1:7" s="341" customFormat="1" ht="12" customHeight="1" x14ac:dyDescent="0.2">
      <c r="A593" s="428" t="s">
        <v>794</v>
      </c>
      <c r="B593" s="389">
        <v>3504.4603945689328</v>
      </c>
      <c r="C593" s="398" t="s">
        <v>196</v>
      </c>
      <c r="D593" s="398" t="s">
        <v>196</v>
      </c>
      <c r="E593" s="398" t="s">
        <v>196</v>
      </c>
      <c r="F593" s="398" t="s">
        <v>196</v>
      </c>
      <c r="G593" s="398" t="s">
        <v>196</v>
      </c>
    </row>
    <row r="594" spans="1:7" s="341" customFormat="1" ht="12" customHeight="1" x14ac:dyDescent="0.2">
      <c r="A594" s="425" t="s">
        <v>795</v>
      </c>
      <c r="B594" s="389" t="s">
        <v>524</v>
      </c>
      <c r="C594" s="398" t="s">
        <v>196</v>
      </c>
      <c r="D594" s="398" t="s">
        <v>196</v>
      </c>
      <c r="E594" s="398" t="s">
        <v>196</v>
      </c>
      <c r="F594" s="398" t="s">
        <v>196</v>
      </c>
      <c r="G594" s="398" t="s">
        <v>196</v>
      </c>
    </row>
    <row r="595" spans="1:7" s="341" customFormat="1" ht="13.5" customHeight="1" x14ac:dyDescent="0.2">
      <c r="A595" s="91" t="s">
        <v>796</v>
      </c>
      <c r="B595" s="389" t="s">
        <v>524</v>
      </c>
      <c r="C595" s="389" t="s">
        <v>524</v>
      </c>
      <c r="D595" s="389" t="s">
        <v>524</v>
      </c>
      <c r="E595" s="389" t="s">
        <v>524</v>
      </c>
      <c r="F595" s="389" t="s">
        <v>524</v>
      </c>
      <c r="G595" s="389" t="s">
        <v>524</v>
      </c>
    </row>
    <row r="596" spans="1:7" s="194" customFormat="1" x14ac:dyDescent="0.25"/>
    <row r="597" spans="1:7" customFormat="1" x14ac:dyDescent="0.2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25"/>
    <row r="600" spans="1:7" ht="15.75" x14ac:dyDescent="0.25">
      <c r="A600" s="302" t="s">
        <v>798</v>
      </c>
      <c r="B600" s="311"/>
      <c r="C600" s="311"/>
      <c r="D600" s="311"/>
      <c r="E600" s="311"/>
      <c r="F600" s="311"/>
      <c r="G600" s="453" t="s">
        <v>508</v>
      </c>
    </row>
    <row r="601" spans="1:7" ht="15.75" x14ac:dyDescent="0.25">
      <c r="A601" s="302" t="s">
        <v>697</v>
      </c>
      <c r="B601" s="311"/>
      <c r="C601" s="311"/>
      <c r="D601" s="311"/>
      <c r="E601" s="311"/>
      <c r="F601" s="311"/>
      <c r="G601" s="453" t="s">
        <v>3449</v>
      </c>
    </row>
    <row r="602" spans="1:7" x14ac:dyDescent="0.25">
      <c r="A602" s="311"/>
      <c r="B602" s="311"/>
      <c r="C602" s="311"/>
      <c r="D602" s="311"/>
      <c r="E602" s="311"/>
      <c r="F602" s="311"/>
      <c r="G602" s="453" t="s">
        <v>509</v>
      </c>
    </row>
    <row r="603" spans="1:7" x14ac:dyDescent="0.25">
      <c r="A603" s="311"/>
      <c r="B603" s="311"/>
      <c r="C603" s="311"/>
      <c r="D603" s="311"/>
      <c r="E603" s="311"/>
      <c r="F603" s="311"/>
      <c r="G603" s="342"/>
    </row>
    <row r="604" spans="1:7" ht="54" customHeight="1" x14ac:dyDescent="0.25">
      <c r="A604" s="469" t="s">
        <v>510</v>
      </c>
      <c r="B604" s="94" t="s">
        <v>799</v>
      </c>
      <c r="C604" s="94" t="s">
        <v>800</v>
      </c>
      <c r="D604" s="94" t="s">
        <v>801</v>
      </c>
      <c r="E604" s="94" t="s">
        <v>649</v>
      </c>
      <c r="F604" s="94" t="s">
        <v>515</v>
      </c>
      <c r="G604" s="94" t="s">
        <v>516</v>
      </c>
    </row>
    <row r="605" spans="1:7" ht="15.75" thickBot="1" x14ac:dyDescent="0.3">
      <c r="A605" s="470"/>
      <c r="B605" s="471" t="s">
        <v>518</v>
      </c>
      <c r="C605" s="472"/>
      <c r="D605" s="472"/>
      <c r="E605" s="472"/>
      <c r="F605" s="472"/>
      <c r="G605" s="473"/>
    </row>
    <row r="606" spans="1:7" ht="15.75" thickTop="1" x14ac:dyDescent="0.25">
      <c r="A606" s="95" t="s">
        <v>802</v>
      </c>
      <c r="B606" s="389">
        <v>-804822.59440781723</v>
      </c>
      <c r="C606" s="389">
        <v>372.43546381101726</v>
      </c>
      <c r="D606" s="389">
        <v>25.029760442267989</v>
      </c>
      <c r="E606" s="389">
        <v>147.8993015761074</v>
      </c>
      <c r="F606" s="389">
        <v>4868.9398569495861</v>
      </c>
      <c r="G606" s="389" t="s">
        <v>547</v>
      </c>
    </row>
    <row r="607" spans="1:7" x14ac:dyDescent="0.25">
      <c r="A607" s="96" t="s">
        <v>803</v>
      </c>
      <c r="B607" s="389">
        <v>-654156.12397938303</v>
      </c>
      <c r="C607" s="389">
        <v>198.63743168945703</v>
      </c>
      <c r="D607" s="389">
        <v>12.417582721024869</v>
      </c>
      <c r="E607" s="389">
        <v>126.4269505761074</v>
      </c>
      <c r="F607" s="389">
        <v>4511.0673989495863</v>
      </c>
      <c r="G607" s="389" t="s">
        <v>547</v>
      </c>
    </row>
    <row r="608" spans="1:7" x14ac:dyDescent="0.25">
      <c r="A608" s="97" t="s">
        <v>804</v>
      </c>
      <c r="B608" s="389">
        <v>-556239.34998271859</v>
      </c>
      <c r="C608" s="389">
        <v>198.08203006879788</v>
      </c>
      <c r="D608" s="389">
        <v>12.10683877801865</v>
      </c>
      <c r="E608" s="393">
        <v>126.4269505761074</v>
      </c>
      <c r="F608" s="393">
        <v>4511.0673989495863</v>
      </c>
      <c r="G608" s="393" t="s">
        <v>551</v>
      </c>
    </row>
    <row r="609" spans="1:7" x14ac:dyDescent="0.25">
      <c r="A609" s="443" t="s">
        <v>805</v>
      </c>
      <c r="B609" s="389">
        <v>-98672.724874388499</v>
      </c>
      <c r="C609" s="389" t="s">
        <v>526</v>
      </c>
      <c r="D609" s="389" t="s">
        <v>3279</v>
      </c>
      <c r="E609" s="393" t="s">
        <v>524</v>
      </c>
      <c r="F609" s="393" t="s">
        <v>524</v>
      </c>
      <c r="G609" s="393" t="s">
        <v>524</v>
      </c>
    </row>
    <row r="610" spans="1:7" x14ac:dyDescent="0.25">
      <c r="A610" s="97" t="s">
        <v>806</v>
      </c>
      <c r="B610" s="389">
        <v>23157.998294787925</v>
      </c>
      <c r="C610" s="389" t="s">
        <v>3289</v>
      </c>
      <c r="D610" s="389" t="s">
        <v>3289</v>
      </c>
      <c r="E610" s="389" t="s">
        <v>524</v>
      </c>
      <c r="F610" s="389" t="s">
        <v>524</v>
      </c>
      <c r="G610" s="389" t="s">
        <v>524</v>
      </c>
    </row>
    <row r="611" spans="1:7" x14ac:dyDescent="0.25">
      <c r="A611" s="97" t="s">
        <v>807</v>
      </c>
      <c r="B611" s="389">
        <v>-29001.50383515003</v>
      </c>
      <c r="C611" s="389" t="s">
        <v>622</v>
      </c>
      <c r="D611" s="389" t="s">
        <v>622</v>
      </c>
      <c r="E611" s="393" t="s">
        <v>524</v>
      </c>
      <c r="F611" s="393" t="s">
        <v>524</v>
      </c>
      <c r="G611" s="393" t="s">
        <v>524</v>
      </c>
    </row>
    <row r="612" spans="1:7" x14ac:dyDescent="0.25">
      <c r="A612" s="97" t="s">
        <v>808</v>
      </c>
      <c r="B612" s="389">
        <v>52159.502129937959</v>
      </c>
      <c r="C612" s="389" t="s">
        <v>622</v>
      </c>
      <c r="D612" s="389" t="s">
        <v>622</v>
      </c>
      <c r="E612" s="393" t="s">
        <v>524</v>
      </c>
      <c r="F612" s="393" t="s">
        <v>524</v>
      </c>
      <c r="G612" s="393" t="s">
        <v>524</v>
      </c>
    </row>
    <row r="613" spans="1:7" x14ac:dyDescent="0.25">
      <c r="A613" s="96" t="s">
        <v>809</v>
      </c>
      <c r="B613" s="389">
        <v>-30056.90270642428</v>
      </c>
      <c r="C613" s="389">
        <v>12.663181</v>
      </c>
      <c r="D613" s="389">
        <v>1.1562030000000001</v>
      </c>
      <c r="E613" s="389">
        <v>21.472351</v>
      </c>
      <c r="F613" s="389">
        <v>357.87245800000005</v>
      </c>
      <c r="G613" s="389" t="s">
        <v>524</v>
      </c>
    </row>
    <row r="614" spans="1:7" x14ac:dyDescent="0.25">
      <c r="A614" s="97" t="s">
        <v>810</v>
      </c>
      <c r="B614" s="389">
        <v>10024.42566404653</v>
      </c>
      <c r="C614" s="389">
        <v>12.663181</v>
      </c>
      <c r="D614" s="389">
        <v>1.1562030000000001</v>
      </c>
      <c r="E614" s="393">
        <v>21.472351</v>
      </c>
      <c r="F614" s="393">
        <v>357.87245800000005</v>
      </c>
      <c r="G614" s="393" t="s">
        <v>524</v>
      </c>
    </row>
    <row r="615" spans="1:7" x14ac:dyDescent="0.25">
      <c r="A615" s="443" t="s">
        <v>811</v>
      </c>
      <c r="B615" s="389">
        <v>-40081.328370470808</v>
      </c>
      <c r="C615" s="389" t="s">
        <v>526</v>
      </c>
      <c r="D615" s="389" t="s">
        <v>622</v>
      </c>
      <c r="E615" s="393" t="s">
        <v>524</v>
      </c>
      <c r="F615" s="393" t="s">
        <v>524</v>
      </c>
      <c r="G615" s="393" t="s">
        <v>524</v>
      </c>
    </row>
    <row r="616" spans="1:7" x14ac:dyDescent="0.25">
      <c r="A616" s="97" t="s">
        <v>812</v>
      </c>
      <c r="B616" s="389">
        <v>-6109.6062039457893</v>
      </c>
      <c r="C616" s="389">
        <v>161.13485112156022</v>
      </c>
      <c r="D616" s="389">
        <v>0.59525414428571</v>
      </c>
      <c r="E616" s="389" t="s">
        <v>524</v>
      </c>
      <c r="F616" s="389" t="s">
        <v>524</v>
      </c>
      <c r="G616" s="389" t="s">
        <v>524</v>
      </c>
    </row>
    <row r="617" spans="1:7" x14ac:dyDescent="0.25">
      <c r="A617" s="97" t="s">
        <v>813</v>
      </c>
      <c r="B617" s="389">
        <v>-10133.523605752287</v>
      </c>
      <c r="C617" s="389" t="s">
        <v>551</v>
      </c>
      <c r="D617" s="389">
        <v>0.59215403</v>
      </c>
      <c r="E617" s="393" t="s">
        <v>524</v>
      </c>
      <c r="F617" s="393" t="s">
        <v>524</v>
      </c>
      <c r="G617" s="393" t="s">
        <v>524</v>
      </c>
    </row>
    <row r="618" spans="1:7" x14ac:dyDescent="0.25">
      <c r="A618" s="97" t="s">
        <v>814</v>
      </c>
      <c r="B618" s="389">
        <v>439.03348336053682</v>
      </c>
      <c r="C618" s="389" t="s">
        <v>551</v>
      </c>
      <c r="D618" s="389" t="s">
        <v>547</v>
      </c>
      <c r="E618" s="393" t="s">
        <v>524</v>
      </c>
      <c r="F618" s="393" t="s">
        <v>524</v>
      </c>
      <c r="G618" s="393" t="s">
        <v>524</v>
      </c>
    </row>
    <row r="619" spans="1:7" x14ac:dyDescent="0.25">
      <c r="A619" s="96" t="s">
        <v>815</v>
      </c>
      <c r="B619" s="389">
        <v>-31610.861039128908</v>
      </c>
      <c r="C619" s="389" t="s">
        <v>551</v>
      </c>
      <c r="D619" s="389">
        <v>6.04757815668298</v>
      </c>
      <c r="E619" s="389" t="s">
        <v>551</v>
      </c>
      <c r="F619" s="389" t="s">
        <v>551</v>
      </c>
      <c r="G619" s="389" t="s">
        <v>524</v>
      </c>
    </row>
    <row r="620" spans="1:7" x14ac:dyDescent="0.25">
      <c r="A620" s="97" t="s">
        <v>816</v>
      </c>
      <c r="B620" s="389">
        <v>-116642.3750794526</v>
      </c>
      <c r="C620" s="389" t="s">
        <v>551</v>
      </c>
      <c r="D620" s="389">
        <v>6.04757815668298</v>
      </c>
      <c r="E620" s="393" t="s">
        <v>551</v>
      </c>
      <c r="F620" s="393" t="s">
        <v>551</v>
      </c>
      <c r="G620" s="393" t="s">
        <v>524</v>
      </c>
    </row>
    <row r="621" spans="1:7" x14ac:dyDescent="0.25">
      <c r="A621" s="443" t="s">
        <v>817</v>
      </c>
      <c r="B621" s="389">
        <v>85031.514040323702</v>
      </c>
      <c r="C621" s="389" t="s">
        <v>551</v>
      </c>
      <c r="D621" s="389" t="s">
        <v>622</v>
      </c>
      <c r="E621" s="393" t="s">
        <v>551</v>
      </c>
      <c r="F621" s="393" t="s">
        <v>551</v>
      </c>
      <c r="G621" s="393" t="s">
        <v>524</v>
      </c>
    </row>
    <row r="622" spans="1:7" x14ac:dyDescent="0.25">
      <c r="A622" s="97" t="s">
        <v>818</v>
      </c>
      <c r="B622" s="389" t="s">
        <v>551</v>
      </c>
      <c r="C622" s="389" t="s">
        <v>547</v>
      </c>
      <c r="D622" s="389" t="s">
        <v>547</v>
      </c>
      <c r="E622" s="389" t="s">
        <v>524</v>
      </c>
      <c r="F622" s="389" t="s">
        <v>524</v>
      </c>
      <c r="G622" s="389" t="s">
        <v>524</v>
      </c>
    </row>
    <row r="623" spans="1:7" x14ac:dyDescent="0.25">
      <c r="A623" s="97" t="s">
        <v>819</v>
      </c>
      <c r="B623" s="398" t="s">
        <v>196</v>
      </c>
      <c r="C623" s="398" t="s">
        <v>196</v>
      </c>
      <c r="D623" s="398" t="s">
        <v>196</v>
      </c>
      <c r="E623" s="398" t="s">
        <v>196</v>
      </c>
      <c r="F623" s="398" t="s">
        <v>196</v>
      </c>
      <c r="G623" s="398" t="s">
        <v>196</v>
      </c>
    </row>
    <row r="624" spans="1:7" x14ac:dyDescent="0.25">
      <c r="A624" s="97" t="s">
        <v>820</v>
      </c>
      <c r="B624" s="389" t="s">
        <v>551</v>
      </c>
      <c r="C624" s="389" t="s">
        <v>524</v>
      </c>
      <c r="D624" s="389" t="s">
        <v>524</v>
      </c>
      <c r="E624" s="393" t="s">
        <v>524</v>
      </c>
      <c r="F624" s="393" t="s">
        <v>524</v>
      </c>
      <c r="G624" s="393" t="s">
        <v>524</v>
      </c>
    </row>
    <row r="625" spans="1:8" x14ac:dyDescent="0.25">
      <c r="A625" s="96" t="s">
        <v>821</v>
      </c>
      <c r="B625" s="389">
        <v>-106047.09877372319</v>
      </c>
      <c r="C625" s="398" t="s">
        <v>196</v>
      </c>
      <c r="D625" s="398" t="s">
        <v>196</v>
      </c>
      <c r="E625" s="398" t="s">
        <v>196</v>
      </c>
      <c r="F625" s="398" t="s">
        <v>196</v>
      </c>
      <c r="G625" s="398" t="s">
        <v>196</v>
      </c>
    </row>
    <row r="626" spans="1:8" x14ac:dyDescent="0.25">
      <c r="A626" s="343" t="s">
        <v>822</v>
      </c>
      <c r="B626" s="389" t="s">
        <v>3289</v>
      </c>
      <c r="C626" s="389" t="s">
        <v>547</v>
      </c>
      <c r="D626" s="389">
        <v>2.41583792</v>
      </c>
      <c r="E626" s="389" t="s">
        <v>524</v>
      </c>
      <c r="F626" s="389" t="s">
        <v>524</v>
      </c>
      <c r="G626" s="389" t="s">
        <v>524</v>
      </c>
    </row>
    <row r="627" spans="1:8" x14ac:dyDescent="0.25">
      <c r="A627" s="431" t="s">
        <v>823</v>
      </c>
      <c r="B627" s="389" t="s">
        <v>3289</v>
      </c>
      <c r="C627" s="389" t="s">
        <v>547</v>
      </c>
      <c r="D627" s="389">
        <v>2.41583792</v>
      </c>
      <c r="E627" s="389" t="s">
        <v>524</v>
      </c>
      <c r="F627" s="389" t="s">
        <v>524</v>
      </c>
      <c r="G627" s="389" t="s">
        <v>524</v>
      </c>
    </row>
    <row r="629" spans="1:8" x14ac:dyDescent="0.2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75" x14ac:dyDescent="0.25">
      <c r="A632" s="479" t="s">
        <v>825</v>
      </c>
      <c r="B632" s="479"/>
      <c r="C632" s="311"/>
      <c r="D632" s="311"/>
      <c r="E632" s="311"/>
      <c r="F632" s="311"/>
      <c r="G632" s="311"/>
      <c r="H632" s="454" t="s">
        <v>508</v>
      </c>
    </row>
    <row r="633" spans="1:8" ht="15.75" x14ac:dyDescent="0.25">
      <c r="A633" s="326" t="s">
        <v>697</v>
      </c>
      <c r="B633" s="308"/>
      <c r="C633" s="311"/>
      <c r="D633" s="311"/>
      <c r="E633" s="311"/>
      <c r="F633" s="311"/>
      <c r="G633" s="311"/>
      <c r="H633" s="454" t="s">
        <v>3449</v>
      </c>
    </row>
    <row r="634" spans="1:8" x14ac:dyDescent="0.25">
      <c r="A634" s="311"/>
      <c r="B634" s="311"/>
      <c r="C634" s="311"/>
      <c r="D634" s="311"/>
      <c r="E634" s="311"/>
      <c r="F634" s="311"/>
      <c r="G634" s="311"/>
      <c r="H634" s="454" t="s">
        <v>509</v>
      </c>
    </row>
    <row r="635" spans="1:8" x14ac:dyDescent="0.25">
      <c r="A635" s="311"/>
      <c r="B635" s="311"/>
      <c r="C635" s="311"/>
      <c r="D635" s="311"/>
      <c r="E635" s="311"/>
      <c r="F635" s="311"/>
      <c r="G635" s="311"/>
      <c r="H635" s="344"/>
    </row>
    <row r="636" spans="1:8" x14ac:dyDescent="0.25">
      <c r="A636" s="462" t="s">
        <v>826</v>
      </c>
      <c r="B636" s="345" t="s">
        <v>827</v>
      </c>
      <c r="C636" s="346" t="s">
        <v>512</v>
      </c>
      <c r="D636" s="346" t="s">
        <v>513</v>
      </c>
      <c r="E636" s="346" t="s">
        <v>649</v>
      </c>
      <c r="F636" s="347" t="s">
        <v>515</v>
      </c>
      <c r="G636" s="348" t="s">
        <v>516</v>
      </c>
      <c r="H636" s="347" t="s">
        <v>650</v>
      </c>
    </row>
    <row r="637" spans="1:8" ht="15.75" thickBot="1" x14ac:dyDescent="0.3">
      <c r="A637" s="463"/>
      <c r="B637" s="464" t="s">
        <v>518</v>
      </c>
      <c r="C637" s="465"/>
      <c r="D637" s="465"/>
      <c r="E637" s="465"/>
      <c r="F637" s="465"/>
      <c r="G637" s="465"/>
      <c r="H637" s="466"/>
    </row>
    <row r="638" spans="1:8" ht="15.75" thickTop="1" x14ac:dyDescent="0.25">
      <c r="A638" s="349" t="s">
        <v>828</v>
      </c>
      <c r="B638" s="389" t="s">
        <v>3284</v>
      </c>
      <c r="C638" s="389">
        <v>6134.8125898395247</v>
      </c>
      <c r="D638" s="389">
        <v>82.700895060478175</v>
      </c>
      <c r="E638" s="389">
        <v>2.3460190219567099</v>
      </c>
      <c r="F638" s="389">
        <v>6.5483463597946603</v>
      </c>
      <c r="G638" s="389">
        <v>114.39560414851302</v>
      </c>
      <c r="H638" s="389">
        <v>0.74349333311907995</v>
      </c>
    </row>
    <row r="639" spans="1:8" x14ac:dyDescent="0.25">
      <c r="A639" s="350" t="s">
        <v>830</v>
      </c>
      <c r="B639" s="389" t="s">
        <v>586</v>
      </c>
      <c r="C639" s="389">
        <v>5255.3700428550756</v>
      </c>
      <c r="D639" s="398" t="s">
        <v>196</v>
      </c>
      <c r="E639" s="389">
        <v>2.3460190219567099</v>
      </c>
      <c r="F639" s="389">
        <v>6.1117899358083498</v>
      </c>
      <c r="G639" s="389">
        <v>21.695718028166269</v>
      </c>
      <c r="H639" s="398" t="s">
        <v>196</v>
      </c>
    </row>
    <row r="640" spans="1:8" x14ac:dyDescent="0.25">
      <c r="A640" s="426" t="s">
        <v>831</v>
      </c>
      <c r="B640" s="389" t="s">
        <v>586</v>
      </c>
      <c r="C640" s="389">
        <v>5255.3700428550756</v>
      </c>
      <c r="D640" s="398" t="s">
        <v>196</v>
      </c>
      <c r="E640" s="393">
        <v>2.3460190219567099</v>
      </c>
      <c r="F640" s="393">
        <v>6.1117899358083498</v>
      </c>
      <c r="G640" s="393">
        <v>21.695718028166269</v>
      </c>
      <c r="H640" s="398" t="s">
        <v>196</v>
      </c>
    </row>
    <row r="641" spans="1:8" x14ac:dyDescent="0.25">
      <c r="A641" s="426" t="s">
        <v>832</v>
      </c>
      <c r="B641" s="389" t="s">
        <v>553</v>
      </c>
      <c r="C641" s="389" t="s">
        <v>553</v>
      </c>
      <c r="D641" s="398" t="s">
        <v>196</v>
      </c>
      <c r="E641" s="393" t="s">
        <v>553</v>
      </c>
      <c r="F641" s="393" t="s">
        <v>553</v>
      </c>
      <c r="G641" s="393" t="s">
        <v>553</v>
      </c>
      <c r="H641" s="398" t="s">
        <v>196</v>
      </c>
    </row>
    <row r="642" spans="1:8" x14ac:dyDescent="0.25">
      <c r="A642" s="444" t="s">
        <v>833</v>
      </c>
      <c r="B642" s="389" t="s">
        <v>553</v>
      </c>
      <c r="C642" s="389" t="s">
        <v>553</v>
      </c>
      <c r="D642" s="398" t="s">
        <v>196</v>
      </c>
      <c r="E642" s="389" t="s">
        <v>553</v>
      </c>
      <c r="F642" s="389" t="s">
        <v>553</v>
      </c>
      <c r="G642" s="389" t="s">
        <v>553</v>
      </c>
      <c r="H642" s="398" t="s">
        <v>196</v>
      </c>
    </row>
    <row r="643" spans="1:8" x14ac:dyDescent="0.25">
      <c r="A643" s="350" t="s">
        <v>834</v>
      </c>
      <c r="B643" s="398" t="s">
        <v>196</v>
      </c>
      <c r="C643" s="389">
        <v>76.87968402665453</v>
      </c>
      <c r="D643" s="389">
        <v>5.5928880000000003</v>
      </c>
      <c r="E643" s="389" t="s">
        <v>551</v>
      </c>
      <c r="F643" s="389" t="s">
        <v>551</v>
      </c>
      <c r="G643" s="389" t="s">
        <v>551</v>
      </c>
      <c r="H643" s="398" t="s">
        <v>196</v>
      </c>
    </row>
    <row r="644" spans="1:8" x14ac:dyDescent="0.25">
      <c r="A644" s="445" t="s">
        <v>835</v>
      </c>
      <c r="B644" s="398" t="s">
        <v>196</v>
      </c>
      <c r="C644" s="389">
        <v>74.571839999999995</v>
      </c>
      <c r="D644" s="389">
        <v>5.5928880000000003</v>
      </c>
      <c r="E644" s="393" t="s">
        <v>551</v>
      </c>
      <c r="F644" s="393" t="s">
        <v>551</v>
      </c>
      <c r="G644" s="393" t="s">
        <v>551</v>
      </c>
      <c r="H644" s="398" t="s">
        <v>196</v>
      </c>
    </row>
    <row r="645" spans="1:8" x14ac:dyDescent="0.25">
      <c r="A645" s="445" t="s">
        <v>836</v>
      </c>
      <c r="B645" s="398" t="s">
        <v>196</v>
      </c>
      <c r="C645" s="389">
        <v>2.3078440266545299</v>
      </c>
      <c r="D645" s="389" t="s">
        <v>598</v>
      </c>
      <c r="E645" s="393" t="s">
        <v>551</v>
      </c>
      <c r="F645" s="393" t="s">
        <v>551</v>
      </c>
      <c r="G645" s="393" t="s">
        <v>551</v>
      </c>
      <c r="H645" s="398" t="s">
        <v>196</v>
      </c>
    </row>
    <row r="646" spans="1:8" x14ac:dyDescent="0.25">
      <c r="A646" s="350" t="s">
        <v>837</v>
      </c>
      <c r="B646" s="389" t="s">
        <v>558</v>
      </c>
      <c r="C646" s="389" t="s">
        <v>558</v>
      </c>
      <c r="D646" s="389" t="s">
        <v>558</v>
      </c>
      <c r="E646" s="389" t="s">
        <v>558</v>
      </c>
      <c r="F646" s="389" t="s">
        <v>558</v>
      </c>
      <c r="G646" s="389" t="s">
        <v>558</v>
      </c>
      <c r="H646" s="389" t="s">
        <v>558</v>
      </c>
    </row>
    <row r="647" spans="1:8" x14ac:dyDescent="0.25">
      <c r="A647" s="426" t="s">
        <v>838</v>
      </c>
      <c r="B647" s="389" t="s">
        <v>526</v>
      </c>
      <c r="C647" s="389" t="s">
        <v>558</v>
      </c>
      <c r="D647" s="389" t="s">
        <v>558</v>
      </c>
      <c r="E647" s="393" t="s">
        <v>526</v>
      </c>
      <c r="F647" s="393" t="s">
        <v>526</v>
      </c>
      <c r="G647" s="393" t="s">
        <v>526</v>
      </c>
      <c r="H647" s="393" t="s">
        <v>526</v>
      </c>
    </row>
    <row r="648" spans="1:8" x14ac:dyDescent="0.25">
      <c r="A648" s="426" t="s">
        <v>839</v>
      </c>
      <c r="B648" s="389" t="s">
        <v>524</v>
      </c>
      <c r="C648" s="389" t="s">
        <v>524</v>
      </c>
      <c r="D648" s="389" t="s">
        <v>524</v>
      </c>
      <c r="E648" s="393" t="s">
        <v>524</v>
      </c>
      <c r="F648" s="393" t="s">
        <v>524</v>
      </c>
      <c r="G648" s="393" t="s">
        <v>524</v>
      </c>
      <c r="H648" s="393" t="s">
        <v>524</v>
      </c>
    </row>
    <row r="649" spans="1:8" x14ac:dyDescent="0.25">
      <c r="A649" s="350" t="s">
        <v>840</v>
      </c>
      <c r="B649" s="398" t="s">
        <v>196</v>
      </c>
      <c r="C649" s="389">
        <v>802.56286295779444</v>
      </c>
      <c r="D649" s="389">
        <v>77.108007060478172</v>
      </c>
      <c r="E649" s="389" t="s">
        <v>598</v>
      </c>
      <c r="F649" s="389">
        <v>0.43655642398631</v>
      </c>
      <c r="G649" s="389">
        <v>49.308450064014231</v>
      </c>
      <c r="H649" s="398" t="s">
        <v>196</v>
      </c>
    </row>
    <row r="650" spans="1:8" x14ac:dyDescent="0.25">
      <c r="A650" s="426" t="s">
        <v>841</v>
      </c>
      <c r="B650" s="398" t="s">
        <v>196</v>
      </c>
      <c r="C650" s="389">
        <v>567.41960890297901</v>
      </c>
      <c r="D650" s="389">
        <v>75.36075521363459</v>
      </c>
      <c r="E650" s="393" t="s">
        <v>553</v>
      </c>
      <c r="F650" s="393">
        <v>0.43655642398631</v>
      </c>
      <c r="G650" s="393">
        <v>33.529746043529677</v>
      </c>
      <c r="H650" s="398" t="s">
        <v>196</v>
      </c>
    </row>
    <row r="651" spans="1:8" x14ac:dyDescent="0.25">
      <c r="A651" s="426" t="s">
        <v>842</v>
      </c>
      <c r="B651" s="398" t="s">
        <v>196</v>
      </c>
      <c r="C651" s="389">
        <v>235.14325405481537</v>
      </c>
      <c r="D651" s="389">
        <v>1.74725184684358</v>
      </c>
      <c r="E651" s="393" t="s">
        <v>553</v>
      </c>
      <c r="F651" s="393" t="s">
        <v>553</v>
      </c>
      <c r="G651" s="393">
        <v>15.77870402048455</v>
      </c>
      <c r="H651" s="398" t="s">
        <v>196</v>
      </c>
    </row>
    <row r="652" spans="1:8" x14ac:dyDescent="0.25">
      <c r="A652" s="426" t="s">
        <v>3446</v>
      </c>
      <c r="B652" s="398" t="s">
        <v>196</v>
      </c>
      <c r="C652" s="389" t="s">
        <v>526</v>
      </c>
      <c r="D652" s="389" t="s">
        <v>526</v>
      </c>
      <c r="E652" s="389" t="s">
        <v>526</v>
      </c>
      <c r="F652" s="389" t="s">
        <v>526</v>
      </c>
      <c r="G652" s="389" t="s">
        <v>526</v>
      </c>
      <c r="H652" s="398" t="s">
        <v>196</v>
      </c>
    </row>
    <row r="653" spans="1:8" x14ac:dyDescent="0.25">
      <c r="A653" s="350" t="s">
        <v>3447</v>
      </c>
      <c r="B653" s="389" t="s">
        <v>524</v>
      </c>
      <c r="C653" s="389" t="s">
        <v>524</v>
      </c>
      <c r="D653" s="389" t="s">
        <v>524</v>
      </c>
      <c r="E653" s="389" t="s">
        <v>553</v>
      </c>
      <c r="F653" s="389" t="s">
        <v>553</v>
      </c>
      <c r="G653" s="389">
        <v>43.391436056332523</v>
      </c>
      <c r="H653" s="389">
        <v>0.74349333311907995</v>
      </c>
    </row>
    <row r="654" spans="1:8" x14ac:dyDescent="0.25">
      <c r="A654" s="431" t="s">
        <v>602</v>
      </c>
      <c r="B654" s="393" t="s">
        <v>524</v>
      </c>
      <c r="C654" s="393" t="s">
        <v>524</v>
      </c>
      <c r="D654" s="393" t="s">
        <v>524</v>
      </c>
      <c r="E654" s="393" t="s">
        <v>553</v>
      </c>
      <c r="F654" s="393" t="s">
        <v>553</v>
      </c>
      <c r="G654" s="393">
        <v>43.391436056332523</v>
      </c>
      <c r="H654" s="393">
        <v>0.74349333311907995</v>
      </c>
    </row>
    <row r="655" spans="1:8" x14ac:dyDescent="0.25">
      <c r="A655" s="350" t="s">
        <v>843</v>
      </c>
      <c r="B655" s="398" t="s">
        <v>196</v>
      </c>
      <c r="C655" s="398" t="s">
        <v>196</v>
      </c>
      <c r="D655" s="398" t="s">
        <v>196</v>
      </c>
      <c r="E655" s="398" t="s">
        <v>196</v>
      </c>
      <c r="F655" s="398" t="s">
        <v>196</v>
      </c>
      <c r="G655" s="398" t="s">
        <v>196</v>
      </c>
      <c r="H655" s="398" t="s">
        <v>196</v>
      </c>
    </row>
    <row r="656" spans="1:8" x14ac:dyDescent="0.25">
      <c r="A656" s="445" t="s">
        <v>844</v>
      </c>
      <c r="B656" s="393" t="s">
        <v>524</v>
      </c>
      <c r="C656" s="398" t="s">
        <v>196</v>
      </c>
      <c r="D656" s="398" t="s">
        <v>196</v>
      </c>
      <c r="E656" s="398" t="s">
        <v>196</v>
      </c>
      <c r="F656" s="398" t="s">
        <v>196</v>
      </c>
      <c r="G656" s="398" t="s">
        <v>196</v>
      </c>
      <c r="H656" s="398" t="s">
        <v>196</v>
      </c>
    </row>
    <row r="657" spans="1:8" x14ac:dyDescent="0.25">
      <c r="A657" s="445" t="s">
        <v>845</v>
      </c>
      <c r="B657" s="393" t="s">
        <v>524</v>
      </c>
      <c r="C657" s="398" t="s">
        <v>196</v>
      </c>
      <c r="D657" s="398" t="s">
        <v>196</v>
      </c>
      <c r="E657" s="398" t="s">
        <v>196</v>
      </c>
      <c r="F657" s="398" t="s">
        <v>196</v>
      </c>
      <c r="G657" s="398" t="s">
        <v>196</v>
      </c>
      <c r="H657" s="398" t="s">
        <v>196</v>
      </c>
    </row>
    <row r="658" spans="1:8" x14ac:dyDescent="0.25">
      <c r="A658" s="446" t="s">
        <v>3448</v>
      </c>
      <c r="B658" s="393" t="s">
        <v>524</v>
      </c>
      <c r="C658" s="398" t="s">
        <v>196</v>
      </c>
      <c r="D658" s="398" t="s">
        <v>196</v>
      </c>
      <c r="E658" s="398" t="s">
        <v>196</v>
      </c>
      <c r="F658" s="398" t="s">
        <v>196</v>
      </c>
      <c r="G658" s="398" t="s">
        <v>196</v>
      </c>
      <c r="H658" s="398" t="s">
        <v>196</v>
      </c>
    </row>
    <row r="660" spans="1:8" x14ac:dyDescent="0.2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8" x14ac:dyDescent="0.25">
      <c r="A663" s="98" t="s">
        <v>847</v>
      </c>
      <c r="B663" s="99" t="s">
        <v>848</v>
      </c>
      <c r="C663" s="99" t="s">
        <v>849</v>
      </c>
      <c r="D663" s="99" t="s">
        <v>850</v>
      </c>
      <c r="E663" s="99" t="s">
        <v>851</v>
      </c>
      <c r="F663" s="99" t="s">
        <v>515</v>
      </c>
      <c r="G663" s="99" t="s">
        <v>516</v>
      </c>
      <c r="H663" s="99" t="s">
        <v>852</v>
      </c>
    </row>
    <row r="664" spans="1:8" s="12" customFormat="1" x14ac:dyDescent="0.2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2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2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25">
      <c r="A667" s="299" t="s">
        <v>2478</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2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2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25">
      <c r="A670" s="299" t="s">
        <v>3271</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25">
      <c r="A671" s="300" t="s">
        <v>854</v>
      </c>
      <c r="B671" s="100">
        <f>G407</f>
        <v>22472.091478849856</v>
      </c>
      <c r="C671" s="100">
        <f>H407</f>
        <v>4.8078038835700004E-3</v>
      </c>
      <c r="D671" s="100">
        <f>I407</f>
        <v>5.0498744759699997E-3</v>
      </c>
      <c r="E671" s="100"/>
      <c r="F671" s="101"/>
      <c r="G671" s="101"/>
      <c r="H671" s="101"/>
    </row>
    <row r="672" spans="1:8" x14ac:dyDescent="0.2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2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2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2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2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2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2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2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859</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1" t="s">
        <v>3450</v>
      </c>
      <c r="B684" s="99" t="s">
        <v>848</v>
      </c>
      <c r="C684" s="99" t="s">
        <v>849</v>
      </c>
      <c r="D684" s="99" t="s">
        <v>850</v>
      </c>
      <c r="E684" s="99" t="s">
        <v>851</v>
      </c>
      <c r="F684" s="99" t="s">
        <v>515</v>
      </c>
      <c r="G684" s="99" t="s">
        <v>516</v>
      </c>
      <c r="H684" s="99" t="s">
        <v>852</v>
      </c>
      <c r="I684" s="99" t="s">
        <v>877</v>
      </c>
      <c r="J684" s="99" t="s">
        <v>2650</v>
      </c>
      <c r="K684" s="4"/>
      <c r="L684" s="4"/>
      <c r="M684" s="4"/>
      <c r="N684" s="4"/>
      <c r="O684" s="4"/>
      <c r="P684" s="4"/>
      <c r="Q684" s="4"/>
      <c r="R684" s="4"/>
      <c r="S684" s="4"/>
      <c r="T684" s="4"/>
      <c r="U684" s="4"/>
      <c r="V684" s="4"/>
      <c r="W684" s="4"/>
      <c r="X684" s="4"/>
      <c r="Y684" s="4"/>
      <c r="Z684" s="4"/>
      <c r="AA684" s="4"/>
      <c r="AB684" s="4"/>
    </row>
    <row r="685" spans="1:36" x14ac:dyDescent="0.2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8" t="s">
        <v>2478</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8" t="s">
        <v>2488</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8" t="s">
        <v>3270</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8" t="s">
        <v>2478</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8" t="s">
        <v>2488</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8" t="s">
        <v>3270</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9" t="s">
        <v>880</v>
      </c>
      <c r="B707" s="110"/>
      <c r="C707" s="110"/>
      <c r="D707" s="110"/>
      <c r="E707" s="110"/>
      <c r="F707" s="110"/>
      <c r="G707" s="110"/>
      <c r="H707" s="110"/>
      <c r="I707" s="110"/>
      <c r="J707" s="110"/>
      <c r="K707" s="110"/>
      <c r="L707" s="110"/>
      <c r="M707" s="110"/>
      <c r="N707" s="110"/>
    </row>
    <row r="708" spans="1:28" x14ac:dyDescent="0.25">
      <c r="A708" s="110" t="s">
        <v>881</v>
      </c>
      <c r="B708" s="110"/>
      <c r="C708" s="110"/>
      <c r="D708" s="110"/>
      <c r="E708" s="110"/>
      <c r="F708" s="110"/>
      <c r="G708" s="110"/>
      <c r="H708" s="110"/>
      <c r="I708" s="110"/>
      <c r="J708" s="110"/>
      <c r="K708" s="110"/>
      <c r="L708" s="110"/>
      <c r="M708" s="110"/>
      <c r="N708" s="110"/>
    </row>
    <row r="709" spans="1:28" x14ac:dyDescent="0.25">
      <c r="A709" s="110" t="s">
        <v>882</v>
      </c>
      <c r="B709" s="110"/>
      <c r="C709" s="110"/>
      <c r="D709" s="110"/>
      <c r="E709" s="110"/>
      <c r="F709" s="110"/>
      <c r="G709" s="110"/>
      <c r="H709" s="110"/>
      <c r="I709" s="110"/>
      <c r="J709" s="110"/>
      <c r="K709" s="110"/>
      <c r="L709" s="110"/>
      <c r="M709" s="110"/>
      <c r="N709" s="110"/>
    </row>
    <row r="710" spans="1:28" ht="33.75" x14ac:dyDescent="0.2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2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2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2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2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2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2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2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2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2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2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2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2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2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2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2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2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2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2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2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2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2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ht="18" x14ac:dyDescent="0.2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8" x14ac:dyDescent="0.2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2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2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2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2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2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2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2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2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2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2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2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2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2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2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2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2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2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2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2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2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2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2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2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ht="18" x14ac:dyDescent="0.2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2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ht="18" x14ac:dyDescent="0.2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2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2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2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2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ht="18" x14ac:dyDescent="0.2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2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ht="18" x14ac:dyDescent="0.2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ht="18" x14ac:dyDescent="0.2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2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2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2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2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8" x14ac:dyDescent="0.2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2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2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2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2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2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2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2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2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2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2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2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2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2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2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2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2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2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2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2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2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2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2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2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2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2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2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2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2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2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2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2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2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2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2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2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2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ht="15.75" x14ac:dyDescent="0.2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2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2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2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2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2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2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ht="18" x14ac:dyDescent="0.2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ht="15.75" x14ac:dyDescent="0.2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ht="15.75" x14ac:dyDescent="0.2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2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2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2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2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2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2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2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2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2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2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ht="18" x14ac:dyDescent="0.2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ht="15.75" x14ac:dyDescent="0.2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ht="18" x14ac:dyDescent="0.2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ht="18" x14ac:dyDescent="0.2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ht="18" x14ac:dyDescent="0.2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ht="18" x14ac:dyDescent="0.2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ht="18" x14ac:dyDescent="0.2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2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ht="18" x14ac:dyDescent="0.2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8" x14ac:dyDescent="0.2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ht="18" x14ac:dyDescent="0.2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ht="18" x14ac:dyDescent="0.2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ht="18" x14ac:dyDescent="0.2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2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ht="18" x14ac:dyDescent="0.2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ht="18" x14ac:dyDescent="0.2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ht="18" x14ac:dyDescent="0.2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ht="18" x14ac:dyDescent="0.2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2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8" x14ac:dyDescent="0.2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2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2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2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2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2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2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ht="18" x14ac:dyDescent="0.2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8" x14ac:dyDescent="0.2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2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8" x14ac:dyDescent="0.2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8" x14ac:dyDescent="0.2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8" x14ac:dyDescent="0.2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36" x14ac:dyDescent="0.2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8" x14ac:dyDescent="0.2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ht="18" x14ac:dyDescent="0.2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ht="18" x14ac:dyDescent="0.2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ht="18" x14ac:dyDescent="0.2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8" x14ac:dyDescent="0.2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2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2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2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2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2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ht="18" x14ac:dyDescent="0.2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8" x14ac:dyDescent="0.2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8" x14ac:dyDescent="0.2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ht="18" x14ac:dyDescent="0.2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8" x14ac:dyDescent="0.2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8" x14ac:dyDescent="0.2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8" x14ac:dyDescent="0.2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ht="18" x14ac:dyDescent="0.2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8" x14ac:dyDescent="0.2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2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2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2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ht="18" x14ac:dyDescent="0.2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ht="18" x14ac:dyDescent="0.2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2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ht="18" x14ac:dyDescent="0.2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2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ht="15.75" x14ac:dyDescent="0.2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8" x14ac:dyDescent="0.2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ht="18" x14ac:dyDescent="0.2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ht="18" x14ac:dyDescent="0.2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2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2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2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ht="18" x14ac:dyDescent="0.2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ht="18" x14ac:dyDescent="0.2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ht="18" x14ac:dyDescent="0.2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2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2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2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2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2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8" x14ac:dyDescent="0.2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8" x14ac:dyDescent="0.2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ht="18" x14ac:dyDescent="0.2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ht="18" x14ac:dyDescent="0.2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ht="18" x14ac:dyDescent="0.2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ht="18" x14ac:dyDescent="0.2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ht="18" x14ac:dyDescent="0.2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2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2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2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2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8" x14ac:dyDescent="0.2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8" x14ac:dyDescent="0.2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8" x14ac:dyDescent="0.2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25">
      <c r="A918"/>
      <c r="B918"/>
      <c r="C918"/>
      <c r="D918"/>
      <c r="E918"/>
      <c r="F918"/>
      <c r="G918"/>
      <c r="H918"/>
      <c r="I918"/>
      <c r="J918"/>
      <c r="K918"/>
      <c r="L918"/>
      <c r="M918"/>
      <c r="N918"/>
    </row>
    <row r="919" spans="1:14" x14ac:dyDescent="0.25">
      <c r="A919" s="184"/>
      <c r="B919" s="185" t="s">
        <v>2247</v>
      </c>
      <c r="C919" s="185" t="s">
        <v>2248</v>
      </c>
      <c r="D919" s="186" t="s">
        <v>2249</v>
      </c>
      <c r="E919"/>
      <c r="F919"/>
      <c r="G919"/>
      <c r="H919"/>
      <c r="I919"/>
      <c r="J919"/>
      <c r="K919"/>
      <c r="L919"/>
      <c r="M919"/>
      <c r="N919"/>
    </row>
    <row r="920" spans="1:14" x14ac:dyDescent="0.25">
      <c r="A920" t="s">
        <v>2250</v>
      </c>
      <c r="B920" s="187">
        <v>1</v>
      </c>
      <c r="C920" s="187">
        <v>1</v>
      </c>
      <c r="D920" t="s">
        <v>2251</v>
      </c>
      <c r="E920"/>
      <c r="F920"/>
      <c r="G920"/>
      <c r="H920"/>
      <c r="I920"/>
      <c r="J920"/>
      <c r="K920"/>
      <c r="L920"/>
      <c r="M920"/>
      <c r="N920"/>
    </row>
    <row r="921" spans="1:14" x14ac:dyDescent="0.25">
      <c r="A921" t="s">
        <v>2252</v>
      </c>
      <c r="B921" s="187">
        <v>16.2</v>
      </c>
      <c r="C921" s="187">
        <v>5</v>
      </c>
      <c r="D921" t="s">
        <v>2253</v>
      </c>
      <c r="E921"/>
      <c r="F921"/>
      <c r="G921"/>
      <c r="H921"/>
      <c r="I921"/>
      <c r="J921"/>
      <c r="K921"/>
      <c r="L921"/>
      <c r="M921"/>
      <c r="N921"/>
    </row>
    <row r="922" spans="1:14" x14ac:dyDescent="0.25">
      <c r="A922" t="s">
        <v>515</v>
      </c>
      <c r="B922" s="187">
        <v>5.6</v>
      </c>
      <c r="C922" s="187">
        <v>1.8</v>
      </c>
      <c r="D922" t="s">
        <v>2254</v>
      </c>
      <c r="E922"/>
      <c r="F922"/>
      <c r="G922"/>
      <c r="H922"/>
      <c r="I922"/>
      <c r="J922"/>
      <c r="K922"/>
      <c r="L922"/>
      <c r="M922"/>
      <c r="N922"/>
    </row>
    <row r="923" spans="1:14" x14ac:dyDescent="0.25">
      <c r="A923" t="s">
        <v>2255</v>
      </c>
      <c r="B923" s="187">
        <v>-2.4</v>
      </c>
      <c r="C923" s="187">
        <v>-8.1999999999999993</v>
      </c>
      <c r="D923" t="s">
        <v>2256</v>
      </c>
      <c r="E923"/>
      <c r="F923"/>
      <c r="G923"/>
      <c r="H923"/>
      <c r="I923"/>
      <c r="J923"/>
      <c r="K923"/>
      <c r="L923"/>
      <c r="M923"/>
      <c r="N923"/>
    </row>
    <row r="924" spans="1:14" x14ac:dyDescent="0.25">
      <c r="A924" t="s">
        <v>2257</v>
      </c>
      <c r="B924" s="187">
        <v>0</v>
      </c>
      <c r="C924" s="187">
        <v>0</v>
      </c>
      <c r="D924" t="s">
        <v>2258</v>
      </c>
      <c r="E924"/>
      <c r="F924"/>
      <c r="G924"/>
      <c r="H924"/>
      <c r="I924"/>
      <c r="J924"/>
      <c r="K924"/>
      <c r="L924"/>
      <c r="M924"/>
      <c r="N924"/>
    </row>
    <row r="925" spans="1:14" x14ac:dyDescent="0.25">
      <c r="A925" t="s">
        <v>2259</v>
      </c>
      <c r="B925" s="187">
        <v>0</v>
      </c>
      <c r="C925" s="187">
        <v>0</v>
      </c>
      <c r="D925" t="s">
        <v>2258</v>
      </c>
      <c r="E925"/>
      <c r="F925"/>
      <c r="G925"/>
      <c r="H925"/>
      <c r="I925"/>
      <c r="J925"/>
      <c r="K925"/>
      <c r="L925"/>
      <c r="M925"/>
      <c r="N925"/>
    </row>
    <row r="926" spans="1:14" x14ac:dyDescent="0.25">
      <c r="A926" t="s">
        <v>2260</v>
      </c>
      <c r="B926" s="187">
        <v>0</v>
      </c>
      <c r="C926" s="187">
        <v>0</v>
      </c>
      <c r="D926" t="s">
        <v>2261</v>
      </c>
      <c r="E926"/>
      <c r="F926"/>
      <c r="G926"/>
      <c r="H926"/>
      <c r="I926"/>
      <c r="J926"/>
      <c r="K926"/>
      <c r="L926"/>
      <c r="M926"/>
      <c r="N926"/>
    </row>
    <row r="927" spans="1:14" x14ac:dyDescent="0.25">
      <c r="A927" t="s">
        <v>2262</v>
      </c>
      <c r="B927" s="187">
        <v>1200</v>
      </c>
      <c r="C927" s="187">
        <v>345</v>
      </c>
      <c r="D927" t="s">
        <v>2263</v>
      </c>
      <c r="E927"/>
      <c r="F927"/>
      <c r="G927"/>
      <c r="H927"/>
      <c r="I927"/>
      <c r="J927"/>
      <c r="K927"/>
      <c r="L927"/>
      <c r="M927"/>
      <c r="N927"/>
    </row>
    <row r="928" spans="1:14" x14ac:dyDescent="0.25">
      <c r="A928" t="s">
        <v>2264</v>
      </c>
      <c r="B928" s="187">
        <v>-160</v>
      </c>
      <c r="C928" s="187">
        <v>-46</v>
      </c>
      <c r="D928" t="s">
        <v>2265</v>
      </c>
      <c r="E928"/>
      <c r="F928"/>
      <c r="G928"/>
      <c r="H928"/>
      <c r="I928"/>
      <c r="J928"/>
      <c r="K928"/>
      <c r="L928"/>
      <c r="M928"/>
      <c r="N928"/>
    </row>
    <row r="929" spans="1:14" x14ac:dyDescent="0.25">
      <c r="A929" t="s">
        <v>2266</v>
      </c>
      <c r="B929" s="187">
        <v>84</v>
      </c>
      <c r="C929" s="187">
        <v>28</v>
      </c>
      <c r="D929" t="s">
        <v>2267</v>
      </c>
      <c r="E929"/>
      <c r="F929"/>
      <c r="G929"/>
      <c r="H929"/>
      <c r="I929"/>
      <c r="J929"/>
      <c r="K929"/>
      <c r="L929"/>
      <c r="M929"/>
      <c r="N929"/>
    </row>
    <row r="930" spans="1:14" x14ac:dyDescent="0.25">
      <c r="A930" t="s">
        <v>2268</v>
      </c>
      <c r="B930" s="187">
        <v>264</v>
      </c>
      <c r="C930" s="187">
        <v>265</v>
      </c>
      <c r="D930" t="s">
        <v>2269</v>
      </c>
      <c r="E930"/>
      <c r="F930"/>
      <c r="G930"/>
      <c r="H930"/>
      <c r="I930"/>
      <c r="J930"/>
      <c r="K930"/>
      <c r="L930"/>
      <c r="M930"/>
      <c r="N930"/>
    </row>
    <row r="931" spans="1:14" x14ac:dyDescent="0.25">
      <c r="A931" t="s">
        <v>2270</v>
      </c>
      <c r="B931" s="187">
        <v>1</v>
      </c>
      <c r="C931" s="187">
        <v>1</v>
      </c>
      <c r="D931" t="s">
        <v>2271</v>
      </c>
      <c r="E931"/>
      <c r="F931"/>
      <c r="G931"/>
      <c r="H931"/>
      <c r="I931"/>
      <c r="J931"/>
      <c r="K931"/>
      <c r="L931"/>
      <c r="M931"/>
      <c r="N931"/>
    </row>
    <row r="932" spans="1:14" x14ac:dyDescent="0.25">
      <c r="A932"/>
      <c r="B932"/>
      <c r="C932"/>
      <c r="D932" t="s">
        <v>2272</v>
      </c>
      <c r="E932"/>
      <c r="F932"/>
      <c r="G932"/>
      <c r="H932"/>
      <c r="I932"/>
      <c r="J932"/>
      <c r="K932"/>
      <c r="L932"/>
      <c r="M932"/>
      <c r="N932"/>
    </row>
    <row r="933" spans="1:14" x14ac:dyDescent="0.2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514" t="s">
        <v>11</v>
      </c>
      <c r="B1" s="514"/>
      <c r="C1" s="514"/>
      <c r="D1" s="514"/>
      <c r="E1" s="514"/>
    </row>
    <row r="2" spans="1:5" x14ac:dyDescent="0.25">
      <c r="A2" s="515" t="s">
        <v>161</v>
      </c>
      <c r="B2" s="515"/>
      <c r="C2" s="515"/>
      <c r="D2" s="515"/>
      <c r="E2" s="515"/>
    </row>
    <row r="19" spans="1:5" x14ac:dyDescent="0.25">
      <c r="A19" s="8" t="s">
        <v>162</v>
      </c>
    </row>
    <row r="20" spans="1:5" x14ac:dyDescent="0.25">
      <c r="A20" s="8">
        <v>155400</v>
      </c>
      <c r="B20" s="8" t="s">
        <v>163</v>
      </c>
    </row>
    <row r="21" spans="1:5" x14ac:dyDescent="0.25">
      <c r="A21" s="515" t="s">
        <v>164</v>
      </c>
      <c r="B21" s="515"/>
      <c r="C21" s="515"/>
      <c r="D21" s="515"/>
      <c r="E21" s="515"/>
    </row>
    <row r="38" spans="1:5" x14ac:dyDescent="0.25">
      <c r="A38" s="8" t="s">
        <v>162</v>
      </c>
    </row>
    <row r="39" spans="1:5" x14ac:dyDescent="0.25">
      <c r="A39" s="8">
        <v>100800</v>
      </c>
      <c r="B39" s="8" t="s">
        <v>163</v>
      </c>
    </row>
    <row r="40" spans="1:5" x14ac:dyDescent="0.25">
      <c r="A40" s="515" t="s">
        <v>165</v>
      </c>
      <c r="B40" s="515"/>
      <c r="C40" s="515"/>
      <c r="D40" s="515"/>
      <c r="E40" s="515"/>
    </row>
    <row r="57" spans="1:5" ht="15.75" thickBot="1" x14ac:dyDescent="0.3">
      <c r="A57" s="8" t="s">
        <v>162</v>
      </c>
    </row>
    <row r="58" spans="1:5" ht="15.75" thickBot="1" x14ac:dyDescent="0.3">
      <c r="A58" s="10">
        <v>194000</v>
      </c>
      <c r="B58" s="8" t="s">
        <v>166</v>
      </c>
    </row>
    <row r="60" spans="1:5" x14ac:dyDescent="0.25">
      <c r="A60" s="514" t="s">
        <v>167</v>
      </c>
      <c r="B60" s="514"/>
      <c r="C60" s="514"/>
      <c r="D60" s="514"/>
      <c r="E60" s="514"/>
    </row>
    <row r="85" spans="1:37" s="11" customFormat="1" x14ac:dyDescent="0.2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385</v>
      </c>
      <c r="B88" s="13">
        <f>(B86-B85)/B85</f>
        <v>1.0254083484573502</v>
      </c>
    </row>
    <row r="89" spans="1:37" x14ac:dyDescent="0.25">
      <c r="A89" s="514" t="s">
        <v>168</v>
      </c>
      <c r="B89" s="514"/>
      <c r="C89" s="514"/>
      <c r="D89" s="514"/>
      <c r="E89" s="514"/>
    </row>
    <row r="90" spans="1:37" x14ac:dyDescent="0.25">
      <c r="A90" s="8">
        <v>6.6290250000000004</v>
      </c>
      <c r="B90" s="8" t="s">
        <v>388</v>
      </c>
      <c r="E90" s="8" t="s">
        <v>393</v>
      </c>
    </row>
    <row r="91" spans="1:37" x14ac:dyDescent="0.25">
      <c r="A91" s="8">
        <f>1/A90</f>
        <v>0.15085174667466181</v>
      </c>
      <c r="B91" s="8" t="s">
        <v>389</v>
      </c>
      <c r="E91" s="8" t="s">
        <v>173</v>
      </c>
    </row>
    <row r="92" spans="1:37" x14ac:dyDescent="0.25">
      <c r="A92" s="14">
        <v>0.5</v>
      </c>
      <c r="B92" s="8" t="s">
        <v>390</v>
      </c>
      <c r="E92" s="8" t="s">
        <v>394</v>
      </c>
    </row>
    <row r="93" spans="1:37" x14ac:dyDescent="0.25">
      <c r="A93" s="8">
        <f>A92*A91</f>
        <v>7.5425873337330904E-2</v>
      </c>
      <c r="B93" s="8" t="s">
        <v>391</v>
      </c>
      <c r="E93" s="8" t="s">
        <v>173</v>
      </c>
    </row>
    <row r="94" spans="1:37" x14ac:dyDescent="0.25">
      <c r="A94" s="8">
        <f>1/A93</f>
        <v>13.258050000000001</v>
      </c>
      <c r="B94" s="8" t="s">
        <v>392</v>
      </c>
      <c r="E94" s="8" t="s">
        <v>173</v>
      </c>
      <c r="J94" s="14"/>
    </row>
    <row r="95" spans="1:37" ht="15.75" thickBot="1" x14ac:dyDescent="0.3">
      <c r="A95" s="8">
        <v>8.0274920000000005</v>
      </c>
      <c r="B95" s="8" t="s">
        <v>386</v>
      </c>
      <c r="E95" s="8" t="s">
        <v>395</v>
      </c>
      <c r="J95" s="14"/>
    </row>
    <row r="96" spans="1:37" ht="15.75" thickBot="1" x14ac:dyDescent="0.3">
      <c r="A96" s="15">
        <f>(A94-A95)/A95</f>
        <v>0.65158059329115492</v>
      </c>
      <c r="B96" s="8" t="s">
        <v>387</v>
      </c>
      <c r="C96" s="16"/>
      <c r="E96" s="8" t="s">
        <v>173</v>
      </c>
    </row>
    <row r="98" spans="1:5" x14ac:dyDescent="0.25">
      <c r="A98" s="514" t="s">
        <v>169</v>
      </c>
      <c r="B98" s="514"/>
      <c r="C98" s="514"/>
      <c r="D98" s="514"/>
      <c r="E98" s="514"/>
    </row>
    <row r="99" spans="1:5" x14ac:dyDescent="0.25">
      <c r="A99" s="16">
        <v>0.3</v>
      </c>
      <c r="B99" s="14" t="s">
        <v>397</v>
      </c>
    </row>
    <row r="100" spans="1:5" x14ac:dyDescent="0.25">
      <c r="A100" s="8">
        <v>63.5</v>
      </c>
      <c r="B100" s="8" t="s">
        <v>398</v>
      </c>
    </row>
    <row r="101" spans="1:5" x14ac:dyDescent="0.25">
      <c r="A101" s="8">
        <f>1/A100</f>
        <v>1.5748031496062992E-2</v>
      </c>
      <c r="B101" s="8" t="s">
        <v>396</v>
      </c>
    </row>
    <row r="102" spans="1:5" x14ac:dyDescent="0.25">
      <c r="A102" s="17">
        <f>A101*(1-A99)</f>
        <v>1.1023622047244094E-2</v>
      </c>
      <c r="B102" s="8" t="s">
        <v>399</v>
      </c>
    </row>
    <row r="103" spans="1:5" x14ac:dyDescent="0.25">
      <c r="A103" s="17">
        <f>1/A102</f>
        <v>90.714285714285722</v>
      </c>
      <c r="B103" s="8" t="s">
        <v>403</v>
      </c>
    </row>
    <row r="104" spans="1:5" x14ac:dyDescent="0.25">
      <c r="A104" s="16">
        <v>0.35</v>
      </c>
      <c r="B104" s="8" t="s">
        <v>400</v>
      </c>
    </row>
    <row r="105" spans="1:5" x14ac:dyDescent="0.25">
      <c r="A105" s="8">
        <f>A102*(1-A104)</f>
        <v>7.1653543307086615E-3</v>
      </c>
      <c r="B105" s="8" t="s">
        <v>401</v>
      </c>
    </row>
    <row r="106" spans="1:5" ht="15.75" thickBot="1" x14ac:dyDescent="0.3">
      <c r="A106" s="8">
        <f>1/A105</f>
        <v>139.56043956043956</v>
      </c>
      <c r="B106" s="8" t="s">
        <v>402</v>
      </c>
    </row>
    <row r="107" spans="1:5" ht="15.75" thickBot="1" x14ac:dyDescent="0.3">
      <c r="A107" s="18">
        <f>(A106-A103)/A103</f>
        <v>0.53846153846153832</v>
      </c>
      <c r="B107" s="8" t="s">
        <v>404</v>
      </c>
    </row>
    <row r="108" spans="1:5" x14ac:dyDescent="0.25">
      <c r="A108" s="19"/>
    </row>
    <row r="109" spans="1:5" x14ac:dyDescent="0.25">
      <c r="A109" s="514" t="s">
        <v>171</v>
      </c>
      <c r="B109" s="514"/>
      <c r="C109" s="514"/>
      <c r="D109" s="514"/>
      <c r="E109" s="514"/>
    </row>
    <row r="110" spans="1:5" ht="15.75" thickBot="1" x14ac:dyDescent="0.3"/>
    <row r="111" spans="1:5" ht="15.75" thickBot="1" x14ac:dyDescent="0.3">
      <c r="A111" s="18">
        <f>A122</f>
        <v>0.20481927710843381</v>
      </c>
      <c r="B111" s="8" t="s">
        <v>406</v>
      </c>
    </row>
    <row r="113" spans="1:12" x14ac:dyDescent="0.25">
      <c r="A113" s="514" t="s">
        <v>170</v>
      </c>
      <c r="B113" s="514"/>
      <c r="C113" s="514"/>
      <c r="D113" s="514"/>
      <c r="E113" s="514"/>
    </row>
    <row r="114" spans="1:12" x14ac:dyDescent="0.25">
      <c r="A114" s="16">
        <v>0.2</v>
      </c>
      <c r="B114" s="14" t="s">
        <v>397</v>
      </c>
    </row>
    <row r="115" spans="1:12" x14ac:dyDescent="0.25">
      <c r="A115" s="8">
        <v>1.95</v>
      </c>
      <c r="B115" s="8" t="s">
        <v>405</v>
      </c>
    </row>
    <row r="116" spans="1:12" x14ac:dyDescent="0.25">
      <c r="A116" s="8">
        <f>1/A115</f>
        <v>0.51282051282051289</v>
      </c>
      <c r="B116" s="8" t="s">
        <v>396</v>
      </c>
    </row>
    <row r="117" spans="1:12" x14ac:dyDescent="0.25">
      <c r="A117" s="17">
        <f>A116*(1-A114)</f>
        <v>0.41025641025641035</v>
      </c>
      <c r="B117" s="8" t="s">
        <v>399</v>
      </c>
    </row>
    <row r="118" spans="1:12" x14ac:dyDescent="0.25">
      <c r="A118" s="17">
        <f>1/A117</f>
        <v>2.4374999999999996</v>
      </c>
      <c r="B118" s="8" t="s">
        <v>403</v>
      </c>
    </row>
    <row r="119" spans="1:12" x14ac:dyDescent="0.25">
      <c r="A119" s="16">
        <v>0.17</v>
      </c>
      <c r="B119" s="8" t="s">
        <v>400</v>
      </c>
    </row>
    <row r="120" spans="1:12" x14ac:dyDescent="0.25">
      <c r="A120" s="8">
        <f>A117*(1-A119)</f>
        <v>0.34051282051282056</v>
      </c>
      <c r="B120" s="8" t="s">
        <v>401</v>
      </c>
    </row>
    <row r="121" spans="1:12" ht="15.75" thickBot="1" x14ac:dyDescent="0.3">
      <c r="A121" s="8">
        <f>1/A120</f>
        <v>2.9367469879518069</v>
      </c>
      <c r="B121" s="8" t="s">
        <v>402</v>
      </c>
    </row>
    <row r="122" spans="1:12" ht="15.75" thickBot="1" x14ac:dyDescent="0.3">
      <c r="A122" s="18">
        <f>(A121-A118)/A118</f>
        <v>0.20481927710843381</v>
      </c>
      <c r="B122" s="8" t="s">
        <v>404</v>
      </c>
    </row>
    <row r="124" spans="1:12" x14ac:dyDescent="0.25">
      <c r="A124" s="514" t="s">
        <v>407</v>
      </c>
      <c r="B124" s="514"/>
      <c r="C124" s="514"/>
      <c r="D124" s="514"/>
      <c r="E124" s="514"/>
      <c r="J124" s="20"/>
    </row>
    <row r="125" spans="1:12" x14ac:dyDescent="0.25">
      <c r="A125" s="21">
        <v>4.4824543659231753E-4</v>
      </c>
      <c r="B125" s="8" t="s">
        <v>409</v>
      </c>
      <c r="K125" s="14"/>
      <c r="L125" s="14"/>
    </row>
    <row r="126" spans="1:12" x14ac:dyDescent="0.25">
      <c r="A126" s="8">
        <v>1.27</v>
      </c>
      <c r="B126" s="22" t="s">
        <v>413</v>
      </c>
      <c r="F126" s="23"/>
      <c r="J126" s="4"/>
      <c r="K126" s="21"/>
      <c r="L126" s="21"/>
    </row>
    <row r="127" spans="1:12" x14ac:dyDescent="0.25">
      <c r="A127" s="8">
        <f>(1/CONVERT(A125/A126,"mi","km")*0.00105505585)</f>
        <v>1.857438352962903</v>
      </c>
      <c r="B127" s="22" t="s">
        <v>410</v>
      </c>
      <c r="J127" s="24"/>
      <c r="K127" s="21"/>
      <c r="L127" s="21"/>
    </row>
    <row r="128" spans="1:12" x14ac:dyDescent="0.25">
      <c r="A128" s="8">
        <f>1/A127</f>
        <v>0.53837587578874124</v>
      </c>
      <c r="B128" s="22" t="s">
        <v>411</v>
      </c>
      <c r="F128" s="23"/>
      <c r="K128" s="16"/>
      <c r="L128" s="14"/>
    </row>
    <row r="129" spans="1:12" x14ac:dyDescent="0.25">
      <c r="A129" s="8">
        <v>1.07</v>
      </c>
      <c r="B129" s="8" t="s">
        <v>408</v>
      </c>
      <c r="F129" s="23"/>
      <c r="K129" s="16"/>
      <c r="L129" s="14"/>
    </row>
    <row r="130" spans="1:12" ht="15.75" thickBot="1" x14ac:dyDescent="0.3">
      <c r="A130" s="8">
        <f>1/A129</f>
        <v>0.93457943925233644</v>
      </c>
      <c r="B130" s="8" t="s">
        <v>412</v>
      </c>
      <c r="F130" s="23"/>
      <c r="K130" s="14"/>
      <c r="L130" s="14"/>
    </row>
    <row r="131" spans="1:12" ht="15.75" thickBot="1" x14ac:dyDescent="0.3">
      <c r="A131" s="18">
        <f>(A130-A128)/A128</f>
        <v>0.73592369435785332</v>
      </c>
      <c r="B131" s="8" t="s">
        <v>404</v>
      </c>
      <c r="F131" s="23"/>
    </row>
    <row r="133" spans="1:12" x14ac:dyDescent="0.25">
      <c r="A133" s="20"/>
      <c r="B133" s="14"/>
      <c r="C133" s="14"/>
    </row>
    <row r="134" spans="1:12" x14ac:dyDescent="0.25">
      <c r="A134" s="514" t="s">
        <v>101</v>
      </c>
      <c r="B134" s="514"/>
      <c r="C134" s="514"/>
      <c r="D134" s="514"/>
      <c r="E134" s="514"/>
    </row>
    <row r="135" spans="1:12" x14ac:dyDescent="0.25">
      <c r="A135" s="25" t="s">
        <v>425</v>
      </c>
      <c r="B135" s="26"/>
      <c r="C135" s="26"/>
      <c r="D135" s="26"/>
      <c r="E135" s="26"/>
      <c r="F135" s="26"/>
      <c r="G135" s="26"/>
    </row>
    <row r="136" spans="1:12" ht="15.75" x14ac:dyDescent="0.3">
      <c r="A136" s="27"/>
      <c r="B136" s="511" t="s">
        <v>426</v>
      </c>
      <c r="C136" s="512"/>
      <c r="D136" s="512"/>
      <c r="E136" s="513"/>
      <c r="F136" s="26"/>
      <c r="G136" s="26"/>
    </row>
    <row r="137" spans="1:12" ht="15.75" x14ac:dyDescent="0.3">
      <c r="A137" s="28"/>
      <c r="B137" s="511" t="s">
        <v>427</v>
      </c>
      <c r="C137" s="513"/>
      <c r="D137" s="511" t="s">
        <v>428</v>
      </c>
      <c r="E137" s="513"/>
      <c r="F137" s="26"/>
      <c r="G137" s="26"/>
    </row>
    <row r="138" spans="1:12" ht="15.75" x14ac:dyDescent="0.3">
      <c r="A138" s="29" t="s">
        <v>429</v>
      </c>
      <c r="B138" s="30" t="s">
        <v>430</v>
      </c>
      <c r="C138" s="30" t="s">
        <v>431</v>
      </c>
      <c r="D138" s="30" t="s">
        <v>430</v>
      </c>
      <c r="E138" s="30" t="s">
        <v>431</v>
      </c>
      <c r="F138" s="26"/>
      <c r="G138" s="31" t="s">
        <v>432</v>
      </c>
    </row>
    <row r="139" spans="1:12" x14ac:dyDescent="0.25">
      <c r="A139" s="32" t="s">
        <v>433</v>
      </c>
      <c r="B139" s="33">
        <v>95</v>
      </c>
      <c r="C139" s="34">
        <v>95</v>
      </c>
      <c r="D139" s="33">
        <v>50</v>
      </c>
      <c r="E139" s="34">
        <v>50</v>
      </c>
      <c r="F139" s="31" t="s">
        <v>126</v>
      </c>
      <c r="G139" s="26">
        <f>(C139-E139)/C139</f>
        <v>0.47368421052631576</v>
      </c>
    </row>
    <row r="140" spans="1:12" x14ac:dyDescent="0.25">
      <c r="A140" s="35" t="s">
        <v>434</v>
      </c>
      <c r="B140" s="36">
        <v>100</v>
      </c>
      <c r="C140" s="37">
        <v>100</v>
      </c>
      <c r="D140" s="36">
        <v>70</v>
      </c>
      <c r="E140" s="37">
        <v>70</v>
      </c>
      <c r="F140" s="31" t="s">
        <v>126</v>
      </c>
      <c r="G140" s="26">
        <f t="shared" ref="G140:G156" si="0">(C140-E140)/C140</f>
        <v>0.3</v>
      </c>
    </row>
    <row r="141" spans="1:12" x14ac:dyDescent="0.25">
      <c r="A141" s="35" t="s">
        <v>435</v>
      </c>
      <c r="B141" s="36">
        <v>95</v>
      </c>
      <c r="C141" s="37">
        <v>95</v>
      </c>
      <c r="D141" s="36">
        <v>50</v>
      </c>
      <c r="E141" s="37">
        <v>50</v>
      </c>
      <c r="F141" s="31" t="s">
        <v>126</v>
      </c>
      <c r="G141" s="26">
        <f t="shared" si="0"/>
        <v>0.47368421052631576</v>
      </c>
    </row>
    <row r="142" spans="1:12" x14ac:dyDescent="0.25">
      <c r="A142" s="35" t="s">
        <v>436</v>
      </c>
      <c r="B142" s="36">
        <v>105</v>
      </c>
      <c r="C142" s="37">
        <v>105</v>
      </c>
      <c r="D142" s="36">
        <v>110</v>
      </c>
      <c r="E142" s="37">
        <v>110</v>
      </c>
      <c r="F142" s="38" t="s">
        <v>452</v>
      </c>
      <c r="G142" s="26">
        <f t="shared" si="0"/>
        <v>-4.7619047619047616E-2</v>
      </c>
    </row>
    <row r="143" spans="1:12" x14ac:dyDescent="0.25">
      <c r="A143" s="35" t="s">
        <v>437</v>
      </c>
      <c r="B143" s="36">
        <v>80</v>
      </c>
      <c r="C143" s="37">
        <v>80</v>
      </c>
      <c r="D143" s="36">
        <v>35</v>
      </c>
      <c r="E143" s="37">
        <v>35</v>
      </c>
      <c r="F143" s="31" t="s">
        <v>126</v>
      </c>
      <c r="G143" s="26">
        <f t="shared" si="0"/>
        <v>0.5625</v>
      </c>
    </row>
    <row r="144" spans="1:12" x14ac:dyDescent="0.25">
      <c r="A144" s="35" t="s">
        <v>438</v>
      </c>
      <c r="B144" s="36">
        <v>70</v>
      </c>
      <c r="C144" s="37">
        <v>70</v>
      </c>
      <c r="D144" s="36">
        <v>50</v>
      </c>
      <c r="E144" s="37">
        <v>50</v>
      </c>
      <c r="F144" s="31" t="s">
        <v>126</v>
      </c>
      <c r="G144" s="26">
        <f t="shared" si="0"/>
        <v>0.2857142857142857</v>
      </c>
    </row>
    <row r="145" spans="1:9" x14ac:dyDescent="0.25">
      <c r="A145" s="35" t="s">
        <v>439</v>
      </c>
      <c r="B145" s="36">
        <v>90</v>
      </c>
      <c r="C145" s="37">
        <v>90</v>
      </c>
      <c r="D145" s="36">
        <v>80</v>
      </c>
      <c r="E145" s="37">
        <v>80</v>
      </c>
      <c r="F145" s="31" t="s">
        <v>440</v>
      </c>
      <c r="G145" s="26">
        <f t="shared" si="0"/>
        <v>0.1111111111111111</v>
      </c>
    </row>
    <row r="146" spans="1:9" x14ac:dyDescent="0.25">
      <c r="A146" s="35" t="s">
        <v>441</v>
      </c>
      <c r="B146" s="36">
        <v>100</v>
      </c>
      <c r="C146" s="37">
        <v>100</v>
      </c>
      <c r="D146" s="36">
        <v>90</v>
      </c>
      <c r="E146" s="37">
        <v>90</v>
      </c>
      <c r="F146" s="31" t="s">
        <v>126</v>
      </c>
      <c r="G146" s="26">
        <f t="shared" si="0"/>
        <v>0.1</v>
      </c>
    </row>
    <row r="147" spans="1:9" x14ac:dyDescent="0.25">
      <c r="A147" s="35" t="s">
        <v>442</v>
      </c>
      <c r="B147" s="36">
        <v>80</v>
      </c>
      <c r="C147" s="37">
        <v>80</v>
      </c>
      <c r="D147" s="36">
        <v>40</v>
      </c>
      <c r="E147" s="37">
        <v>40</v>
      </c>
      <c r="F147" s="31" t="s">
        <v>126</v>
      </c>
      <c r="G147" s="26">
        <f t="shared" si="0"/>
        <v>0.5</v>
      </c>
    </row>
    <row r="148" spans="1:9" x14ac:dyDescent="0.25">
      <c r="A148" s="35" t="s">
        <v>443</v>
      </c>
      <c r="B148" s="36">
        <v>80</v>
      </c>
      <c r="C148" s="37">
        <v>80</v>
      </c>
      <c r="D148" s="36">
        <v>50</v>
      </c>
      <c r="E148" s="37">
        <v>50</v>
      </c>
      <c r="F148" s="31" t="s">
        <v>126</v>
      </c>
      <c r="G148" s="26">
        <f t="shared" si="0"/>
        <v>0.375</v>
      </c>
    </row>
    <row r="149" spans="1:9" x14ac:dyDescent="0.25">
      <c r="A149" s="35" t="s">
        <v>444</v>
      </c>
      <c r="B149" s="36">
        <v>90</v>
      </c>
      <c r="C149" s="37">
        <v>90</v>
      </c>
      <c r="D149" s="36">
        <v>80</v>
      </c>
      <c r="E149" s="37">
        <v>80</v>
      </c>
      <c r="F149" s="31" t="s">
        <v>440</v>
      </c>
      <c r="G149" s="26">
        <f t="shared" si="0"/>
        <v>0.1111111111111111</v>
      </c>
    </row>
    <row r="150" spans="1:9" x14ac:dyDescent="0.25">
      <c r="A150" s="35" t="s">
        <v>445</v>
      </c>
      <c r="B150" s="36">
        <v>95</v>
      </c>
      <c r="C150" s="37">
        <v>95</v>
      </c>
      <c r="D150" s="36">
        <v>90</v>
      </c>
      <c r="E150" s="37">
        <v>90</v>
      </c>
      <c r="F150" s="38" t="s">
        <v>452</v>
      </c>
      <c r="G150" s="26">
        <f t="shared" si="0"/>
        <v>5.2631578947368418E-2</v>
      </c>
    </row>
    <row r="151" spans="1:9" x14ac:dyDescent="0.25">
      <c r="A151" s="35" t="s">
        <v>446</v>
      </c>
      <c r="B151" s="36">
        <v>95</v>
      </c>
      <c r="C151" s="37">
        <v>95</v>
      </c>
      <c r="D151" s="36">
        <v>90</v>
      </c>
      <c r="E151" s="37">
        <v>90</v>
      </c>
      <c r="F151" s="38" t="s">
        <v>452</v>
      </c>
      <c r="G151" s="26">
        <f t="shared" si="0"/>
        <v>5.2631578947368418E-2</v>
      </c>
    </row>
    <row r="152" spans="1:9" x14ac:dyDescent="0.25">
      <c r="A152" s="35" t="s">
        <v>447</v>
      </c>
      <c r="B152" s="36">
        <v>80</v>
      </c>
      <c r="C152" s="37">
        <v>50</v>
      </c>
      <c r="D152" s="36">
        <v>30</v>
      </c>
      <c r="E152" s="37">
        <v>30</v>
      </c>
      <c r="F152" s="31" t="s">
        <v>125</v>
      </c>
      <c r="G152" s="26">
        <f>(C152-E152)/C152</f>
        <v>0.4</v>
      </c>
    </row>
    <row r="153" spans="1:9" x14ac:dyDescent="0.25">
      <c r="A153" s="35" t="s">
        <v>448</v>
      </c>
      <c r="B153" s="36">
        <v>90</v>
      </c>
      <c r="C153" s="37">
        <v>90</v>
      </c>
      <c r="D153" s="36">
        <v>70</v>
      </c>
      <c r="E153" s="37">
        <v>70</v>
      </c>
      <c r="F153" s="31" t="s">
        <v>122</v>
      </c>
      <c r="G153" s="26">
        <f t="shared" si="0"/>
        <v>0.22222222222222221</v>
      </c>
    </row>
    <row r="154" spans="1:9" x14ac:dyDescent="0.25">
      <c r="A154" s="35" t="s">
        <v>449</v>
      </c>
      <c r="B154" s="36">
        <v>95</v>
      </c>
      <c r="C154" s="37">
        <v>90</v>
      </c>
      <c r="D154" s="36">
        <v>80</v>
      </c>
      <c r="E154" s="37">
        <v>80</v>
      </c>
      <c r="F154" s="38" t="s">
        <v>452</v>
      </c>
      <c r="G154" s="26">
        <f t="shared" si="0"/>
        <v>0.1111111111111111</v>
      </c>
      <c r="I154" s="39"/>
    </row>
    <row r="155" spans="1:9" x14ac:dyDescent="0.25">
      <c r="A155" s="35" t="s">
        <v>450</v>
      </c>
      <c r="B155" s="36">
        <v>80</v>
      </c>
      <c r="C155" s="37">
        <v>65</v>
      </c>
      <c r="D155" s="36">
        <v>60</v>
      </c>
      <c r="E155" s="37">
        <v>30</v>
      </c>
      <c r="F155" s="31" t="s">
        <v>123</v>
      </c>
      <c r="G155" s="26">
        <f t="shared" si="0"/>
        <v>0.53846153846153844</v>
      </c>
    </row>
    <row r="156" spans="1:9" x14ac:dyDescent="0.25">
      <c r="A156" s="40" t="s">
        <v>451</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440</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514" t="s">
        <v>174</v>
      </c>
      <c r="B165" s="514"/>
      <c r="C165" s="514"/>
      <c r="D165" s="514"/>
      <c r="E165" s="514"/>
    </row>
    <row r="166" spans="1:7" ht="15.75" thickBot="1" x14ac:dyDescent="0.3">
      <c r="A166" s="22" t="s">
        <v>175</v>
      </c>
      <c r="B166" s="16">
        <v>0.4</v>
      </c>
    </row>
    <row r="167" spans="1:7" ht="15.75" thickBot="1" x14ac:dyDescent="0.3">
      <c r="A167" s="8" t="s">
        <v>176</v>
      </c>
      <c r="B167" s="43">
        <f>(1+B166)^(1/(2020-2010))-1</f>
        <v>3.4219694129380196E-2</v>
      </c>
    </row>
    <row r="168" spans="1:7" x14ac:dyDescent="0.25">
      <c r="B168" s="44"/>
    </row>
    <row r="169" spans="1:7" x14ac:dyDescent="0.25">
      <c r="A169" s="514" t="s">
        <v>414</v>
      </c>
      <c r="B169" s="514"/>
    </row>
    <row r="170" spans="1:7" x14ac:dyDescent="0.25">
      <c r="A170" s="22" t="s">
        <v>415</v>
      </c>
      <c r="B170" s="45">
        <v>972.7</v>
      </c>
    </row>
    <row r="171" spans="1:7" ht="15.75" thickBot="1" x14ac:dyDescent="0.3">
      <c r="A171" s="22" t="s">
        <v>416</v>
      </c>
      <c r="B171" s="46">
        <f>400.9+53.5+276.5+255.7+63.5+462.5+B170+975.4+227.6+436.5</f>
        <v>4124.8</v>
      </c>
    </row>
    <row r="172" spans="1:7" ht="15.75" thickBot="1" x14ac:dyDescent="0.3">
      <c r="A172" s="22" t="s">
        <v>417</v>
      </c>
      <c r="B172" s="43">
        <f>B170/B171</f>
        <v>0.23581749418153608</v>
      </c>
    </row>
    <row r="173" spans="1:7" x14ac:dyDescent="0.25">
      <c r="B173" s="44"/>
    </row>
    <row r="174" spans="1:7" x14ac:dyDescent="0.25">
      <c r="A174" s="514" t="s">
        <v>181</v>
      </c>
      <c r="B174" s="514"/>
      <c r="C174" s="514"/>
      <c r="D174" s="514"/>
      <c r="E174" s="514"/>
    </row>
    <row r="175" spans="1:7" ht="15.75" thickBot="1" x14ac:dyDescent="0.3">
      <c r="A175" s="22" t="s">
        <v>424</v>
      </c>
      <c r="B175" s="44">
        <v>0.1246</v>
      </c>
    </row>
    <row r="176" spans="1:7" ht="15.75" thickBot="1" x14ac:dyDescent="0.3">
      <c r="A176" s="22" t="s">
        <v>419</v>
      </c>
      <c r="B176" s="43">
        <f>1-B175</f>
        <v>0.87539999999999996</v>
      </c>
    </row>
    <row r="178" spans="1:5" x14ac:dyDescent="0.25">
      <c r="A178" s="514" t="s">
        <v>177</v>
      </c>
      <c r="B178" s="514"/>
      <c r="C178" s="514"/>
      <c r="D178" s="514"/>
      <c r="E178" s="514"/>
    </row>
    <row r="179" spans="1:5" x14ac:dyDescent="0.25">
      <c r="A179" s="24" t="s">
        <v>421</v>
      </c>
      <c r="B179" s="8">
        <v>197000</v>
      </c>
    </row>
    <row r="180" spans="1:5" ht="15.75" thickBot="1" x14ac:dyDescent="0.3">
      <c r="A180" s="8" t="s">
        <v>422</v>
      </c>
      <c r="B180" s="8">
        <v>175000</v>
      </c>
    </row>
    <row r="181" spans="1:5" ht="15.75" thickBot="1" x14ac:dyDescent="0.3">
      <c r="A181" s="8" t="s">
        <v>178</v>
      </c>
      <c r="B181" s="18">
        <f>B179/B180</f>
        <v>1.1257142857142857</v>
      </c>
    </row>
    <row r="183" spans="1:5" x14ac:dyDescent="0.25">
      <c r="A183" s="514" t="s">
        <v>179</v>
      </c>
      <c r="B183" s="514"/>
      <c r="C183" s="514"/>
      <c r="D183" s="514"/>
      <c r="E183" s="514"/>
    </row>
    <row r="184" spans="1:5" x14ac:dyDescent="0.25">
      <c r="A184" s="22" t="s">
        <v>2281</v>
      </c>
      <c r="B184" s="188">
        <v>1.2E-2</v>
      </c>
    </row>
    <row r="185" spans="1:5" x14ac:dyDescent="0.25">
      <c r="A185" s="22" t="s">
        <v>2282</v>
      </c>
      <c r="B185" s="188">
        <v>2.4E-2</v>
      </c>
    </row>
    <row r="186" spans="1:5" x14ac:dyDescent="0.25">
      <c r="A186" s="22" t="s">
        <v>2283</v>
      </c>
      <c r="B186" s="8">
        <f>2050-2018+1</f>
        <v>33</v>
      </c>
    </row>
    <row r="187" spans="1:5" x14ac:dyDescent="0.25">
      <c r="A187" s="22" t="s">
        <v>2284</v>
      </c>
      <c r="B187" s="14">
        <f>(1-B184)^B186</f>
        <v>0.67139665221009714</v>
      </c>
    </row>
    <row r="188" spans="1:5" ht="15.75" thickBot="1" x14ac:dyDescent="0.3">
      <c r="A188" s="22" t="s">
        <v>2285</v>
      </c>
      <c r="B188" s="14">
        <f>(1-B185)^B186</f>
        <v>0.44858421050781644</v>
      </c>
    </row>
    <row r="189" spans="1:5" ht="15.75" thickBot="1" x14ac:dyDescent="0.3">
      <c r="A189" s="22" t="s">
        <v>2286</v>
      </c>
      <c r="B189" s="18">
        <f>(B187-B188)/B187</f>
        <v>0.33186409400289502</v>
      </c>
    </row>
    <row r="191" spans="1:5" x14ac:dyDescent="0.25">
      <c r="A191" s="514" t="s">
        <v>191</v>
      </c>
      <c r="B191" s="514"/>
      <c r="C191" s="514"/>
      <c r="D191" s="514"/>
      <c r="E191" s="514"/>
    </row>
    <row r="192" spans="1:5" x14ac:dyDescent="0.25">
      <c r="A192" s="20" t="s">
        <v>183</v>
      </c>
      <c r="B192" s="20" t="s">
        <v>184</v>
      </c>
      <c r="C192" s="20"/>
    </row>
    <row r="193" spans="1:9" x14ac:dyDescent="0.25">
      <c r="A193" s="8" t="s">
        <v>185</v>
      </c>
      <c r="B193" s="21">
        <v>15277777.777777778</v>
      </c>
      <c r="C193" s="8" t="s">
        <v>186</v>
      </c>
    </row>
    <row r="194" spans="1:9" x14ac:dyDescent="0.25">
      <c r="A194" s="8" t="s">
        <v>187</v>
      </c>
      <c r="B194" s="21">
        <f>3.4*10^6</f>
        <v>3400000</v>
      </c>
      <c r="C194" s="47"/>
    </row>
    <row r="195" spans="1:9" x14ac:dyDescent="0.25">
      <c r="A195" s="8" t="s">
        <v>188</v>
      </c>
      <c r="B195" s="8">
        <v>2</v>
      </c>
    </row>
    <row r="196" spans="1:9" ht="15.75" thickBot="1" x14ac:dyDescent="0.3">
      <c r="A196" s="8" t="s">
        <v>189</v>
      </c>
      <c r="B196" s="21">
        <f>B195*B194</f>
        <v>6800000</v>
      </c>
    </row>
    <row r="197" spans="1:9" ht="15.75" thickBot="1" x14ac:dyDescent="0.3">
      <c r="A197" s="8" t="s">
        <v>190</v>
      </c>
      <c r="B197" s="18">
        <f>B196/B193</f>
        <v>0.44509090909090909</v>
      </c>
    </row>
    <row r="199" spans="1:9" x14ac:dyDescent="0.25">
      <c r="A199" s="281" t="s">
        <v>3115</v>
      </c>
    </row>
    <row r="201" spans="1:9" x14ac:dyDescent="0.25">
      <c r="A201" s="283" t="s">
        <v>3136</v>
      </c>
      <c r="B201" s="510" t="s">
        <v>3119</v>
      </c>
      <c r="C201" s="510"/>
      <c r="D201" s="510"/>
      <c r="E201" s="510"/>
      <c r="F201" s="510"/>
      <c r="G201" s="510"/>
      <c r="H201" s="510"/>
      <c r="I201" s="510"/>
    </row>
    <row r="202" spans="1:9" x14ac:dyDescent="0.25">
      <c r="A202" s="186" t="s">
        <v>3120</v>
      </c>
      <c r="B202" s="186" t="s">
        <v>3121</v>
      </c>
      <c r="C202" s="186" t="s">
        <v>3122</v>
      </c>
      <c r="D202" s="186" t="s">
        <v>3123</v>
      </c>
      <c r="E202" s="186" t="s">
        <v>2388</v>
      </c>
      <c r="F202" s="186" t="s">
        <v>87</v>
      </c>
      <c r="G202" s="186" t="s">
        <v>3124</v>
      </c>
      <c r="H202" s="186" t="s">
        <v>3125</v>
      </c>
      <c r="I202" s="186" t="s">
        <v>3126</v>
      </c>
    </row>
    <row r="203" spans="1:9" x14ac:dyDescent="0.25">
      <c r="A203" s="186" t="s">
        <v>3127</v>
      </c>
      <c r="B203" s="194">
        <v>0</v>
      </c>
      <c r="C203" s="194">
        <v>6</v>
      </c>
      <c r="D203" s="194">
        <v>9</v>
      </c>
      <c r="E203" s="194">
        <v>25</v>
      </c>
      <c r="F203" s="194">
        <v>21</v>
      </c>
      <c r="G203" s="194">
        <v>215</v>
      </c>
      <c r="H203" s="194">
        <v>81</v>
      </c>
      <c r="I203" s="194">
        <v>134</v>
      </c>
    </row>
    <row r="204" spans="1:9" x14ac:dyDescent="0.25">
      <c r="A204" s="186" t="s">
        <v>3128</v>
      </c>
      <c r="B204" s="194">
        <v>4</v>
      </c>
      <c r="C204" s="194">
        <v>3</v>
      </c>
      <c r="D204" s="194">
        <v>15</v>
      </c>
      <c r="E204" s="194">
        <v>40</v>
      </c>
      <c r="F204" s="194">
        <v>43</v>
      </c>
      <c r="G204" s="194">
        <v>163</v>
      </c>
      <c r="H204" s="194">
        <v>56</v>
      </c>
      <c r="I204" s="194">
        <v>94</v>
      </c>
    </row>
    <row r="205" spans="1:9" ht="15.75" thickBot="1" x14ac:dyDescent="0.3">
      <c r="A205" s="48" t="s">
        <v>3129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4" t="s">
        <v>3130</v>
      </c>
      <c r="B206" s="18">
        <f>SUM(G205:H205)/SUM(G203:H203)</f>
        <v>-0.26013513513513514</v>
      </c>
    </row>
    <row r="207" spans="1:9" ht="15.75" thickBot="1" x14ac:dyDescent="0.3">
      <c r="A207" s="262" t="s">
        <v>3131</v>
      </c>
      <c r="B207" s="18">
        <f>I205/I203</f>
        <v>-0.29850746268656714</v>
      </c>
    </row>
    <row r="209" spans="1:9" x14ac:dyDescent="0.25">
      <c r="A209" s="283" t="s">
        <v>3137</v>
      </c>
      <c r="B209" s="510" t="s">
        <v>3119</v>
      </c>
      <c r="C209" s="510"/>
      <c r="D209" s="510"/>
      <c r="E209" s="510"/>
      <c r="F209" s="510"/>
      <c r="G209" s="510"/>
      <c r="H209" s="510"/>
      <c r="I209" s="510"/>
    </row>
    <row r="210" spans="1:9" x14ac:dyDescent="0.25">
      <c r="A210" s="186" t="s">
        <v>3120</v>
      </c>
      <c r="B210" s="186" t="s">
        <v>3121</v>
      </c>
      <c r="C210" s="186" t="s">
        <v>3122</v>
      </c>
      <c r="D210" s="186" t="s">
        <v>3123</v>
      </c>
      <c r="E210" s="186" t="s">
        <v>2388</v>
      </c>
      <c r="F210" s="186" t="s">
        <v>87</v>
      </c>
      <c r="G210" s="186" t="s">
        <v>3124</v>
      </c>
      <c r="H210" s="186" t="s">
        <v>3125</v>
      </c>
      <c r="I210" s="186" t="s">
        <v>3126</v>
      </c>
    </row>
    <row r="211" spans="1:9" x14ac:dyDescent="0.25">
      <c r="A211" s="186" t="s">
        <v>3127</v>
      </c>
      <c r="B211" s="194">
        <v>0</v>
      </c>
      <c r="C211" s="194">
        <v>17</v>
      </c>
      <c r="D211" s="194">
        <v>18</v>
      </c>
      <c r="E211" s="194">
        <v>22</v>
      </c>
      <c r="F211" s="194">
        <v>12</v>
      </c>
      <c r="G211" s="194">
        <v>73</v>
      </c>
      <c r="H211" s="194">
        <v>21</v>
      </c>
      <c r="I211" s="194">
        <v>21</v>
      </c>
    </row>
    <row r="212" spans="1:9" x14ac:dyDescent="0.25">
      <c r="A212" s="186" t="s">
        <v>3128</v>
      </c>
      <c r="B212" s="194">
        <v>0</v>
      </c>
      <c r="C212" s="194">
        <v>15</v>
      </c>
      <c r="D212" s="194">
        <v>22</v>
      </c>
      <c r="E212" s="194">
        <v>39</v>
      </c>
      <c r="F212" s="194">
        <v>23</v>
      </c>
      <c r="G212" s="194">
        <v>51</v>
      </c>
      <c r="H212" s="194">
        <v>17</v>
      </c>
      <c r="I212" s="194">
        <v>19</v>
      </c>
    </row>
    <row r="213" spans="1:9" ht="15.75" thickBot="1" x14ac:dyDescent="0.3">
      <c r="A213" s="48" t="s">
        <v>3129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4" t="s">
        <v>3130</v>
      </c>
      <c r="B214" s="18">
        <f>SUM(G213:H213)/SUM(G211:H211)</f>
        <v>-0.27659574468085107</v>
      </c>
    </row>
    <row r="215" spans="1:9" ht="15.75" thickBot="1" x14ac:dyDescent="0.3">
      <c r="A215" s="262" t="s">
        <v>3131</v>
      </c>
      <c r="B215" s="18">
        <f>I213/I211</f>
        <v>-9.5238095238095233E-2</v>
      </c>
    </row>
    <row r="217" spans="1:9" x14ac:dyDescent="0.25">
      <c r="A217" s="282" t="s">
        <v>3138</v>
      </c>
      <c r="B217" s="510" t="s">
        <v>3119</v>
      </c>
      <c r="C217" s="510"/>
      <c r="D217" s="510"/>
      <c r="E217" s="510"/>
    </row>
    <row r="218" spans="1:9" x14ac:dyDescent="0.25">
      <c r="A218" s="186" t="s">
        <v>3120</v>
      </c>
      <c r="B218" s="186" t="s">
        <v>3132</v>
      </c>
      <c r="C218" s="186" t="s">
        <v>3133</v>
      </c>
      <c r="D218" s="186" t="s">
        <v>3134</v>
      </c>
      <c r="E218" s="186" t="s">
        <v>87</v>
      </c>
    </row>
    <row r="219" spans="1:9" x14ac:dyDescent="0.25">
      <c r="A219" s="186" t="s">
        <v>3127</v>
      </c>
      <c r="B219" s="194">
        <v>112</v>
      </c>
      <c r="C219" s="194">
        <v>16</v>
      </c>
      <c r="D219" s="194">
        <v>9</v>
      </c>
      <c r="E219" s="194">
        <v>134</v>
      </c>
    </row>
    <row r="220" spans="1:9" x14ac:dyDescent="0.25">
      <c r="A220" s="186" t="s">
        <v>3128</v>
      </c>
      <c r="B220" s="194">
        <v>87</v>
      </c>
      <c r="C220" s="194">
        <v>17</v>
      </c>
      <c r="D220" s="194">
        <v>9</v>
      </c>
      <c r="E220" s="194">
        <v>151</v>
      </c>
    </row>
    <row r="221" spans="1:9" ht="15.75" thickBot="1" x14ac:dyDescent="0.3">
      <c r="A221" s="48" t="s">
        <v>3129</v>
      </c>
      <c r="B221" s="8">
        <f>B220-B219</f>
        <v>-25</v>
      </c>
      <c r="C221" s="8">
        <f t="shared" ref="C221:E221" si="9">C220-C219</f>
        <v>1</v>
      </c>
      <c r="D221" s="8">
        <f t="shared" si="9"/>
        <v>0</v>
      </c>
      <c r="E221" s="8">
        <f t="shared" si="9"/>
        <v>17</v>
      </c>
    </row>
    <row r="222" spans="1:9" ht="15.75" thickBot="1" x14ac:dyDescent="0.3">
      <c r="A222" s="262" t="s">
        <v>3135</v>
      </c>
      <c r="B222" s="18">
        <f>B221/B219</f>
        <v>-0.22321428571428573</v>
      </c>
    </row>
    <row r="226" spans="1:9" x14ac:dyDescent="0.25">
      <c r="A226" s="194"/>
      <c r="B226" s="194"/>
      <c r="C226" s="194"/>
      <c r="D226" s="194"/>
      <c r="E226" s="194"/>
      <c r="F226" s="194"/>
      <c r="G226" s="194"/>
      <c r="H226" s="194"/>
      <c r="I226" s="194"/>
    </row>
    <row r="227" spans="1:9" x14ac:dyDescent="0.2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2022-04-06T00:51:51Z</dcterms:modified>
</cp:coreProperties>
</file>