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us-eps\InputData\plcy-schd\FoPITY\"/>
    </mc:Choice>
  </mc:AlternateContent>
  <xr:revisionPtr revIDLastSave="0" documentId="13_ncr:1_{5A84DCDB-480C-4069-9D95-E40102BB0115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About" sheetId="8" r:id="rId1"/>
    <sheet name="R&amp;D Policies" sheetId="2" r:id="rId2"/>
    <sheet name="RPS settings" sheetId="9" r:id="rId3"/>
  </sheets>
  <definedNames>
    <definedName name="final_year">'R&amp;D Policies'!#REF!</definedName>
    <definedName name="rounding_decimal_places">'R&amp;D Policies'!#REF!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5" i="9" l="1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C55" i="9"/>
  <c r="D55" i="9"/>
  <c r="E55" i="9"/>
  <c r="F55" i="9"/>
  <c r="G55" i="9"/>
  <c r="H55" i="9"/>
  <c r="B55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B54" i="9"/>
  <c r="B56" i="2"/>
  <c r="B50" i="2"/>
  <c r="B52" i="2" s="1"/>
  <c r="C50" i="2"/>
  <c r="C52" i="2" s="1"/>
  <c r="D50" i="2"/>
  <c r="D52" i="2" s="1"/>
  <c r="E50" i="2"/>
  <c r="E52" i="2" s="1"/>
  <c r="Y50" i="2"/>
  <c r="Y52" i="2" s="1"/>
  <c r="AC50" i="2"/>
  <c r="AC52" i="2" s="1"/>
  <c r="A50" i="2"/>
  <c r="F47" i="2"/>
  <c r="F50" i="2" s="1"/>
  <c r="F52" i="2" s="1"/>
  <c r="Y47" i="2"/>
  <c r="Z47" i="2"/>
  <c r="Z50" i="2" s="1"/>
  <c r="Z52" i="2" s="1"/>
  <c r="AA47" i="2"/>
  <c r="AA50" i="2" s="1"/>
  <c r="AA52" i="2" s="1"/>
  <c r="AB47" i="2"/>
  <c r="AB50" i="2" s="1"/>
  <c r="AB52" i="2" s="1"/>
  <c r="AC47" i="2"/>
  <c r="AD47" i="2"/>
  <c r="AD50" i="2" s="1"/>
  <c r="AD52" i="2" s="1"/>
  <c r="AE47" i="2"/>
  <c r="AE50" i="2" s="1"/>
  <c r="AE52" i="2" s="1"/>
  <c r="V47" i="2"/>
  <c r="V50" i="2" s="1"/>
  <c r="V52" i="2" s="1"/>
  <c r="W47" i="2"/>
  <c r="W50" i="2" s="1"/>
  <c r="W52" i="2" s="1"/>
  <c r="X47" i="2"/>
  <c r="X50" i="2" s="1"/>
  <c r="X52" i="2" s="1"/>
  <c r="G47" i="2"/>
  <c r="G50" i="2" s="1"/>
  <c r="G52" i="2" s="1"/>
  <c r="H47" i="2"/>
  <c r="H50" i="2" s="1"/>
  <c r="H52" i="2" s="1"/>
  <c r="I47" i="2"/>
  <c r="I50" i="2" s="1"/>
  <c r="I52" i="2" s="1"/>
  <c r="J47" i="2"/>
  <c r="J50" i="2" s="1"/>
  <c r="J52" i="2" s="1"/>
  <c r="K47" i="2"/>
  <c r="K50" i="2" s="1"/>
  <c r="K52" i="2" s="1"/>
  <c r="L47" i="2"/>
  <c r="L50" i="2" s="1"/>
  <c r="L52" i="2" s="1"/>
  <c r="M47" i="2"/>
  <c r="M50" i="2" s="1"/>
  <c r="M52" i="2" s="1"/>
  <c r="N47" i="2"/>
  <c r="N50" i="2" s="1"/>
  <c r="N52" i="2" s="1"/>
  <c r="O47" i="2"/>
  <c r="O50" i="2" s="1"/>
  <c r="O52" i="2" s="1"/>
  <c r="P47" i="2"/>
  <c r="P50" i="2" s="1"/>
  <c r="P52" i="2" s="1"/>
  <c r="Q47" i="2"/>
  <c r="Q50" i="2" s="1"/>
  <c r="Q52" i="2" s="1"/>
  <c r="R47" i="2"/>
  <c r="R50" i="2" s="1"/>
  <c r="R52" i="2" s="1"/>
  <c r="S47" i="2"/>
  <c r="S50" i="2" s="1"/>
  <c r="S52" i="2" s="1"/>
  <c r="T47" i="2"/>
  <c r="T50" i="2" s="1"/>
  <c r="T52" i="2" s="1"/>
  <c r="U47" i="2"/>
  <c r="U50" i="2" s="1"/>
  <c r="U52" i="2" s="1"/>
  <c r="B53" i="2" l="1"/>
</calcChain>
</file>

<file path=xl/sharedStrings.xml><?xml version="1.0" encoding="utf-8"?>
<sst xmlns="http://schemas.openxmlformats.org/spreadsheetml/2006/main" count="77" uniqueCount="77">
  <si>
    <t>the end year.  All three of these default patterns are examples chosen to</t>
  </si>
  <si>
    <t>be reasonable, to provide guidance to the model user when setting his/her</t>
  </si>
  <si>
    <t>desired implementation schedules.</t>
  </si>
  <si>
    <t>R&amp;D policies follow a portion of an S-curve, also reaching "1" in</t>
  </si>
  <si>
    <t>L</t>
  </si>
  <si>
    <t>k</t>
  </si>
  <si>
    <t>Xo</t>
  </si>
  <si>
    <t>Sigmoidal Curve Values for R&amp;D Policies</t>
  </si>
  <si>
    <t>in the second year of the model run and to remain implemented through the</t>
  </si>
  <si>
    <t>By default, most non-R&amp;D policies either are scheduled to be fully implemented</t>
  </si>
  <si>
    <t>Schedules for Non-R&amp;D and R&amp;D Policies</t>
  </si>
  <si>
    <t>Supporting Calculations for Policy Schedules</t>
  </si>
  <si>
    <t>Sources:</t>
  </si>
  <si>
    <t>rest of the model run, or they are scheduled to be implemented linearly.</t>
  </si>
  <si>
    <t>(The non-BAU Mandated Capacity Construction policy is set to 1  in the first year,</t>
  </si>
  <si>
    <t>to specify things that actually were built in the first model year.)</t>
  </si>
  <si>
    <t>in case the user wishes to use the Mandated Capacity Construction Schedule</t>
  </si>
  <si>
    <t>none needed</t>
  </si>
  <si>
    <t>OLD</t>
  </si>
  <si>
    <t>concat</t>
  </si>
  <si>
    <t>ROUNDED to six figures</t>
  </si>
  <si>
    <t>NEW</t>
  </si>
  <si>
    <t>"Schedule 1",(2021,0),(2022,0),(2023,0.015069),(2024,0.020039),(2025,0.026606),(2026,0.03525),(2027,0.04657),(2028,0.0613),(2029,0.080307),(2030,0.104569),(2031,0.135111),(2032,0.172899),(2033,0.218658),(2034,0.272653),(2035,0.33445),(2036,0.402756),(2037,0.475409),(2038,0.549591),(2039,0.622244),(2040,0.69055),(2041,0.752347),(2042,0.806342),(2043,0.852101),(2044,0.889889),(2045,0.920431),(2046,0.944693),(2047,0.9637),(2048,0.97843),(2049,0.98975),(2050,0.998394)</t>
  </si>
  <si>
    <t>"Schedule 1",</t>
  </si>
  <si>
    <t>"Schedule 1,(2021,0),(2022,0),(2023,0.015069),(2024,0.020039),(2025,0.026606),(2026,0.03525),(2027,0.04657),(2028,0.0613),(2029,0.080307),(2030,0.104569),(2031,0.135111),(2032,0.172899),(2033,0.218658),(2034,0.272653),(2035,0.33445),(2036,0.402756),(2037,0.475409),(2038,0.549591),(2039,0.622244),(2040,0.69055),(2041,0.752347),(2042,0.806342),(2043,0.852101),(2044,0.889889),(2045,0.920431),(2046,0.944693),(2047,0.9637),(2048,0.97843),(2049,0.98975),(2050,0.998394)</t>
  </si>
  <si>
    <t>Qualifies for RPS (Boolean)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</si>
  <si>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</si>
  <si>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</si>
  <si>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</si>
  <si>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</si>
  <si>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</si>
  <si>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</si>
  <si>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</si>
  <si>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</si>
  <si>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</si>
  <si>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</si>
  <si>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</si>
  <si>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</si>
  <si>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</si>
  <si>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</si>
  <si>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</si>
  <si>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</si>
  <si>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</si>
  <si>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</si>
  <si>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</si>
  <si>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</si>
  <si>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</si>
  <si>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</si>
  <si>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</si>
  <si>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</si>
  <si>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Time (Year)</t>
  </si>
  <si>
    <t>Output Electricity Generation by Type[hard coal es] : test</t>
  </si>
  <si>
    <t>Output Electricity Generation by Type[natural gas steam turbine es] : test</t>
  </si>
  <si>
    <t>Output Electricity Generation by Type[natural gas combined cycle es] : test</t>
  </si>
  <si>
    <t>Output Electricity Generation by Type[nuclear es] : test</t>
  </si>
  <si>
    <t>Output Electricity Generation by Type[hydro es] : test</t>
  </si>
  <si>
    <t>Output Electricity Generation by Type[onshore wind es] : test</t>
  </si>
  <si>
    <t>Output Electricity Generation by Type[solar PV es] : test</t>
  </si>
  <si>
    <t>Output Electricity Generation by Type[solar thermal es] : test</t>
  </si>
  <si>
    <t>Output Electricity Generation by Type[biomass es] : test</t>
  </si>
  <si>
    <t>Output Electricity Generation by Type[geothermal es] : test</t>
  </si>
  <si>
    <t>Output Electricity Generation by Type[petroleum es] : test</t>
  </si>
  <si>
    <t>Output Electricity Generation by Type[natural gas peaker es] : test</t>
  </si>
  <si>
    <t>Output Electricity Generation by Type[lignite es] : test</t>
  </si>
  <si>
    <t>Output Electricity Generation by Type[offshore wind es] : test</t>
  </si>
  <si>
    <t>Output Electricity Generation by Type[crude oil es] : test</t>
  </si>
  <si>
    <t>Output Electricity Generation by Type[heavy or residual fuel oil es] : test</t>
  </si>
  <si>
    <t>Output Electricity Generation by Type[municipal solid waste es] : test</t>
  </si>
  <si>
    <t>Output Electricity Generation by Type[hard coal w CCS es] : test</t>
  </si>
  <si>
    <t>Output Electricity Generation by Type[natural gas combined cycle w CCS es] : test</t>
  </si>
  <si>
    <t>Output Electricity Generation by Type[biomass w CCS es] : test</t>
  </si>
  <si>
    <t>Output Electricity Generation by Type[lignite w CCS es] : test</t>
  </si>
  <si>
    <t>Output Electricity Generation by Type[small modular reactor es] : test</t>
  </si>
  <si>
    <t>Output Electricity Generation by Type[hydrogen combustion turbine es] : test</t>
  </si>
  <si>
    <t>Output Electricity Generation by Type[hydrogen combined cycle es] : test</t>
  </si>
  <si>
    <t>RPS VALUE</t>
  </si>
  <si>
    <t>ROUND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</si>
</sst>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65" fontId="0" fillId="0" borderId="0" xfId="12" applyNumberFormat="1" applyFont="1"/>
    <xf numFmtId="165" fontId="0" fillId="0" borderId="0" xfId="0" applyNumberFormat="1"/>
    <xf numFmtId="165" fontId="0" fillId="4" borderId="0" xfId="0" applyNumberFormat="1" applyFill="1"/>
  </cellXfs>
  <cellStyles count="13">
    <cellStyle name="Comma" xfId="12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 3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'R&amp;D Policies'!$A$46:$AE$46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'R&amp;D Policies'!$A$47:$AE$47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4.550228438872473E-3</c:v>
                </c:pt>
                <c:pt idx="6">
                  <c:v>6.7731651353762738E-3</c:v>
                </c:pt>
                <c:pt idx="7">
                  <c:v>1.0071223489307168E-2</c:v>
                </c:pt>
                <c:pt idx="8">
                  <c:v>1.4951320073592332E-2</c:v>
                </c:pt>
                <c:pt idx="9">
                  <c:v>2.2143846187364032E-2</c:v>
                </c:pt>
                <c:pt idx="10">
                  <c:v>3.2683010274831906E-2</c:v>
                </c:pt>
                <c:pt idx="11">
                  <c:v>4.7994983655697585E-2</c:v>
                </c:pt>
                <c:pt idx="12">
                  <c:v>6.9968081387466977E-2</c:v>
                </c:pt>
                <c:pt idx="13">
                  <c:v>0.10094749498912135</c:v>
                </c:pt>
                <c:pt idx="14">
                  <c:v>0.14355327767929363</c:v>
                </c:pt>
                <c:pt idx="15">
                  <c:v>0.20018990477871523</c:v>
                </c:pt>
                <c:pt idx="16">
                  <c:v>0.27216871842643509</c:v>
                </c:pt>
                <c:pt idx="17">
                  <c:v>0.35859581809949498</c:v>
                </c:pt>
                <c:pt idx="18">
                  <c:v>0.45556799471977238</c:v>
                </c:pt>
                <c:pt idx="19">
                  <c:v>0.55643200528022774</c:v>
                </c:pt>
                <c:pt idx="20">
                  <c:v>0.65340418190050498</c:v>
                </c:pt>
                <c:pt idx="21">
                  <c:v>0.73983128157356493</c:v>
                </c:pt>
                <c:pt idx="22">
                  <c:v>0.81181009522128478</c:v>
                </c:pt>
                <c:pt idx="23">
                  <c:v>0.86844672232070641</c:v>
                </c:pt>
                <c:pt idx="24">
                  <c:v>0.91105250501087864</c:v>
                </c:pt>
                <c:pt idx="25">
                  <c:v>0.9420319186125331</c:v>
                </c:pt>
                <c:pt idx="26">
                  <c:v>0.96400501634430247</c:v>
                </c:pt>
                <c:pt idx="27">
                  <c:v>0.97931698972516823</c:v>
                </c:pt>
                <c:pt idx="28">
                  <c:v>0.98985615381263592</c:v>
                </c:pt>
                <c:pt idx="29">
                  <c:v>0.99704867992640767</c:v>
                </c:pt>
                <c:pt idx="30">
                  <c:v>1.0019287765106928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7-4254-97EF-C4C76ECE8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51136"/>
        <c:axId val="145852672"/>
      </c:lineChart>
      <c:catAx>
        <c:axId val="1458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852672"/>
        <c:crosses val="autoZero"/>
        <c:auto val="1"/>
        <c:lblAlgn val="ctr"/>
        <c:lblOffset val="100"/>
        <c:noMultiLvlLbl val="0"/>
      </c:catAx>
      <c:valAx>
        <c:axId val="14585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851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190499</xdr:rowOff>
    </xdr:from>
    <xdr:to>
      <xdr:col>13</xdr:col>
      <xdr:colOff>447674</xdr:colOff>
      <xdr:row>43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52C-DDA1-4972-BD18-A83039143417}">
  <dimension ref="A1:B3"/>
  <sheetViews>
    <sheetView workbookViewId="0">
      <selection activeCell="M32" sqref="M32"/>
    </sheetView>
  </sheetViews>
  <sheetFormatPr defaultRowHeight="15" x14ac:dyDescent="0.25"/>
  <cols>
    <col min="1" max="1" width="13.42578125" customWidth="1"/>
    <col min="2" max="2" width="59" customWidth="1"/>
  </cols>
  <sheetData>
    <row r="1" spans="1:2" x14ac:dyDescent="0.25">
      <c r="A1" s="1" t="s">
        <v>11</v>
      </c>
    </row>
    <row r="3" spans="1:2" x14ac:dyDescent="0.25">
      <c r="A3" s="1" t="s">
        <v>12</v>
      </c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"/>
  <sheetViews>
    <sheetView topLeftCell="A31" zoomScale="110" zoomScaleNormal="110" workbookViewId="0">
      <selection activeCell="B56" sqref="B56"/>
    </sheetView>
  </sheetViews>
  <sheetFormatPr defaultColWidth="8.85546875" defaultRowHeight="15" x14ac:dyDescent="0.25"/>
  <cols>
    <col min="4" max="4" width="9.7109375" customWidth="1"/>
  </cols>
  <sheetData>
    <row r="1" spans="1:7" x14ac:dyDescent="0.25">
      <c r="A1" s="11" t="s">
        <v>10</v>
      </c>
      <c r="B1" s="12"/>
      <c r="C1" s="12"/>
      <c r="D1" s="12"/>
      <c r="E1" s="12"/>
      <c r="F1" s="12"/>
      <c r="G1" s="12"/>
    </row>
    <row r="2" spans="1:7" x14ac:dyDescent="0.25">
      <c r="A2" t="s">
        <v>9</v>
      </c>
    </row>
    <row r="3" spans="1:7" x14ac:dyDescent="0.25">
      <c r="A3" t="s">
        <v>8</v>
      </c>
    </row>
    <row r="4" spans="1:7" x14ac:dyDescent="0.25">
      <c r="A4" t="s">
        <v>13</v>
      </c>
    </row>
    <row r="5" spans="1:7" x14ac:dyDescent="0.25">
      <c r="A5" t="s">
        <v>14</v>
      </c>
    </row>
    <row r="6" spans="1:7" x14ac:dyDescent="0.25">
      <c r="A6" t="s">
        <v>16</v>
      </c>
    </row>
    <row r="7" spans="1:7" x14ac:dyDescent="0.25">
      <c r="A7" t="s">
        <v>15</v>
      </c>
    </row>
    <row r="9" spans="1:7" x14ac:dyDescent="0.25">
      <c r="A9" t="s">
        <v>3</v>
      </c>
    </row>
    <row r="10" spans="1:7" x14ac:dyDescent="0.25">
      <c r="A10" t="s">
        <v>0</v>
      </c>
    </row>
    <row r="11" spans="1:7" x14ac:dyDescent="0.25">
      <c r="A11" t="s">
        <v>1</v>
      </c>
    </row>
    <row r="12" spans="1:7" x14ac:dyDescent="0.25">
      <c r="A12" t="s">
        <v>2</v>
      </c>
    </row>
    <row r="13" spans="1:7" ht="15.75" thickBot="1" x14ac:dyDescent="0.3"/>
    <row r="14" spans="1:7" x14ac:dyDescent="0.25">
      <c r="A14" s="2" t="s">
        <v>7</v>
      </c>
      <c r="B14" s="3"/>
      <c r="C14" s="3"/>
      <c r="D14" s="4"/>
    </row>
    <row r="15" spans="1:7" x14ac:dyDescent="0.25">
      <c r="A15" s="5" t="s">
        <v>4</v>
      </c>
      <c r="B15">
        <v>1.012</v>
      </c>
      <c r="D15" s="6"/>
    </row>
    <row r="16" spans="1:7" x14ac:dyDescent="0.25">
      <c r="A16" s="5" t="s">
        <v>5</v>
      </c>
      <c r="B16">
        <v>-0.4</v>
      </c>
      <c r="D16" s="6"/>
    </row>
    <row r="17" spans="1:4" ht="15.75" thickBot="1" x14ac:dyDescent="0.3">
      <c r="A17" s="7" t="s">
        <v>6</v>
      </c>
      <c r="B17" s="8">
        <v>-16.5</v>
      </c>
      <c r="C17" s="8"/>
      <c r="D17" s="9"/>
    </row>
    <row r="46" spans="1:31" x14ac:dyDescent="0.25">
      <c r="A46" s="10">
        <v>2020</v>
      </c>
      <c r="B46" s="10">
        <v>2021</v>
      </c>
      <c r="C46" s="10">
        <v>2022</v>
      </c>
      <c r="D46" s="10">
        <v>2023</v>
      </c>
      <c r="E46" s="10">
        <v>2024</v>
      </c>
      <c r="F46" s="10">
        <v>2025</v>
      </c>
      <c r="G46" s="10">
        <v>2026</v>
      </c>
      <c r="H46" s="10">
        <v>2027</v>
      </c>
      <c r="I46" s="10">
        <v>2028</v>
      </c>
      <c r="J46" s="10">
        <v>2029</v>
      </c>
      <c r="K46" s="10">
        <v>2030</v>
      </c>
      <c r="L46" s="10">
        <v>2031</v>
      </c>
      <c r="M46" s="10">
        <v>2032</v>
      </c>
      <c r="N46" s="10">
        <v>2033</v>
      </c>
      <c r="O46" s="10">
        <v>2034</v>
      </c>
      <c r="P46" s="10">
        <v>2035</v>
      </c>
      <c r="Q46" s="10">
        <v>2036</v>
      </c>
      <c r="R46" s="10">
        <v>2037</v>
      </c>
      <c r="S46" s="10">
        <v>2038</v>
      </c>
      <c r="T46" s="10">
        <v>2039</v>
      </c>
      <c r="U46" s="10">
        <v>2040</v>
      </c>
      <c r="V46" s="10">
        <v>2041</v>
      </c>
      <c r="W46" s="10">
        <v>2042</v>
      </c>
      <c r="X46" s="10">
        <v>2043</v>
      </c>
      <c r="Y46" s="10">
        <v>2044</v>
      </c>
      <c r="Z46" s="10">
        <v>2045</v>
      </c>
      <c r="AA46" s="10">
        <v>2046</v>
      </c>
      <c r="AB46" s="10">
        <v>2047</v>
      </c>
      <c r="AC46" s="10">
        <v>2048</v>
      </c>
      <c r="AD46" s="10">
        <v>2049</v>
      </c>
      <c r="AE46" s="10">
        <v>2050</v>
      </c>
    </row>
    <row r="47" spans="1:3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f>$B$15/(1+EXP($B$16*(E46-$B46+$B$17)))</f>
        <v>4.550228438872473E-3</v>
      </c>
      <c r="G47">
        <f t="shared" ref="G47:U47" si="0">$B$15/(1+EXP($B$16*(F46-$B46+$B$17)))</f>
        <v>6.7731651353762738E-3</v>
      </c>
      <c r="H47">
        <f t="shared" si="0"/>
        <v>1.0071223489307168E-2</v>
      </c>
      <c r="I47">
        <f t="shared" si="0"/>
        <v>1.4951320073592332E-2</v>
      </c>
      <c r="J47">
        <f t="shared" si="0"/>
        <v>2.2143846187364032E-2</v>
      </c>
      <c r="K47">
        <f t="shared" si="0"/>
        <v>3.2683010274831906E-2</v>
      </c>
      <c r="L47">
        <f t="shared" si="0"/>
        <v>4.7994983655697585E-2</v>
      </c>
      <c r="M47">
        <f t="shared" si="0"/>
        <v>6.9968081387466977E-2</v>
      </c>
      <c r="N47">
        <f t="shared" si="0"/>
        <v>0.10094749498912135</v>
      </c>
      <c r="O47">
        <f t="shared" si="0"/>
        <v>0.14355327767929363</v>
      </c>
      <c r="P47">
        <f t="shared" si="0"/>
        <v>0.20018990477871523</v>
      </c>
      <c r="Q47">
        <f t="shared" si="0"/>
        <v>0.27216871842643509</v>
      </c>
      <c r="R47">
        <f t="shared" si="0"/>
        <v>0.35859581809949498</v>
      </c>
      <c r="S47">
        <f t="shared" si="0"/>
        <v>0.45556799471977238</v>
      </c>
      <c r="T47">
        <f t="shared" si="0"/>
        <v>0.55643200528022774</v>
      </c>
      <c r="U47">
        <f t="shared" si="0"/>
        <v>0.65340418190050498</v>
      </c>
      <c r="V47">
        <f>$B$15/(1+EXP($B$16*(U46-$B46+$B$17)))</f>
        <v>0.73983128157356493</v>
      </c>
      <c r="W47">
        <f t="shared" ref="W47" si="1">$B$15/(1+EXP($B$16*(V46-$B46+$B$17)))</f>
        <v>0.81181009522128478</v>
      </c>
      <c r="X47">
        <f t="shared" ref="X47" si="2">$B$15/(1+EXP($B$16*(W46-$B46+$B$17)))</f>
        <v>0.86844672232070641</v>
      </c>
      <c r="Y47">
        <f>$B$15/(1+EXP($B$16*(X46-$B46+$B$17)))</f>
        <v>0.91105250501087864</v>
      </c>
      <c r="Z47">
        <f t="shared" ref="Z47" si="3">$B$15/(1+EXP($B$16*(Y46-$B46+$B$17)))</f>
        <v>0.9420319186125331</v>
      </c>
      <c r="AA47">
        <f t="shared" ref="AA47" si="4">$B$15/(1+EXP($B$16*(Z46-$B46+$B$17)))</f>
        <v>0.96400501634430247</v>
      </c>
      <c r="AB47">
        <f t="shared" ref="AB47" si="5">$B$15/(1+EXP($B$16*(AA46-$B46+$B$17)))</f>
        <v>0.97931698972516823</v>
      </c>
      <c r="AC47">
        <f t="shared" ref="AC47" si="6">$B$15/(1+EXP($B$16*(AB46-$B46+$B$17)))</f>
        <v>0.98985615381263592</v>
      </c>
      <c r="AD47">
        <f t="shared" ref="AD47" si="7">$B$15/(1+EXP($B$16*(AC46-$B46+$B$17)))</f>
        <v>0.99704867992640767</v>
      </c>
      <c r="AE47">
        <f t="shared" ref="AE47" si="8">$B$15/(1+EXP($B$16*(AD46-$B46+$B$17)))</f>
        <v>1.0019287765106928</v>
      </c>
    </row>
    <row r="49" spans="1:31" x14ac:dyDescent="0.25">
      <c r="A49" s="1" t="s">
        <v>20</v>
      </c>
    </row>
    <row r="50" spans="1:31" x14ac:dyDescent="0.25">
      <c r="A50">
        <f>MIN(ROUND(A47,6),1)</f>
        <v>0</v>
      </c>
      <c r="B50">
        <f t="shared" ref="B50:AE50" si="9">MIN(ROUND(B47,6),1)</f>
        <v>0</v>
      </c>
      <c r="C50">
        <f t="shared" si="9"/>
        <v>0</v>
      </c>
      <c r="D50">
        <f t="shared" si="9"/>
        <v>0</v>
      </c>
      <c r="E50">
        <f t="shared" si="9"/>
        <v>0</v>
      </c>
      <c r="F50">
        <f t="shared" si="9"/>
        <v>4.5500000000000002E-3</v>
      </c>
      <c r="G50">
        <f t="shared" si="9"/>
        <v>6.7730000000000004E-3</v>
      </c>
      <c r="H50">
        <f t="shared" si="9"/>
        <v>1.0071E-2</v>
      </c>
      <c r="I50">
        <f t="shared" si="9"/>
        <v>1.4951000000000001E-2</v>
      </c>
      <c r="J50">
        <f t="shared" si="9"/>
        <v>2.2144E-2</v>
      </c>
      <c r="K50">
        <f t="shared" si="9"/>
        <v>3.2682999999999997E-2</v>
      </c>
      <c r="L50">
        <f t="shared" si="9"/>
        <v>4.7995000000000003E-2</v>
      </c>
      <c r="M50">
        <f t="shared" si="9"/>
        <v>6.9968000000000002E-2</v>
      </c>
      <c r="N50">
        <f t="shared" si="9"/>
        <v>0.100947</v>
      </c>
      <c r="O50">
        <f t="shared" si="9"/>
        <v>0.14355299999999999</v>
      </c>
      <c r="P50">
        <f t="shared" si="9"/>
        <v>0.20019000000000001</v>
      </c>
      <c r="Q50">
        <f t="shared" si="9"/>
        <v>0.27216899999999999</v>
      </c>
      <c r="R50">
        <f t="shared" si="9"/>
        <v>0.35859600000000003</v>
      </c>
      <c r="S50">
        <f t="shared" si="9"/>
        <v>0.45556799999999997</v>
      </c>
      <c r="T50">
        <f t="shared" si="9"/>
        <v>0.55643200000000004</v>
      </c>
      <c r="U50">
        <f t="shared" si="9"/>
        <v>0.65340399999999998</v>
      </c>
      <c r="V50">
        <f t="shared" si="9"/>
        <v>0.73983100000000002</v>
      </c>
      <c r="W50">
        <f t="shared" si="9"/>
        <v>0.81181000000000003</v>
      </c>
      <c r="X50">
        <f t="shared" si="9"/>
        <v>0.86844699999999997</v>
      </c>
      <c r="Y50">
        <f t="shared" si="9"/>
        <v>0.911053</v>
      </c>
      <c r="Z50">
        <f t="shared" si="9"/>
        <v>0.94203199999999998</v>
      </c>
      <c r="AA50">
        <f t="shared" si="9"/>
        <v>0.964005</v>
      </c>
      <c r="AB50">
        <f t="shared" si="9"/>
        <v>0.97931699999999999</v>
      </c>
      <c r="AC50">
        <f t="shared" si="9"/>
        <v>0.98985599999999996</v>
      </c>
      <c r="AD50">
        <f t="shared" si="9"/>
        <v>0.99704899999999996</v>
      </c>
      <c r="AE50">
        <f t="shared" si="9"/>
        <v>1</v>
      </c>
    </row>
    <row r="52" spans="1:31" x14ac:dyDescent="0.25">
      <c r="B52" t="str">
        <f>"("&amp;B46&amp;","&amp;B50&amp;"),"</f>
        <v>(2021,0),</v>
      </c>
      <c r="C52" t="str">
        <f t="shared" ref="C52:AD52" si="10">"("&amp;C46&amp;","&amp;C50&amp;"),"</f>
        <v>(2022,0),</v>
      </c>
      <c r="D52" t="str">
        <f t="shared" si="10"/>
        <v>(2023,0),</v>
      </c>
      <c r="E52" t="str">
        <f t="shared" si="10"/>
        <v>(2024,0),</v>
      </c>
      <c r="F52" t="str">
        <f t="shared" si="10"/>
        <v>(2025,0.00455),</v>
      </c>
      <c r="G52" t="str">
        <f t="shared" si="10"/>
        <v>(2026,0.006773),</v>
      </c>
      <c r="H52" t="str">
        <f t="shared" si="10"/>
        <v>(2027,0.010071),</v>
      </c>
      <c r="I52" t="str">
        <f t="shared" si="10"/>
        <v>(2028,0.014951),</v>
      </c>
      <c r="J52" t="str">
        <f t="shared" si="10"/>
        <v>(2029,0.022144),</v>
      </c>
      <c r="K52" t="str">
        <f t="shared" si="10"/>
        <v>(2030,0.032683),</v>
      </c>
      <c r="L52" t="str">
        <f t="shared" si="10"/>
        <v>(2031,0.047995),</v>
      </c>
      <c r="M52" t="str">
        <f t="shared" si="10"/>
        <v>(2032,0.069968),</v>
      </c>
      <c r="N52" t="str">
        <f t="shared" si="10"/>
        <v>(2033,0.100947),</v>
      </c>
      <c r="O52" t="str">
        <f t="shared" si="10"/>
        <v>(2034,0.143553),</v>
      </c>
      <c r="P52" t="str">
        <f t="shared" si="10"/>
        <v>(2035,0.20019),</v>
      </c>
      <c r="Q52" t="str">
        <f t="shared" si="10"/>
        <v>(2036,0.272169),</v>
      </c>
      <c r="R52" t="str">
        <f t="shared" si="10"/>
        <v>(2037,0.358596),</v>
      </c>
      <c r="S52" t="str">
        <f t="shared" si="10"/>
        <v>(2038,0.455568),</v>
      </c>
      <c r="T52" t="str">
        <f t="shared" si="10"/>
        <v>(2039,0.556432),</v>
      </c>
      <c r="U52" t="str">
        <f t="shared" si="10"/>
        <v>(2040,0.653404),</v>
      </c>
      <c r="V52" t="str">
        <f t="shared" si="10"/>
        <v>(2041,0.739831),</v>
      </c>
      <c r="W52" t="str">
        <f t="shared" si="10"/>
        <v>(2042,0.81181),</v>
      </c>
      <c r="X52" t="str">
        <f t="shared" si="10"/>
        <v>(2043,0.868447),</v>
      </c>
      <c r="Y52" t="str">
        <f t="shared" si="10"/>
        <v>(2044,0.911053),</v>
      </c>
      <c r="Z52" t="str">
        <f t="shared" si="10"/>
        <v>(2045,0.942032),</v>
      </c>
      <c r="AA52" t="str">
        <f t="shared" si="10"/>
        <v>(2046,0.964005),</v>
      </c>
      <c r="AB52" t="str">
        <f t="shared" si="10"/>
        <v>(2047,0.979317),</v>
      </c>
      <c r="AC52" t="str">
        <f t="shared" si="10"/>
        <v>(2048,0.989856),</v>
      </c>
      <c r="AD52" t="str">
        <f t="shared" si="10"/>
        <v>(2049,0.997049),</v>
      </c>
      <c r="AE52" t="str">
        <f>"("&amp;AE46&amp;","&amp;AE50&amp;")"</f>
        <v>(2050,1)</v>
      </c>
    </row>
    <row r="53" spans="1:31" x14ac:dyDescent="0.25">
      <c r="A53" t="s">
        <v>19</v>
      </c>
      <c r="B53" t="str">
        <f>_xlfn.CONCAT(B52:AE52)</f>
        <v>(2021,0),(2022,0),(2023,0),(2024,0),(2025,0.00455),(2026,0.006773),(2027,0.010071),(2028,0.014951),(2029,0.022144),(2030,0.032683),(2031,0.047995),(2032,0.069968),(2033,0.100947),(2034,0.143553),(2035,0.20019),(2036,0.272169),(2037,0.358596),(2038,0.455568),(2039,0.556432),(2040,0.653404),(2041,0.739831),(2042,0.81181),(2043,0.868447),(2044,0.911053),(2045,0.942032),(2046,0.964005),(2047,0.979317),(2048,0.989856),(2049,0.997049),(2050,1)</v>
      </c>
    </row>
    <row r="55" spans="1:31" x14ac:dyDescent="0.25">
      <c r="A55" s="1" t="s">
        <v>21</v>
      </c>
    </row>
    <row r="56" spans="1:31" x14ac:dyDescent="0.25">
      <c r="A56" t="s">
        <v>23</v>
      </c>
      <c r="B56" s="12" t="str">
        <f>A56&amp;B53</f>
        <v>"Schedule 1",(2021,0),(2022,0),(2023,0),(2024,0),(2025,0.00455),(2026,0.006773),(2027,0.010071),(2028,0.014951),(2029,0.022144),(2030,0.032683),(2031,0.047995),(2032,0.069968),(2033,0.100947),(2034,0.143553),(2035,0.20019),(2036,0.272169),(2037,0.358596),(2038,0.455568),(2039,0.556432),(2040,0.653404),(2041,0.739831),(2042,0.81181),(2043,0.868447),(2044,0.911053),(2045,0.942032),(2046,0.964005),(2047,0.979317),(2048,0.989856),(2049,0.997049),(2050,1)</v>
      </c>
    </row>
    <row r="58" spans="1:31" x14ac:dyDescent="0.25">
      <c r="A58" s="1" t="s">
        <v>18</v>
      </c>
    </row>
    <row r="59" spans="1:31" x14ac:dyDescent="0.25">
      <c r="B59" t="s">
        <v>22</v>
      </c>
    </row>
    <row r="60" spans="1:31" x14ac:dyDescent="0.25">
      <c r="B60" t="s">
        <v>24</v>
      </c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DA43-53FD-4497-97D1-9F67DD3F1638}">
  <dimension ref="A1:AE55"/>
  <sheetViews>
    <sheetView tabSelected="1" topLeftCell="A21" workbookViewId="0">
      <selection activeCell="F55" sqref="F55"/>
    </sheetView>
  </sheetViews>
  <sheetFormatPr defaultRowHeight="15" x14ac:dyDescent="0.25"/>
  <cols>
    <col min="1" max="1" width="74.42578125" bestFit="1" customWidth="1"/>
  </cols>
  <sheetData>
    <row r="1" spans="1:31" x14ac:dyDescent="0.25">
      <c r="A1" t="s">
        <v>25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7" spans="1:31" x14ac:dyDescent="0.25">
      <c r="A27" t="s">
        <v>50</v>
      </c>
      <c r="B27">
        <v>2021</v>
      </c>
      <c r="C27">
        <v>2022</v>
      </c>
      <c r="D27">
        <v>2023</v>
      </c>
      <c r="E27">
        <v>2024</v>
      </c>
      <c r="F27">
        <v>2025</v>
      </c>
      <c r="G27">
        <v>2026</v>
      </c>
      <c r="H27">
        <v>2027</v>
      </c>
      <c r="I27">
        <v>2028</v>
      </c>
      <c r="J27">
        <v>2029</v>
      </c>
      <c r="K27">
        <v>2030</v>
      </c>
      <c r="L27">
        <v>2031</v>
      </c>
      <c r="M27">
        <v>2032</v>
      </c>
      <c r="N27">
        <v>2033</v>
      </c>
      <c r="O27">
        <v>2034</v>
      </c>
      <c r="P27">
        <v>2035</v>
      </c>
      <c r="Q27">
        <v>2036</v>
      </c>
      <c r="R27">
        <v>2037</v>
      </c>
      <c r="S27">
        <v>2038</v>
      </c>
      <c r="T27">
        <v>2039</v>
      </c>
      <c r="U27">
        <v>2040</v>
      </c>
      <c r="V27">
        <v>2041</v>
      </c>
      <c r="W27">
        <v>2042</v>
      </c>
      <c r="X27">
        <v>2043</v>
      </c>
      <c r="Y27">
        <v>2044</v>
      </c>
      <c r="Z27">
        <v>2045</v>
      </c>
      <c r="AA27">
        <v>2046</v>
      </c>
      <c r="AB27">
        <v>2047</v>
      </c>
      <c r="AC27">
        <v>2048</v>
      </c>
      <c r="AD27">
        <v>2049</v>
      </c>
      <c r="AE27">
        <v>2050</v>
      </c>
    </row>
    <row r="28" spans="1:31" x14ac:dyDescent="0.25">
      <c r="A28" t="s">
        <v>51</v>
      </c>
      <c r="B28">
        <v>873.09699999999998</v>
      </c>
      <c r="C28">
        <v>817.56899999999996</v>
      </c>
      <c r="D28">
        <v>681.58399999999995</v>
      </c>
      <c r="E28">
        <v>611.86699999999996</v>
      </c>
      <c r="F28">
        <v>702.23699999999997</v>
      </c>
      <c r="G28">
        <v>649.33600000000001</v>
      </c>
      <c r="H28">
        <v>537.59299999999996</v>
      </c>
      <c r="I28">
        <v>402.04599999999999</v>
      </c>
      <c r="J28">
        <v>300.40899999999999</v>
      </c>
      <c r="K28">
        <v>205.75399999999999</v>
      </c>
      <c r="L28">
        <v>152.89500000000001</v>
      </c>
      <c r="M28">
        <v>109.40900000000001</v>
      </c>
      <c r="N28">
        <v>77.478099999999998</v>
      </c>
      <c r="O28">
        <v>41.7164</v>
      </c>
      <c r="P28">
        <v>2.2237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52</v>
      </c>
      <c r="B29">
        <v>65.238799999999998</v>
      </c>
      <c r="C29">
        <v>72.1374</v>
      </c>
      <c r="D29">
        <v>73.561400000000006</v>
      </c>
      <c r="E29">
        <v>78.955299999999994</v>
      </c>
      <c r="F29">
        <v>43.509799999999998</v>
      </c>
      <c r="G29">
        <v>29.688700000000001</v>
      </c>
      <c r="H29">
        <v>30.0901</v>
      </c>
      <c r="I29">
        <v>35.133299999999998</v>
      </c>
      <c r="J29">
        <v>36.371299999999998</v>
      </c>
      <c r="K29">
        <v>37.954300000000003</v>
      </c>
      <c r="L29">
        <v>26.305299999999999</v>
      </c>
      <c r="M29">
        <v>20.703299999999999</v>
      </c>
      <c r="N29">
        <v>18.930499999999999</v>
      </c>
      <c r="O29">
        <v>18.328600000000002</v>
      </c>
      <c r="P29">
        <v>18.3917</v>
      </c>
      <c r="Q29">
        <v>17.929099999999998</v>
      </c>
      <c r="R29">
        <v>14.9717</v>
      </c>
      <c r="S29">
        <v>10.4971</v>
      </c>
      <c r="T29">
        <v>7.4978999999999996</v>
      </c>
      <c r="U29">
        <v>5.1995199999999997</v>
      </c>
      <c r="V29">
        <v>4.5820600000000002</v>
      </c>
      <c r="W29">
        <v>5.1976899999999997</v>
      </c>
      <c r="X29">
        <v>7.0167400000000004</v>
      </c>
      <c r="Y29">
        <v>9.3414699999999993</v>
      </c>
      <c r="Z29">
        <v>11.7706</v>
      </c>
      <c r="AA29">
        <v>15.335699999999999</v>
      </c>
      <c r="AB29">
        <v>19.510400000000001</v>
      </c>
      <c r="AC29">
        <v>23.136099999999999</v>
      </c>
      <c r="AD29">
        <v>26.145700000000001</v>
      </c>
      <c r="AE29">
        <v>28.7257</v>
      </c>
    </row>
    <row r="30" spans="1:31" x14ac:dyDescent="0.25">
      <c r="A30" t="s">
        <v>53</v>
      </c>
      <c r="B30">
        <v>1371.02</v>
      </c>
      <c r="C30">
        <v>1495.38</v>
      </c>
      <c r="D30">
        <v>1495.69</v>
      </c>
      <c r="E30">
        <v>1342.98</v>
      </c>
      <c r="F30">
        <v>1271.01</v>
      </c>
      <c r="G30">
        <v>1228.6500000000001</v>
      </c>
      <c r="H30">
        <v>1238.28</v>
      </c>
      <c r="I30">
        <v>1258.1300000000001</v>
      </c>
      <c r="J30">
        <v>1242.4000000000001</v>
      </c>
      <c r="K30">
        <v>1191.22</v>
      </c>
      <c r="L30">
        <v>1112.01</v>
      </c>
      <c r="M30">
        <v>1044.81</v>
      </c>
      <c r="N30">
        <v>1052.3699999999999</v>
      </c>
      <c r="O30">
        <v>1070.55</v>
      </c>
      <c r="P30">
        <v>1111.96</v>
      </c>
      <c r="Q30">
        <v>1120.3399999999999</v>
      </c>
      <c r="R30">
        <v>1073.3599999999999</v>
      </c>
      <c r="S30">
        <v>979.46299999999997</v>
      </c>
      <c r="T30">
        <v>850.45299999999997</v>
      </c>
      <c r="U30">
        <v>765.351</v>
      </c>
      <c r="V30">
        <v>767.12300000000005</v>
      </c>
      <c r="W30">
        <v>861.48699999999997</v>
      </c>
      <c r="X30">
        <v>953.89400000000001</v>
      </c>
      <c r="Y30">
        <v>1034.92</v>
      </c>
      <c r="Z30">
        <v>1101.69</v>
      </c>
      <c r="AA30">
        <v>1156.4000000000001</v>
      </c>
      <c r="AB30">
        <v>1205.79</v>
      </c>
      <c r="AC30">
        <v>1253.8599999999999</v>
      </c>
      <c r="AD30">
        <v>1300.7</v>
      </c>
      <c r="AE30">
        <v>1364.95</v>
      </c>
    </row>
    <row r="31" spans="1:31" x14ac:dyDescent="0.25">
      <c r="A31" t="s">
        <v>54</v>
      </c>
      <c r="B31">
        <v>776.46199999999999</v>
      </c>
      <c r="C31">
        <v>769.24599999999998</v>
      </c>
      <c r="D31">
        <v>769.24599999999998</v>
      </c>
      <c r="E31">
        <v>777.37199999999996</v>
      </c>
      <c r="F31">
        <v>768.28700000000003</v>
      </c>
      <c r="G31">
        <v>758.21</v>
      </c>
      <c r="H31">
        <v>758.21</v>
      </c>
      <c r="I31">
        <v>758.21</v>
      </c>
      <c r="J31">
        <v>758.21</v>
      </c>
      <c r="K31">
        <v>762.27300000000002</v>
      </c>
      <c r="L31">
        <v>762.27300000000002</v>
      </c>
      <c r="M31">
        <v>762.27300000000002</v>
      </c>
      <c r="N31">
        <v>762.27300000000002</v>
      </c>
      <c r="O31">
        <v>762.27300000000002</v>
      </c>
      <c r="P31">
        <v>762.27300000000002</v>
      </c>
      <c r="Q31">
        <v>762.27300000000002</v>
      </c>
      <c r="R31">
        <v>762.27300000000002</v>
      </c>
      <c r="S31">
        <v>762.27300000000002</v>
      </c>
      <c r="T31">
        <v>762.27300000000002</v>
      </c>
      <c r="U31">
        <v>762.27300000000002</v>
      </c>
      <c r="V31">
        <v>762.27300000000002</v>
      </c>
      <c r="W31">
        <v>762.27300000000002</v>
      </c>
      <c r="X31">
        <v>762.27300000000002</v>
      </c>
      <c r="Y31">
        <v>762.27300000000002</v>
      </c>
      <c r="Z31">
        <v>762.27300000000002</v>
      </c>
      <c r="AA31">
        <v>762.27300000000002</v>
      </c>
      <c r="AB31">
        <v>762.27300000000002</v>
      </c>
      <c r="AC31">
        <v>762.27300000000002</v>
      </c>
      <c r="AD31">
        <v>762.27300000000002</v>
      </c>
      <c r="AE31">
        <v>762.27300000000002</v>
      </c>
    </row>
    <row r="32" spans="1:31" x14ac:dyDescent="0.25">
      <c r="A32" t="s">
        <v>55</v>
      </c>
      <c r="B32">
        <v>249.863</v>
      </c>
      <c r="C32">
        <v>241.827</v>
      </c>
      <c r="D32">
        <v>240.28700000000001</v>
      </c>
      <c r="E32">
        <v>284.41300000000001</v>
      </c>
      <c r="F32">
        <v>284.43400000000003</v>
      </c>
      <c r="G32">
        <v>284.53399999999999</v>
      </c>
      <c r="H32">
        <v>284.65899999999999</v>
      </c>
      <c r="I32">
        <v>285.13299999999998</v>
      </c>
      <c r="J32">
        <v>285.13299999999998</v>
      </c>
      <c r="K32">
        <v>285.11900000000003</v>
      </c>
      <c r="L32">
        <v>283.96800000000002</v>
      </c>
      <c r="M32">
        <v>283.48</v>
      </c>
      <c r="N32">
        <v>283.28100000000001</v>
      </c>
      <c r="O32">
        <v>283.26400000000001</v>
      </c>
      <c r="P32">
        <v>283.48</v>
      </c>
      <c r="Q32">
        <v>283.48</v>
      </c>
      <c r="R32">
        <v>282.91899999999998</v>
      </c>
      <c r="S32">
        <v>282.91899999999998</v>
      </c>
      <c r="T32">
        <v>282.37200000000001</v>
      </c>
      <c r="U32">
        <v>281.99599999999998</v>
      </c>
      <c r="V32">
        <v>282.108</v>
      </c>
      <c r="W32">
        <v>282.41500000000002</v>
      </c>
      <c r="X32">
        <v>282.56799999999998</v>
      </c>
      <c r="Y32">
        <v>282.91899999999998</v>
      </c>
      <c r="Z32">
        <v>282.91899999999998</v>
      </c>
      <c r="AA32">
        <v>283.26</v>
      </c>
      <c r="AB32">
        <v>283.50799999999998</v>
      </c>
      <c r="AC32">
        <v>283.77800000000002</v>
      </c>
      <c r="AD32">
        <v>285.11900000000003</v>
      </c>
      <c r="AE32">
        <v>285.11900000000003</v>
      </c>
    </row>
    <row r="33" spans="1:31" x14ac:dyDescent="0.25">
      <c r="A33" t="s">
        <v>56</v>
      </c>
      <c r="B33">
        <v>379.404</v>
      </c>
      <c r="C33">
        <v>405.471</v>
      </c>
      <c r="D33">
        <v>425.15300000000002</v>
      </c>
      <c r="E33">
        <v>503.29700000000003</v>
      </c>
      <c r="F33">
        <v>566.30999999999995</v>
      </c>
      <c r="G33">
        <v>640.15099999999995</v>
      </c>
      <c r="H33">
        <v>690.173</v>
      </c>
      <c r="I33">
        <v>738.00199999999995</v>
      </c>
      <c r="J33">
        <v>783.40300000000002</v>
      </c>
      <c r="K33">
        <v>822.13800000000003</v>
      </c>
      <c r="L33">
        <v>873.21799999999996</v>
      </c>
      <c r="M33">
        <v>936.755</v>
      </c>
      <c r="N33">
        <v>960.10599999999999</v>
      </c>
      <c r="O33">
        <v>996.63400000000001</v>
      </c>
      <c r="P33">
        <v>1022.63</v>
      </c>
      <c r="Q33">
        <v>1067</v>
      </c>
      <c r="R33">
        <v>1143.19</v>
      </c>
      <c r="S33">
        <v>1244.99</v>
      </c>
      <c r="T33">
        <v>1358.97</v>
      </c>
      <c r="U33">
        <v>1465.22</v>
      </c>
      <c r="V33">
        <v>1542.38</v>
      </c>
      <c r="W33">
        <v>1547.37</v>
      </c>
      <c r="X33">
        <v>1551.63</v>
      </c>
      <c r="Y33">
        <v>1555.58</v>
      </c>
      <c r="Z33">
        <v>1558.5</v>
      </c>
      <c r="AA33">
        <v>1560.95</v>
      </c>
      <c r="AB33">
        <v>1562.9</v>
      </c>
      <c r="AC33">
        <v>1564.41</v>
      </c>
      <c r="AD33">
        <v>1564.82</v>
      </c>
      <c r="AE33">
        <v>1564.82</v>
      </c>
    </row>
    <row r="34" spans="1:31" x14ac:dyDescent="0.25">
      <c r="A34" t="s">
        <v>57</v>
      </c>
      <c r="B34">
        <v>111.27</v>
      </c>
      <c r="C34">
        <v>124.997</v>
      </c>
      <c r="D34">
        <v>161.29400000000001</v>
      </c>
      <c r="E34">
        <v>263.685</v>
      </c>
      <c r="F34">
        <v>352.64600000000002</v>
      </c>
      <c r="G34">
        <v>469.35199999999998</v>
      </c>
      <c r="H34">
        <v>572.16700000000003</v>
      </c>
      <c r="I34">
        <v>685.95500000000004</v>
      </c>
      <c r="J34">
        <v>798.21699999999998</v>
      </c>
      <c r="K34">
        <v>904.63199999999995</v>
      </c>
      <c r="L34">
        <v>1033.81</v>
      </c>
      <c r="M34">
        <v>1146.24</v>
      </c>
      <c r="N34">
        <v>1207.8699999999999</v>
      </c>
      <c r="O34">
        <v>1259.93</v>
      </c>
      <c r="P34">
        <v>1297.69</v>
      </c>
      <c r="Q34">
        <v>1351.03</v>
      </c>
      <c r="R34">
        <v>1441.91</v>
      </c>
      <c r="S34">
        <v>1564.71</v>
      </c>
      <c r="T34">
        <v>1698.44</v>
      </c>
      <c r="U34">
        <v>1798.18</v>
      </c>
      <c r="V34">
        <v>1848.07</v>
      </c>
      <c r="W34">
        <v>1865.33</v>
      </c>
      <c r="X34">
        <v>1881.29</v>
      </c>
      <c r="Y34">
        <v>1896.42</v>
      </c>
      <c r="Z34">
        <v>1907.73</v>
      </c>
      <c r="AA34">
        <v>1917.4</v>
      </c>
      <c r="AB34">
        <v>1925.49</v>
      </c>
      <c r="AC34">
        <v>1931.9</v>
      </c>
      <c r="AD34">
        <v>1933.65</v>
      </c>
      <c r="AE34">
        <v>1933.65</v>
      </c>
    </row>
    <row r="35" spans="1:31" x14ac:dyDescent="0.25">
      <c r="A35" t="s">
        <v>58</v>
      </c>
      <c r="B35">
        <v>3.0778699999999999</v>
      </c>
      <c r="C35">
        <v>3.0778699999999999</v>
      </c>
      <c r="D35">
        <v>3.0778699999999999</v>
      </c>
      <c r="E35">
        <v>3.0778699999999999</v>
      </c>
      <c r="F35">
        <v>3.0778699999999999</v>
      </c>
      <c r="G35">
        <v>3.0778699999999999</v>
      </c>
      <c r="H35">
        <v>3.40232</v>
      </c>
      <c r="I35">
        <v>3.40232</v>
      </c>
      <c r="J35">
        <v>3.40232</v>
      </c>
      <c r="K35">
        <v>3.40232</v>
      </c>
      <c r="L35">
        <v>3.3927399999999999</v>
      </c>
      <c r="M35">
        <v>3.3426399999999998</v>
      </c>
      <c r="N35">
        <v>3.3371</v>
      </c>
      <c r="O35">
        <v>3.3393600000000001</v>
      </c>
      <c r="P35">
        <v>3.34781</v>
      </c>
      <c r="Q35">
        <v>3.3524699999999998</v>
      </c>
      <c r="R35">
        <v>3.3352599999999999</v>
      </c>
      <c r="S35">
        <v>3.30545</v>
      </c>
      <c r="T35">
        <v>3.2701899999999999</v>
      </c>
      <c r="U35">
        <v>3.2480099999999998</v>
      </c>
      <c r="V35">
        <v>3.2564299999999999</v>
      </c>
      <c r="W35">
        <v>3.2858700000000001</v>
      </c>
      <c r="X35">
        <v>3.3121700000000001</v>
      </c>
      <c r="Y35">
        <v>3.3380299999999998</v>
      </c>
      <c r="Z35">
        <v>3.3573900000000001</v>
      </c>
      <c r="AA35">
        <v>3.3737200000000001</v>
      </c>
      <c r="AB35">
        <v>3.3879999999999999</v>
      </c>
      <c r="AC35">
        <v>3.3991600000000002</v>
      </c>
      <c r="AD35">
        <v>3.40232</v>
      </c>
      <c r="AE35">
        <v>3.40232</v>
      </c>
    </row>
    <row r="36" spans="1:31" x14ac:dyDescent="0.25">
      <c r="A36" t="s">
        <v>59</v>
      </c>
      <c r="B36">
        <v>23.983799999999999</v>
      </c>
      <c r="C36">
        <v>23.485600000000002</v>
      </c>
      <c r="D36">
        <v>23.2775</v>
      </c>
      <c r="E36">
        <v>23.485600000000002</v>
      </c>
      <c r="F36">
        <v>23.485600000000002</v>
      </c>
      <c r="G36">
        <v>23.485600000000002</v>
      </c>
      <c r="H36">
        <v>23.485600000000002</v>
      </c>
      <c r="I36">
        <v>22.6479</v>
      </c>
      <c r="J36">
        <v>22.6479</v>
      </c>
      <c r="K36">
        <v>22.560300000000002</v>
      </c>
      <c r="L36">
        <v>22.560300000000002</v>
      </c>
      <c r="M36">
        <v>22.560300000000002</v>
      </c>
      <c r="N36">
        <v>22.560300000000002</v>
      </c>
      <c r="O36">
        <v>22.560300000000002</v>
      </c>
      <c r="P36">
        <v>22.560300000000002</v>
      </c>
      <c r="Q36">
        <v>22.560300000000002</v>
      </c>
      <c r="R36">
        <v>22.560300000000002</v>
      </c>
      <c r="S36">
        <v>22.560300000000002</v>
      </c>
      <c r="T36">
        <v>22.560300000000002</v>
      </c>
      <c r="U36">
        <v>22.560300000000002</v>
      </c>
      <c r="V36">
        <v>22.560300000000002</v>
      </c>
      <c r="W36">
        <v>22.560300000000002</v>
      </c>
      <c r="X36">
        <v>22.560300000000002</v>
      </c>
      <c r="Y36">
        <v>22.560300000000002</v>
      </c>
      <c r="Z36">
        <v>22.560300000000002</v>
      </c>
      <c r="AA36">
        <v>22.560300000000002</v>
      </c>
      <c r="AB36">
        <v>22.560300000000002</v>
      </c>
      <c r="AC36">
        <v>22.560300000000002</v>
      </c>
      <c r="AD36">
        <v>22.560300000000002</v>
      </c>
      <c r="AE36">
        <v>22.560300000000002</v>
      </c>
    </row>
    <row r="37" spans="1:31" x14ac:dyDescent="0.25">
      <c r="A37" t="s">
        <v>60</v>
      </c>
      <c r="B37">
        <v>15.2691</v>
      </c>
      <c r="C37">
        <v>15.5052</v>
      </c>
      <c r="D37">
        <v>15.656499999999999</v>
      </c>
      <c r="E37">
        <v>15.656499999999999</v>
      </c>
      <c r="F37">
        <v>15.656499999999999</v>
      </c>
      <c r="G37">
        <v>15.8139</v>
      </c>
      <c r="H37">
        <v>15.8139</v>
      </c>
      <c r="I37">
        <v>15.8139</v>
      </c>
      <c r="J37">
        <v>15.8139</v>
      </c>
      <c r="K37">
        <v>15.8139</v>
      </c>
      <c r="L37">
        <v>15.8139</v>
      </c>
      <c r="M37">
        <v>15.8139</v>
      </c>
      <c r="N37">
        <v>15.8139</v>
      </c>
      <c r="O37">
        <v>15.8139</v>
      </c>
      <c r="P37">
        <v>15.8139</v>
      </c>
      <c r="Q37">
        <v>15.8139</v>
      </c>
      <c r="R37">
        <v>15.8139</v>
      </c>
      <c r="S37">
        <v>15.8139</v>
      </c>
      <c r="T37">
        <v>15.8139</v>
      </c>
      <c r="U37">
        <v>15.8139</v>
      </c>
      <c r="V37">
        <v>15.8139</v>
      </c>
      <c r="W37">
        <v>15.8139</v>
      </c>
      <c r="X37">
        <v>15.8139</v>
      </c>
      <c r="Y37">
        <v>15.8139</v>
      </c>
      <c r="Z37">
        <v>15.8139</v>
      </c>
      <c r="AA37">
        <v>15.8139</v>
      </c>
      <c r="AB37">
        <v>15.8139</v>
      </c>
      <c r="AC37">
        <v>15.8139</v>
      </c>
      <c r="AD37">
        <v>15.8139</v>
      </c>
      <c r="AE37">
        <v>15.8139</v>
      </c>
    </row>
    <row r="38" spans="1:31" x14ac:dyDescent="0.25">
      <c r="A38" t="s">
        <v>61</v>
      </c>
      <c r="B38">
        <v>8.0089199999999998</v>
      </c>
      <c r="C38">
        <v>9.6708599999999993</v>
      </c>
      <c r="D38">
        <v>7.8801699999999997</v>
      </c>
      <c r="E38">
        <v>7.8789800000000003</v>
      </c>
      <c r="F38">
        <v>7.81907</v>
      </c>
      <c r="G38">
        <v>7.8146000000000004</v>
      </c>
      <c r="H38">
        <v>7.8050600000000001</v>
      </c>
      <c r="I38">
        <v>7.8032700000000004</v>
      </c>
      <c r="J38">
        <v>7.7985100000000003</v>
      </c>
      <c r="K38">
        <v>7.6593200000000001</v>
      </c>
      <c r="L38">
        <v>7.6593200000000001</v>
      </c>
      <c r="M38">
        <v>7.6593200000000001</v>
      </c>
      <c r="N38">
        <v>7.6593200000000001</v>
      </c>
      <c r="O38">
        <v>7.6542500000000002</v>
      </c>
      <c r="P38">
        <v>7.6542500000000002</v>
      </c>
      <c r="Q38">
        <v>7.6542500000000002</v>
      </c>
      <c r="R38">
        <v>7.6542500000000002</v>
      </c>
      <c r="S38">
        <v>7.6542500000000002</v>
      </c>
      <c r="T38">
        <v>7.6542500000000002</v>
      </c>
      <c r="U38">
        <v>7.6542500000000002</v>
      </c>
      <c r="V38">
        <v>7.6542500000000002</v>
      </c>
      <c r="W38">
        <v>7.6542500000000002</v>
      </c>
      <c r="X38">
        <v>7.6542500000000002</v>
      </c>
      <c r="Y38">
        <v>7.6542500000000002</v>
      </c>
      <c r="Z38">
        <v>7.6429299999999998</v>
      </c>
      <c r="AA38">
        <v>7.6429299999999998</v>
      </c>
      <c r="AB38">
        <v>7.6429299999999998</v>
      </c>
      <c r="AC38">
        <v>7.6429299999999998</v>
      </c>
      <c r="AD38">
        <v>7.6429299999999998</v>
      </c>
      <c r="AE38">
        <v>7.6429299999999998</v>
      </c>
    </row>
    <row r="39" spans="1:31" x14ac:dyDescent="0.25">
      <c r="A39" t="s">
        <v>62</v>
      </c>
      <c r="B39">
        <v>124.822</v>
      </c>
      <c r="C39">
        <v>125.93600000000001</v>
      </c>
      <c r="D39">
        <v>162.274</v>
      </c>
      <c r="E39">
        <v>169.05500000000001</v>
      </c>
      <c r="F39">
        <v>89.2834</v>
      </c>
      <c r="G39">
        <v>69.720299999999995</v>
      </c>
      <c r="H39">
        <v>76.046000000000006</v>
      </c>
      <c r="I39">
        <v>91.076700000000002</v>
      </c>
      <c r="J39">
        <v>104.794</v>
      </c>
      <c r="K39">
        <v>115.774</v>
      </c>
      <c r="L39">
        <v>104.541</v>
      </c>
      <c r="M39">
        <v>102.89700000000001</v>
      </c>
      <c r="N39">
        <v>115.795</v>
      </c>
      <c r="O39">
        <v>118.10899999999999</v>
      </c>
      <c r="P39">
        <v>130.565</v>
      </c>
      <c r="Q39">
        <v>130.64500000000001</v>
      </c>
      <c r="R39">
        <v>120.96599999999999</v>
      </c>
      <c r="S39">
        <v>104.08799999999999</v>
      </c>
      <c r="T39">
        <v>93.106499999999997</v>
      </c>
      <c r="U39">
        <v>82.624099999999999</v>
      </c>
      <c r="V39">
        <v>82.166899999999998</v>
      </c>
      <c r="W39">
        <v>96.755799999999994</v>
      </c>
      <c r="X39">
        <v>109.688</v>
      </c>
      <c r="Y39">
        <v>130.32400000000001</v>
      </c>
      <c r="Z39">
        <v>162.31800000000001</v>
      </c>
      <c r="AA39">
        <v>185.52600000000001</v>
      </c>
      <c r="AB39">
        <v>207.578</v>
      </c>
      <c r="AC39">
        <v>224.137</v>
      </c>
      <c r="AD39">
        <v>237.55799999999999</v>
      </c>
      <c r="AE39">
        <v>247.965</v>
      </c>
    </row>
    <row r="40" spans="1:31" x14ac:dyDescent="0.25">
      <c r="A40" t="s">
        <v>63</v>
      </c>
      <c r="B40">
        <v>8.8458699999999997</v>
      </c>
      <c r="C40">
        <v>9.7405799999999996</v>
      </c>
      <c r="D40">
        <v>4.8253500000000003</v>
      </c>
      <c r="E40">
        <v>3.4506899999999998</v>
      </c>
      <c r="F40">
        <v>1.05261</v>
      </c>
      <c r="G40">
        <v>1.1251599999999999</v>
      </c>
      <c r="H40">
        <v>1.03861</v>
      </c>
      <c r="I40">
        <v>0.95501499999999995</v>
      </c>
      <c r="J40">
        <v>0.82916299999999998</v>
      </c>
      <c r="K40">
        <v>0.67106900000000003</v>
      </c>
      <c r="L40">
        <v>0.61871200000000004</v>
      </c>
      <c r="M40">
        <v>0.59565800000000002</v>
      </c>
      <c r="N40">
        <v>0.64332500000000004</v>
      </c>
      <c r="O40">
        <v>0.68817600000000001</v>
      </c>
      <c r="P40">
        <v>0.75831099999999996</v>
      </c>
      <c r="Q40">
        <v>0.77678599999999998</v>
      </c>
      <c r="R40">
        <v>0.74547200000000002</v>
      </c>
      <c r="S40">
        <v>0.68999100000000002</v>
      </c>
      <c r="T40">
        <v>0.57359000000000004</v>
      </c>
      <c r="U40">
        <v>0.540103</v>
      </c>
      <c r="V40">
        <v>0.55942400000000003</v>
      </c>
      <c r="W40">
        <v>0.63533899999999999</v>
      </c>
      <c r="X40">
        <v>0.70995900000000001</v>
      </c>
      <c r="Y40">
        <v>0.77342900000000003</v>
      </c>
      <c r="Z40">
        <v>0.84735899999999997</v>
      </c>
      <c r="AA40">
        <v>0.88848400000000005</v>
      </c>
      <c r="AB40">
        <v>0.91481999999999997</v>
      </c>
      <c r="AC40">
        <v>0.93799999999999994</v>
      </c>
      <c r="AD40">
        <v>0.93431200000000003</v>
      </c>
      <c r="AE40">
        <v>0.94899100000000003</v>
      </c>
    </row>
    <row r="41" spans="1:31" x14ac:dyDescent="0.25">
      <c r="A41" t="s">
        <v>64</v>
      </c>
      <c r="B41">
        <v>0.13294300000000001</v>
      </c>
      <c r="C41">
        <v>0.13294300000000001</v>
      </c>
      <c r="D41">
        <v>0.66199200000000002</v>
      </c>
      <c r="E41">
        <v>8.9239999999999995</v>
      </c>
      <c r="F41">
        <v>11.8726</v>
      </c>
      <c r="G41">
        <v>15.953099999999999</v>
      </c>
      <c r="H41">
        <v>21.2136</v>
      </c>
      <c r="I41">
        <v>21.2136</v>
      </c>
      <c r="J41">
        <v>26.025600000000001</v>
      </c>
      <c r="K41">
        <v>26.025600000000001</v>
      </c>
      <c r="L41">
        <v>26.001000000000001</v>
      </c>
      <c r="M41">
        <v>25.865100000000002</v>
      </c>
      <c r="N41">
        <v>25.849799999999998</v>
      </c>
      <c r="O41">
        <v>25.855799999999999</v>
      </c>
      <c r="P41">
        <v>25.878599999999999</v>
      </c>
      <c r="Q41">
        <v>25.891200000000001</v>
      </c>
      <c r="R41">
        <v>25.841100000000001</v>
      </c>
      <c r="S41">
        <v>25.750699999999998</v>
      </c>
      <c r="T41">
        <v>25.6402</v>
      </c>
      <c r="U41">
        <v>25.561900000000001</v>
      </c>
      <c r="V41">
        <v>25.5838</v>
      </c>
      <c r="W41">
        <v>25.679099999999998</v>
      </c>
      <c r="X41">
        <v>25.7652</v>
      </c>
      <c r="Y41">
        <v>25.842600000000001</v>
      </c>
      <c r="Z41">
        <v>25.900200000000002</v>
      </c>
      <c r="AA41">
        <v>25.9483</v>
      </c>
      <c r="AB41">
        <v>25.987200000000001</v>
      </c>
      <c r="AC41">
        <v>26.017399999999999</v>
      </c>
      <c r="AD41">
        <v>26.025600000000001</v>
      </c>
      <c r="AE41">
        <v>26.025600000000001</v>
      </c>
    </row>
    <row r="42" spans="1:31" x14ac:dyDescent="0.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67</v>
      </c>
      <c r="B44">
        <v>7.8605900000000002</v>
      </c>
      <c r="C44">
        <v>7.0496100000000004</v>
      </c>
      <c r="D44">
        <v>7.0496100000000004</v>
      </c>
      <c r="E44">
        <v>6.9205899999999998</v>
      </c>
      <c r="F44">
        <v>6.9205899999999998</v>
      </c>
      <c r="G44">
        <v>6.9205899999999998</v>
      </c>
      <c r="H44">
        <v>6.7546999999999997</v>
      </c>
      <c r="I44">
        <v>6.7546999999999997</v>
      </c>
      <c r="J44">
        <v>6.5749899999999997</v>
      </c>
      <c r="K44">
        <v>6.5749899999999997</v>
      </c>
      <c r="L44">
        <v>6.2262199999999996</v>
      </c>
      <c r="M44">
        <v>6.0749500000000003</v>
      </c>
      <c r="N44">
        <v>6.0352300000000003</v>
      </c>
      <c r="O44">
        <v>6.0352300000000003</v>
      </c>
      <c r="P44">
        <v>6.10344</v>
      </c>
      <c r="Q44">
        <v>6.10344</v>
      </c>
      <c r="R44">
        <v>5.9668200000000002</v>
      </c>
      <c r="S44">
        <v>5.9668200000000002</v>
      </c>
      <c r="T44">
        <v>5.8256800000000002</v>
      </c>
      <c r="U44">
        <v>5.6010600000000004</v>
      </c>
      <c r="V44">
        <v>5.73834</v>
      </c>
      <c r="W44">
        <v>5.8297999999999996</v>
      </c>
      <c r="X44">
        <v>5.8983800000000004</v>
      </c>
      <c r="Y44">
        <v>5.9668200000000002</v>
      </c>
      <c r="Z44">
        <v>5.9668200000000002</v>
      </c>
      <c r="AA44">
        <v>6.0350299999999999</v>
      </c>
      <c r="AB44">
        <v>6.10344</v>
      </c>
      <c r="AC44">
        <v>6.1709699999999996</v>
      </c>
      <c r="AD44">
        <v>6.4405200000000002</v>
      </c>
      <c r="AE44">
        <v>6.5749899999999997</v>
      </c>
    </row>
    <row r="45" spans="1:31" x14ac:dyDescent="0.25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3.2461600000000002</v>
      </c>
      <c r="K45">
        <v>6.4923200000000003</v>
      </c>
      <c r="L45">
        <v>30.869700000000002</v>
      </c>
      <c r="M45">
        <v>54.995100000000001</v>
      </c>
      <c r="N45">
        <v>79.222499999999997</v>
      </c>
      <c r="O45">
        <v>103.5</v>
      </c>
      <c r="P45">
        <v>127.86199999999999</v>
      </c>
      <c r="Q45">
        <v>126.929</v>
      </c>
      <c r="R45">
        <v>125.727</v>
      </c>
      <c r="S45">
        <v>124.35899999999999</v>
      </c>
      <c r="T45">
        <v>122.913</v>
      </c>
      <c r="U45">
        <v>121.607</v>
      </c>
      <c r="V45">
        <v>98.341200000000001</v>
      </c>
      <c r="W45">
        <v>75.223299999999995</v>
      </c>
      <c r="X45">
        <v>51.938499999999998</v>
      </c>
      <c r="Y45">
        <v>26.3825</v>
      </c>
      <c r="Z45">
        <v>4.5717100000000004</v>
      </c>
      <c r="AA45">
        <v>4.6604599999999996</v>
      </c>
      <c r="AB45">
        <v>4.7048399999999999</v>
      </c>
      <c r="AC45">
        <v>4.7492200000000002</v>
      </c>
      <c r="AD45">
        <v>4.9710999999999999</v>
      </c>
      <c r="AE45">
        <v>4.9710999999999999</v>
      </c>
    </row>
    <row r="46" spans="1:31" x14ac:dyDescent="0.25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26.044</v>
      </c>
      <c r="M46">
        <v>36.9572</v>
      </c>
      <c r="N46">
        <v>36.915500000000002</v>
      </c>
      <c r="O46">
        <v>36.9223</v>
      </c>
      <c r="P46">
        <v>36.989699999999999</v>
      </c>
      <c r="Q46">
        <v>37.004100000000001</v>
      </c>
      <c r="R46">
        <v>36.864400000000003</v>
      </c>
      <c r="S46">
        <v>33.055399999999999</v>
      </c>
      <c r="T46">
        <v>32.215400000000002</v>
      </c>
      <c r="U46">
        <v>31.287800000000001</v>
      </c>
      <c r="V46">
        <v>31.567299999999999</v>
      </c>
      <c r="W46">
        <v>32.232199999999999</v>
      </c>
      <c r="X46">
        <v>32.660400000000003</v>
      </c>
      <c r="Y46">
        <v>30.906400000000001</v>
      </c>
      <c r="Z46">
        <v>30.9221</v>
      </c>
      <c r="AA46">
        <v>31.326799999999999</v>
      </c>
      <c r="AB46">
        <v>31.6065</v>
      </c>
      <c r="AC46">
        <v>31.975999999999999</v>
      </c>
      <c r="AD46">
        <v>33.730499999999999</v>
      </c>
      <c r="AE46">
        <v>33.796999999999997</v>
      </c>
    </row>
    <row r="47" spans="1:31" x14ac:dyDescent="0.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4" spans="1:31" s="13" customFormat="1" x14ac:dyDescent="0.25">
      <c r="A54" s="13" t="s">
        <v>75</v>
      </c>
      <c r="B54" s="13">
        <f>SUMPRODUCT(B2:B25,B28:B51)/SUM(B28:B51)</f>
        <v>0.38808476763260158</v>
      </c>
      <c r="C54" s="13">
        <f t="shared" ref="C54:AE54" si="0">SUMPRODUCT(C2:C25,C28:C51)/SUM(C28:C51)</f>
        <v>0.38428918695305264</v>
      </c>
      <c r="D54" s="13">
        <f t="shared" si="0"/>
        <v>0.40246750824452632</v>
      </c>
      <c r="E54" s="13">
        <f t="shared" si="0"/>
        <v>0.4584009938623711</v>
      </c>
      <c r="F54" s="13">
        <f t="shared" si="0"/>
        <v>0.48841946514232115</v>
      </c>
      <c r="G54" s="13">
        <f t="shared" si="0"/>
        <v>0.52584809259850651</v>
      </c>
      <c r="H54" s="13">
        <f t="shared" si="0"/>
        <v>0.55525504790974811</v>
      </c>
      <c r="I54" s="13">
        <f t="shared" si="0"/>
        <v>0.58407573945579738</v>
      </c>
      <c r="J54" s="13">
        <f t="shared" si="0"/>
        <v>0.61340834484685625</v>
      </c>
      <c r="K54" s="13">
        <f t="shared" si="0"/>
        <v>0.64531378865545652</v>
      </c>
      <c r="L54" s="13">
        <f t="shared" si="0"/>
        <v>0.68578637173271839</v>
      </c>
      <c r="M54" s="13">
        <f t="shared" si="0"/>
        <v>0.71789792358487059</v>
      </c>
      <c r="N54" s="13">
        <f t="shared" si="0"/>
        <v>0.72650277413869246</v>
      </c>
      <c r="O54" s="13">
        <f t="shared" si="0"/>
        <v>0.735379105731365</v>
      </c>
      <c r="P54" s="13">
        <f t="shared" si="0"/>
        <v>0.73798014989519767</v>
      </c>
      <c r="Q54" s="13">
        <f t="shared" si="0"/>
        <v>0.74221638239028254</v>
      </c>
      <c r="R54" s="13">
        <f t="shared" si="0"/>
        <v>0.75931538035228552</v>
      </c>
      <c r="S54" s="13">
        <f t="shared" si="0"/>
        <v>0.78636494389974287</v>
      </c>
      <c r="T54" s="13">
        <f t="shared" si="0"/>
        <v>0.81754484876377442</v>
      </c>
      <c r="U54" s="13">
        <f t="shared" si="0"/>
        <v>0.83929279673927148</v>
      </c>
      <c r="V54" s="13">
        <f t="shared" si="0"/>
        <v>0.84220745107382811</v>
      </c>
      <c r="W54" s="13">
        <f t="shared" si="0"/>
        <v>0.82573890504578296</v>
      </c>
      <c r="X54" s="13">
        <f t="shared" si="0"/>
        <v>0.81016212700929502</v>
      </c>
      <c r="Y54" s="13">
        <f t="shared" si="0"/>
        <v>0.79539205698504523</v>
      </c>
      <c r="Z54" s="13">
        <f t="shared" si="0"/>
        <v>0.78149313167285284</v>
      </c>
      <c r="AA54" s="13">
        <f t="shared" si="0"/>
        <v>0.77133890501015978</v>
      </c>
      <c r="AB54" s="13">
        <f t="shared" si="0"/>
        <v>0.76214361146559884</v>
      </c>
      <c r="AC54" s="13">
        <f t="shared" si="0"/>
        <v>0.75402506134108416</v>
      </c>
      <c r="AD54" s="13">
        <f t="shared" si="0"/>
        <v>0.74655401157439572</v>
      </c>
      <c r="AE54" s="13">
        <f t="shared" si="0"/>
        <v>0.73739980482919754</v>
      </c>
    </row>
    <row r="55" spans="1:31" x14ac:dyDescent="0.25">
      <c r="A55" t="s">
        <v>76</v>
      </c>
      <c r="B55" s="14">
        <f>ROUNDDOWN(B54,3)</f>
        <v>0.38800000000000001</v>
      </c>
      <c r="C55" s="14">
        <f t="shared" ref="C55:I55" si="1">ROUNDDOWN(C54,3)</f>
        <v>0.38400000000000001</v>
      </c>
      <c r="D55" s="14">
        <f t="shared" si="1"/>
        <v>0.40200000000000002</v>
      </c>
      <c r="E55" s="14">
        <f t="shared" si="1"/>
        <v>0.45800000000000002</v>
      </c>
      <c r="F55" s="15">
        <f t="shared" si="1"/>
        <v>0.48799999999999999</v>
      </c>
      <c r="G55" s="14">
        <f t="shared" si="1"/>
        <v>0.52500000000000002</v>
      </c>
      <c r="H55" s="14">
        <f t="shared" si="1"/>
        <v>0.55500000000000005</v>
      </c>
      <c r="I55" s="14">
        <f t="shared" si="1"/>
        <v>0.58399999999999996</v>
      </c>
      <c r="J55" s="14">
        <f t="shared" ref="J55" si="2">ROUNDDOWN(J54,3)</f>
        <v>0.61299999999999999</v>
      </c>
      <c r="K55" s="14">
        <f t="shared" ref="K55" si="3">ROUNDDOWN(K54,3)</f>
        <v>0.64500000000000002</v>
      </c>
      <c r="L55" s="14">
        <f t="shared" ref="L55" si="4">ROUNDDOWN(L54,3)</f>
        <v>0.68500000000000005</v>
      </c>
      <c r="M55" s="14">
        <f t="shared" ref="M55" si="5">ROUNDDOWN(M54,3)</f>
        <v>0.71699999999999997</v>
      </c>
      <c r="N55" s="14">
        <f t="shared" ref="N55" si="6">ROUNDDOWN(N54,3)</f>
        <v>0.72599999999999998</v>
      </c>
      <c r="O55" s="14">
        <f t="shared" ref="O55:P55" si="7">ROUNDDOWN(O54,3)</f>
        <v>0.73499999999999999</v>
      </c>
      <c r="P55" s="14">
        <f t="shared" si="7"/>
        <v>0.73699999999999999</v>
      </c>
      <c r="Q55" s="14">
        <f t="shared" ref="Q55" si="8">ROUNDDOWN(Q54,3)</f>
        <v>0.74199999999999999</v>
      </c>
      <c r="R55" s="14">
        <f t="shared" ref="R55" si="9">ROUNDDOWN(R54,3)</f>
        <v>0.75900000000000001</v>
      </c>
      <c r="S55" s="14">
        <f t="shared" ref="S55" si="10">ROUNDDOWN(S54,3)</f>
        <v>0.78600000000000003</v>
      </c>
      <c r="T55" s="14">
        <f t="shared" ref="T55" si="11">ROUNDDOWN(T54,3)</f>
        <v>0.81699999999999995</v>
      </c>
      <c r="U55" s="14">
        <f t="shared" ref="U55" si="12">ROUNDDOWN(U54,3)</f>
        <v>0.83899999999999997</v>
      </c>
      <c r="V55" s="14">
        <f t="shared" ref="V55:W55" si="13">ROUNDDOWN(V54,3)</f>
        <v>0.84199999999999997</v>
      </c>
      <c r="W55" s="14">
        <f t="shared" si="13"/>
        <v>0.82499999999999996</v>
      </c>
      <c r="X55" s="14">
        <f t="shared" ref="X55" si="14">ROUNDDOWN(X54,3)</f>
        <v>0.81</v>
      </c>
      <c r="Y55" s="14">
        <f t="shared" ref="Y55" si="15">ROUNDDOWN(Y54,3)</f>
        <v>0.79500000000000004</v>
      </c>
      <c r="Z55" s="14">
        <f t="shared" ref="Z55" si="16">ROUNDDOWN(Z54,3)</f>
        <v>0.78100000000000003</v>
      </c>
      <c r="AA55" s="14">
        <f t="shared" ref="AA55" si="17">ROUNDDOWN(AA54,3)</f>
        <v>0.77100000000000002</v>
      </c>
      <c r="AB55" s="14">
        <f t="shared" ref="AB55" si="18">ROUNDDOWN(AB54,3)</f>
        <v>0.76200000000000001</v>
      </c>
      <c r="AC55" s="14">
        <f t="shared" ref="AC55:AD55" si="19">ROUNDDOWN(AC54,3)</f>
        <v>0.754</v>
      </c>
      <c r="AD55" s="14">
        <f t="shared" si="19"/>
        <v>0.746</v>
      </c>
      <c r="AE55" s="14">
        <f t="shared" ref="AE55" si="20">ROUNDDOWN(AE54,3)</f>
        <v>0.73699999999999999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R&amp;D Policies</vt:lpstr>
      <vt:lpstr>RPS settings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2015-06-02T23:00:34Z</dcterms:created>
  <dcterms:modified xsi:type="dcterms:W3CDTF">2025-01-23T00:10:42Z</dcterms:modified>
</cp:coreProperties>
</file>