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S\"/>
    </mc:Choice>
  </mc:AlternateContent>
  <xr:revisionPtr revIDLastSave="0" documentId="13_ncr:1_{94D1CA71-3843-4883-BED9-E641B3AA84A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S-electricity" sheetId="15" r:id="rId6"/>
    <sheet name="BFoCPAbS-industry-energyEmis" sheetId="18" r:id="rId7"/>
    <sheet name="BFoCPAbS-industry-processEmis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<sst xmlns="http://schemas.openxmlformats.org/spreadsheetml/2006/main" count="634" uniqueCount="466">
  <si>
    <t>Notes</t>
  </si>
  <si>
    <t>hard coal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</si>
  <si>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</si>
  <si>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</si>
  <si>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</si>
  <si>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</si>
  <si>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</si>
  <si>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</si>
  <si>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</si>
  <si>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</si>
  <si>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</si>
  <si>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</si>
  <si>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</si>
  <si>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</si>
  <si>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</si>
  <si>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</si>
  <si>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</si>
  <si>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</si>
  <si>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</si>
  <si>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</si>
  <si>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</si>
  <si>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</si>
  <si>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</si>
  <si>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</si>
  <si>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</si>
  <si>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</si>
  <si>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</si>
  <si>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</si>
  <si>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</si>
  <si>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</si>
  <si>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</si>
  <si>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</si>
  <si>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</si>
  <si>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</si>
  <si>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</si>
  <si>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</si>
  <si>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</si>
  <si>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</si>
  <si>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</si>
  <si>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</si>
  <si>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</si>
  <si>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</si>
  <si>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</si>
  <si>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</si>
  <si>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</si>
  <si>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</si>
  <si>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</si>
  <si>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</si>
  <si>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</si>
  <si>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</si>
  <si>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</si>
  <si>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</si>
  <si>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</si>
  <si>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</si>
  <si>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</si>
  <si>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</si>
  <si>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</si>
  <si>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</si>
  <si>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</si>
  <si>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</si>
  <si>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</si>
  <si>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</si>
  <si>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</si>
  <si>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</si>
  <si>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</si>
  <si>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</si>
  <si>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</si>
  <si>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</si>
  <si>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</si>
  <si>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</si>
  <si>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</si>
  <si>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</si>
  <si>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</si>
  <si>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</si>
  <si>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</si>
  <si>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</si>
  <si>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</si>
  <si>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</si>
  <si>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</si>
  <si>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</si>
  <si>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</si>
  <si>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</si>
  <si>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</si>
  <si>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</si>
  <si>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</si>
  <si>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</si>
  <si>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</si>
  <si>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</si>
  <si>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</si>
  <si>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</si>
  <si>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</si>
  <si>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</si>
  <si>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</si>
  <si>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</si>
  <si>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</si>
  <si>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</si>
  <si>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</si>
  <si>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</si>
  <si>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</si>
  <si>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</si>
  <si>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</si>
  <si>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</si>
  <si>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</si>
  <si>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</si>
  <si>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</si>
  <si>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</si>
  <si>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</si>
  <si>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</si>
  <si>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</si>
  <si>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</si>
  <si>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</si>
  <si>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</si>
  <si>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</si>
  <si>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</si>
  <si>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</si>
  <si>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</si>
  <si>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</si>
  <si>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</si>
  <si>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</si>
  <si>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</si>
  <si>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</si>
  <si>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</si>
  <si>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</si>
  <si>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</si>
  <si>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</si>
  <si>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</si>
  <si>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</si>
  <si>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</si>
  <si>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</si>
  <si>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</si>
  <si>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</si>
  <si>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</si>
  <si>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</si>
  <si>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</si>
  <si>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</si>
  <si>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</si>
  <si>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</si>
  <si>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</si>
  <si>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</si>
  <si>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</si>
  <si>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</si>
  <si>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</si>
  <si>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</si>
  <si>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</si>
  <si>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</si>
  <si>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</si>
  <si>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</si>
  <si>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</si>
  <si>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</si>
  <si>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</si>
  <si>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</si>
  <si>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</si>
  <si>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</si>
  <si>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</si>
  <si>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</si>
  <si>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</si>
  <si>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</si>
  <si>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</si>
  <si>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</si>
  <si>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</si>
  <si>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</si>
  <si>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</si>
  <si>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</si>
  <si>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</si>
  <si>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</si>
  <si>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</si>
  <si>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</si>
  <si>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</si>
  <si>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natural gas steam turbine</t>
  </si>
  <si>
    <t>natural gas combined cycle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</si>
  <si>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</si>
  <si>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</si>
  <si>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</si>
  <si>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</si>
  <si>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Unit: g CO2 captured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</si>
  <si>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</si>
  <si>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</si>
  <si>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</si>
  <si>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</si>
  <si>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</si>
  <si>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</si>
  <si>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</si>
  <si>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</si>
  <si>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</si>
  <si>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</si>
  <si>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</si>
  <si>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</si>
  <si>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</si>
  <si>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</si>
  <si>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</si>
  <si>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</si>
  <si>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</si>
  <si>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</si>
  <si>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</si>
  <si>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</si>
  <si>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</si>
  <si>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</si>
  <si>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</si>
  <si>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</si>
  <si>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</si>
  <si>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</si>
  <si>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</si>
  <si>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</si>
  <si>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</si>
  <si>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</si>
  <si>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</si>
  <si>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</si>
  <si>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</si>
  <si>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</si>
  <si>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</si>
  <si>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</si>
  <si>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</si>
  <si>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</si>
  <si>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</si>
  <si>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</si>
  <si>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</si>
  <si>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</si>
  <si>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</si>
  <si>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</si>
  <si>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</si>
  <si>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</si>
  <si>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</si>
  <si>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</si>
  <si>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</si>
  <si>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</si>
  <si>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</si>
  <si>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</si>
  <si>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</si>
  <si>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</si>
  <si>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</si>
  <si>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</si>
  <si>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</si>
  <si>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</si>
  <si>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</si>
  <si>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</si>
  <si>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</si>
  <si>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</si>
  <si>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</si>
  <si>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</si>
  <si>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</si>
  <si>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</si>
  <si>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</si>
  <si>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</si>
  <si>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</si>
  <si>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</si>
  <si>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</si>
  <si>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</si>
  <si>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</si>
  <si>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</si>
  <si>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</si>
  <si>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</si>
  <si>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</si>
  <si>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</si>
  <si>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</si>
  <si>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</si>
  <si>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</si>
  <si>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</si>
  <si>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</si>
  <si>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</si>
  <si>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</si>
  <si>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</si>
  <si>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</si>
  <si>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</si>
  <si>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</si>
  <si>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</si>
  <si>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</si>
  <si>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</si>
  <si>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</si>
  <si>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</si>
  <si>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</si>
  <si>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</si>
  <si>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</si>
  <si>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</si>
  <si>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</si>
  <si>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</si>
  <si>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</si>
  <si>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</si>
  <si>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</si>
  <si>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</si>
  <si>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</si>
  <si>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</si>
  <si>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</si>
  <si>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</si>
  <si>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</si>
  <si>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</si>
  <si>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</si>
  <si>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</si>
  <si>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</si>
  <si>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</si>
  <si>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</si>
  <si>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</si>
  <si>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</si>
  <si>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</si>
  <si>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</si>
  <si>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</si>
  <si>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</si>
  <si>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</si>
  <si>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</si>
  <si>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</si>
  <si>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</si>
  <si>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</si>
  <si>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</si>
  <si>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</si>
  <si>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</si>
  <si>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</si>
  <si>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</si>
  <si>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</si>
  <si>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</si>
  <si>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</si>
  <si>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</si>
  <si>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</si>
  <si>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</si>
  <si>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</si>
  <si>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</si>
  <si>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</si>
  <si>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</si>
  <si>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</si>
  <si>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</si>
  <si>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</si>
  <si>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</si>
  <si>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</si>
  <si>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</si>
  <si>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</si>
  <si>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</si>
  <si>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</si>
  <si>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</si>
  <si>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</si>
  <si>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</si>
  <si>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</si>
  <si>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</si>
  <si>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</si>
  <si>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</si>
  <si>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</si>
  <si>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</si>
  <si>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</si>
  <si>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</si>
  <si>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</si>
  <si>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</si>
  <si>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</si>
  <si>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</si>
  <si>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</si>
  <si>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</si>
  <si>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</si>
  <si>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</si>
  <si>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</si>
  <si>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</si>
  <si>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</si>
  <si>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</si>
  <si>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</si>
  <si>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</si>
  <si>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</si>
  <si>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</si>
  <si>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</si>
  <si>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</si>
  <si>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</si>
  <si>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</si>
  <si>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</si>
  <si>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</si>
  <si>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</si>
  <si>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</si>
  <si>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</si>
  <si>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</si>
  <si>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</si>
  <si>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</si>
  <si>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</si>
  <si>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</si>
  <si>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</si>
  <si>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</si>
  <si>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</si>
  <si>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</si>
  <si>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</si>
  <si>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</si>
  <si>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</si>
  <si>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</si>
  <si>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</si>
  <si>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</si>
  <si>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</si>
  <si>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</si>
  <si>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</si>
  <si>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</si>
  <si>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</si>
  <si>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</si>
  <si>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</si>
  <si>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</si>
  <si>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</si>
  <si>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</si>
  <si>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</si>
  <si>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</si>
  <si>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</si>
  <si>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</si>
  <si>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</si>
  <si>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</si>
  <si>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</si>
  <si>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</si>
  <si>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</si>
  <si>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</si>
  <si>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</si>
  <si>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</si>
  <si>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</si>
  <si>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</si>
  <si>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</si>
  <si>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</si>
  <si>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</si>
  <si>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</si>
  <si>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</si>
  <si>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</si>
  <si>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</si>
  <si>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</si>
  <si>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</si>
  <si>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</si>
  <si>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</si>
  <si>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</si>
  <si>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</si>
  <si>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</si>
  <si>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</si>
  <si>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</si>
  <si>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</si>
  <si>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</si>
  <si>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</si>
  <si>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</si>
  <si>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</si>
  <si>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</si>
  <si>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</si>
  <si>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</si>
  <si>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</si>
  <si>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</si>
  <si>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</si>
  <si>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</si>
  <si>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</si>
  <si>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</si>
  <si>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</si>
  <si>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</si>
  <si>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</si>
  <si>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</si>
  <si>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</si>
  <si>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</si>
  <si>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</si>
  <si>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</si>
  <si>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</si>
  <si>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</si>
  <si>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</si>
  <si>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</si>
  <si>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</si>
  <si>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</si>
  <si>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</si>
  <si>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</si>
  <si>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</si>
  <si>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</si>
  <si>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</si>
  <si>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</si>
  <si>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</si>
  <si>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</si>
  <si>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</si>
  <si>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</si>
  <si>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</si>
  <si>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</si>
  <si>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</si>
  <si>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</si>
  <si>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</si>
  <si>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</si>
  <si>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</si>
  <si>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</si>
  <si>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</si>
  <si>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</si>
  <si>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BFoCPAbS BAU Fraction of CCS Potential Achieved by Sector</t>
  </si>
  <si>
    <t>This variable specifies the fraction of CO2 emissions from each sector sequestered each year from CCS.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</si>
</sst>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A26" sqref="A26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464</v>
      </c>
    </row>
    <row r="3" spans="1:2" x14ac:dyDescent="0.25">
      <c r="A3" s="1" t="s">
        <v>43</v>
      </c>
      <c r="B3" s="10" t="s">
        <v>182</v>
      </c>
    </row>
    <row r="4" spans="1:2" x14ac:dyDescent="0.25">
      <c r="B4" t="s">
        <v>171</v>
      </c>
    </row>
    <row r="5" spans="1:2" x14ac:dyDescent="0.25">
      <c r="B5" s="8">
        <v>2023</v>
      </c>
    </row>
    <row r="6" spans="1:2" x14ac:dyDescent="0.25">
      <c r="B6" t="s">
        <v>170</v>
      </c>
    </row>
    <row r="7" spans="1:2" x14ac:dyDescent="0.25">
      <c r="B7" s="9" t="s">
        <v>172</v>
      </c>
    </row>
    <row r="8" spans="1:2" x14ac:dyDescent="0.25">
      <c r="B8" t="s">
        <v>173</v>
      </c>
    </row>
    <row r="9" spans="1:2" x14ac:dyDescent="0.25">
      <c r="B9" s="9"/>
    </row>
    <row r="10" spans="1:2" x14ac:dyDescent="0.25">
      <c r="B10" s="10" t="s">
        <v>177</v>
      </c>
    </row>
    <row r="11" spans="1:2" x14ac:dyDescent="0.25">
      <c r="B11" t="s">
        <v>41</v>
      </c>
    </row>
    <row r="12" spans="1:2" x14ac:dyDescent="0.25">
      <c r="B12" s="8">
        <v>2022</v>
      </c>
    </row>
    <row r="13" spans="1:2" x14ac:dyDescent="0.25">
      <c r="B13" t="s">
        <v>180</v>
      </c>
    </row>
    <row r="14" spans="1:2" x14ac:dyDescent="0.25">
      <c r="B14" s="37" t="s">
        <v>178</v>
      </c>
    </row>
    <row r="15" spans="1:2" x14ac:dyDescent="0.25">
      <c r="B15" t="s">
        <v>179</v>
      </c>
    </row>
    <row r="17" spans="1:5" x14ac:dyDescent="0.25">
      <c r="B17" s="10" t="s">
        <v>183</v>
      </c>
    </row>
    <row r="18" spans="1:5" x14ac:dyDescent="0.25">
      <c r="B18" s="8" t="s">
        <v>44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45</v>
      </c>
    </row>
    <row r="21" spans="1:5" x14ac:dyDescent="0.25">
      <c r="B21" s="11" t="s">
        <v>46</v>
      </c>
      <c r="C21" s="2"/>
    </row>
    <row r="22" spans="1:5" x14ac:dyDescent="0.25">
      <c r="B22" s="8" t="s">
        <v>47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465</v>
      </c>
    </row>
    <row r="27" spans="1:5" x14ac:dyDescent="0.25">
      <c r="A27" t="s">
        <v>184</v>
      </c>
    </row>
    <row r="28" spans="1:5" x14ac:dyDescent="0.25">
      <c r="B28" s="1"/>
    </row>
    <row r="29" spans="1:5" x14ac:dyDescent="0.25">
      <c r="A29" t="s">
        <v>49</v>
      </c>
    </row>
    <row r="30" spans="1:5" x14ac:dyDescent="0.25">
      <c r="A30" t="s">
        <v>50</v>
      </c>
      <c r="B30" s="1"/>
    </row>
    <row r="32" spans="1:5" x14ac:dyDescent="0.25">
      <c r="A32" t="s">
        <v>185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131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130</v>
      </c>
      <c r="B2" s="1" t="s">
        <v>129</v>
      </c>
      <c r="C2" s="1" t="s">
        <v>128</v>
      </c>
      <c r="D2" s="1" t="s">
        <v>127</v>
      </c>
      <c r="E2" s="19" t="s">
        <v>126</v>
      </c>
      <c r="F2" s="1" t="s">
        <v>125</v>
      </c>
      <c r="G2" s="1" t="s">
        <v>0</v>
      </c>
      <c r="H2" s="1" t="s">
        <v>124</v>
      </c>
      <c r="I2" s="1" t="s">
        <v>123</v>
      </c>
    </row>
    <row r="3" spans="1:9" x14ac:dyDescent="0.25">
      <c r="A3" t="s">
        <v>122</v>
      </c>
      <c r="B3" t="s">
        <v>68</v>
      </c>
      <c r="C3" t="s">
        <v>78</v>
      </c>
      <c r="D3" t="s">
        <v>59</v>
      </c>
      <c r="E3" s="8">
        <v>0.4</v>
      </c>
      <c r="F3" t="s">
        <v>66</v>
      </c>
      <c r="H3" t="s">
        <v>71</v>
      </c>
    </row>
    <row r="4" spans="1:9" x14ac:dyDescent="0.25">
      <c r="A4" t="s">
        <v>121</v>
      </c>
      <c r="B4" t="s">
        <v>68</v>
      </c>
      <c r="C4" t="s">
        <v>78</v>
      </c>
      <c r="D4" t="s">
        <v>58</v>
      </c>
      <c r="E4" s="8">
        <v>0.2</v>
      </c>
      <c r="F4" t="s">
        <v>66</v>
      </c>
    </row>
    <row r="5" spans="1:9" x14ac:dyDescent="0.25">
      <c r="A5" t="s">
        <v>120</v>
      </c>
      <c r="B5" t="s">
        <v>68</v>
      </c>
      <c r="C5" t="s">
        <v>78</v>
      </c>
      <c r="D5" t="s">
        <v>59</v>
      </c>
      <c r="E5" s="8">
        <v>7</v>
      </c>
      <c r="F5" t="s">
        <v>66</v>
      </c>
      <c r="H5" t="s">
        <v>71</v>
      </c>
    </row>
    <row r="6" spans="1:9" x14ac:dyDescent="0.25">
      <c r="A6" t="s">
        <v>119</v>
      </c>
      <c r="B6" t="s">
        <v>68</v>
      </c>
      <c r="C6" t="s">
        <v>112</v>
      </c>
      <c r="D6" t="s">
        <v>59</v>
      </c>
      <c r="E6" s="8">
        <v>1</v>
      </c>
      <c r="F6" t="s">
        <v>72</v>
      </c>
      <c r="H6" t="s">
        <v>71</v>
      </c>
    </row>
    <row r="7" spans="1:9" x14ac:dyDescent="0.25">
      <c r="A7" t="s">
        <v>118</v>
      </c>
      <c r="B7" t="s">
        <v>68</v>
      </c>
      <c r="C7" t="s">
        <v>78</v>
      </c>
      <c r="D7" t="s">
        <v>57</v>
      </c>
      <c r="E7" s="8">
        <v>3</v>
      </c>
      <c r="F7" t="s">
        <v>66</v>
      </c>
      <c r="H7" t="s">
        <v>117</v>
      </c>
      <c r="I7" s="9" t="s">
        <v>116</v>
      </c>
    </row>
    <row r="8" spans="1:9" x14ac:dyDescent="0.25">
      <c r="A8" t="s">
        <v>115</v>
      </c>
      <c r="B8" t="s">
        <v>68</v>
      </c>
      <c r="C8" t="s">
        <v>78</v>
      </c>
      <c r="D8" t="s">
        <v>59</v>
      </c>
      <c r="E8" s="8">
        <v>0.35</v>
      </c>
      <c r="F8" t="s">
        <v>66</v>
      </c>
      <c r="H8" t="s">
        <v>71</v>
      </c>
    </row>
    <row r="9" spans="1:9" x14ac:dyDescent="0.25">
      <c r="A9" t="s">
        <v>114</v>
      </c>
      <c r="B9" t="s">
        <v>68</v>
      </c>
      <c r="C9" t="s">
        <v>76</v>
      </c>
      <c r="D9" t="s">
        <v>87</v>
      </c>
      <c r="E9" s="8">
        <v>0.12</v>
      </c>
      <c r="F9" t="s">
        <v>66</v>
      </c>
    </row>
    <row r="10" spans="1:9" x14ac:dyDescent="0.25">
      <c r="A10" t="s">
        <v>113</v>
      </c>
      <c r="B10" t="s">
        <v>68</v>
      </c>
      <c r="C10" t="s">
        <v>112</v>
      </c>
      <c r="D10" t="s">
        <v>59</v>
      </c>
      <c r="E10" s="8">
        <v>0.7</v>
      </c>
      <c r="F10" t="s">
        <v>72</v>
      </c>
      <c r="H10" t="s">
        <v>71</v>
      </c>
    </row>
    <row r="11" spans="1:9" x14ac:dyDescent="0.25">
      <c r="A11" t="s">
        <v>111</v>
      </c>
      <c r="B11" t="s">
        <v>68</v>
      </c>
      <c r="C11" t="s">
        <v>78</v>
      </c>
      <c r="D11" t="s">
        <v>53</v>
      </c>
      <c r="E11" s="8">
        <v>0.28999999999999998</v>
      </c>
      <c r="F11" t="s">
        <v>66</v>
      </c>
    </row>
    <row r="12" spans="1:9" ht="105" x14ac:dyDescent="0.25">
      <c r="A12" t="s">
        <v>110</v>
      </c>
      <c r="B12" t="s">
        <v>68</v>
      </c>
      <c r="C12" t="s">
        <v>78</v>
      </c>
      <c r="D12" t="s">
        <v>59</v>
      </c>
      <c r="E12" s="8">
        <v>5</v>
      </c>
      <c r="F12" s="7" t="s">
        <v>109</v>
      </c>
      <c r="G12" s="7" t="s">
        <v>108</v>
      </c>
      <c r="H12" t="s">
        <v>71</v>
      </c>
    </row>
    <row r="13" spans="1:9" x14ac:dyDescent="0.25">
      <c r="A13" t="s">
        <v>107</v>
      </c>
      <c r="B13" t="s">
        <v>68</v>
      </c>
      <c r="C13" t="s">
        <v>78</v>
      </c>
      <c r="D13" t="s">
        <v>53</v>
      </c>
      <c r="E13" s="8">
        <v>0.1</v>
      </c>
      <c r="F13" t="s">
        <v>66</v>
      </c>
    </row>
    <row r="14" spans="1:9" x14ac:dyDescent="0.25">
      <c r="A14" t="s">
        <v>106</v>
      </c>
      <c r="B14" t="s">
        <v>68</v>
      </c>
      <c r="C14" t="s">
        <v>78</v>
      </c>
      <c r="D14" t="s">
        <v>58</v>
      </c>
      <c r="E14" s="8">
        <v>0.3</v>
      </c>
      <c r="F14" t="s">
        <v>66</v>
      </c>
    </row>
    <row r="15" spans="1:9" x14ac:dyDescent="0.25">
      <c r="A15" t="s">
        <v>105</v>
      </c>
      <c r="B15" t="s">
        <v>68</v>
      </c>
      <c r="C15" t="s">
        <v>104</v>
      </c>
      <c r="D15" t="s">
        <v>59</v>
      </c>
      <c r="E15" s="8">
        <v>4.5999999999999996</v>
      </c>
      <c r="F15" t="s">
        <v>66</v>
      </c>
      <c r="H15" t="s">
        <v>103</v>
      </c>
      <c r="I15" s="9" t="s">
        <v>102</v>
      </c>
    </row>
    <row r="16" spans="1:9" x14ac:dyDescent="0.25">
      <c r="A16" t="s">
        <v>101</v>
      </c>
      <c r="B16" s="18" t="s">
        <v>81</v>
      </c>
      <c r="C16" t="s">
        <v>78</v>
      </c>
      <c r="D16" t="s">
        <v>59</v>
      </c>
      <c r="E16" s="17">
        <v>0.9</v>
      </c>
      <c r="F16" t="s">
        <v>66</v>
      </c>
      <c r="H16" t="s">
        <v>71</v>
      </c>
    </row>
    <row r="17" spans="1:9" x14ac:dyDescent="0.25">
      <c r="A17" t="s">
        <v>100</v>
      </c>
      <c r="B17" t="s">
        <v>68</v>
      </c>
      <c r="C17" t="s">
        <v>78</v>
      </c>
      <c r="D17" t="s">
        <v>58</v>
      </c>
      <c r="E17" s="8">
        <v>1</v>
      </c>
      <c r="F17" t="s">
        <v>66</v>
      </c>
      <c r="H17" t="s">
        <v>99</v>
      </c>
      <c r="I17" s="9" t="s">
        <v>98</v>
      </c>
    </row>
    <row r="18" spans="1:9" x14ac:dyDescent="0.25">
      <c r="A18" t="s">
        <v>97</v>
      </c>
      <c r="B18" t="s">
        <v>68</v>
      </c>
      <c r="C18" t="s">
        <v>78</v>
      </c>
      <c r="D18" t="s">
        <v>56</v>
      </c>
      <c r="E18" s="8">
        <v>1</v>
      </c>
      <c r="F18" t="s">
        <v>66</v>
      </c>
      <c r="H18" t="s">
        <v>96</v>
      </c>
      <c r="I18" s="9" t="s">
        <v>95</v>
      </c>
    </row>
    <row r="19" spans="1:9" x14ac:dyDescent="0.25">
      <c r="A19" t="s">
        <v>94</v>
      </c>
      <c r="B19" t="s">
        <v>68</v>
      </c>
      <c r="C19" t="s">
        <v>67</v>
      </c>
      <c r="D19" t="s">
        <v>80</v>
      </c>
      <c r="E19" s="8">
        <v>1</v>
      </c>
      <c r="F19" t="s">
        <v>66</v>
      </c>
      <c r="H19" t="s">
        <v>71</v>
      </c>
    </row>
    <row r="20" spans="1:9" x14ac:dyDescent="0.25">
      <c r="A20" t="s">
        <v>93</v>
      </c>
      <c r="B20" t="s">
        <v>68</v>
      </c>
      <c r="C20" t="s">
        <v>92</v>
      </c>
      <c r="D20" t="s">
        <v>59</v>
      </c>
      <c r="E20" s="8">
        <v>0.8</v>
      </c>
      <c r="F20" t="s">
        <v>66</v>
      </c>
      <c r="H20" t="s">
        <v>71</v>
      </c>
    </row>
    <row r="21" spans="1:9" x14ac:dyDescent="0.25">
      <c r="A21" t="s">
        <v>91</v>
      </c>
      <c r="B21" t="s">
        <v>68</v>
      </c>
      <c r="C21" t="s">
        <v>67</v>
      </c>
      <c r="D21" t="s">
        <v>90</v>
      </c>
      <c r="E21" s="8">
        <v>1.2</v>
      </c>
      <c r="F21" t="s">
        <v>72</v>
      </c>
      <c r="H21" t="s">
        <v>65</v>
      </c>
      <c r="I21" s="9" t="s">
        <v>89</v>
      </c>
    </row>
    <row r="22" spans="1:9" x14ac:dyDescent="0.25">
      <c r="A22" t="s">
        <v>88</v>
      </c>
      <c r="B22" t="s">
        <v>68</v>
      </c>
      <c r="C22" t="s">
        <v>76</v>
      </c>
      <c r="D22" t="s">
        <v>87</v>
      </c>
      <c r="E22" s="8">
        <v>0.1</v>
      </c>
      <c r="F22" t="s">
        <v>66</v>
      </c>
    </row>
    <row r="23" spans="1:9" x14ac:dyDescent="0.25">
      <c r="A23" t="s">
        <v>86</v>
      </c>
      <c r="B23" t="s">
        <v>68</v>
      </c>
      <c r="C23" t="s">
        <v>85</v>
      </c>
      <c r="D23" t="s">
        <v>54</v>
      </c>
      <c r="E23" s="8">
        <v>0.8</v>
      </c>
      <c r="F23" t="s">
        <v>66</v>
      </c>
      <c r="H23" t="s">
        <v>84</v>
      </c>
      <c r="I23" s="9" t="s">
        <v>83</v>
      </c>
    </row>
    <row r="24" spans="1:9" x14ac:dyDescent="0.25">
      <c r="A24" t="s">
        <v>82</v>
      </c>
      <c r="B24" s="18" t="s">
        <v>81</v>
      </c>
      <c r="C24" t="s">
        <v>78</v>
      </c>
      <c r="D24" t="s">
        <v>80</v>
      </c>
      <c r="E24" s="17">
        <v>1.4</v>
      </c>
      <c r="F24" t="s">
        <v>66</v>
      </c>
      <c r="H24" t="s">
        <v>71</v>
      </c>
    </row>
    <row r="25" spans="1:9" x14ac:dyDescent="0.25">
      <c r="A25" t="s">
        <v>79</v>
      </c>
      <c r="B25" t="s">
        <v>68</v>
      </c>
      <c r="C25" t="s">
        <v>78</v>
      </c>
      <c r="D25" t="s">
        <v>53</v>
      </c>
      <c r="E25" s="8">
        <v>1</v>
      </c>
      <c r="F25" t="s">
        <v>72</v>
      </c>
    </row>
    <row r="26" spans="1:9" x14ac:dyDescent="0.25">
      <c r="A26" t="s">
        <v>77</v>
      </c>
      <c r="B26" t="s">
        <v>68</v>
      </c>
      <c r="C26" t="s">
        <v>76</v>
      </c>
      <c r="D26" t="s">
        <v>59</v>
      </c>
      <c r="E26" s="8">
        <v>0.6</v>
      </c>
      <c r="F26" t="s">
        <v>66</v>
      </c>
      <c r="H26" t="s">
        <v>71</v>
      </c>
    </row>
    <row r="27" spans="1:9" x14ac:dyDescent="0.25">
      <c r="A27" t="s">
        <v>75</v>
      </c>
      <c r="B27" t="s">
        <v>68</v>
      </c>
      <c r="C27" t="s">
        <v>74</v>
      </c>
      <c r="D27" t="s">
        <v>59</v>
      </c>
      <c r="E27" s="8">
        <v>4</v>
      </c>
      <c r="F27" t="s">
        <v>72</v>
      </c>
      <c r="H27" t="s">
        <v>71</v>
      </c>
    </row>
    <row r="28" spans="1:9" x14ac:dyDescent="0.25">
      <c r="A28" t="s">
        <v>73</v>
      </c>
      <c r="B28" t="s">
        <v>68</v>
      </c>
      <c r="C28" t="s">
        <v>73</v>
      </c>
      <c r="D28" t="s">
        <v>59</v>
      </c>
      <c r="E28" s="8">
        <v>2.1</v>
      </c>
      <c r="F28" t="s">
        <v>72</v>
      </c>
      <c r="H28" t="s">
        <v>71</v>
      </c>
    </row>
    <row r="29" spans="1:9" x14ac:dyDescent="0.25">
      <c r="A29" t="s">
        <v>70</v>
      </c>
      <c r="B29" t="s">
        <v>68</v>
      </c>
      <c r="C29" t="s">
        <v>67</v>
      </c>
      <c r="D29" t="s">
        <v>58</v>
      </c>
      <c r="E29" s="8">
        <v>0.3</v>
      </c>
      <c r="F29" t="s">
        <v>66</v>
      </c>
    </row>
    <row r="30" spans="1:9" x14ac:dyDescent="0.25">
      <c r="A30" t="s">
        <v>69</v>
      </c>
      <c r="B30" t="s">
        <v>68</v>
      </c>
      <c r="C30" t="s">
        <v>67</v>
      </c>
      <c r="D30" t="s">
        <v>55</v>
      </c>
      <c r="E30" s="8">
        <v>1.4</v>
      </c>
      <c r="F30" t="s">
        <v>66</v>
      </c>
      <c r="H30" t="s">
        <v>65</v>
      </c>
      <c r="I30" s="9" t="s">
        <v>64</v>
      </c>
    </row>
    <row r="34" spans="1:3" x14ac:dyDescent="0.25">
      <c r="A34" s="16" t="s">
        <v>63</v>
      </c>
      <c r="B34" s="15"/>
    </row>
    <row r="35" spans="1:3" x14ac:dyDescent="0.25">
      <c r="A35" t="s">
        <v>62</v>
      </c>
      <c r="B35" s="3">
        <f>SUM(E3:E5,E7:E9,E11:E15,E17:E20,E22:E23,E26,E29:E30)</f>
        <v>28.360000000000003</v>
      </c>
    </row>
    <row r="36" spans="1:3" x14ac:dyDescent="0.25">
      <c r="A36" t="s">
        <v>61</v>
      </c>
      <c r="B36">
        <f>SUM(E6,E10,E21,E25,E27:E28)</f>
        <v>10</v>
      </c>
    </row>
    <row r="39" spans="1:3" x14ac:dyDescent="0.25">
      <c r="A39" s="14" t="s">
        <v>60</v>
      </c>
      <c r="B39" s="13"/>
    </row>
    <row r="40" spans="1:3" x14ac:dyDescent="0.25">
      <c r="A40" t="s">
        <v>59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58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57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56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55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54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53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52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51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167</v>
      </c>
      <c r="B1" s="5"/>
      <c r="C1" s="5"/>
    </row>
    <row r="2" spans="1:3" x14ac:dyDescent="0.25">
      <c r="A2" s="4" t="s">
        <v>164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166</v>
      </c>
    </row>
    <row r="6" spans="1:3" x14ac:dyDescent="0.25">
      <c r="A6">
        <v>2025</v>
      </c>
      <c r="B6">
        <v>272</v>
      </c>
      <c r="C6" t="s">
        <v>166</v>
      </c>
    </row>
    <row r="8" spans="1:3" x14ac:dyDescent="0.25">
      <c r="A8" s="6" t="s">
        <v>165</v>
      </c>
      <c r="B8" s="5"/>
      <c r="C8" s="5"/>
    </row>
    <row r="9" spans="1:3" x14ac:dyDescent="0.25">
      <c r="A9" s="4" t="s">
        <v>164</v>
      </c>
    </row>
    <row r="10" spans="1:3" x14ac:dyDescent="0.25">
      <c r="A10" s="36" t="s">
        <v>163</v>
      </c>
      <c r="B10" s="36" t="s">
        <v>162</v>
      </c>
      <c r="C10" s="1" t="s">
        <v>161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143</v>
      </c>
    </row>
    <row r="12" spans="1:3" x14ac:dyDescent="0.25">
      <c r="A12" s="34">
        <v>0.34</v>
      </c>
      <c r="B12" s="35">
        <f t="shared" si="0"/>
        <v>0.3300970873786408</v>
      </c>
      <c r="C12" t="s">
        <v>160</v>
      </c>
    </row>
    <row r="13" spans="1:3" x14ac:dyDescent="0.25">
      <c r="A13" s="34">
        <v>0.03</v>
      </c>
      <c r="B13" s="35">
        <f t="shared" si="0"/>
        <v>2.9126213592233007E-2</v>
      </c>
      <c r="C13" t="s">
        <v>159</v>
      </c>
    </row>
    <row r="14" spans="1:3" x14ac:dyDescent="0.25">
      <c r="A14" s="34">
        <v>0.03</v>
      </c>
      <c r="B14" s="35">
        <f t="shared" si="0"/>
        <v>2.9126213592233007E-2</v>
      </c>
      <c r="C14" t="s">
        <v>158</v>
      </c>
    </row>
    <row r="15" spans="1:3" x14ac:dyDescent="0.25">
      <c r="A15" s="34">
        <v>0.02</v>
      </c>
      <c r="B15" s="35">
        <f t="shared" si="0"/>
        <v>1.9417475728155338E-2</v>
      </c>
      <c r="C15" t="s">
        <v>157</v>
      </c>
    </row>
    <row r="16" spans="1:3" x14ac:dyDescent="0.25">
      <c r="A16" s="34">
        <v>0.04</v>
      </c>
      <c r="B16" s="35">
        <f t="shared" si="0"/>
        <v>3.8834951456310676E-2</v>
      </c>
      <c r="C16" t="s">
        <v>156</v>
      </c>
    </row>
    <row r="18" spans="1:2" x14ac:dyDescent="0.25">
      <c r="A18" s="6" t="s">
        <v>48</v>
      </c>
      <c r="B18" s="5"/>
    </row>
    <row r="19" spans="1:2" x14ac:dyDescent="0.25">
      <c r="A19" s="4" t="s">
        <v>155</v>
      </c>
    </row>
    <row r="20" spans="1:2" x14ac:dyDescent="0.25">
      <c r="A20" s="4" t="s">
        <v>154</v>
      </c>
    </row>
    <row r="21" spans="1:2" x14ac:dyDescent="0.25">
      <c r="A21" s="34">
        <v>0.7</v>
      </c>
    </row>
    <row r="22" spans="1:2" x14ac:dyDescent="0.25">
      <c r="A22" s="34" t="s">
        <v>153</v>
      </c>
    </row>
    <row r="24" spans="1:2" x14ac:dyDescent="0.25">
      <c r="A24" s="6" t="s">
        <v>152</v>
      </c>
      <c r="B24" s="5"/>
    </row>
    <row r="25" spans="1:2" x14ac:dyDescent="0.25">
      <c r="A25" s="1" t="s">
        <v>151</v>
      </c>
    </row>
    <row r="26" spans="1:2" x14ac:dyDescent="0.25">
      <c r="A26" s="4" t="s">
        <v>150</v>
      </c>
    </row>
    <row r="27" spans="1:2" x14ac:dyDescent="0.25">
      <c r="A27">
        <v>70</v>
      </c>
      <c r="B27" t="s">
        <v>149</v>
      </c>
    </row>
    <row r="28" spans="1:2" x14ac:dyDescent="0.25">
      <c r="A28" s="4" t="s">
        <v>148</v>
      </c>
    </row>
    <row r="29" spans="1:2" x14ac:dyDescent="0.25">
      <c r="A29">
        <v>80</v>
      </c>
      <c r="B29" t="s">
        <v>147</v>
      </c>
    </row>
    <row r="30" spans="1:2" x14ac:dyDescent="0.25">
      <c r="A30" t="s">
        <v>146</v>
      </c>
    </row>
    <row r="31" spans="1:2" x14ac:dyDescent="0.25">
      <c r="A31" s="3">
        <f>B5*B12</f>
        <v>82.524271844660205</v>
      </c>
      <c r="B31" t="s">
        <v>145</v>
      </c>
    </row>
    <row r="32" spans="1:2" ht="15.75" thickBot="1" x14ac:dyDescent="0.3"/>
    <row r="33" spans="1:8" x14ac:dyDescent="0.25">
      <c r="A33" s="33" t="s">
        <v>144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143</v>
      </c>
      <c r="C34" s="29" t="s">
        <v>66</v>
      </c>
      <c r="D34" s="29" t="s">
        <v>142</v>
      </c>
      <c r="E34" s="29" t="s">
        <v>141</v>
      </c>
      <c r="F34" s="29" t="s">
        <v>140</v>
      </c>
      <c r="G34" s="30" t="s">
        <v>139</v>
      </c>
      <c r="H34" s="29" t="s">
        <v>138</v>
      </c>
    </row>
    <row r="35" spans="1:8" x14ac:dyDescent="0.25">
      <c r="A35" s="28" t="s">
        <v>137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136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135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134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133</v>
      </c>
    </row>
    <row r="45" spans="1:8" x14ac:dyDescent="0.25">
      <c r="A45" s="12">
        <f>C36/A42</f>
        <v>0.87296479384337322</v>
      </c>
    </row>
    <row r="47" spans="1:8" x14ac:dyDescent="0.25">
      <c r="A47" s="1" t="s">
        <v>132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19" workbookViewId="0">
      <selection activeCell="C45" sqref="C4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42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16</v>
      </c>
    </row>
    <row r="28" spans="1:8" x14ac:dyDescent="0.25">
      <c r="A28" t="s">
        <v>17</v>
      </c>
    </row>
    <row r="29" spans="1:8" x14ac:dyDescent="0.25">
      <c r="A29" t="s">
        <v>18</v>
      </c>
    </row>
    <row r="30" spans="1:8" x14ac:dyDescent="0.25">
      <c r="A30" t="s">
        <v>19</v>
      </c>
    </row>
    <row r="31" spans="1:8" x14ac:dyDescent="0.25">
      <c r="A31" t="s">
        <v>20</v>
      </c>
    </row>
    <row r="32" spans="1:8" x14ac:dyDescent="0.25">
      <c r="A32" t="s">
        <v>21</v>
      </c>
    </row>
    <row r="33" spans="1:5" x14ac:dyDescent="0.25">
      <c r="A33" t="s">
        <v>22</v>
      </c>
    </row>
    <row r="34" spans="1:5" x14ac:dyDescent="0.25">
      <c r="A34" t="s">
        <v>23</v>
      </c>
    </row>
    <row r="35" spans="1:5" x14ac:dyDescent="0.25">
      <c r="A35" t="s">
        <v>24</v>
      </c>
      <c r="B35">
        <v>0</v>
      </c>
      <c r="C35">
        <v>0</v>
      </c>
      <c r="D35">
        <v>60</v>
      </c>
      <c r="E35" t="s">
        <v>181</v>
      </c>
    </row>
    <row r="36" spans="1:5" x14ac:dyDescent="0.25">
      <c r="A36" t="s">
        <v>25</v>
      </c>
      <c r="B36">
        <v>2</v>
      </c>
      <c r="C36">
        <v>53</v>
      </c>
      <c r="D36">
        <v>53</v>
      </c>
      <c r="E36" t="s">
        <v>175</v>
      </c>
    </row>
    <row r="37" spans="1:5" x14ac:dyDescent="0.25">
      <c r="A37" t="s">
        <v>26</v>
      </c>
    </row>
    <row r="38" spans="1:5" x14ac:dyDescent="0.25">
      <c r="A38" t="s">
        <v>27</v>
      </c>
    </row>
    <row r="39" spans="1:5" x14ac:dyDescent="0.25">
      <c r="A39" t="s">
        <v>28</v>
      </c>
      <c r="B39">
        <v>0</v>
      </c>
      <c r="C39">
        <v>0</v>
      </c>
      <c r="D39">
        <v>50</v>
      </c>
    </row>
    <row r="40" spans="1:5" x14ac:dyDescent="0.25">
      <c r="A40" t="s">
        <v>29</v>
      </c>
      <c r="B40">
        <v>0</v>
      </c>
      <c r="C40">
        <v>0</v>
      </c>
      <c r="D40">
        <v>14</v>
      </c>
    </row>
    <row r="41" spans="1:5" x14ac:dyDescent="0.25">
      <c r="A41" t="s">
        <v>30</v>
      </c>
    </row>
    <row r="42" spans="1:5" x14ac:dyDescent="0.25">
      <c r="A42" t="s">
        <v>31</v>
      </c>
    </row>
    <row r="43" spans="1:5" x14ac:dyDescent="0.25">
      <c r="A43" t="s">
        <v>32</v>
      </c>
    </row>
    <row r="44" spans="1:5" x14ac:dyDescent="0.25">
      <c r="A44" t="s">
        <v>33</v>
      </c>
    </row>
    <row r="45" spans="1:5" x14ac:dyDescent="0.25">
      <c r="A45" t="s">
        <v>34</v>
      </c>
    </row>
    <row r="46" spans="1:5" x14ac:dyDescent="0.25">
      <c r="A46" t="s">
        <v>35</v>
      </c>
    </row>
    <row r="47" spans="1:5" x14ac:dyDescent="0.25">
      <c r="A47" t="s">
        <v>36</v>
      </c>
    </row>
    <row r="48" spans="1:5" x14ac:dyDescent="0.25">
      <c r="A48" t="s">
        <v>37</v>
      </c>
    </row>
    <row r="49" spans="1:5" x14ac:dyDescent="0.25">
      <c r="A49" t="s">
        <v>38</v>
      </c>
      <c r="B49">
        <v>14</v>
      </c>
      <c r="C49">
        <v>17</v>
      </c>
      <c r="D49">
        <v>17</v>
      </c>
    </row>
    <row r="50" spans="1:5" x14ac:dyDescent="0.25">
      <c r="A50" t="s">
        <v>39</v>
      </c>
    </row>
    <row r="51" spans="1:5" x14ac:dyDescent="0.25">
      <c r="A51" t="s">
        <v>40</v>
      </c>
    </row>
    <row r="53" spans="1:5" x14ac:dyDescent="0.25">
      <c r="A53" t="s">
        <v>138</v>
      </c>
      <c r="C53">
        <f>SUM(C27:C51)</f>
        <v>70</v>
      </c>
      <c r="D53">
        <f>SUM(D27:D51)</f>
        <v>194</v>
      </c>
      <c r="E53" t="s">
        <v>176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186</v>
      </c>
    </row>
    <row r="3" spans="1:31" x14ac:dyDescent="0.25">
      <c r="A3" t="s">
        <v>187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188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189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190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191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192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193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194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195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196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197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198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200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201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202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203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204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205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206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207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208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209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210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211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212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187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213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214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215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216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217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218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219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220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229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232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237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240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241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242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243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245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246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247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249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250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251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252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254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256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257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259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260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261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263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264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265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266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267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268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269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270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271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272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273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274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275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276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277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278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279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280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281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282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283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284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285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286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287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288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289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290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291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292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294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295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296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297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298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299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300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301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302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303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304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305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306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307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308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309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310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311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312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313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314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315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316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317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318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319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320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321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322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323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325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326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327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329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330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331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332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333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334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335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336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337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338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342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343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344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345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346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347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348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349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350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351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354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355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356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357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358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359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360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361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362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363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364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365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366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367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369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370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371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372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373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375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376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378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380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381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382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383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384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386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388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389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390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391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392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393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394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395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396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397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398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400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402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403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404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405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406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407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408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409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410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411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412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413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414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415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416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417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418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419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420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422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423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424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427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428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429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430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431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432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433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434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435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436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437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438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439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440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441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442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443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444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445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446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447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448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449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450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451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452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453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454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455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456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457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458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459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461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462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463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E18"/>
  <sheetViews>
    <sheetView topLeftCell="A4" workbookViewId="0">
      <selection activeCell="F31" sqref="F31"/>
    </sheetView>
  </sheetViews>
  <sheetFormatPr defaultRowHeight="15" x14ac:dyDescent="0.25"/>
  <cols>
    <col min="1" max="1" width="44.85546875" customWidth="1"/>
  </cols>
  <sheetData>
    <row r="1" spans="1:31" x14ac:dyDescent="0.25">
      <c r="A1" s="4" t="s">
        <v>174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s="5" customFormat="1" x14ac:dyDescent="0.25">
      <c r="A5" s="5" t="s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s="5" customFormat="1" x14ac:dyDescent="0.25">
      <c r="A6" s="5" t="s">
        <v>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s="5" customFormat="1" x14ac:dyDescent="0.25">
      <c r="A7" s="5" t="s">
        <v>11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s="5" customFormat="1" x14ac:dyDescent="0.25">
      <c r="A8" s="5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s="5" customFormat="1" x14ac:dyDescent="0.25">
      <c r="A9" s="5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s="5" customFormat="1" x14ac:dyDescent="0.25">
      <c r="A11" s="5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s="5" customFormat="1" x14ac:dyDescent="0.25">
      <c r="A15" s="5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F31" sqref="F31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174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24</v>
      </c>
      <c r="B10" s="38">
        <f>MAX(TREND('Current and Planned Capacity'!$B$35:$C$35,'Current and Planned Capacity'!$B$26:$C$26,'BFoCPAbS-industry-energyEmis'!B1),0)*'Capacity Factor Data'!$A$45*10^12/'BAU Emissions'!B282</f>
        <v>0</v>
      </c>
      <c r="C10" s="38">
        <f>MAX(TREND('Current and Planned Capacity'!$B$35:$C$35,'Current and Planned Capacity'!$B$26:$C$26,'BFoCPAbS-industry-energyEmis'!C1),0)*'Capacity Factor Data'!$A$45*10^12/'BAU Emissions'!C282</f>
        <v>0</v>
      </c>
      <c r="D10" s="38">
        <f>MAX(TREND('Current and Planned Capacity'!$B$35:$C$35,'Current and Planned Capacity'!$B$26:$C$26,'BFoCPAbS-industry-energyEmis'!D1),0)*'Capacity Factor Data'!$A$45*10^12/'BAU Emissions'!D282</f>
        <v>0</v>
      </c>
      <c r="E10" s="38">
        <f>MAX(TREND('Current and Planned Capacity'!$B$35:$C$35,'Current and Planned Capacity'!$B$26:$C$26,'BFoCPAbS-industry-energyEmis'!E1),0)*'Capacity Factor Data'!$A$45*10^12/'BAU Emissions'!E282</f>
        <v>0</v>
      </c>
      <c r="F10" s="38">
        <f>MAX(TREND('Current and Planned Capacity'!$B$35:$C$35,'Current and Planned Capacity'!$B$26:$C$26,'BFoCPAbS-industry-energyEmis'!F1),0)*'Capacity Factor Data'!$A$45*10^12/'BAU Emissions'!F282</f>
        <v>0</v>
      </c>
      <c r="G10" s="38">
        <f>MAX(TREND('Current and Planned Capacity'!$B$35:$C$35,'Current and Planned Capacity'!$B$26:$C$26,'BFoCPAbS-industry-energyEmis'!G1),0)*'Capacity Factor Data'!$A$45*10^12/'BAU Emissions'!G282</f>
        <v>0</v>
      </c>
      <c r="H10" s="38">
        <f>MAX(TREND('Current and Planned Capacity'!$B$35:$C$35,'Current and Planned Capacity'!$B$26:$C$26,'BFoCPAbS-industry-energyEmis'!H1),0)*'Capacity Factor Data'!$A$45*10^12/'BAU Emissions'!H282</f>
        <v>0</v>
      </c>
      <c r="I10" s="38">
        <f>MAX(TREND('Current and Planned Capacity'!$B$35:$C$35,'Current and Planned Capacity'!$B$26:$C$26,'BFoCPAbS-industry-energyEmis'!I1),0)*'Capacity Factor Data'!$A$45*10^12/'BAU Emissions'!I282</f>
        <v>0</v>
      </c>
      <c r="J10" s="38">
        <f>MAX(TREND('Current and Planned Capacity'!$B$35:$C$35,'Current and Planned Capacity'!$B$26:$C$26,'BFoCPAbS-industry-energyEmis'!J1),0)*'Capacity Factor Data'!$A$45*10^12/'BAU Emissions'!J282</f>
        <v>0</v>
      </c>
      <c r="K10" s="38">
        <f>MAX(TREND('Current and Planned Capacity'!$B$35:$C$35,'Current and Planned Capacity'!$B$26:$C$26,'BFoCPAbS-industry-energyEmis'!K1),0)*'Capacity Factor Data'!$A$45*10^12/'BAU Emissions'!K282</f>
        <v>0</v>
      </c>
      <c r="L10" s="38">
        <f>(MAX(TREND('Current and Planned Capacity'!$C$35:$D$35,'Current and Planned Capacity'!$C$26:$D$26,'BFoCPAbS-industry-energyEmis'!L1),0)*'Capacity Factor Data'!$A$45*10^12)/'BAU Emissions'!L282</f>
        <v>5.0204556960035375E-2</v>
      </c>
      <c r="M10" s="38">
        <f>(MAX(TREND('Current and Planned Capacity'!$C$35:$D$35,'Current and Planned Capacity'!$C$26:$D$26,'BFoCPAbS-industry-energyEmis'!M1),0)*'Capacity Factor Data'!$A$45*10^12)/'BAU Emissions'!M282</f>
        <v>0.10020510951805547</v>
      </c>
      <c r="N10" s="38">
        <f>(MAX(TREND('Current and Planned Capacity'!$C$35:$D$35,'Current and Planned Capacity'!$C$26:$D$26,'BFoCPAbS-industry-energyEmis'!N1),0)*'Capacity Factor Data'!$A$45*10^12)/'BAU Emissions'!N282</f>
        <v>0.1507214436468049</v>
      </c>
      <c r="O10" s="38">
        <f>(MAX(TREND('Current and Planned Capacity'!$C$35:$D$35,'Current and Planned Capacity'!$C$26:$D$26,'BFoCPAbS-industry-energyEmis'!O1),0)*'Capacity Factor Data'!$A$45*10^12)/'BAU Emissions'!O282</f>
        <v>0.19945692494153741</v>
      </c>
      <c r="P10" s="38">
        <f>(MAX(TREND('Current and Planned Capacity'!$C$35:$D$35,'Current and Planned Capacity'!$C$26:$D$26,'BFoCPAbS-industry-energyEmis'!P1),0)*'Capacity Factor Data'!$A$45*10^12)/'BAU Emissions'!P282</f>
        <v>0.24922281090780038</v>
      </c>
      <c r="Q10" s="38">
        <f>(MAX(TREND('Current and Planned Capacity'!$C$35:$D$35,'Current and Planned Capacity'!$C$26:$D$26,'BFoCPAbS-industry-energyEmis'!Q1),0)*'Capacity Factor Data'!$A$45*10^12)/'BAU Emissions'!Q282</f>
        <v>0.29903009479784193</v>
      </c>
      <c r="R10" s="38">
        <f>(MAX(TREND('Current and Planned Capacity'!$C$35:$D$35,'Current and Planned Capacity'!$C$26:$D$26,'BFoCPAbS-industry-energyEmis'!R1),0)*'Capacity Factor Data'!$A$45*10^12)/'BAU Emissions'!R282</f>
        <v>0.34856695888923633</v>
      </c>
      <c r="S10" s="38">
        <f>(MAX(TREND('Current and Planned Capacity'!$C$35:$D$35,'Current and Planned Capacity'!$C$26:$D$26,'BFoCPAbS-industry-energyEmis'!S1),0)*'Capacity Factor Data'!$A$45*10^12)/'BAU Emissions'!S282</f>
        <v>0.39720859939808978</v>
      </c>
      <c r="T10" s="38">
        <f>(MAX(TREND('Current and Planned Capacity'!$C$35:$D$35,'Current and Planned Capacity'!$C$26:$D$26,'BFoCPAbS-industry-energyEmis'!T1),0)*'Capacity Factor Data'!$A$45*10^12)/'BAU Emissions'!T282</f>
        <v>0.44540976547186162</v>
      </c>
      <c r="U10" s="38">
        <f>(MAX(TREND('Current and Planned Capacity'!$C$35:$D$35,'Current and Planned Capacity'!$C$26:$D$26,'BFoCPAbS-industry-energyEmis'!U1),0)*'Capacity Factor Data'!$A$45*10^12)/'BAU Emissions'!U282</f>
        <v>0.49420723985629067</v>
      </c>
      <c r="V10" s="38">
        <f>(MAX(TREND('Current and Planned Capacity'!$C$35:$D$35,'Current and Planned Capacity'!$C$26:$D$26,'BFoCPAbS-industry-energyEmis'!V1),0)*'Capacity Factor Data'!$A$45*10^12)/'BAU Emissions'!V282</f>
        <v>0.54117493982699039</v>
      </c>
      <c r="W10" s="38">
        <f>(MAX(TREND('Current and Planned Capacity'!$C$35:$D$35,'Current and Planned Capacity'!$C$26:$D$26,'BFoCPAbS-industry-energyEmis'!W1),0)*'Capacity Factor Data'!$A$45*10^12)/'BAU Emissions'!W282</f>
        <v>0.58969359265001076</v>
      </c>
      <c r="X10" s="38">
        <f>(MAX(TREND('Current and Planned Capacity'!$C$35:$D$35,'Current and Planned Capacity'!$C$26:$D$26,'BFoCPAbS-industry-energyEmis'!X1),0)*'Capacity Factor Data'!$A$45*10^12)/'BAU Emissions'!X282</f>
        <v>0.63835081162465501</v>
      </c>
      <c r="Y10" s="38">
        <f>(MAX(TREND('Current and Planned Capacity'!$C$35:$D$35,'Current and Planned Capacity'!$C$26:$D$26,'BFoCPAbS-industry-energyEmis'!Y1),0)*'Capacity Factor Data'!$A$45*10^12)/'BAU Emissions'!Y282</f>
        <v>0.68624554301044027</v>
      </c>
      <c r="Z10" s="38">
        <f>(MAX(TREND('Current and Planned Capacity'!$C$35:$D$35,'Current and Planned Capacity'!$C$26:$D$26,'BFoCPAbS-industry-energyEmis'!Z1),0)*'Capacity Factor Data'!$A$45*10^12)/'BAU Emissions'!Z282</f>
        <v>0.73359719115552768</v>
      </c>
      <c r="AA10" s="38">
        <f>(MAX(TREND('Current and Planned Capacity'!$C$35:$D$35,'Current and Planned Capacity'!$C$26:$D$26,'BFoCPAbS-industry-energyEmis'!AA1),0)*'Capacity Factor Data'!$A$45*10^12)/'BAU Emissions'!AA282</f>
        <v>0.7914028342347037</v>
      </c>
      <c r="AB10" s="38">
        <f>(MAX(TREND('Current and Planned Capacity'!$C$35:$D$35,'Current and Planned Capacity'!$C$26:$D$26,'BFoCPAbS-industry-energyEmis'!AB1),0)*'Capacity Factor Data'!$A$45*10^12)/'BAU Emissions'!AB282</f>
        <v>0.8372081665644151</v>
      </c>
      <c r="AC10" s="38">
        <f>(MAX(TREND('Current and Planned Capacity'!$C$35:$D$35,'Current and Planned Capacity'!$C$26:$D$26,'BFoCPAbS-industry-energyEmis'!AC1),0)*'Capacity Factor Data'!$A$45*10^12)/'BAU Emissions'!AC282</f>
        <v>0.875876637615156</v>
      </c>
      <c r="AD10" s="38">
        <f>(MAX(TREND('Current and Planned Capacity'!$C$35:$D$35,'Current and Planned Capacity'!$C$26:$D$26,'BFoCPAbS-industry-energyEmis'!AD1),0)*'Capacity Factor Data'!$A$45*10^12)/'BAU Emissions'!AD282</f>
        <v>0.9214744843594046</v>
      </c>
      <c r="AE10" s="38">
        <f>(MAX(TREND('Current and Planned Capacity'!$C$35:$D$35,'Current and Planned Capacity'!$C$26:$D$26,'BFoCPAbS-industry-energyEmis'!AE1),0)*'Capacity Factor Data'!$A$45*10^12)/'BAU Emissions'!AE282</f>
        <v>0.97234957582328108</v>
      </c>
    </row>
    <row r="11" spans="1:31" x14ac:dyDescent="0.25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L36" sqref="L36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25</v>
      </c>
      <c r="B11" s="38">
        <f>MAX(TREND('Current and Planned Capacity'!$B$36:$C$36,'Current and Planned Capacity'!$B$26:$C$26,'BFoCPAbS-industry-processEmis'!B$1),0)*'Capacity Factor Data'!$A$45*10^12/'BAU Emissions'!B13</f>
        <v>0</v>
      </c>
      <c r="C11" s="38">
        <f>MAX(TREND('Current and Planned Capacity'!$B$36:$C$36,'Current and Planned Capacity'!$B$26:$C$26,'BFoCPAbS-industry-processEmis'!C$1),0)*'Capacity Factor Data'!$A$45*10^12/'BAU Emissions'!C13</f>
        <v>3.1900778141544787E-2</v>
      </c>
      <c r="D11" s="38">
        <f>MAX(TREND('Current and Planned Capacity'!$B$36:$C$36,'Current and Planned Capacity'!$B$26:$C$26,'BFoCPAbS-industry-processEmis'!D$1),0)*'Capacity Factor Data'!$A$45*10^12/'BAU Emissions'!D13</f>
        <v>0.14417432751800929</v>
      </c>
      <c r="E11" s="38">
        <f>MAX(TREND('Current and Planned Capacity'!$B$36:$C$36,'Current and Planned Capacity'!$B$26:$C$26,'BFoCPAbS-industry-processEmis'!E$1),0)*'Capacity Factor Data'!$A$45*10^12/'BAU Emissions'!E13</f>
        <v>0.26625787239846477</v>
      </c>
      <c r="F11" s="38">
        <f>MAX(TREND('Current and Planned Capacity'!$B$36:$C$36,'Current and Planned Capacity'!$B$26:$C$26,'BFoCPAbS-industry-processEmis'!F$1),0)*'Capacity Factor Data'!$A$45*10^12/'BAU Emissions'!F13</f>
        <v>0.36787116038183248</v>
      </c>
      <c r="G11" s="38">
        <f>MAX(TREND('Current and Planned Capacity'!$B$36:$C$36,'Current and Planned Capacity'!$B$26:$C$26,'BFoCPAbS-industry-processEmis'!G$1),0)*'Capacity Factor Data'!$A$45*10^12/'BAU Emissions'!G13</f>
        <v>0.46299964957941686</v>
      </c>
      <c r="H11" s="38">
        <f>MAX(TREND('Current and Planned Capacity'!$B$36:$C$36,'Current and Planned Capacity'!$B$26:$C$26,'BFoCPAbS-industry-processEmis'!H$1),0)*'Capacity Factor Data'!$A$45*10^12/'BAU Emissions'!H13</f>
        <v>0.55575422648833428</v>
      </c>
      <c r="I11" s="38">
        <f>MAX(TREND('Current and Planned Capacity'!$B$36:$C$36,'Current and Planned Capacity'!$B$26:$C$26,'BFoCPAbS-industry-processEmis'!I$1),0)*'Capacity Factor Data'!$A$45*10^12/'BAU Emissions'!I13</f>
        <v>0.64649186664573643</v>
      </c>
      <c r="J11" s="38">
        <f>MAX(TREND('Current and Planned Capacity'!$B$36:$C$36,'Current and Planned Capacity'!$B$26:$C$26,'BFoCPAbS-industry-processEmis'!J$1),0)*'Capacity Factor Data'!$A$45*10^12/'BAU Emissions'!J13</f>
        <v>0.73815711847927601</v>
      </c>
      <c r="K11" s="38">
        <f>MAX(TREND('Current and Planned Capacity'!$B$36:$C$36,'Current and Planned Capacity'!$B$26:$C$26,'BFoCPAbS-industry-processEmis'!K$1),0)*'Capacity Factor Data'!$A$45*10^12/'BAU Emissions'!K13</f>
        <v>0.82693715949416935</v>
      </c>
      <c r="L11" s="38">
        <f>MAX(TREND('Current and Planned Capacity'!$C$36:$D$36,'Current and Planned Capacity'!$C$26:$D$26,'BFoCPAbS-industry-processEmis'!L$1),0)*'Capacity Factor Data'!$A$45*10^12/'BAU Emissions'!L13</f>
        <v>0.81198901498242848</v>
      </c>
      <c r="M11" s="38">
        <f>MAX(TREND('Current and Planned Capacity'!$C$36:$D$36,'Current and Planned Capacity'!$C$26:$D$26,'BFoCPAbS-industry-processEmis'!M$1),0)*'Capacity Factor Data'!$A$45*10^12/'BAU Emissions'!M13</f>
        <v>0.79688484453494268</v>
      </c>
      <c r="N11" s="38">
        <f>MAX(TREND('Current and Planned Capacity'!$C$36:$D$36,'Current and Planned Capacity'!$C$26:$D$26,'BFoCPAbS-industry-processEmis'!N$1),0)*'Capacity Factor Data'!$A$45*10^12/'BAU Emissions'!N13</f>
        <v>0.78432164898624812</v>
      </c>
      <c r="O11" s="38">
        <f>MAX(TREND('Current and Planned Capacity'!$C$36:$D$36,'Current and Planned Capacity'!$C$26:$D$26,'BFoCPAbS-industry-processEmis'!O$1),0)*'Capacity Factor Data'!$A$45*10^12/'BAU Emissions'!O13</f>
        <v>0.77022031086563636</v>
      </c>
      <c r="P11" s="38">
        <f>MAX(TREND('Current and Planned Capacity'!$C$36:$D$36,'Current and Planned Capacity'!$C$26:$D$26,'BFoCPAbS-industry-processEmis'!P$1),0)*'Capacity Factor Data'!$A$45*10^12/'BAU Emissions'!P13</f>
        <v>0.75748418588242916</v>
      </c>
      <c r="Q11" s="38">
        <f>MAX(TREND('Current and Planned Capacity'!$C$36:$D$36,'Current and Planned Capacity'!$C$26:$D$26,'BFoCPAbS-industry-processEmis'!$P$1),0)*'Capacity Factor Data'!$A$45*10^12/'BAU Emissions'!Q13</f>
        <v>0.74757043260136979</v>
      </c>
      <c r="R11" s="38">
        <f>MAX(TREND('Current and Planned Capacity'!$C$36:$D$36,'Current and Planned Capacity'!$C$26:$D$26,'BFoCPAbS-industry-processEmis'!$P$1),0)*'Capacity Factor Data'!$A$45*10^12/'BAU Emissions'!R13</f>
        <v>0.73662050746216801</v>
      </c>
      <c r="S11" s="38">
        <f>MAX(TREND('Current and Planned Capacity'!$C$36:$D$36,'Current and Planned Capacity'!$C$26:$D$26,'BFoCPAbS-industry-processEmis'!$P$1),0)*'Capacity Factor Data'!$A$45*10^12/'BAU Emissions'!S13</f>
        <v>0.72873104541973177</v>
      </c>
      <c r="T11" s="38">
        <f>MAX(TREND('Current and Planned Capacity'!$C$36:$D$36,'Current and Planned Capacity'!$C$26:$D$26,'BFoCPAbS-industry-processEmis'!$P$1),0)*'Capacity Factor Data'!$A$45*10^12/'BAU Emissions'!T13</f>
        <v>0.71754240188738794</v>
      </c>
      <c r="U11" s="38">
        <f>MAX(TREND('Current and Planned Capacity'!$C$36:$D$36,'Current and Planned Capacity'!$C$26:$D$26,'BFoCPAbS-industry-processEmis'!$P$1),0)*'Capacity Factor Data'!$A$45*10^12/'BAU Emissions'!U13</f>
        <v>0.70411100401306914</v>
      </c>
      <c r="V11" s="38">
        <f>MAX(TREND('Current and Planned Capacity'!$C$36:$D$36,'Current and Planned Capacity'!$C$26:$D$26,'BFoCPAbS-industry-processEmis'!$P$1),0)*'Capacity Factor Data'!$A$45*10^12/'BAU Emissions'!V13</f>
        <v>0.69324444221904069</v>
      </c>
      <c r="W11" s="38">
        <f>MAX(TREND('Current and Planned Capacity'!$C$36:$D$36,'Current and Planned Capacity'!$C$26:$D$26,'BFoCPAbS-industry-processEmis'!$P$1),0)*'Capacity Factor Data'!$A$45*10^12/'BAU Emissions'!W13</f>
        <v>0.6831113845223501</v>
      </c>
      <c r="X11" s="38">
        <f>MAX(TREND('Current and Planned Capacity'!$C$36:$D$36,'Current and Planned Capacity'!$C$26:$D$26,'BFoCPAbS-industry-processEmis'!$P$1),0)*'Capacity Factor Data'!$A$45*10^12/'BAU Emissions'!X13</f>
        <v>0.67287862236327478</v>
      </c>
      <c r="Y11" s="38">
        <f>MAX(TREND('Current and Planned Capacity'!$C$36:$D$36,'Current and Planned Capacity'!$C$26:$D$26,'BFoCPAbS-industry-processEmis'!$P$1),0)*'Capacity Factor Data'!$A$45*10^12/'BAU Emissions'!Y13</f>
        <v>0.66494875069989612</v>
      </c>
      <c r="Z11" s="38">
        <f>MAX(TREND('Current and Planned Capacity'!$C$36:$D$36,'Current and Planned Capacity'!$C$26:$D$26,'BFoCPAbS-industry-processEmis'!$P$1),0)*'Capacity Factor Data'!$A$45*10^12/'BAU Emissions'!Z13</f>
        <v>0.65795128091152977</v>
      </c>
      <c r="AA11" s="38">
        <f>MAX(TREND('Current and Planned Capacity'!$C$36:$D$36,'Current and Planned Capacity'!$C$26:$D$26,'BFoCPAbS-industry-processEmis'!$P$1),0)*'Capacity Factor Data'!$A$45*10^12/'BAU Emissions'!AA13</f>
        <v>0.64772692249333297</v>
      </c>
      <c r="AB11" s="38">
        <f>MAX(TREND('Current and Planned Capacity'!$C$36:$D$36,'Current and Planned Capacity'!$C$26:$D$26,'BFoCPAbS-industry-processEmis'!$P$1),0)*'Capacity Factor Data'!$A$45*10^12/'BAU Emissions'!AB13</f>
        <v>0.63684974636887504</v>
      </c>
      <c r="AC11" s="38">
        <f>MAX(TREND('Current and Planned Capacity'!$C$36:$D$36,'Current and Planned Capacity'!$C$26:$D$26,'BFoCPAbS-industry-processEmis'!$P$1),0)*'Capacity Factor Data'!$A$45*10^12/'BAU Emissions'!AC13</f>
        <v>0.63085811390371926</v>
      </c>
      <c r="AD11" s="38">
        <f>MAX(TREND('Current and Planned Capacity'!$C$36:$D$36,'Current and Planned Capacity'!$C$26:$D$26,'BFoCPAbS-industry-processEmis'!$P$1),0)*'Capacity Factor Data'!$A$45*10^12/'BAU Emissions'!AD13</f>
        <v>0.62170295718488</v>
      </c>
      <c r="AE11" s="38">
        <f>MAX(TREND('Current and Planned Capacity'!$C$36:$D$36,'Current and Planned Capacity'!$C$26:$D$26,'BFoCPAbS-industry-processEmis'!$P$1),0)*'Capacity Factor Data'!$A$45*10^12/'BAU Emissions'!AE13</f>
        <v>0.60773852717324017</v>
      </c>
    </row>
    <row r="12" spans="1:31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28</v>
      </c>
      <c r="B14" s="38">
        <f>MAX(TREND('Current and Planned Capacity'!$B$39:$C$39,'Current and Planned Capacity'!$B$26:$C$26,'BFoCPAbS-industry-processEmis'!B$1),0)*'Capacity Factor Data'!$A$45*10^12/'BAU Emissions'!B16</f>
        <v>0</v>
      </c>
      <c r="C14" s="38">
        <f>MAX(TREND('Current and Planned Capacity'!$B$39:$C$39,'Current and Planned Capacity'!$B$26:$C$26,'BFoCPAbS-industry-processEmis'!C$1),0)*'Capacity Factor Data'!$A$45*10^12/'BAU Emissions'!C16</f>
        <v>0</v>
      </c>
      <c r="D14" s="38">
        <f>MAX(TREND('Current and Planned Capacity'!$B$39:$C$39,'Current and Planned Capacity'!$B$26:$C$26,'BFoCPAbS-industry-processEmis'!D$1),0)*'Capacity Factor Data'!$A$45*10^12/'BAU Emissions'!D16</f>
        <v>0</v>
      </c>
      <c r="E14" s="38">
        <f>MAX(TREND('Current and Planned Capacity'!$B$39:$C$39,'Current and Planned Capacity'!$B$26:$C$26,'BFoCPAbS-industry-processEmis'!E$1),0)*'Capacity Factor Data'!$A$45*10^12/'BAU Emissions'!E16</f>
        <v>0</v>
      </c>
      <c r="F14" s="38">
        <f>MAX(TREND('Current and Planned Capacity'!$B$39:$C$39,'Current and Planned Capacity'!$B$26:$C$26,'BFoCPAbS-industry-processEmis'!F$1),0)*'Capacity Factor Data'!$A$45*10^12/'BAU Emissions'!F16</f>
        <v>0</v>
      </c>
      <c r="G14" s="38">
        <f>MAX(TREND('Current and Planned Capacity'!$B$39:$C$39,'Current and Planned Capacity'!$B$26:$C$26,'BFoCPAbS-industry-processEmis'!G$1),0)*'Capacity Factor Data'!$A$45*10^12/'BAU Emissions'!G16</f>
        <v>0</v>
      </c>
      <c r="H14" s="38">
        <f>MAX(TREND('Current and Planned Capacity'!$B$39:$C$39,'Current and Planned Capacity'!$B$26:$C$26,'BFoCPAbS-industry-processEmis'!H$1),0)*'Capacity Factor Data'!$A$45*10^12/'BAU Emissions'!H16</f>
        <v>0</v>
      </c>
      <c r="I14" s="38">
        <f>MAX(TREND('Current and Planned Capacity'!$B$39:$C$39,'Current and Planned Capacity'!$B$26:$C$26,'BFoCPAbS-industry-processEmis'!I$1),0)*'Capacity Factor Data'!$A$45*10^12/'BAU Emissions'!I16</f>
        <v>0</v>
      </c>
      <c r="J14" s="38">
        <f>MAX(TREND('Current and Planned Capacity'!$B$39:$C$39,'Current and Planned Capacity'!$B$26:$C$26,'BFoCPAbS-industry-processEmis'!J$1),0)*'Capacity Factor Data'!$A$45*10^12/'BAU Emissions'!J16</f>
        <v>0</v>
      </c>
      <c r="K14" s="38">
        <f>MAX(TREND('Current and Planned Capacity'!$B$39:$C$39,'Current and Planned Capacity'!$B$26:$C$26,'BFoCPAbS-industry-processEmis'!K$1),0)*'Capacity Factor Data'!$A$45*10^12/'BAU Emissions'!K16</f>
        <v>0</v>
      </c>
      <c r="L14" s="38">
        <f>MAX(TREND('Current and Planned Capacity'!$C$39:$D$39,'Current and Planned Capacity'!$C$26:$D$26,'BFoCPAbS-industry-processEmis'!L$1),0)*'Capacity Factor Data'!$A$45*10^12/'BAU Emissions'!L16</f>
        <v>0.11700372521691103</v>
      </c>
      <c r="M14" s="38">
        <f>MAX(TREND('Current and Planned Capacity'!$C$39:$D$39,'Current and Planned Capacity'!$C$26:$D$26,'BFoCPAbS-industry-processEmis'!M$1),0)*'Capacity Factor Data'!$A$45*10^12/'BAU Emissions'!M16</f>
        <v>0.23207890305552925</v>
      </c>
      <c r="N14" s="38">
        <f>MAX(TREND('Current and Planned Capacity'!$C$39:$D$39,'Current and Planned Capacity'!$C$26:$D$26,'BFoCPAbS-industry-processEmis'!N$1),0)*'Capacity Factor Data'!$A$45*10^12/'BAU Emissions'!N16</f>
        <v>0.34682749060126072</v>
      </c>
      <c r="O14" s="38">
        <f>MAX(TREND('Current and Planned Capacity'!$C$39:$D$39,'Current and Planned Capacity'!$C$26:$D$26,'BFoCPAbS-industry-processEmis'!O$1),0)*'Capacity Factor Data'!$A$45*10^12/'BAU Emissions'!O16</f>
        <v>0.4593342772130351</v>
      </c>
      <c r="P14" s="38">
        <f>MAX(TREND('Current and Planned Capacity'!$C$39:$D$39,'Current and Planned Capacity'!$C$26:$D$26,'BFoCPAbS-industry-processEmis'!P$1),0)*'Capacity Factor Data'!$A$45*10^12/'BAU Emissions'!P16</f>
        <v>0.56561150307332719</v>
      </c>
      <c r="Q14" s="38">
        <f>MAX(TREND('Current and Planned Capacity'!$C$39:$D$39,'Current and Planned Capacity'!$C$26:$D$26,'BFoCPAbS-industry-processEmis'!$P$1),0)*'Capacity Factor Data'!$A$45*10^12/'BAU Emissions'!Q16</f>
        <v>0.55894787670852419</v>
      </c>
      <c r="R14" s="38">
        <f>MAX(TREND('Current and Planned Capacity'!$C$39:$D$39,'Current and Planned Capacity'!$C$26:$D$26,'BFoCPAbS-industry-processEmis'!$P$1),0)*'Capacity Factor Data'!$A$45*10^12/'BAU Emissions'!R16</f>
        <v>0.553420054420802</v>
      </c>
      <c r="S14" s="38">
        <f>MAX(TREND('Current and Planned Capacity'!$C$39:$D$39,'Current and Planned Capacity'!$C$26:$D$26,'BFoCPAbS-industry-processEmis'!$P$1),0)*'Capacity Factor Data'!$A$45*10^12/'BAU Emissions'!S16</f>
        <v>0.54758800266175711</v>
      </c>
      <c r="T14" s="38">
        <f>MAX(TREND('Current and Planned Capacity'!$C$39:$D$39,'Current and Planned Capacity'!$C$26:$D$26,'BFoCPAbS-industry-processEmis'!$P$1),0)*'Capacity Factor Data'!$A$45*10^12/'BAU Emissions'!T16</f>
        <v>0.54315878163475184</v>
      </c>
      <c r="U14" s="38">
        <f>MAX(TREND('Current and Planned Capacity'!$C$39:$D$39,'Current and Planned Capacity'!$C$26:$D$26,'BFoCPAbS-industry-processEmis'!$P$1),0)*'Capacity Factor Data'!$A$45*10^12/'BAU Emissions'!U16</f>
        <v>0.53734137254916481</v>
      </c>
      <c r="V14" s="38">
        <f>MAX(TREND('Current and Planned Capacity'!$C$39:$D$39,'Current and Planned Capacity'!$C$26:$D$26,'BFoCPAbS-industry-processEmis'!$P$1),0)*'Capacity Factor Data'!$A$45*10^12/'BAU Emissions'!V16</f>
        <v>0.53106508933165419</v>
      </c>
      <c r="W14" s="38">
        <f>MAX(TREND('Current and Planned Capacity'!$C$39:$D$39,'Current and Planned Capacity'!$C$26:$D$26,'BFoCPAbS-industry-processEmis'!$P$1),0)*'Capacity Factor Data'!$A$45*10^12/'BAU Emissions'!W16</f>
        <v>0.52619939351619838</v>
      </c>
      <c r="X14" s="38">
        <f>MAX(TREND('Current and Planned Capacity'!$C$39:$D$39,'Current and Planned Capacity'!$C$26:$D$26,'BFoCPAbS-industry-processEmis'!$P$1),0)*'Capacity Factor Data'!$A$45*10^12/'BAU Emissions'!X16</f>
        <v>0.52367414147772828</v>
      </c>
      <c r="Y14" s="38">
        <f>MAX(TREND('Current and Planned Capacity'!$C$39:$D$39,'Current and Planned Capacity'!$C$26:$D$26,'BFoCPAbS-industry-processEmis'!$P$1),0)*'Capacity Factor Data'!$A$45*10^12/'BAU Emissions'!Y16</f>
        <v>0.5178955824889494</v>
      </c>
      <c r="Z14" s="38">
        <f>MAX(TREND('Current and Planned Capacity'!$C$39:$D$39,'Current and Planned Capacity'!$C$26:$D$26,'BFoCPAbS-industry-processEmis'!$P$1),0)*'Capacity Factor Data'!$A$45*10^12/'BAU Emissions'!Z16</f>
        <v>0.51128311692829631</v>
      </c>
      <c r="AA14" s="38">
        <f>MAX(TREND('Current and Planned Capacity'!$C$39:$D$39,'Current and Planned Capacity'!$C$26:$D$26,'BFoCPAbS-industry-processEmis'!$P$1),0)*'Capacity Factor Data'!$A$45*10^12/'BAU Emissions'!AA16</f>
        <v>0.50606654715557864</v>
      </c>
      <c r="AB14" s="38">
        <f>MAX(TREND('Current and Planned Capacity'!$C$39:$D$39,'Current and Planned Capacity'!$C$26:$D$26,'BFoCPAbS-industry-processEmis'!$P$1),0)*'Capacity Factor Data'!$A$45*10^12/'BAU Emissions'!AB16</f>
        <v>0.50089786197118036</v>
      </c>
      <c r="AC14" s="38">
        <f>MAX(TREND('Current and Planned Capacity'!$C$39:$D$39,'Current and Planned Capacity'!$C$26:$D$26,'BFoCPAbS-industry-processEmis'!$P$1),0)*'Capacity Factor Data'!$A$45*10^12/'BAU Emissions'!AC16</f>
        <v>0.49707595595226806</v>
      </c>
      <c r="AD14" s="38">
        <f>MAX(TREND('Current and Planned Capacity'!$C$39:$D$39,'Current and Planned Capacity'!$C$26:$D$26,'BFoCPAbS-industry-processEmis'!$P$1),0)*'Capacity Factor Data'!$A$45*10^12/'BAU Emissions'!AD16</f>
        <v>0.49364668278860729</v>
      </c>
      <c r="AE14" s="38">
        <f>MAX(TREND('Current and Planned Capacity'!$C$39:$D$39,'Current and Planned Capacity'!$C$26:$D$26,'BFoCPAbS-industry-processEmis'!$P$1),0)*'Capacity Factor Data'!$A$45*10^12/'BAU Emissions'!AE16</f>
        <v>0.48927518991333546</v>
      </c>
    </row>
    <row r="15" spans="1:31" x14ac:dyDescent="0.25">
      <c r="A15" t="s">
        <v>29</v>
      </c>
      <c r="B15" s="38">
        <f>MAX(TREND('Current and Planned Capacity'!$B$40:$C$40,'Current and Planned Capacity'!$B$26:$C$26,'BFoCPAbS-industry-processEmis'!B$1),0)*'Capacity Factor Data'!$A$45*10^12/'BAU Emissions'!B17</f>
        <v>0</v>
      </c>
      <c r="C15" s="38">
        <f>MAX(TREND('Current and Planned Capacity'!$B$40:$C$40,'Current and Planned Capacity'!$B$26:$C$26,'BFoCPAbS-industry-processEmis'!C$1),0)*'Capacity Factor Data'!$A$45*10^12/'BAU Emissions'!C17</f>
        <v>0</v>
      </c>
      <c r="D15" s="38">
        <f>MAX(TREND('Current and Planned Capacity'!$B$40:$C$40,'Current and Planned Capacity'!$B$26:$C$26,'BFoCPAbS-industry-processEmis'!D$1),0)*'Capacity Factor Data'!$A$45*10^12/'BAU Emissions'!D17</f>
        <v>0</v>
      </c>
      <c r="E15" s="38">
        <f>MAX(TREND('Current and Planned Capacity'!$B$40:$C$40,'Current and Planned Capacity'!$B$26:$C$26,'BFoCPAbS-industry-processEmis'!E$1),0)*'Capacity Factor Data'!$A$45*10^12/'BAU Emissions'!E17</f>
        <v>0</v>
      </c>
      <c r="F15" s="38">
        <f>MAX(TREND('Current and Planned Capacity'!$B$40:$C$40,'Current and Planned Capacity'!$B$26:$C$26,'BFoCPAbS-industry-processEmis'!F$1),0)*'Capacity Factor Data'!$A$45*10^12/'BAU Emissions'!F17</f>
        <v>0</v>
      </c>
      <c r="G15" s="38">
        <f>MAX(TREND('Current and Planned Capacity'!$B$40:$C$40,'Current and Planned Capacity'!$B$26:$C$26,'BFoCPAbS-industry-processEmis'!G$1),0)*'Capacity Factor Data'!$A$45*10^12/'BAU Emissions'!G17</f>
        <v>0</v>
      </c>
      <c r="H15" s="38">
        <f>MAX(TREND('Current and Planned Capacity'!$B$40:$C$40,'Current and Planned Capacity'!$B$26:$C$26,'BFoCPAbS-industry-processEmis'!H$1),0)*'Capacity Factor Data'!$A$45*10^12/'BAU Emissions'!H17</f>
        <v>0</v>
      </c>
      <c r="I15" s="38">
        <f>MAX(TREND('Current and Planned Capacity'!$B$40:$C$40,'Current and Planned Capacity'!$B$26:$C$26,'BFoCPAbS-industry-processEmis'!I$1),0)*'Capacity Factor Data'!$A$45*10^12/'BAU Emissions'!I17</f>
        <v>0</v>
      </c>
      <c r="J15" s="38">
        <f>MAX(TREND('Current and Planned Capacity'!$B$40:$C$40,'Current and Planned Capacity'!$B$26:$C$26,'BFoCPAbS-industry-processEmis'!J$1),0)*'Capacity Factor Data'!$A$45*10^12/'BAU Emissions'!J17</f>
        <v>0</v>
      </c>
      <c r="K15" s="38">
        <f>MAX(TREND('Current and Planned Capacity'!$B$40:$C$40,'Current and Planned Capacity'!$B$26:$C$26,'BFoCPAbS-industry-processEmis'!K$1),0)*'Capacity Factor Data'!$A$45*10^12/'BAU Emissions'!K17</f>
        <v>0</v>
      </c>
      <c r="L15" s="38">
        <f>MAX(TREND('Current and Planned Capacity'!$C$40:$D$40,'Current and Planned Capacity'!$C$26:$D$26,'BFoCPAbS-industry-processEmis'!L$1),0)*'Capacity Factor Data'!$A$45*10^12/'BAU Emissions'!L17</f>
        <v>5.3299202415194279E-2</v>
      </c>
      <c r="M15" s="38">
        <f>MAX(TREND('Current and Planned Capacity'!$C$40:$D$40,'Current and Planned Capacity'!$C$26:$D$26,'BFoCPAbS-industry-processEmis'!M$1),0)*'Capacity Factor Data'!$A$45*10^12/'BAU Emissions'!M17</f>
        <v>0.10553978509331634</v>
      </c>
      <c r="N15" s="38">
        <f>MAX(TREND('Current and Planned Capacity'!$C$40:$D$40,'Current and Planned Capacity'!$C$26:$D$26,'BFoCPAbS-industry-processEmis'!N$1),0)*'Capacity Factor Data'!$A$45*10^12/'BAU Emissions'!N17</f>
        <v>0.15882400407805972</v>
      </c>
      <c r="O15" s="38">
        <f>MAX(TREND('Current and Planned Capacity'!$C$40:$D$40,'Current and Planned Capacity'!$C$26:$D$26,'BFoCPAbS-industry-processEmis'!O$1),0)*'Capacity Factor Data'!$A$45*10^12/'BAU Emissions'!O17</f>
        <v>0.21190302754758605</v>
      </c>
      <c r="P15" s="38">
        <f>MAX(TREND('Current and Planned Capacity'!$C$40:$D$40,'Current and Planned Capacity'!$C$26:$D$26,'BFoCPAbS-industry-processEmis'!P$1),0)*'Capacity Factor Data'!$A$45*10^12/'BAU Emissions'!P17</f>
        <v>0.26407750894138349</v>
      </c>
      <c r="Q15" s="38">
        <f>MAX(TREND('Current and Planned Capacity'!$C$40:$D$40,'Current and Planned Capacity'!$C$26:$D$26,'BFoCPAbS-industry-processEmis'!$P$1),0)*'Capacity Factor Data'!$A$45*10^12/'BAU Emissions'!Q17</f>
        <v>0.26339454986653504</v>
      </c>
      <c r="R15" s="38">
        <f>MAX(TREND('Current and Planned Capacity'!$C$40:$D$40,'Current and Planned Capacity'!$C$26:$D$26,'BFoCPAbS-industry-processEmis'!$P$1),0)*'Capacity Factor Data'!$A$45*10^12/'BAU Emissions'!R17</f>
        <v>0.26041992571504852</v>
      </c>
      <c r="S15" s="38">
        <f>MAX(TREND('Current and Planned Capacity'!$C$40:$D$40,'Current and Planned Capacity'!$C$26:$D$26,'BFoCPAbS-industry-processEmis'!$P$1),0)*'Capacity Factor Data'!$A$45*10^12/'BAU Emissions'!S17</f>
        <v>0.25854679741500375</v>
      </c>
      <c r="T15" s="38">
        <f>MAX(TREND('Current and Planned Capacity'!$C$40:$D$40,'Current and Planned Capacity'!$C$26:$D$26,'BFoCPAbS-industry-processEmis'!$P$1),0)*'Capacity Factor Data'!$A$45*10^12/'BAU Emissions'!T17</f>
        <v>0.25805547115302419</v>
      </c>
      <c r="U15" s="38">
        <f>MAX(TREND('Current and Planned Capacity'!$C$40:$D$40,'Current and Planned Capacity'!$C$26:$D$26,'BFoCPAbS-industry-processEmis'!$P$1),0)*'Capacity Factor Data'!$A$45*10^12/'BAU Emissions'!U17</f>
        <v>0.25697029255271714</v>
      </c>
      <c r="V15" s="38">
        <f>MAX(TREND('Current and Planned Capacity'!$C$40:$D$40,'Current and Planned Capacity'!$C$26:$D$26,'BFoCPAbS-industry-processEmis'!$P$1),0)*'Capacity Factor Data'!$A$45*10^12/'BAU Emissions'!V17</f>
        <v>0.25503979786742959</v>
      </c>
      <c r="W15" s="38">
        <f>MAX(TREND('Current and Planned Capacity'!$C$40:$D$40,'Current and Planned Capacity'!$C$26:$D$26,'BFoCPAbS-industry-processEmis'!$P$1),0)*'Capacity Factor Data'!$A$45*10^12/'BAU Emissions'!W17</f>
        <v>0.25303327357778937</v>
      </c>
      <c r="X15" s="38">
        <f>MAX(TREND('Current and Planned Capacity'!$C$40:$D$40,'Current and Planned Capacity'!$C$26:$D$26,'BFoCPAbS-industry-processEmis'!$P$1),0)*'Capacity Factor Data'!$A$45*10^12/'BAU Emissions'!X17</f>
        <v>0.25230196353854722</v>
      </c>
      <c r="Y15" s="38">
        <f>MAX(TREND('Current and Planned Capacity'!$C$40:$D$40,'Current and Planned Capacity'!$C$26:$D$26,'BFoCPAbS-industry-processEmis'!$P$1),0)*'Capacity Factor Data'!$A$45*10^12/'BAU Emissions'!Y17</f>
        <v>0.25224988882987054</v>
      </c>
      <c r="Z15" s="38">
        <f>MAX(TREND('Current and Planned Capacity'!$C$40:$D$40,'Current and Planned Capacity'!$C$26:$D$26,'BFoCPAbS-industry-processEmis'!$P$1),0)*'Capacity Factor Data'!$A$45*10^12/'BAU Emissions'!Z17</f>
        <v>0.25282389561041013</v>
      </c>
      <c r="AA15" s="38">
        <f>MAX(TREND('Current and Planned Capacity'!$C$40:$D$40,'Current and Planned Capacity'!$C$26:$D$26,'BFoCPAbS-industry-processEmis'!$P$1),0)*'Capacity Factor Data'!$A$45*10^12/'BAU Emissions'!AA17</f>
        <v>0.25240617748465977</v>
      </c>
      <c r="AB15" s="38">
        <f>MAX(TREND('Current and Planned Capacity'!$C$40:$D$40,'Current and Planned Capacity'!$C$26:$D$26,'BFoCPAbS-industry-processEmis'!$P$1),0)*'Capacity Factor Data'!$A$45*10^12/'BAU Emissions'!AB17</f>
        <v>0.25126453770162882</v>
      </c>
      <c r="AC15" s="38">
        <f>MAX(TREND('Current and Planned Capacity'!$C$40:$D$40,'Current and Planned Capacity'!$C$26:$D$26,'BFoCPAbS-industry-processEmis'!$P$1),0)*'Capacity Factor Data'!$A$45*10^12/'BAU Emissions'!AC17</f>
        <v>0.25110965921116141</v>
      </c>
      <c r="AD15" s="38">
        <f>MAX(TREND('Current and Planned Capacity'!$C$40:$D$40,'Current and Planned Capacity'!$C$26:$D$26,'BFoCPAbS-industry-processEmis'!$P$1),0)*'Capacity Factor Data'!$A$45*10^12/'BAU Emissions'!AD17</f>
        <v>0.25074901751758777</v>
      </c>
      <c r="AE15" s="38">
        <f>MAX(TREND('Current and Planned Capacity'!$C$40:$D$40,'Current and Planned Capacity'!$C$26:$D$26,'BFoCPAbS-industry-processEmis'!$P$1),0)*'Capacity Factor Data'!$A$45*10^12/'BAU Emissions'!AE17</f>
        <v>0.24825324220611877</v>
      </c>
    </row>
    <row r="16" spans="1:31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38</v>
      </c>
      <c r="B24" s="38">
        <f>MAX(TREND('Current and Planned Capacity'!$B$49:$C$49,'Current and Planned Capacity'!$B$26:$C$26,'BFoCPAbS-industry-processEmis'!B$1),0)*'Capacity Factor Data'!$A$45*10^12/'BAU Emissions'!B26</f>
        <v>0.43251437513148949</v>
      </c>
      <c r="C24" s="38">
        <f>MAX(TREND('Current and Planned Capacity'!$B$49:$C$49,'Current and Planned Capacity'!$B$26:$C$26,'BFoCPAbS-industry-processEmis'!C$1),0)*'Capacity Factor Data'!$A$45*10^12/'BAU Emissions'!C26</f>
        <v>0.40684111563938835</v>
      </c>
      <c r="D24" s="38">
        <f>MAX(TREND('Current and Planned Capacity'!$B$49:$C$49,'Current and Planned Capacity'!$B$26:$C$26,'BFoCPAbS-industry-processEmis'!D$1),0)*'Capacity Factor Data'!$A$45*10^12/'BAU Emissions'!D26</f>
        <v>0.43663426971115138</v>
      </c>
      <c r="E24" s="38">
        <f>MAX(TREND('Current and Planned Capacity'!$B$49:$C$49,'Current and Planned Capacity'!$B$26:$C$26,'BFoCPAbS-industry-processEmis'!E$1),0)*'Capacity Factor Data'!$A$45*10^12/'BAU Emissions'!E26</f>
        <v>0.48081518704965481</v>
      </c>
      <c r="F24" s="38">
        <f>MAX(TREND('Current and Planned Capacity'!$B$49:$C$49,'Current and Planned Capacity'!$B$26:$C$26,'BFoCPAbS-industry-processEmis'!F$1),0)*'Capacity Factor Data'!$A$45*10^12/'BAU Emissions'!F26</f>
        <v>0.49693611241554458</v>
      </c>
      <c r="G24" s="38">
        <f>MAX(TREND('Current and Planned Capacity'!$B$49:$C$49,'Current and Planned Capacity'!$B$26:$C$26,'BFoCPAbS-industry-processEmis'!G$1),0)*'Capacity Factor Data'!$A$45*10^12/'BAU Emissions'!G26</f>
        <v>0.50413391596767088</v>
      </c>
      <c r="H24" s="38">
        <f>MAX(TREND('Current and Planned Capacity'!$B$49:$C$49,'Current and Planned Capacity'!$B$26:$C$26,'BFoCPAbS-industry-processEmis'!H$1),0)*'Capacity Factor Data'!$A$45*10^12/'BAU Emissions'!H26</f>
        <v>0.5245388380871896</v>
      </c>
      <c r="I24" s="38">
        <f>MAX(TREND('Current and Planned Capacity'!$B$49:$C$49,'Current and Planned Capacity'!$B$26:$C$26,'BFoCPAbS-industry-processEmis'!I$1),0)*'Capacity Factor Data'!$A$45*10^12/'BAU Emissions'!I26</f>
        <v>0.54434681120317785</v>
      </c>
      <c r="J24" s="38">
        <f>MAX(TREND('Current and Planned Capacity'!$B$49:$C$49,'Current and Planned Capacity'!$B$26:$C$26,'BFoCPAbS-industry-processEmis'!J$1),0)*'Capacity Factor Data'!$A$45*10^12/'BAU Emissions'!J26</f>
        <v>0.56013275560193287</v>
      </c>
      <c r="K24" s="38">
        <f>MAX(TREND('Current and Planned Capacity'!$B$49:$C$49,'Current and Planned Capacity'!$B$26:$C$26,'BFoCPAbS-industry-processEmis'!K$1),0)*'Capacity Factor Data'!$A$45*10^12/'BAU Emissions'!K26</f>
        <v>0.5732097912451658</v>
      </c>
      <c r="L24" s="38">
        <f>MAX(TREND('Current and Planned Capacity'!$C$49:$D$49,'Current and Planned Capacity'!$C$26:$D$26,'BFoCPAbS-industry-processEmis'!L$1),0)*'Capacity Factor Data'!$A$45*10^12/'BAU Emissions'!L26</f>
        <v>0.57587898701347862</v>
      </c>
      <c r="M24" s="38">
        <f>MAX(TREND('Current and Planned Capacity'!$C$49:$D$49,'Current and Planned Capacity'!$C$26:$D$26,'BFoCPAbS-industry-processEmis'!M$1),0)*'Capacity Factor Data'!$A$45*10^12/'BAU Emissions'!M26</f>
        <v>0.5749864973009432</v>
      </c>
      <c r="N24" s="38">
        <f>MAX(TREND('Current and Planned Capacity'!$C$49:$D$49,'Current and Planned Capacity'!$C$26:$D$26,'BFoCPAbS-industry-processEmis'!N$1),0)*'Capacity Factor Data'!$A$45*10^12/'BAU Emissions'!N26</f>
        <v>0.57188445068737359</v>
      </c>
      <c r="O24" s="38">
        <f>MAX(TREND('Current and Planned Capacity'!$C$49:$D$49,'Current and Planned Capacity'!$C$26:$D$26,'BFoCPAbS-industry-processEmis'!O$1),0)*'Capacity Factor Data'!$A$45*10^12/'BAU Emissions'!O26</f>
        <v>0.56363089613890405</v>
      </c>
      <c r="P24" s="38">
        <f>MAX(TREND('Current and Planned Capacity'!$C$49:$D$49,'Current and Planned Capacity'!$C$26:$D$26,'BFoCPAbS-industry-processEmis'!P$1),0)*'Capacity Factor Data'!$A$45*10^12/'BAU Emissions'!P26</f>
        <v>0.55498883677402178</v>
      </c>
      <c r="Q24" s="38">
        <f>MAX(TREND('Current and Planned Capacity'!$C$49:$D$49,'Current and Planned Capacity'!$C$26:$D$26,'BFoCPAbS-industry-processEmis'!$P$1),0)*'Capacity Factor Data'!$A$45*10^12/'BAU Emissions'!Q26</f>
        <v>0.54721244451833861</v>
      </c>
      <c r="R24" s="38">
        <f>MAX(TREND('Current and Planned Capacity'!$C$49:$D$49,'Current and Planned Capacity'!$C$26:$D$26,'BFoCPAbS-industry-processEmis'!$P$1),0)*'Capacity Factor Data'!$A$45*10^12/'BAU Emissions'!R26</f>
        <v>0.54102812596927974</v>
      </c>
      <c r="S24" s="38">
        <f>MAX(TREND('Current and Planned Capacity'!$C$49:$D$49,'Current and Planned Capacity'!$C$26:$D$26,'BFoCPAbS-industry-processEmis'!$P$1),0)*'Capacity Factor Data'!$A$45*10^12/'BAU Emissions'!S26</f>
        <v>0.53614167251941269</v>
      </c>
      <c r="T24" s="38">
        <f>MAX(TREND('Current and Planned Capacity'!$C$49:$D$49,'Current and Planned Capacity'!$C$26:$D$26,'BFoCPAbS-industry-processEmis'!$P$1),0)*'Capacity Factor Data'!$A$45*10^12/'BAU Emissions'!T26</f>
        <v>0.53306039853941611</v>
      </c>
      <c r="U24" s="38">
        <f>MAX(TREND('Current and Planned Capacity'!$C$49:$D$49,'Current and Planned Capacity'!$C$26:$D$26,'BFoCPAbS-industry-processEmis'!$P$1),0)*'Capacity Factor Data'!$A$45*10^12/'BAU Emissions'!U26</f>
        <v>0.5309624864163629</v>
      </c>
      <c r="V24" s="38">
        <f>MAX(TREND('Current and Planned Capacity'!$C$49:$D$49,'Current and Planned Capacity'!$C$26:$D$26,'BFoCPAbS-industry-processEmis'!$P$1),0)*'Capacity Factor Data'!$A$45*10^12/'BAU Emissions'!V26</f>
        <v>0.52831617996928959</v>
      </c>
      <c r="W24" s="38">
        <f>MAX(TREND('Current and Planned Capacity'!$C$49:$D$49,'Current and Planned Capacity'!$C$26:$D$26,'BFoCPAbS-industry-processEmis'!$P$1),0)*'Capacity Factor Data'!$A$45*10^12/'BAU Emissions'!W26</f>
        <v>0.5251380571598494</v>
      </c>
      <c r="X24" s="38">
        <f>MAX(TREND('Current and Planned Capacity'!$C$49:$D$49,'Current and Planned Capacity'!$C$26:$D$26,'BFoCPAbS-industry-processEmis'!$P$1),0)*'Capacity Factor Data'!$A$45*10^12/'BAU Emissions'!X26</f>
        <v>0.5251380571598494</v>
      </c>
      <c r="Y24" s="38">
        <f>MAX(TREND('Current and Planned Capacity'!$C$49:$D$49,'Current and Planned Capacity'!$C$26:$D$26,'BFoCPAbS-industry-processEmis'!$P$1),0)*'Capacity Factor Data'!$A$45*10^12/'BAU Emissions'!Y26</f>
        <v>0.52625537217508311</v>
      </c>
      <c r="Z24" s="38">
        <f>MAX(TREND('Current and Planned Capacity'!$C$49:$D$49,'Current and Planned Capacity'!$C$26:$D$26,'BFoCPAbS-industry-processEmis'!$P$1),0)*'Capacity Factor Data'!$A$45*10^12/'BAU Emissions'!Z26</f>
        <v>0.52476667239523844</v>
      </c>
      <c r="AA24" s="38">
        <f>MAX(TREND('Current and Planned Capacity'!$C$49:$D$49,'Current and Planned Capacity'!$C$26:$D$26,'BFoCPAbS-industry-processEmis'!$P$1),0)*'Capacity Factor Data'!$A$45*10^12/'BAU Emissions'!AA26</f>
        <v>0.53058282071281171</v>
      </c>
      <c r="AB24" s="38">
        <f>MAX(TREND('Current and Planned Capacity'!$C$49:$D$49,'Current and Planned Capacity'!$C$26:$D$26,'BFoCPAbS-industry-processEmis'!$P$1),0)*'Capacity Factor Data'!$A$45*10^12/'BAU Emissions'!AB26</f>
        <v>0.52925825589648157</v>
      </c>
      <c r="AC24" s="38">
        <f>MAX(TREND('Current and Planned Capacity'!$C$49:$D$49,'Current and Planned Capacity'!$C$26:$D$26,'BFoCPAbS-industry-processEmis'!$P$1),0)*'Capacity Factor Data'!$A$45*10^12/'BAU Emissions'!AC26</f>
        <v>0.52737745185989138</v>
      </c>
      <c r="AD24" s="38">
        <f>MAX(TREND('Current and Planned Capacity'!$C$49:$D$49,'Current and Planned Capacity'!$C$26:$D$26,'BFoCPAbS-industry-processEmis'!$P$1),0)*'Capacity Factor Data'!$A$45*10^12/'BAU Emissions'!AD26</f>
        <v>0.52606882294708768</v>
      </c>
      <c r="AE24" s="38">
        <f>MAX(TREND('Current and Planned Capacity'!$C$49:$D$49,'Current and Planned Capacity'!$C$26:$D$26,'BFoCPAbS-industry-processEmis'!$P$1),0)*'Capacity Factor Data'!$A$45*10^12/'BAU Emissions'!AE26</f>
        <v>0.52236541694253236</v>
      </c>
    </row>
    <row r="25" spans="1:31" x14ac:dyDescent="0.25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Operational Capacity</vt:lpstr>
      <vt:lpstr>Capacity Factor Data</vt:lpstr>
      <vt:lpstr>Current and Planned Capacity</vt:lpstr>
      <vt:lpstr>BAU Emissions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2023-05-22T21:21:30Z</dcterms:modified>
</cp:coreProperties>
</file>