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mahajan\Documents\eps-us\InputData\io-model\BPCiOaDCSbIC\"/>
    </mc:Choice>
  </mc:AlternateContent>
  <xr:revisionPtr revIDLastSave="0" documentId="13_ncr:1_{00D6124F-8C8A-4942-8332-1C297C06D73D}" xr6:coauthVersionLast="47" xr6:coauthVersionMax="47" xr10:uidLastSave="{00000000-0000-0000-0000-000000000000}"/>
  <bookViews>
    <workbookView xWindow="-120" yWindow="-120" windowWidth="29040" windowHeight="17640" firstSheet="4" activeTab="8"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9" i="16" l="1"/>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03" i="16" l="1"/>
  <c r="C134" i="16"/>
  <c r="C125" i="16"/>
  <c r="C117" i="16"/>
  <c r="C44" i="16"/>
  <c r="C142" i="16" s="1"/>
  <c r="C36" i="16"/>
  <c r="C37" i="16"/>
  <c r="C135" i="16" s="1"/>
  <c r="C32" i="16"/>
  <c r="C130" i="16" s="1"/>
  <c r="C16" i="16"/>
  <c r="C114" i="16" s="1"/>
  <c r="C8" i="16"/>
  <c r="C106" i="16" s="1"/>
  <c r="C46" i="16"/>
  <c r="C144" i="16" s="1"/>
  <c r="C43" i="16"/>
  <c r="C141" i="16" s="1"/>
  <c r="C35" i="16"/>
  <c r="C133" i="16" s="1"/>
  <c r="C27" i="16"/>
  <c r="C19" i="16"/>
  <c r="C11" i="16"/>
  <c r="C109" i="16" s="1"/>
  <c r="C38" i="16"/>
  <c r="C136" i="16" s="1"/>
  <c r="C30" i="16"/>
  <c r="C128" i="16" s="1"/>
  <c r="C22" i="16"/>
  <c r="C120" i="16" s="1"/>
  <c r="C14" i="16"/>
  <c r="C112" i="16" s="1"/>
  <c r="C6" i="16"/>
  <c r="C104" i="16" s="1"/>
  <c r="C20" i="16"/>
  <c r="C118" i="16" s="1"/>
  <c r="C29" i="16"/>
  <c r="C127" i="16" s="1"/>
  <c r="C21" i="16"/>
  <c r="C119" i="16" s="1"/>
  <c r="C13" i="16"/>
  <c r="C111" i="16" s="1"/>
  <c r="C40" i="16"/>
  <c r="C138" i="16" s="1"/>
  <c r="C24" i="16"/>
  <c r="C122" i="16" s="1"/>
  <c r="C41" i="16"/>
  <c r="C139" i="16" s="1"/>
  <c r="C33" i="16"/>
  <c r="C131" i="16" s="1"/>
  <c r="C25" i="16"/>
  <c r="C123" i="16" s="1"/>
  <c r="C17" i="16"/>
  <c r="C115" i="16" s="1"/>
  <c r="C9" i="16"/>
  <c r="C107" i="16" s="1"/>
  <c r="C28" i="16"/>
  <c r="C126" i="16" s="1"/>
  <c r="C12" i="16"/>
  <c r="C110" i="16" s="1"/>
  <c r="C39" i="16"/>
  <c r="C137" i="16" s="1"/>
  <c r="C31" i="16"/>
  <c r="C129" i="16" s="1"/>
  <c r="C23" i="16"/>
  <c r="C121" i="16" s="1"/>
  <c r="C15" i="16"/>
  <c r="C113" i="16" s="1"/>
  <c r="C7" i="16"/>
  <c r="C105" i="16" s="1"/>
  <c r="C42" i="16"/>
  <c r="C140" i="16" s="1"/>
  <c r="C34" i="16"/>
  <c r="C132" i="16" s="1"/>
  <c r="C26" i="16"/>
  <c r="C124" i="16" s="1"/>
  <c r="C18" i="16"/>
  <c r="C116" i="16" s="1"/>
  <c r="C10" i="16"/>
  <c r="C108" i="16" s="1"/>
  <c r="C45" i="16"/>
  <c r="C143" i="16" s="1"/>
  <c r="I4" i="13" l="1"/>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D108" i="16" s="1"/>
  <c r="G10" i="13"/>
  <c r="C57" i="13" s="1"/>
  <c r="D64" i="16" s="1"/>
  <c r="D109" i="16" s="1"/>
  <c r="G11" i="13"/>
  <c r="C58" i="13" s="1"/>
  <c r="D65" i="16" s="1"/>
  <c r="D110" i="16" s="1"/>
  <c r="G12" i="13"/>
  <c r="C59" i="13" s="1"/>
  <c r="D66" i="16" s="1"/>
  <c r="D111" i="16" s="1"/>
  <c r="G13" i="13"/>
  <c r="C60" i="13" s="1"/>
  <c r="D67" i="16" s="1"/>
  <c r="D112" i="16" s="1"/>
  <c r="G14" i="13"/>
  <c r="C61" i="13" s="1"/>
  <c r="D68" i="16" s="1"/>
  <c r="D113" i="16" s="1"/>
  <c r="G16" i="13"/>
  <c r="C63" i="13" s="1"/>
  <c r="D70" i="16" s="1"/>
  <c r="D115" i="16" s="1"/>
  <c r="G17" i="13"/>
  <c r="C64" i="13" s="1"/>
  <c r="D71" i="16" s="1"/>
  <c r="D116" i="16" s="1"/>
  <c r="G18" i="13"/>
  <c r="C65" i="13" s="1"/>
  <c r="D72" i="16" s="1"/>
  <c r="D117" i="16" s="1"/>
  <c r="G19" i="13"/>
  <c r="C66" i="13" s="1"/>
  <c r="D73" i="16" s="1"/>
  <c r="D118" i="16" s="1"/>
  <c r="G20" i="13"/>
  <c r="C67" i="13" s="1"/>
  <c r="D74" i="16" s="1"/>
  <c r="D119" i="16" s="1"/>
  <c r="G21" i="13"/>
  <c r="C68" i="13" s="1"/>
  <c r="D75" i="16" s="1"/>
  <c r="D120" i="16" s="1"/>
  <c r="G22" i="13"/>
  <c r="C69" i="13" s="1"/>
  <c r="D76" i="16" s="1"/>
  <c r="D121" i="16" s="1"/>
  <c r="G23" i="13"/>
  <c r="C70" i="13" s="1"/>
  <c r="D77" i="16" s="1"/>
  <c r="D122" i="16" s="1"/>
  <c r="G24" i="13"/>
  <c r="C71" i="13" s="1"/>
  <c r="D78" i="16" s="1"/>
  <c r="D123" i="16" s="1"/>
  <c r="G25" i="13"/>
  <c r="C72" i="13" s="1"/>
  <c r="D79" i="16" s="1"/>
  <c r="D124" i="16" s="1"/>
  <c r="G26" i="13"/>
  <c r="C73" i="13" s="1"/>
  <c r="D80" i="16" s="1"/>
  <c r="D125" i="16" s="1"/>
  <c r="G27" i="13"/>
  <c r="C74" i="13" s="1"/>
  <c r="D81" i="16" s="1"/>
  <c r="D126" i="16" s="1"/>
  <c r="G31" i="13"/>
  <c r="C78" i="13" s="1"/>
  <c r="D85" i="16" s="1"/>
  <c r="D130" i="16" s="1"/>
  <c r="G4" i="13"/>
  <c r="C51" i="13" s="1"/>
  <c r="D58" i="16" s="1"/>
  <c r="D103" i="16" s="1"/>
  <c r="D25" i="16" l="1"/>
  <c r="D15" i="16"/>
  <c r="D23" i="16"/>
  <c r="D17" i="16"/>
  <c r="D5" i="16"/>
  <c r="D22" i="16"/>
  <c r="D13" i="16"/>
  <c r="D14" i="16"/>
  <c r="D21" i="16"/>
  <c r="D12" i="16"/>
  <c r="D32" i="16"/>
  <c r="D28" i="16"/>
  <c r="D20" i="16"/>
  <c r="D11" i="16"/>
  <c r="D24" i="16"/>
  <c r="D27" i="16"/>
  <c r="D19" i="16"/>
  <c r="D10" i="16"/>
  <c r="D26" i="16"/>
  <c r="D18" i="16"/>
  <c r="H9" i="13" l="1"/>
  <c r="D56" i="13" s="1"/>
  <c r="E63" i="16" s="1"/>
  <c r="E108"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51" i="13"/>
  <c r="G58" i="16" s="1"/>
  <c r="H4" i="13"/>
  <c r="D51" i="13" s="1"/>
  <c r="E58" i="16" s="1"/>
  <c r="E103" i="16" s="1"/>
  <c r="F108" i="16" l="1"/>
  <c r="G108" i="16"/>
  <c r="F103" i="16"/>
  <c r="G10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15" i="16" s="1"/>
  <c r="F115" i="16" s="1"/>
  <c r="G115" i="16" s="1"/>
  <c r="G63" i="13"/>
  <c r="H70" i="16" s="1"/>
  <c r="H63" i="13"/>
  <c r="I70" i="16" s="1"/>
  <c r="I63" i="13"/>
  <c r="J70" i="16" s="1"/>
  <c r="J63" i="13"/>
  <c r="K70" i="16" s="1"/>
  <c r="H17" i="13"/>
  <c r="D64" i="13" s="1"/>
  <c r="E71" i="16" s="1"/>
  <c r="E116" i="16" s="1"/>
  <c r="F116" i="16" s="1"/>
  <c r="G116" i="16" s="1"/>
  <c r="G64" i="13"/>
  <c r="H71" i="16" s="1"/>
  <c r="H64" i="13"/>
  <c r="I71" i="16" s="1"/>
  <c r="I64" i="13"/>
  <c r="J71" i="16" s="1"/>
  <c r="J64" i="13"/>
  <c r="K71" i="16" s="1"/>
  <c r="H18" i="13"/>
  <c r="D65" i="13" s="1"/>
  <c r="E72" i="16" s="1"/>
  <c r="E117" i="16" s="1"/>
  <c r="F117" i="16" s="1"/>
  <c r="G117" i="16" s="1"/>
  <c r="G65" i="13"/>
  <c r="H72" i="16" s="1"/>
  <c r="H65" i="13"/>
  <c r="I72" i="16" s="1"/>
  <c r="I65" i="13"/>
  <c r="J72" i="16" s="1"/>
  <c r="J65" i="13"/>
  <c r="K72" i="16" s="1"/>
  <c r="H19" i="13"/>
  <c r="D66" i="13" s="1"/>
  <c r="E73" i="16" s="1"/>
  <c r="E118" i="16" s="1"/>
  <c r="F118" i="16" s="1"/>
  <c r="G118" i="16" s="1"/>
  <c r="G66" i="13"/>
  <c r="H73" i="16" s="1"/>
  <c r="H66" i="13"/>
  <c r="I73" i="16" s="1"/>
  <c r="I66" i="13"/>
  <c r="J73" i="16" s="1"/>
  <c r="J66" i="13"/>
  <c r="K73" i="16" s="1"/>
  <c r="H20" i="13"/>
  <c r="D67" i="13" s="1"/>
  <c r="E74" i="16" s="1"/>
  <c r="E119" i="16" s="1"/>
  <c r="F119" i="16" s="1"/>
  <c r="G119" i="16" s="1"/>
  <c r="G67" i="13"/>
  <c r="H74" i="16" s="1"/>
  <c r="H67" i="13"/>
  <c r="I74" i="16" s="1"/>
  <c r="I67" i="13"/>
  <c r="J74" i="16" s="1"/>
  <c r="J67" i="13"/>
  <c r="K74" i="16" s="1"/>
  <c r="H21" i="13"/>
  <c r="D68" i="13" s="1"/>
  <c r="E75" i="16" s="1"/>
  <c r="E120" i="16" s="1"/>
  <c r="F120" i="16" s="1"/>
  <c r="G120" i="16" s="1"/>
  <c r="G68" i="13"/>
  <c r="H75" i="16" s="1"/>
  <c r="H68" i="13"/>
  <c r="I75" i="16" s="1"/>
  <c r="I68" i="13"/>
  <c r="J75" i="16" s="1"/>
  <c r="J68" i="13"/>
  <c r="K75" i="16" s="1"/>
  <c r="H22" i="13"/>
  <c r="D69" i="13" s="1"/>
  <c r="E76" i="16" s="1"/>
  <c r="E121" i="16" s="1"/>
  <c r="F121" i="16" s="1"/>
  <c r="G121" i="16" s="1"/>
  <c r="G69" i="13"/>
  <c r="H76" i="16" s="1"/>
  <c r="H69" i="13"/>
  <c r="I76" i="16" s="1"/>
  <c r="I69" i="13"/>
  <c r="J76" i="16" s="1"/>
  <c r="J69" i="13"/>
  <c r="K76" i="16" s="1"/>
  <c r="H23" i="13"/>
  <c r="D70" i="13" s="1"/>
  <c r="E77" i="16" s="1"/>
  <c r="E122" i="16" s="1"/>
  <c r="F122" i="16" s="1"/>
  <c r="G122" i="16" s="1"/>
  <c r="G70" i="13"/>
  <c r="H77" i="16" s="1"/>
  <c r="H70" i="13"/>
  <c r="I77" i="16" s="1"/>
  <c r="I70" i="13"/>
  <c r="J77" i="16" s="1"/>
  <c r="J70" i="13"/>
  <c r="K77" i="16" s="1"/>
  <c r="H24" i="13"/>
  <c r="D71" i="13" s="1"/>
  <c r="E78" i="16" s="1"/>
  <c r="E123" i="16" s="1"/>
  <c r="F123" i="16" s="1"/>
  <c r="G123" i="16" s="1"/>
  <c r="H123" i="16" s="1"/>
  <c r="G71" i="13"/>
  <c r="H78" i="16" s="1"/>
  <c r="H71" i="13"/>
  <c r="I78" i="16" s="1"/>
  <c r="I71" i="13"/>
  <c r="J78" i="16" s="1"/>
  <c r="J71" i="13"/>
  <c r="K78" i="16" s="1"/>
  <c r="H25" i="13"/>
  <c r="D72" i="13" s="1"/>
  <c r="E79" i="16" s="1"/>
  <c r="E124" i="16" s="1"/>
  <c r="F124" i="16" s="1"/>
  <c r="G124" i="16" s="1"/>
  <c r="G72" i="13"/>
  <c r="H79" i="16" s="1"/>
  <c r="H72" i="13"/>
  <c r="I79" i="16" s="1"/>
  <c r="I72" i="13"/>
  <c r="J79" i="16" s="1"/>
  <c r="J72" i="13"/>
  <c r="K79" i="16" s="1"/>
  <c r="H26" i="13"/>
  <c r="D73" i="13" s="1"/>
  <c r="E80" i="16" s="1"/>
  <c r="E125" i="16" s="1"/>
  <c r="F125" i="16" s="1"/>
  <c r="G125" i="16" s="1"/>
  <c r="G73" i="13"/>
  <c r="H80" i="16" s="1"/>
  <c r="H73" i="13"/>
  <c r="I80" i="16" s="1"/>
  <c r="I73" i="13"/>
  <c r="J80" i="16" s="1"/>
  <c r="J73" i="13"/>
  <c r="K80" i="16" s="1"/>
  <c r="H27" i="13"/>
  <c r="D74" i="13" s="1"/>
  <c r="E81" i="16" s="1"/>
  <c r="E126" i="16" s="1"/>
  <c r="F126" i="16" s="1"/>
  <c r="G126" i="16" s="1"/>
  <c r="G74" i="13"/>
  <c r="H81" i="16" s="1"/>
  <c r="H74" i="13"/>
  <c r="I81" i="16" s="1"/>
  <c r="I74" i="13"/>
  <c r="J81" i="16" s="1"/>
  <c r="J74" i="13"/>
  <c r="K81" i="16" s="1"/>
  <c r="H28" i="13"/>
  <c r="H29" i="13"/>
  <c r="H30" i="13"/>
  <c r="H31" i="13"/>
  <c r="D78" i="13" s="1"/>
  <c r="E85" i="16" s="1"/>
  <c r="E130" i="16" s="1"/>
  <c r="F130" i="16" s="1"/>
  <c r="G130"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09" i="16" s="1"/>
  <c r="F109" i="16" s="1"/>
  <c r="G109" i="16" s="1"/>
  <c r="G57" i="13"/>
  <c r="H64" i="16" s="1"/>
  <c r="H57" i="13"/>
  <c r="I64" i="16" s="1"/>
  <c r="I57" i="13"/>
  <c r="J64" i="16" s="1"/>
  <c r="J57" i="13"/>
  <c r="K64" i="16" s="1"/>
  <c r="H11" i="13"/>
  <c r="D58" i="13" s="1"/>
  <c r="E65" i="16" s="1"/>
  <c r="E110" i="16" s="1"/>
  <c r="F110" i="16" s="1"/>
  <c r="G110" i="16" s="1"/>
  <c r="G58" i="13"/>
  <c r="H65" i="16" s="1"/>
  <c r="H58" i="13"/>
  <c r="I65" i="16" s="1"/>
  <c r="I58" i="13"/>
  <c r="J65" i="16" s="1"/>
  <c r="J58" i="13"/>
  <c r="K65" i="16" s="1"/>
  <c r="H12" i="13"/>
  <c r="D59" i="13" s="1"/>
  <c r="E66" i="16" s="1"/>
  <c r="E111" i="16" s="1"/>
  <c r="F111" i="16" s="1"/>
  <c r="G111" i="16" s="1"/>
  <c r="G59" i="13"/>
  <c r="H66" i="16" s="1"/>
  <c r="H59" i="13"/>
  <c r="I66" i="16" s="1"/>
  <c r="I59" i="13"/>
  <c r="J66" i="16" s="1"/>
  <c r="J59" i="13"/>
  <c r="K66" i="16" s="1"/>
  <c r="H13" i="13"/>
  <c r="D60" i="13" s="1"/>
  <c r="E67" i="16" s="1"/>
  <c r="E112" i="16" s="1"/>
  <c r="F112" i="16" s="1"/>
  <c r="G112" i="16" s="1"/>
  <c r="G60" i="13"/>
  <c r="H67" i="16" s="1"/>
  <c r="H60" i="13"/>
  <c r="I67" i="16" s="1"/>
  <c r="I60" i="13"/>
  <c r="J67" i="16" s="1"/>
  <c r="J60" i="13"/>
  <c r="K67" i="16" s="1"/>
  <c r="H14" i="13"/>
  <c r="D61" i="13" s="1"/>
  <c r="E68" i="16" s="1"/>
  <c r="E113" i="16" s="1"/>
  <c r="F113" i="16" s="1"/>
  <c r="G113" i="16" s="1"/>
  <c r="G61" i="13"/>
  <c r="H68" i="16" s="1"/>
  <c r="H61" i="13"/>
  <c r="I68" i="16" s="1"/>
  <c r="I61" i="13"/>
  <c r="J68" i="16" s="1"/>
  <c r="J61" i="13"/>
  <c r="K68" i="16" s="1"/>
  <c r="G51" i="13"/>
  <c r="H58" i="16" s="1"/>
  <c r="H51" i="13"/>
  <c r="I58" i="16" s="1"/>
  <c r="I51" i="13"/>
  <c r="J58" i="16" s="1"/>
  <c r="J51" i="13"/>
  <c r="K58" i="16" s="1"/>
  <c r="H125" i="16" l="1"/>
  <c r="H117" i="16"/>
  <c r="I117" i="16" s="1"/>
  <c r="H109" i="16"/>
  <c r="I123" i="16"/>
  <c r="J123" i="16" s="1"/>
  <c r="K123" i="16" s="1"/>
  <c r="L123" i="16" s="1"/>
  <c r="M123" i="16" s="1"/>
  <c r="N123" i="16" s="1"/>
  <c r="O123" i="16" s="1"/>
  <c r="P123" i="16" s="1"/>
  <c r="Q123" i="16" s="1"/>
  <c r="R123" i="16" s="1"/>
  <c r="S123" i="16" s="1"/>
  <c r="T123" i="16" s="1"/>
  <c r="U123" i="16" s="1"/>
  <c r="V123" i="16" s="1"/>
  <c r="W123" i="16" s="1"/>
  <c r="X123" i="16" s="1"/>
  <c r="Y123" i="16" s="1"/>
  <c r="Z123" i="16" s="1"/>
  <c r="AA123" i="16" s="1"/>
  <c r="AB123" i="16" s="1"/>
  <c r="AC123" i="16" s="1"/>
  <c r="AD123" i="16" s="1"/>
  <c r="AE123" i="16" s="1"/>
  <c r="AF123" i="16" s="1"/>
  <c r="H121" i="16"/>
  <c r="H119" i="16"/>
  <c r="H111" i="16"/>
  <c r="I111" i="16" s="1"/>
  <c r="J111" i="16" s="1"/>
  <c r="K111" i="16" s="1"/>
  <c r="L111" i="16" s="1"/>
  <c r="M111" i="16" s="1"/>
  <c r="N111" i="16" s="1"/>
  <c r="O111" i="16" s="1"/>
  <c r="P111" i="16" s="1"/>
  <c r="Q111" i="16" s="1"/>
  <c r="R111" i="16" s="1"/>
  <c r="S111" i="16" s="1"/>
  <c r="T111" i="16" s="1"/>
  <c r="U111" i="16" s="1"/>
  <c r="V111" i="16" s="1"/>
  <c r="W111" i="16" s="1"/>
  <c r="X111" i="16" s="1"/>
  <c r="Y111" i="16" s="1"/>
  <c r="Z111" i="16" s="1"/>
  <c r="AA111" i="16" s="1"/>
  <c r="AB111" i="16" s="1"/>
  <c r="AC111" i="16" s="1"/>
  <c r="AD111" i="16" s="1"/>
  <c r="AE111" i="16" s="1"/>
  <c r="AF111" i="16" s="1"/>
  <c r="I109" i="16"/>
  <c r="J109" i="16" s="1"/>
  <c r="K109" i="16" s="1"/>
  <c r="L109" i="16" s="1"/>
  <c r="M109" i="16" s="1"/>
  <c r="N109" i="16" s="1"/>
  <c r="O109" i="16" s="1"/>
  <c r="P109" i="16" s="1"/>
  <c r="Q109" i="16" s="1"/>
  <c r="R109" i="16" s="1"/>
  <c r="S109" i="16" s="1"/>
  <c r="T109" i="16" s="1"/>
  <c r="U109" i="16" s="1"/>
  <c r="V109" i="16" s="1"/>
  <c r="W109" i="16" s="1"/>
  <c r="X109" i="16" s="1"/>
  <c r="Y109" i="16" s="1"/>
  <c r="Z109" i="16" s="1"/>
  <c r="AA109" i="16" s="1"/>
  <c r="AB109" i="16" s="1"/>
  <c r="AC109" i="16" s="1"/>
  <c r="AD109" i="16" s="1"/>
  <c r="AE109" i="16" s="1"/>
  <c r="AF109" i="16" s="1"/>
  <c r="I125" i="16"/>
  <c r="J125" i="16" s="1"/>
  <c r="K125" i="16" s="1"/>
  <c r="L125" i="16" s="1"/>
  <c r="M125" i="16" s="1"/>
  <c r="N125" i="16" s="1"/>
  <c r="O125" i="16" s="1"/>
  <c r="P125" i="16" s="1"/>
  <c r="Q125" i="16" s="1"/>
  <c r="R125" i="16" s="1"/>
  <c r="S125" i="16" s="1"/>
  <c r="T125" i="16" s="1"/>
  <c r="U125" i="16" s="1"/>
  <c r="V125" i="16" s="1"/>
  <c r="W125" i="16" s="1"/>
  <c r="X125" i="16" s="1"/>
  <c r="Y125" i="16" s="1"/>
  <c r="Z125" i="16" s="1"/>
  <c r="AA125" i="16" s="1"/>
  <c r="AB125" i="16" s="1"/>
  <c r="AC125" i="16" s="1"/>
  <c r="AD125" i="16" s="1"/>
  <c r="AE125" i="16" s="1"/>
  <c r="AF125" i="16" s="1"/>
  <c r="J117" i="16"/>
  <c r="K117" i="16" s="1"/>
  <c r="L117" i="16" s="1"/>
  <c r="M117" i="16" s="1"/>
  <c r="N117" i="16" s="1"/>
  <c r="O117" i="16" s="1"/>
  <c r="P117" i="16" s="1"/>
  <c r="Q117" i="16" s="1"/>
  <c r="R117" i="16" s="1"/>
  <c r="S117" i="16" s="1"/>
  <c r="T117" i="16" s="1"/>
  <c r="U117" i="16" s="1"/>
  <c r="V117" i="16" s="1"/>
  <c r="W117" i="16" s="1"/>
  <c r="X117" i="16" s="1"/>
  <c r="Y117" i="16" s="1"/>
  <c r="Z117" i="16" s="1"/>
  <c r="AA117" i="16" s="1"/>
  <c r="AB117" i="16" s="1"/>
  <c r="AC117" i="16" s="1"/>
  <c r="AD117" i="16" s="1"/>
  <c r="AE117" i="16" s="1"/>
  <c r="AF117" i="16" s="1"/>
  <c r="H115" i="16"/>
  <c r="I115" i="16" s="1"/>
  <c r="J115" i="16" s="1"/>
  <c r="K115" i="16" s="1"/>
  <c r="L115" i="16" s="1"/>
  <c r="M115" i="16" s="1"/>
  <c r="N115" i="16" s="1"/>
  <c r="O115" i="16" s="1"/>
  <c r="P115" i="16" s="1"/>
  <c r="Q115" i="16" s="1"/>
  <c r="R115" i="16" s="1"/>
  <c r="S115" i="16" s="1"/>
  <c r="T115" i="16" s="1"/>
  <c r="U115" i="16" s="1"/>
  <c r="V115" i="16" s="1"/>
  <c r="W115" i="16" s="1"/>
  <c r="X115" i="16" s="1"/>
  <c r="Y115" i="16" s="1"/>
  <c r="Z115" i="16" s="1"/>
  <c r="AA115" i="16" s="1"/>
  <c r="AB115" i="16" s="1"/>
  <c r="AC115" i="16" s="1"/>
  <c r="AD115" i="16" s="1"/>
  <c r="AE115" i="16" s="1"/>
  <c r="AF115" i="16" s="1"/>
  <c r="H130" i="16"/>
  <c r="I130" i="16" s="1"/>
  <c r="J130" i="16" s="1"/>
  <c r="K130" i="16" s="1"/>
  <c r="L130" i="16" s="1"/>
  <c r="M130" i="16" s="1"/>
  <c r="N130" i="16" s="1"/>
  <c r="O130" i="16" s="1"/>
  <c r="P130" i="16" s="1"/>
  <c r="Q130" i="16" s="1"/>
  <c r="R130" i="16" s="1"/>
  <c r="S130" i="16" s="1"/>
  <c r="T130" i="16" s="1"/>
  <c r="U130" i="16" s="1"/>
  <c r="V130" i="16" s="1"/>
  <c r="W130" i="16" s="1"/>
  <c r="X130" i="16" s="1"/>
  <c r="Y130" i="16" s="1"/>
  <c r="Z130" i="16" s="1"/>
  <c r="AA130" i="16" s="1"/>
  <c r="AB130" i="16" s="1"/>
  <c r="AC130" i="16" s="1"/>
  <c r="AD130" i="16" s="1"/>
  <c r="AE130" i="16" s="1"/>
  <c r="AF130" i="16" s="1"/>
  <c r="H126" i="16"/>
  <c r="I126" i="16" s="1"/>
  <c r="J126" i="16" s="1"/>
  <c r="K126" i="16" s="1"/>
  <c r="L126" i="16" s="1"/>
  <c r="M126" i="16" s="1"/>
  <c r="N126" i="16" s="1"/>
  <c r="O126" i="16" s="1"/>
  <c r="P126" i="16" s="1"/>
  <c r="Q126" i="16" s="1"/>
  <c r="R126" i="16" s="1"/>
  <c r="S126" i="16" s="1"/>
  <c r="T126" i="16" s="1"/>
  <c r="U126" i="16" s="1"/>
  <c r="V126" i="16" s="1"/>
  <c r="W126" i="16" s="1"/>
  <c r="X126" i="16" s="1"/>
  <c r="Y126" i="16" s="1"/>
  <c r="Z126" i="16" s="1"/>
  <c r="AA126" i="16" s="1"/>
  <c r="AB126" i="16" s="1"/>
  <c r="AC126" i="16" s="1"/>
  <c r="AD126" i="16" s="1"/>
  <c r="AE126" i="16" s="1"/>
  <c r="AF126" i="16" s="1"/>
  <c r="H118" i="16"/>
  <c r="I118" i="16" s="1"/>
  <c r="J118" i="16" s="1"/>
  <c r="K118" i="16" s="1"/>
  <c r="L118" i="16" s="1"/>
  <c r="M118" i="16" s="1"/>
  <c r="N118" i="16" s="1"/>
  <c r="O118" i="16" s="1"/>
  <c r="P118" i="16" s="1"/>
  <c r="Q118" i="16" s="1"/>
  <c r="R118" i="16" s="1"/>
  <c r="S118" i="16" s="1"/>
  <c r="T118" i="16" s="1"/>
  <c r="U118" i="16" s="1"/>
  <c r="V118" i="16" s="1"/>
  <c r="W118" i="16" s="1"/>
  <c r="X118" i="16" s="1"/>
  <c r="Y118" i="16" s="1"/>
  <c r="Z118" i="16" s="1"/>
  <c r="AA118" i="16" s="1"/>
  <c r="AB118" i="16" s="1"/>
  <c r="AC118" i="16" s="1"/>
  <c r="AD118" i="16" s="1"/>
  <c r="AE118" i="16" s="1"/>
  <c r="AF118" i="16" s="1"/>
  <c r="I121" i="16"/>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H113" i="16"/>
  <c r="I113" i="16" s="1"/>
  <c r="J113" i="16" s="1"/>
  <c r="K113" i="16" s="1"/>
  <c r="L113" i="16" s="1"/>
  <c r="M113" i="16" s="1"/>
  <c r="N113" i="16" s="1"/>
  <c r="O113" i="16" s="1"/>
  <c r="P113" i="16" s="1"/>
  <c r="Q113" i="16" s="1"/>
  <c r="R113" i="16" s="1"/>
  <c r="S113" i="16" s="1"/>
  <c r="T113" i="16" s="1"/>
  <c r="U113" i="16" s="1"/>
  <c r="V113" i="16" s="1"/>
  <c r="W113" i="16" s="1"/>
  <c r="X113" i="16" s="1"/>
  <c r="Y113" i="16" s="1"/>
  <c r="Z113" i="16" s="1"/>
  <c r="AA113" i="16" s="1"/>
  <c r="AB113" i="16" s="1"/>
  <c r="AC113" i="16" s="1"/>
  <c r="AD113" i="16" s="1"/>
  <c r="AE113" i="16" s="1"/>
  <c r="AF113" i="16" s="1"/>
  <c r="H124" i="16"/>
  <c r="I124" i="16" s="1"/>
  <c r="J124" i="16" s="1"/>
  <c r="K124" i="16" s="1"/>
  <c r="L124" i="16" s="1"/>
  <c r="M124" i="16" s="1"/>
  <c r="N124" i="16" s="1"/>
  <c r="O124" i="16" s="1"/>
  <c r="P124" i="16" s="1"/>
  <c r="Q124" i="16" s="1"/>
  <c r="R124" i="16" s="1"/>
  <c r="S124" i="16" s="1"/>
  <c r="T124" i="16" s="1"/>
  <c r="U124" i="16" s="1"/>
  <c r="V124" i="16" s="1"/>
  <c r="W124" i="16" s="1"/>
  <c r="X124" i="16" s="1"/>
  <c r="Y124" i="16" s="1"/>
  <c r="Z124" i="16" s="1"/>
  <c r="AA124" i="16" s="1"/>
  <c r="AB124" i="16" s="1"/>
  <c r="AC124" i="16" s="1"/>
  <c r="AD124" i="16" s="1"/>
  <c r="AE124" i="16" s="1"/>
  <c r="AF124" i="16" s="1"/>
  <c r="H116" i="16"/>
  <c r="I116" i="16" s="1"/>
  <c r="J116" i="16" s="1"/>
  <c r="K116" i="16" s="1"/>
  <c r="L116" i="16" s="1"/>
  <c r="M116" i="16" s="1"/>
  <c r="N116" i="16" s="1"/>
  <c r="O116" i="16" s="1"/>
  <c r="P116" i="16" s="1"/>
  <c r="Q116" i="16" s="1"/>
  <c r="R116" i="16" s="1"/>
  <c r="S116" i="16" s="1"/>
  <c r="T116" i="16" s="1"/>
  <c r="U116" i="16" s="1"/>
  <c r="V116" i="16" s="1"/>
  <c r="W116" i="16" s="1"/>
  <c r="X116" i="16" s="1"/>
  <c r="Y116" i="16" s="1"/>
  <c r="Z116" i="16" s="1"/>
  <c r="AA116" i="16" s="1"/>
  <c r="AB116" i="16" s="1"/>
  <c r="AC116" i="16" s="1"/>
  <c r="AD116" i="16" s="1"/>
  <c r="AE116" i="16" s="1"/>
  <c r="AF116" i="16" s="1"/>
  <c r="I119" i="16"/>
  <c r="J119" i="16" s="1"/>
  <c r="K119" i="16" s="1"/>
  <c r="L119" i="16" s="1"/>
  <c r="M119" i="16" s="1"/>
  <c r="N119" i="16" s="1"/>
  <c r="O119" i="16" s="1"/>
  <c r="P119" i="16" s="1"/>
  <c r="Q119" i="16" s="1"/>
  <c r="R119" i="16" s="1"/>
  <c r="S119" i="16" s="1"/>
  <c r="T119" i="16" s="1"/>
  <c r="U119" i="16" s="1"/>
  <c r="V119" i="16" s="1"/>
  <c r="W119" i="16" s="1"/>
  <c r="X119" i="16" s="1"/>
  <c r="Y119" i="16" s="1"/>
  <c r="Z119" i="16" s="1"/>
  <c r="AA119" i="16" s="1"/>
  <c r="AB119" i="16" s="1"/>
  <c r="AC119" i="16" s="1"/>
  <c r="AD119" i="16" s="1"/>
  <c r="AE119" i="16" s="1"/>
  <c r="AF119" i="16" s="1"/>
  <c r="H122" i="16"/>
  <c r="I122" i="16" s="1"/>
  <c r="J122" i="16" s="1"/>
  <c r="K122" i="16" s="1"/>
  <c r="L122" i="16" s="1"/>
  <c r="M122" i="16" s="1"/>
  <c r="N122" i="16" s="1"/>
  <c r="O122" i="16" s="1"/>
  <c r="P122" i="16" s="1"/>
  <c r="Q122" i="16" s="1"/>
  <c r="R122" i="16" s="1"/>
  <c r="S122" i="16" s="1"/>
  <c r="T122" i="16" s="1"/>
  <c r="U122" i="16" s="1"/>
  <c r="V122" i="16" s="1"/>
  <c r="W122" i="16" s="1"/>
  <c r="X122" i="16" s="1"/>
  <c r="Y122" i="16" s="1"/>
  <c r="Z122" i="16" s="1"/>
  <c r="AA122" i="16" s="1"/>
  <c r="AB122" i="16" s="1"/>
  <c r="AC122" i="16" s="1"/>
  <c r="AD122" i="16" s="1"/>
  <c r="AE122" i="16" s="1"/>
  <c r="AF122" i="16" s="1"/>
  <c r="H103" i="16"/>
  <c r="I103" i="16" s="1"/>
  <c r="J103" i="16" s="1"/>
  <c r="K103" i="16" s="1"/>
  <c r="L103" i="16" s="1"/>
  <c r="M103" i="16" s="1"/>
  <c r="N103" i="16" s="1"/>
  <c r="O103" i="16" s="1"/>
  <c r="P103" i="16" s="1"/>
  <c r="Q103" i="16" s="1"/>
  <c r="R103" i="16" s="1"/>
  <c r="S103" i="16" s="1"/>
  <c r="T103" i="16" s="1"/>
  <c r="U103" i="16" s="1"/>
  <c r="V103" i="16" s="1"/>
  <c r="W103" i="16" s="1"/>
  <c r="X103" i="16" s="1"/>
  <c r="Y103" i="16" s="1"/>
  <c r="Z103" i="16" s="1"/>
  <c r="AA103" i="16" s="1"/>
  <c r="AB103" i="16" s="1"/>
  <c r="AC103" i="16" s="1"/>
  <c r="AD103" i="16" s="1"/>
  <c r="AE103" i="16" s="1"/>
  <c r="AF103" i="16" s="1"/>
  <c r="H110" i="16"/>
  <c r="I110" i="16" s="1"/>
  <c r="J110" i="16" s="1"/>
  <c r="K110" i="16" s="1"/>
  <c r="L110" i="16" s="1"/>
  <c r="M110" i="16" s="1"/>
  <c r="N110" i="16" s="1"/>
  <c r="O110" i="16" s="1"/>
  <c r="P110" i="16" s="1"/>
  <c r="Q110" i="16" s="1"/>
  <c r="R110" i="16" s="1"/>
  <c r="S110" i="16" s="1"/>
  <c r="T110" i="16" s="1"/>
  <c r="U110" i="16" s="1"/>
  <c r="V110" i="16" s="1"/>
  <c r="W110" i="16" s="1"/>
  <c r="X110" i="16" s="1"/>
  <c r="Y110" i="16" s="1"/>
  <c r="Z110" i="16" s="1"/>
  <c r="AA110" i="16" s="1"/>
  <c r="AB110" i="16" s="1"/>
  <c r="AC110" i="16" s="1"/>
  <c r="AD110" i="16" s="1"/>
  <c r="AE110" i="16" s="1"/>
  <c r="AF110" i="16" s="1"/>
  <c r="H112" i="16"/>
  <c r="I112" i="16" s="1"/>
  <c r="J112" i="16" s="1"/>
  <c r="K112" i="16" s="1"/>
  <c r="L112" i="16" s="1"/>
  <c r="M112" i="16" s="1"/>
  <c r="N112" i="16" s="1"/>
  <c r="O112" i="16" s="1"/>
  <c r="P112" i="16" s="1"/>
  <c r="Q112" i="16" s="1"/>
  <c r="R112" i="16" s="1"/>
  <c r="S112" i="16" s="1"/>
  <c r="T112" i="16" s="1"/>
  <c r="U112" i="16" s="1"/>
  <c r="V112" i="16" s="1"/>
  <c r="W112" i="16" s="1"/>
  <c r="X112" i="16" s="1"/>
  <c r="Y112" i="16" s="1"/>
  <c r="Z112" i="16" s="1"/>
  <c r="AA112" i="16" s="1"/>
  <c r="AB112" i="16" s="1"/>
  <c r="AC112" i="16" s="1"/>
  <c r="AD112" i="16" s="1"/>
  <c r="AE112" i="16" s="1"/>
  <c r="AF112" i="16" s="1"/>
  <c r="H120" i="16"/>
  <c r="I120" i="16" s="1"/>
  <c r="J120" i="16" s="1"/>
  <c r="K120" i="16" s="1"/>
  <c r="L120" i="16" s="1"/>
  <c r="M120" i="16" s="1"/>
  <c r="N120" i="16" s="1"/>
  <c r="O120" i="16" s="1"/>
  <c r="P120" i="16" s="1"/>
  <c r="Q120" i="16" s="1"/>
  <c r="R120" i="16" s="1"/>
  <c r="S120" i="16" s="1"/>
  <c r="T120" i="16" s="1"/>
  <c r="U120" i="16" s="1"/>
  <c r="V120" i="16" s="1"/>
  <c r="W120" i="16" s="1"/>
  <c r="X120" i="16" s="1"/>
  <c r="Y120" i="16" s="1"/>
  <c r="Z120" i="16" s="1"/>
  <c r="AA120" i="16" s="1"/>
  <c r="AB120" i="16" s="1"/>
  <c r="AC120" i="16" s="1"/>
  <c r="AD120" i="16" s="1"/>
  <c r="AE120" i="16" s="1"/>
  <c r="AF120" i="16" s="1"/>
  <c r="H108" i="16"/>
  <c r="I108" i="16" s="1"/>
  <c r="J108" i="16" s="1"/>
  <c r="K108" i="16" s="1"/>
  <c r="L108" i="16" s="1"/>
  <c r="M108" i="16" s="1"/>
  <c r="N108" i="16" s="1"/>
  <c r="O108" i="16" s="1"/>
  <c r="P108" i="16" s="1"/>
  <c r="Q108" i="16" s="1"/>
  <c r="R108" i="16" s="1"/>
  <c r="S108" i="16" s="1"/>
  <c r="T108" i="16" s="1"/>
  <c r="U108" i="16" s="1"/>
  <c r="V108" i="16" s="1"/>
  <c r="W108" i="16" s="1"/>
  <c r="X108" i="16" s="1"/>
  <c r="Y108" i="16" s="1"/>
  <c r="Z108" i="16" s="1"/>
  <c r="AA108" i="16" s="1"/>
  <c r="AB108" i="16" s="1"/>
  <c r="AC108" i="16" s="1"/>
  <c r="AD108" i="16" s="1"/>
  <c r="AE108" i="16" s="1"/>
  <c r="AF108"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04" i="16" s="1"/>
  <c r="E104" i="16" s="1"/>
  <c r="F104" i="16" s="1"/>
  <c r="G104" i="16" s="1"/>
  <c r="H104" i="16" s="1"/>
  <c r="I104" i="16" s="1"/>
  <c r="J104" i="16" s="1"/>
  <c r="K104" i="16" s="1"/>
  <c r="L104" i="16" s="1"/>
  <c r="M104" i="16" s="1"/>
  <c r="N104" i="16" s="1"/>
  <c r="O104" i="16" s="1"/>
  <c r="P104" i="16" s="1"/>
  <c r="Q104" i="16" s="1"/>
  <c r="R104" i="16" s="1"/>
  <c r="S104" i="16" s="1"/>
  <c r="T104" i="16" s="1"/>
  <c r="U104" i="16" s="1"/>
  <c r="V104" i="16" s="1"/>
  <c r="W104" i="16" s="1"/>
  <c r="X104" i="16" s="1"/>
  <c r="Y104" i="16" s="1"/>
  <c r="Z104" i="16" s="1"/>
  <c r="AA104" i="16" s="1"/>
  <c r="AB104" i="16" s="1"/>
  <c r="AC104" i="16" s="1"/>
  <c r="AD104" i="16" s="1"/>
  <c r="AE104" i="16" s="1"/>
  <c r="AF104" i="16" s="1"/>
  <c r="F6" i="13"/>
  <c r="G6" i="13" s="1"/>
  <c r="C53" i="13" s="1"/>
  <c r="D60" i="16" s="1"/>
  <c r="D105" i="16" s="1"/>
  <c r="E105" i="16" s="1"/>
  <c r="F105" i="16" s="1"/>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7" i="13"/>
  <c r="G7" i="13" s="1"/>
  <c r="C54" i="13" s="1"/>
  <c r="D61" i="16" s="1"/>
  <c r="D106" i="16" s="1"/>
  <c r="E106" i="16" s="1"/>
  <c r="F106" i="16" s="1"/>
  <c r="G106" i="16" s="1"/>
  <c r="H106" i="16" s="1"/>
  <c r="I106" i="16" s="1"/>
  <c r="J106" i="16" s="1"/>
  <c r="K106" i="16" s="1"/>
  <c r="L106" i="16" s="1"/>
  <c r="M106" i="16" s="1"/>
  <c r="N106" i="16" s="1"/>
  <c r="O106" i="16" s="1"/>
  <c r="P106" i="16" s="1"/>
  <c r="Q106" i="16" s="1"/>
  <c r="R106" i="16" s="1"/>
  <c r="S106" i="16" s="1"/>
  <c r="T106" i="16" s="1"/>
  <c r="U106" i="16" s="1"/>
  <c r="V106" i="16" s="1"/>
  <c r="W106" i="16" s="1"/>
  <c r="X106" i="16" s="1"/>
  <c r="Y106" i="16" s="1"/>
  <c r="Z106" i="16" s="1"/>
  <c r="AA106" i="16" s="1"/>
  <c r="AB106" i="16" s="1"/>
  <c r="AC106" i="16" s="1"/>
  <c r="AD106" i="16" s="1"/>
  <c r="AE106" i="16" s="1"/>
  <c r="AF106"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K5" i="16" l="1"/>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K220" i="19"/>
  <c r="E216" i="19"/>
  <c r="C224" i="19"/>
  <c r="J218" i="19"/>
  <c r="D222" i="19"/>
  <c r="J216" i="19"/>
  <c r="K216" i="19"/>
  <c r="H221" i="19"/>
  <c r="I226" i="19"/>
  <c r="D225" i="19"/>
  <c r="F223" i="19"/>
  <c r="E221" i="19"/>
  <c r="D216" i="19"/>
  <c r="I224" i="19"/>
  <c r="F217" i="19"/>
  <c r="H217" i="19"/>
  <c r="H220" i="19"/>
  <c r="G191" i="19"/>
  <c r="G205" i="19" s="1"/>
  <c r="I25" i="20" s="1"/>
  <c r="J220" i="19"/>
  <c r="I223" i="19"/>
  <c r="E225" i="19"/>
  <c r="D218" i="19"/>
  <c r="J222" i="19"/>
  <c r="J217" i="19"/>
  <c r="L218" i="19"/>
  <c r="H216" i="19"/>
  <c r="C217" i="19"/>
  <c r="D224" i="19"/>
  <c r="L221" i="19"/>
  <c r="F191" i="19"/>
  <c r="F205" i="19" s="1"/>
  <c r="H25" i="20" s="1"/>
  <c r="K191" i="19"/>
  <c r="K205" i="19" s="1"/>
  <c r="M25" i="20" s="1"/>
  <c r="D217" i="19"/>
  <c r="K225" i="19"/>
  <c r="L216" i="19"/>
  <c r="G216" i="19"/>
  <c r="F225" i="19"/>
  <c r="J223" i="19"/>
  <c r="F222" i="19"/>
  <c r="I216" i="19"/>
  <c r="J224" i="19"/>
  <c r="G217" i="19"/>
  <c r="K218" i="19"/>
  <c r="L222" i="19"/>
  <c r="F216" i="19"/>
  <c r="L226" i="19"/>
  <c r="C222" i="19"/>
  <c r="J225" i="19"/>
  <c r="G225" i="19"/>
  <c r="J226" i="19"/>
  <c r="I222" i="19"/>
  <c r="K221" i="19"/>
  <c r="F218" i="19"/>
  <c r="C225" i="19"/>
  <c r="I218" i="19"/>
  <c r="H225" i="19"/>
  <c r="L225" i="19"/>
  <c r="L219" i="19"/>
  <c r="I225" i="19"/>
  <c r="D191" i="19"/>
  <c r="D205" i="19" s="1"/>
  <c r="F25" i="20" s="1"/>
  <c r="H191" i="19"/>
  <c r="H205" i="19" s="1"/>
  <c r="J25" i="20" s="1"/>
  <c r="E191" i="19"/>
  <c r="E205" i="19" s="1"/>
  <c r="G25" i="20" s="1"/>
  <c r="I191" i="19"/>
  <c r="I205" i="19" s="1"/>
  <c r="K25" i="20" s="1"/>
  <c r="I6" i="16" l="1"/>
  <c r="H49" i="16"/>
  <c r="L5" i="16"/>
  <c r="G221" i="19"/>
  <c r="L217" i="19"/>
  <c r="C221" i="19"/>
  <c r="K223" i="19"/>
  <c r="I220" i="19"/>
  <c r="G223" i="19"/>
  <c r="F221" i="19"/>
  <c r="D221" i="19"/>
  <c r="C220" i="19"/>
  <c r="E218" i="19"/>
  <c r="H226" i="19"/>
  <c r="G226" i="19"/>
  <c r="C218" i="19"/>
  <c r="T23" i="20"/>
  <c r="AB23" i="20"/>
  <c r="U23" i="20"/>
  <c r="AC23" i="20"/>
  <c r="V23" i="20"/>
  <c r="AD23" i="20"/>
  <c r="W23" i="20"/>
  <c r="AE23" i="20"/>
  <c r="R23" i="20"/>
  <c r="Z23" i="20"/>
  <c r="X23" i="20"/>
  <c r="O23" i="20"/>
  <c r="Y23" i="20"/>
  <c r="AA23" i="20"/>
  <c r="AF23" i="20"/>
  <c r="Q23" i="20"/>
  <c r="S23" i="20"/>
  <c r="P23" i="20"/>
  <c r="F226" i="19"/>
  <c r="L223" i="19"/>
  <c r="L220" i="19"/>
  <c r="C223" i="19"/>
  <c r="K224" i="19"/>
  <c r="E220" i="19"/>
  <c r="H222" i="19"/>
  <c r="H224" i="19"/>
  <c r="I221" i="19"/>
  <c r="D226" i="19"/>
  <c r="E222" i="19"/>
  <c r="F224" i="19"/>
  <c r="J221" i="19"/>
  <c r="G220" i="19"/>
  <c r="G218" i="19"/>
  <c r="H223" i="19"/>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J219" i="19"/>
  <c r="E226" i="19"/>
  <c r="F220" i="19"/>
  <c r="L224" i="19"/>
  <c r="K226" i="19"/>
  <c r="K217" i="19"/>
  <c r="E223" i="19"/>
  <c r="H218" i="19"/>
  <c r="P19" i="20"/>
  <c r="X19" i="20"/>
  <c r="AF19" i="20"/>
  <c r="Q19" i="20"/>
  <c r="Y19" i="20"/>
  <c r="R19" i="20"/>
  <c r="Z19" i="20"/>
  <c r="S19" i="20"/>
  <c r="AA19" i="20"/>
  <c r="V19" i="20"/>
  <c r="AD19" i="20"/>
  <c r="AB19" i="20"/>
  <c r="AC19" i="20"/>
  <c r="AE19" i="20"/>
  <c r="O19" i="20"/>
  <c r="U19" i="20"/>
  <c r="T19" i="20"/>
  <c r="W19" i="20"/>
  <c r="K222" i="19"/>
  <c r="E224" i="19"/>
  <c r="E217" i="19"/>
  <c r="D220" i="19"/>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D223" i="19"/>
  <c r="C226" i="19"/>
  <c r="G222" i="19"/>
  <c r="C219" i="19"/>
  <c r="I217" i="19"/>
  <c r="K219" i="19"/>
  <c r="F219" i="19"/>
  <c r="I219" i="19"/>
  <c r="E219" i="19"/>
  <c r="H219" i="19"/>
  <c r="G219" i="19"/>
  <c r="D219" i="19"/>
  <c r="M5" i="16" l="1"/>
  <c r="J6" i="16"/>
  <c r="I49" i="16"/>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44" i="16" s="1"/>
  <c r="B4" i="13" a="1"/>
  <c r="B4" i="13" s="1"/>
  <c r="O5" i="16" l="1"/>
  <c r="L6" i="16"/>
  <c r="K49" i="16"/>
  <c r="D46" i="16"/>
  <c r="F92" i="13"/>
  <c r="G99" i="16" s="1"/>
  <c r="E92" i="13"/>
  <c r="F99" i="16" s="1"/>
  <c r="D92" i="13"/>
  <c r="E99" i="16" s="1"/>
  <c r="E144"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44" i="16" l="1"/>
  <c r="G144" i="16" s="1"/>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46" i="16"/>
  <c r="F46" i="16" s="1"/>
  <c r="D9" i="16"/>
  <c r="E9" i="16" s="1"/>
  <c r="D62" i="16"/>
  <c r="D107" i="16" s="1"/>
  <c r="E107" i="16" s="1"/>
  <c r="F107" i="16" s="1"/>
  <c r="G107" i="16" s="1"/>
  <c r="H107" i="16" s="1"/>
  <c r="I107" i="16" s="1"/>
  <c r="J107" i="16" s="1"/>
  <c r="K107" i="16" s="1"/>
  <c r="L107" i="16" s="1"/>
  <c r="M107" i="16" s="1"/>
  <c r="N107" i="16" s="1"/>
  <c r="O107" i="16" s="1"/>
  <c r="P107" i="16" s="1"/>
  <c r="Q107" i="16" s="1"/>
  <c r="R107" i="16" s="1"/>
  <c r="S107" i="16" s="1"/>
  <c r="T107" i="16" s="1"/>
  <c r="U107" i="16" s="1"/>
  <c r="V107" i="16" s="1"/>
  <c r="W107" i="16" s="1"/>
  <c r="X107" i="16" s="1"/>
  <c r="Y107" i="16" s="1"/>
  <c r="Z107" i="16" s="1"/>
  <c r="AA107" i="16" s="1"/>
  <c r="AB107" i="16" s="1"/>
  <c r="AC107" i="16" s="1"/>
  <c r="AD107" i="16" s="1"/>
  <c r="AE107" i="16" s="1"/>
  <c r="AF107"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14" i="16" s="1"/>
  <c r="E114" i="16" s="1"/>
  <c r="F114" i="16" s="1"/>
  <c r="G114" i="16" s="1"/>
  <c r="H114" i="16" s="1"/>
  <c r="I114" i="16" s="1"/>
  <c r="J114" i="16" s="1"/>
  <c r="K114" i="16" s="1"/>
  <c r="L114" i="16" s="1"/>
  <c r="M114" i="16" s="1"/>
  <c r="N114" i="16" s="1"/>
  <c r="O114" i="16" s="1"/>
  <c r="P114" i="16" s="1"/>
  <c r="Q114" i="16" s="1"/>
  <c r="R114" i="16" s="1"/>
  <c r="S114" i="16" s="1"/>
  <c r="T114" i="16" s="1"/>
  <c r="U114" i="16" s="1"/>
  <c r="V114" i="16" s="1"/>
  <c r="W114" i="16" s="1"/>
  <c r="X114" i="16" s="1"/>
  <c r="Y114" i="16" s="1"/>
  <c r="Z114" i="16" s="1"/>
  <c r="AA114" i="16" s="1"/>
  <c r="AB114" i="16" s="1"/>
  <c r="AC114" i="16" s="1"/>
  <c r="AD114" i="16" s="1"/>
  <c r="AE114" i="16" s="1"/>
  <c r="AF114"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27" i="16" s="1"/>
  <c r="E127" i="16" s="1"/>
  <c r="F127" i="16" s="1"/>
  <c r="G127" i="16" s="1"/>
  <c r="H127" i="16" s="1"/>
  <c r="I127" i="16" s="1"/>
  <c r="J127" i="16" s="1"/>
  <c r="K127" i="16" s="1"/>
  <c r="L127" i="16" s="1"/>
  <c r="M127" i="16" s="1"/>
  <c r="N127" i="16" s="1"/>
  <c r="O127" i="16" s="1"/>
  <c r="P127" i="16" s="1"/>
  <c r="Q127" i="16" s="1"/>
  <c r="R127" i="16" s="1"/>
  <c r="S127" i="16" s="1"/>
  <c r="T127" i="16" s="1"/>
  <c r="U127" i="16" s="1"/>
  <c r="V127" i="16" s="1"/>
  <c r="W127" i="16" s="1"/>
  <c r="X127" i="16" s="1"/>
  <c r="Y127" i="16" s="1"/>
  <c r="Z127" i="16" s="1"/>
  <c r="AA127" i="16" s="1"/>
  <c r="AB127" i="16" s="1"/>
  <c r="AC127" i="16" s="1"/>
  <c r="AD127" i="16" s="1"/>
  <c r="AE127" i="16" s="1"/>
  <c r="AF127"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28" i="16" s="1"/>
  <c r="E128" i="16" s="1"/>
  <c r="F128" i="16" s="1"/>
  <c r="G128" i="16" s="1"/>
  <c r="H128" i="16" s="1"/>
  <c r="I128" i="16" s="1"/>
  <c r="J128" i="16" s="1"/>
  <c r="K128" i="16" s="1"/>
  <c r="L128" i="16" s="1"/>
  <c r="M128" i="16" s="1"/>
  <c r="N128" i="16" s="1"/>
  <c r="O128" i="16" s="1"/>
  <c r="P128" i="16" s="1"/>
  <c r="Q128" i="16" s="1"/>
  <c r="R128" i="16" s="1"/>
  <c r="S128" i="16" s="1"/>
  <c r="T128" i="16" s="1"/>
  <c r="U128" i="16" s="1"/>
  <c r="V128" i="16" s="1"/>
  <c r="W128" i="16" s="1"/>
  <c r="X128" i="16" s="1"/>
  <c r="Y128" i="16" s="1"/>
  <c r="Z128" i="16" s="1"/>
  <c r="AA128" i="16" s="1"/>
  <c r="AB128" i="16" s="1"/>
  <c r="AC128" i="16" s="1"/>
  <c r="AD128" i="16" s="1"/>
  <c r="AE128" i="16" s="1"/>
  <c r="AF128" i="16" s="1"/>
  <c r="D31" i="16"/>
  <c r="E31" i="16" s="1"/>
  <c r="D84" i="16"/>
  <c r="D129" i="16" s="1"/>
  <c r="E129" i="16" s="1"/>
  <c r="F129" i="16" s="1"/>
  <c r="G129" i="16" s="1"/>
  <c r="H129" i="16" s="1"/>
  <c r="I129" i="16" s="1"/>
  <c r="J129" i="16" s="1"/>
  <c r="K129" i="16" s="1"/>
  <c r="L129" i="16" s="1"/>
  <c r="M129" i="16" s="1"/>
  <c r="N129" i="16" s="1"/>
  <c r="O129" i="16" s="1"/>
  <c r="P129" i="16" s="1"/>
  <c r="Q129" i="16" s="1"/>
  <c r="R129" i="16" s="1"/>
  <c r="S129" i="16" s="1"/>
  <c r="T129" i="16" s="1"/>
  <c r="U129" i="16" s="1"/>
  <c r="V129" i="16" s="1"/>
  <c r="W129" i="16" s="1"/>
  <c r="X129" i="16" s="1"/>
  <c r="Y129" i="16" s="1"/>
  <c r="Z129" i="16" s="1"/>
  <c r="AA129" i="16" s="1"/>
  <c r="AB129" i="16" s="1"/>
  <c r="AC129" i="16" s="1"/>
  <c r="AD129" i="16" s="1"/>
  <c r="AE129" i="16" s="1"/>
  <c r="AF129"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31" i="16" s="1"/>
  <c r="E131" i="16" s="1"/>
  <c r="F131" i="16" s="1"/>
  <c r="G131" i="16" s="1"/>
  <c r="H131" i="16" s="1"/>
  <c r="I131" i="16" s="1"/>
  <c r="J131" i="16" s="1"/>
  <c r="K131" i="16" s="1"/>
  <c r="L131" i="16" s="1"/>
  <c r="M131" i="16" s="1"/>
  <c r="N131" i="16" s="1"/>
  <c r="O131" i="16" s="1"/>
  <c r="P131" i="16" s="1"/>
  <c r="Q131" i="16" s="1"/>
  <c r="R131" i="16" s="1"/>
  <c r="S131" i="16" s="1"/>
  <c r="T131" i="16" s="1"/>
  <c r="U131" i="16" s="1"/>
  <c r="V131" i="16" s="1"/>
  <c r="W131" i="16" s="1"/>
  <c r="X131" i="16" s="1"/>
  <c r="Y131" i="16" s="1"/>
  <c r="Z131" i="16" s="1"/>
  <c r="AA131" i="16" s="1"/>
  <c r="AB131" i="16" s="1"/>
  <c r="AC131" i="16" s="1"/>
  <c r="AD131" i="16" s="1"/>
  <c r="AE131" i="16" s="1"/>
  <c r="AF131"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32" i="16" s="1"/>
  <c r="E132" i="16" s="1"/>
  <c r="F132" i="16" s="1"/>
  <c r="G132" i="16" s="1"/>
  <c r="H132" i="16" s="1"/>
  <c r="I132" i="16" s="1"/>
  <c r="J132" i="16" s="1"/>
  <c r="K132" i="16" s="1"/>
  <c r="L132" i="16" s="1"/>
  <c r="M132" i="16" s="1"/>
  <c r="N132" i="16" s="1"/>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33" i="16" s="1"/>
  <c r="E133" i="16" s="1"/>
  <c r="F133" i="16" s="1"/>
  <c r="G133" i="16" s="1"/>
  <c r="H133" i="16" s="1"/>
  <c r="I133" i="16" s="1"/>
  <c r="J133" i="16" s="1"/>
  <c r="K133" i="16" s="1"/>
  <c r="L133" i="16" s="1"/>
  <c r="M133" i="16" s="1"/>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D36" i="16"/>
  <c r="E36" i="16" s="1"/>
  <c r="D89" i="16"/>
  <c r="D134" i="16" s="1"/>
  <c r="E134" i="16" s="1"/>
  <c r="F134" i="16" s="1"/>
  <c r="G134" i="16" s="1"/>
  <c r="H134" i="16" s="1"/>
  <c r="I134" i="16" s="1"/>
  <c r="J134" i="16" s="1"/>
  <c r="K134" i="16" s="1"/>
  <c r="L134" i="16" s="1"/>
  <c r="M134" i="16" s="1"/>
  <c r="N134" i="16" s="1"/>
  <c r="O134" i="16" s="1"/>
  <c r="P134" i="16" s="1"/>
  <c r="Q134" i="16" s="1"/>
  <c r="R134" i="16" s="1"/>
  <c r="S134" i="16" s="1"/>
  <c r="T134" i="16" s="1"/>
  <c r="U134" i="16" s="1"/>
  <c r="V134" i="16" s="1"/>
  <c r="W134" i="16" s="1"/>
  <c r="X134" i="16" s="1"/>
  <c r="Y134" i="16" s="1"/>
  <c r="Z134" i="16" s="1"/>
  <c r="AA134" i="16" s="1"/>
  <c r="AB134" i="16" s="1"/>
  <c r="AC134" i="16" s="1"/>
  <c r="AD134" i="16" s="1"/>
  <c r="AE134" i="16" s="1"/>
  <c r="AF134"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35" i="16" s="1"/>
  <c r="E135" i="16" s="1"/>
  <c r="F135" i="16" s="1"/>
  <c r="G135" i="16" s="1"/>
  <c r="H135" i="16" s="1"/>
  <c r="I135" i="16" s="1"/>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36" i="16" s="1"/>
  <c r="E136" i="16" s="1"/>
  <c r="F136" i="16" s="1"/>
  <c r="G136" i="16" s="1"/>
  <c r="H136" i="16" s="1"/>
  <c r="I136" i="16" s="1"/>
  <c r="J136" i="16" s="1"/>
  <c r="K136" i="16" s="1"/>
  <c r="L136" i="16" s="1"/>
  <c r="M136" i="16" s="1"/>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37" i="16" s="1"/>
  <c r="E137" i="16" s="1"/>
  <c r="F137" i="16" s="1"/>
  <c r="G137" i="16" s="1"/>
  <c r="H137" i="16" s="1"/>
  <c r="I137" i="16" s="1"/>
  <c r="J137" i="16" s="1"/>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D40" i="16"/>
  <c r="E40" i="16" s="1"/>
  <c r="D93" i="16"/>
  <c r="D138" i="16" s="1"/>
  <c r="E138" i="16" s="1"/>
  <c r="F138" i="16" s="1"/>
  <c r="G138" i="16" s="1"/>
  <c r="H138" i="16" s="1"/>
  <c r="I138" i="16" s="1"/>
  <c r="J138" i="16" s="1"/>
  <c r="K138" i="16" s="1"/>
  <c r="L138" i="16" s="1"/>
  <c r="M138" i="16" s="1"/>
  <c r="N138" i="16" s="1"/>
  <c r="O138" i="16" s="1"/>
  <c r="P138" i="16" s="1"/>
  <c r="Q138" i="16" s="1"/>
  <c r="R138" i="16" s="1"/>
  <c r="S138" i="16" s="1"/>
  <c r="T138" i="16" s="1"/>
  <c r="U138" i="16" s="1"/>
  <c r="V138" i="16" s="1"/>
  <c r="W138" i="16" s="1"/>
  <c r="X138" i="16" s="1"/>
  <c r="Y138" i="16" s="1"/>
  <c r="Z138" i="16" s="1"/>
  <c r="AA138" i="16" s="1"/>
  <c r="AB138" i="16" s="1"/>
  <c r="AC138" i="16" s="1"/>
  <c r="AD138" i="16" s="1"/>
  <c r="AE138" i="16" s="1"/>
  <c r="AF138" i="16" s="1"/>
  <c r="D41" i="16"/>
  <c r="D94" i="16"/>
  <c r="D139" i="16" s="1"/>
  <c r="E139" i="16" s="1"/>
  <c r="F139" i="16" s="1"/>
  <c r="G139" i="16" s="1"/>
  <c r="H139" i="16" s="1"/>
  <c r="I139" i="16" s="1"/>
  <c r="J139" i="16" s="1"/>
  <c r="K139" i="16" s="1"/>
  <c r="L139" i="16" s="1"/>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40" i="16" s="1"/>
  <c r="E140" i="16" s="1"/>
  <c r="F140" i="16" s="1"/>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41" i="16" s="1"/>
  <c r="E141" i="16" s="1"/>
  <c r="F141" i="16" s="1"/>
  <c r="G141" i="16" s="1"/>
  <c r="H141" i="16" s="1"/>
  <c r="I141" i="16" s="1"/>
  <c r="J141" i="16" s="1"/>
  <c r="K141" i="16" s="1"/>
  <c r="L141" i="16" s="1"/>
  <c r="M141" i="16" s="1"/>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D44" i="16"/>
  <c r="D97" i="16"/>
  <c r="D142" i="16" s="1"/>
  <c r="E142" i="16" s="1"/>
  <c r="F142" i="16" s="1"/>
  <c r="G142" i="16" s="1"/>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D45" i="16"/>
  <c r="E45" i="16" s="1"/>
  <c r="F45" i="16" s="1"/>
  <c r="G45" i="16" s="1"/>
  <c r="D98" i="16"/>
  <c r="D143" i="16" s="1"/>
  <c r="E143" i="16" s="1"/>
  <c r="F143" i="16" s="1"/>
  <c r="G143" i="16" s="1"/>
  <c r="H143" i="16" s="1"/>
  <c r="I143" i="16" s="1"/>
  <c r="J143" i="16" s="1"/>
  <c r="K143" i="16" s="1"/>
  <c r="L143" i="16" s="1"/>
  <c r="M143" i="16" s="1"/>
  <c r="N143" i="16" s="1"/>
  <c r="O143" i="16" s="1"/>
  <c r="P143" i="16" s="1"/>
  <c r="Q143" i="16" s="1"/>
  <c r="R143" i="16" s="1"/>
  <c r="S143" i="16" s="1"/>
  <c r="T143" i="16" s="1"/>
  <c r="U143" i="16" s="1"/>
  <c r="V143" i="16" s="1"/>
  <c r="W143" i="16" s="1"/>
  <c r="X143" i="16" s="1"/>
  <c r="Y143" i="16" s="1"/>
  <c r="Z143" i="16" s="1"/>
  <c r="AA143" i="16" s="1"/>
  <c r="AB143" i="16" s="1"/>
  <c r="AC143" i="16" s="1"/>
  <c r="AD143" i="16" s="1"/>
  <c r="AE143" i="16" s="1"/>
  <c r="AF143"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F9" i="16"/>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F31" i="16"/>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F40" i="16"/>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H45" i="16"/>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E41" i="16"/>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M6" i="16"/>
  <c r="L49" i="16"/>
  <c r="P5" i="16"/>
  <c r="E4" i="2"/>
  <c r="G6" i="2"/>
  <c r="D13" i="2"/>
  <c r="E24" i="2"/>
  <c r="G26" i="2"/>
  <c r="I28" i="2"/>
  <c r="J39" i="2"/>
  <c r="L41" i="2"/>
  <c r="B5" i="2"/>
  <c r="F4" i="2"/>
  <c r="H6" i="2"/>
  <c r="E13" i="2"/>
  <c r="F24" i="2"/>
  <c r="H26" i="2"/>
  <c r="J28" i="2"/>
  <c r="L30" i="2"/>
  <c r="E33" i="2"/>
  <c r="G35" i="2"/>
  <c r="I37" i="2"/>
  <c r="K39" i="2"/>
  <c r="M41" i="2"/>
  <c r="D42" i="2"/>
  <c r="B6" i="2"/>
  <c r="B26" i="2"/>
  <c r="K4" i="2"/>
  <c r="B31" i="2"/>
  <c r="G4" i="2"/>
  <c r="I6" i="2"/>
  <c r="F13" i="2"/>
  <c r="G24" i="2"/>
  <c r="I26" i="2"/>
  <c r="K28" i="2"/>
  <c r="M30" i="2"/>
  <c r="D31" i="2"/>
  <c r="F33" i="2"/>
  <c r="H35" i="2"/>
  <c r="J37" i="2"/>
  <c r="L39" i="2"/>
  <c r="C40" i="2"/>
  <c r="E42" i="2"/>
  <c r="B27" i="2"/>
  <c r="M6" i="2"/>
  <c r="M26" i="2"/>
  <c r="E38" i="2"/>
  <c r="D33" i="2"/>
  <c r="H4" i="2"/>
  <c r="J6" i="2"/>
  <c r="G13" i="2"/>
  <c r="H24" i="2"/>
  <c r="J26" i="2"/>
  <c r="L28" i="2"/>
  <c r="E31" i="2"/>
  <c r="G33" i="2"/>
  <c r="I35" i="2"/>
  <c r="K37" i="2"/>
  <c r="M39" i="2"/>
  <c r="D40" i="2"/>
  <c r="F42" i="2"/>
  <c r="B28" i="2"/>
  <c r="K24" i="2"/>
  <c r="D27" i="2"/>
  <c r="J33" i="2"/>
  <c r="L35" i="2"/>
  <c r="I4" i="2"/>
  <c r="K6" i="2"/>
  <c r="H13" i="2"/>
  <c r="I24" i="2"/>
  <c r="K26" i="2"/>
  <c r="M28" i="2"/>
  <c r="F31" i="2"/>
  <c r="H33" i="2"/>
  <c r="J35" i="2"/>
  <c r="L37" i="2"/>
  <c r="C38" i="2"/>
  <c r="E40" i="2"/>
  <c r="G42" i="2"/>
  <c r="J13" i="2"/>
  <c r="H31" i="2"/>
  <c r="G40" i="2"/>
  <c r="K30" i="2"/>
  <c r="J4" i="2"/>
  <c r="L6" i="2"/>
  <c r="I13" i="2"/>
  <c r="J24" i="2"/>
  <c r="L26" i="2"/>
  <c r="C27" i="2"/>
  <c r="G31" i="2"/>
  <c r="I33" i="2"/>
  <c r="K35" i="2"/>
  <c r="M37" i="2"/>
  <c r="D38" i="2"/>
  <c r="F40" i="2"/>
  <c r="H42" i="2"/>
  <c r="B30" i="2"/>
  <c r="C36" i="2"/>
  <c r="I42" i="2"/>
  <c r="J38" i="2"/>
  <c r="C42" i="2"/>
  <c r="L4" i="2"/>
  <c r="C5" i="2"/>
  <c r="K13" i="2"/>
  <c r="L24" i="2"/>
  <c r="E27" i="2"/>
  <c r="I31" i="2"/>
  <c r="K33" i="2"/>
  <c r="M35" i="2"/>
  <c r="D36" i="2"/>
  <c r="F38" i="2"/>
  <c r="H40" i="2"/>
  <c r="J42" i="2"/>
  <c r="B32" i="2"/>
  <c r="E5" i="2"/>
  <c r="M13" i="2"/>
  <c r="G27" i="2"/>
  <c r="K31" i="2"/>
  <c r="M33" i="2"/>
  <c r="F36" i="2"/>
  <c r="L42" i="2"/>
  <c r="B34" i="2"/>
  <c r="D32" i="2"/>
  <c r="F34" i="2"/>
  <c r="H36" i="2"/>
  <c r="L40" i="2"/>
  <c r="D5" i="2"/>
  <c r="L13" i="2"/>
  <c r="M24" i="2"/>
  <c r="F27" i="2"/>
  <c r="J31" i="2"/>
  <c r="L33" i="2"/>
  <c r="C34" i="2"/>
  <c r="E36" i="2"/>
  <c r="G38" i="2"/>
  <c r="I40" i="2"/>
  <c r="K42" i="2"/>
  <c r="B13" i="2"/>
  <c r="B33" i="2"/>
  <c r="C3" i="2"/>
  <c r="D34" i="2"/>
  <c r="H38" i="2"/>
  <c r="C43" i="2"/>
  <c r="B36" i="2"/>
  <c r="M32" i="2"/>
  <c r="J40" i="2"/>
  <c r="D3" i="2"/>
  <c r="F5" i="2"/>
  <c r="H27" i="2"/>
  <c r="L31" i="2"/>
  <c r="C32" i="2"/>
  <c r="E34" i="2"/>
  <c r="G36" i="2"/>
  <c r="I38" i="2"/>
  <c r="K40" i="2"/>
  <c r="M42" i="2"/>
  <c r="D43" i="2"/>
  <c r="B35" i="2"/>
  <c r="G5" i="2"/>
  <c r="I27" i="2"/>
  <c r="M31" i="2"/>
  <c r="C41" i="2"/>
  <c r="E43" i="2"/>
  <c r="E3" i="2"/>
  <c r="F3" i="2"/>
  <c r="H5" i="2"/>
  <c r="J27" i="2"/>
  <c r="C30" i="2"/>
  <c r="E32" i="2"/>
  <c r="G34" i="2"/>
  <c r="I36" i="2"/>
  <c r="K38" i="2"/>
  <c r="M40" i="2"/>
  <c r="D41" i="2"/>
  <c r="F43" i="2"/>
  <c r="B37" i="2"/>
  <c r="B39" i="2"/>
  <c r="M34" i="2"/>
  <c r="J41" i="2"/>
  <c r="L43" i="2"/>
  <c r="E35" i="2"/>
  <c r="M43" i="2"/>
  <c r="G3" i="2"/>
  <c r="I5" i="2"/>
  <c r="K27" i="2"/>
  <c r="D30" i="2"/>
  <c r="F32" i="2"/>
  <c r="H34" i="2"/>
  <c r="J36" i="2"/>
  <c r="L38" i="2"/>
  <c r="E41" i="2"/>
  <c r="G43" i="2"/>
  <c r="B38" i="2"/>
  <c r="K36" i="2"/>
  <c r="I30" i="2"/>
  <c r="F37" i="2"/>
  <c r="B43" i="2"/>
  <c r="B24" i="2"/>
  <c r="H3" i="2"/>
  <c r="J5" i="2"/>
  <c r="L27" i="2"/>
  <c r="C28" i="2"/>
  <c r="E30" i="2"/>
  <c r="G32" i="2"/>
  <c r="I34" i="2"/>
  <c r="M38" i="2"/>
  <c r="D39" i="2"/>
  <c r="F41" i="2"/>
  <c r="H43" i="2"/>
  <c r="D35" i="2"/>
  <c r="I3" i="2"/>
  <c r="K5" i="2"/>
  <c r="M27" i="2"/>
  <c r="D28" i="2"/>
  <c r="F30" i="2"/>
  <c r="H32" i="2"/>
  <c r="J34" i="2"/>
  <c r="L36" i="2"/>
  <c r="C37" i="2"/>
  <c r="E39" i="2"/>
  <c r="G41" i="2"/>
  <c r="I43" i="2"/>
  <c r="B40" i="2"/>
  <c r="M5" i="2"/>
  <c r="F28" i="2"/>
  <c r="H30" i="2"/>
  <c r="L34" i="2"/>
  <c r="E37" i="2"/>
  <c r="K43" i="2"/>
  <c r="E26" i="2"/>
  <c r="B3" i="2"/>
  <c r="B4" i="2"/>
  <c r="J3" i="2"/>
  <c r="L5" i="2"/>
  <c r="C6" i="2"/>
  <c r="E28" i="2"/>
  <c r="G30" i="2"/>
  <c r="I32" i="2"/>
  <c r="K34" i="2"/>
  <c r="M36" i="2"/>
  <c r="D37" i="2"/>
  <c r="F39" i="2"/>
  <c r="H41" i="2"/>
  <c r="J43" i="2"/>
  <c r="B41" i="2"/>
  <c r="K3" i="2"/>
  <c r="D6" i="2"/>
  <c r="D26" i="2"/>
  <c r="J32" i="2"/>
  <c r="G39" i="2"/>
  <c r="I41" i="2"/>
  <c r="B42" i="2"/>
  <c r="G28" i="2"/>
  <c r="K32" i="2"/>
  <c r="F35" i="2"/>
  <c r="H37" i="2"/>
  <c r="L3" i="2"/>
  <c r="C4" i="2"/>
  <c r="E6" i="2"/>
  <c r="C24" i="2"/>
  <c r="H39" i="2"/>
  <c r="M3" i="2"/>
  <c r="D4" i="2"/>
  <c r="F6" i="2"/>
  <c r="C13" i="2"/>
  <c r="D24" i="2"/>
  <c r="F26" i="2"/>
  <c r="H28" i="2"/>
  <c r="J30" i="2"/>
  <c r="L32" i="2"/>
  <c r="C33" i="2"/>
  <c r="G37" i="2"/>
  <c r="I39" i="2"/>
  <c r="K41" i="2"/>
  <c r="B17" i="2"/>
  <c r="B9" i="2"/>
  <c r="B21" i="2"/>
  <c r="B8" i="2"/>
  <c r="B2" i="2"/>
  <c r="C9" i="2"/>
  <c r="B19" i="2"/>
  <c r="B15" i="2"/>
  <c r="B20" i="2"/>
  <c r="B29" i="2"/>
  <c r="B11" i="2"/>
  <c r="B7" i="2"/>
  <c r="B10" i="2"/>
  <c r="B22" i="2"/>
  <c r="B12" i="2"/>
  <c r="B25" i="2"/>
  <c r="B16" i="2"/>
  <c r="B18" i="2"/>
  <c r="B14" i="2"/>
  <c r="C21" i="2"/>
  <c r="B23" i="2"/>
  <c r="C17" i="2"/>
  <c r="C14" i="2"/>
  <c r="C12" i="2"/>
  <c r="C22" i="2"/>
  <c r="C11" i="2"/>
  <c r="C10" i="2"/>
  <c r="C15" i="2"/>
  <c r="C25" i="2"/>
  <c r="C19" i="2"/>
  <c r="C29" i="2"/>
  <c r="D17" i="2"/>
  <c r="D21" i="2"/>
  <c r="C18" i="2"/>
  <c r="C7" i="2"/>
  <c r="C2" i="2"/>
  <c r="C8" i="2"/>
  <c r="C23" i="2"/>
  <c r="C20" i="2"/>
  <c r="D9" i="2"/>
  <c r="C16" i="2"/>
  <c r="D23" i="2"/>
  <c r="E17" i="2"/>
  <c r="D7" i="2"/>
  <c r="D29" i="2"/>
  <c r="D15" i="2"/>
  <c r="D22" i="2"/>
  <c r="D18" i="2"/>
  <c r="D19" i="2"/>
  <c r="E9" i="2"/>
  <c r="D25" i="2"/>
  <c r="D11" i="2"/>
  <c r="D16" i="2"/>
  <c r="D12" i="2"/>
  <c r="D8" i="2"/>
  <c r="E21" i="2"/>
  <c r="D10" i="2"/>
  <c r="D20" i="2"/>
  <c r="D2" i="2"/>
  <c r="D14" i="2"/>
  <c r="E11" i="2"/>
  <c r="E18" i="2"/>
  <c r="E14" i="2"/>
  <c r="F21" i="2"/>
  <c r="E22" i="2"/>
  <c r="E7" i="2"/>
  <c r="E23" i="2"/>
  <c r="E8" i="2"/>
  <c r="E2" i="2"/>
  <c r="E12" i="2"/>
  <c r="E15" i="2"/>
  <c r="F17" i="2"/>
  <c r="E10" i="2"/>
  <c r="E16" i="2"/>
  <c r="E19" i="2"/>
  <c r="E25" i="2"/>
  <c r="E20" i="2"/>
  <c r="F9" i="2"/>
  <c r="E29" i="2"/>
  <c r="F19" i="2"/>
  <c r="F15" i="2"/>
  <c r="F7" i="2"/>
  <c r="F18" i="2"/>
  <c r="F14" i="2"/>
  <c r="F25" i="2"/>
  <c r="G17" i="2"/>
  <c r="F2" i="2"/>
  <c r="F22" i="2"/>
  <c r="F29" i="2"/>
  <c r="F16" i="2"/>
  <c r="F11" i="2"/>
  <c r="F20" i="2"/>
  <c r="G21" i="2"/>
  <c r="G9" i="2"/>
  <c r="F23" i="2"/>
  <c r="F10" i="2"/>
  <c r="F12" i="2"/>
  <c r="F8" i="2"/>
  <c r="G11" i="2"/>
  <c r="G2" i="2"/>
  <c r="G10" i="2"/>
  <c r="G16" i="2"/>
  <c r="G14" i="2"/>
  <c r="G15" i="2"/>
  <c r="G22" i="2"/>
  <c r="G8" i="2"/>
  <c r="H17" i="2"/>
  <c r="G19" i="2"/>
  <c r="G23" i="2"/>
  <c r="H21" i="2"/>
  <c r="G25" i="2"/>
  <c r="G12" i="2"/>
  <c r="G20" i="2"/>
  <c r="G7" i="2"/>
  <c r="H9" i="2"/>
  <c r="G29" i="2"/>
  <c r="G18" i="2"/>
  <c r="H7" i="2"/>
  <c r="H20" i="2"/>
  <c r="I21" i="2"/>
  <c r="H14" i="2"/>
  <c r="H25" i="2"/>
  <c r="H23" i="2"/>
  <c r="H22" i="2"/>
  <c r="H2" i="2"/>
  <c r="I9" i="2"/>
  <c r="H8" i="2"/>
  <c r="H16" i="2"/>
  <c r="H10" i="2"/>
  <c r="H29" i="2"/>
  <c r="H19" i="2"/>
  <c r="I17" i="2"/>
  <c r="H15" i="2"/>
  <c r="H11" i="2"/>
  <c r="H12" i="2"/>
  <c r="H18" i="2"/>
  <c r="I11" i="2"/>
  <c r="I2" i="2"/>
  <c r="I19" i="2"/>
  <c r="I23" i="2"/>
  <c r="I29" i="2"/>
  <c r="I16" i="2"/>
  <c r="I15" i="2"/>
  <c r="I8" i="2"/>
  <c r="I12" i="2"/>
  <c r="J9" i="2"/>
  <c r="I25" i="2"/>
  <c r="I14" i="2"/>
  <c r="I7" i="2"/>
  <c r="I10" i="2"/>
  <c r="J21" i="2"/>
  <c r="J17" i="2"/>
  <c r="I20" i="2"/>
  <c r="I22" i="2"/>
  <c r="I18" i="2"/>
  <c r="J15" i="2"/>
  <c r="J14" i="2"/>
  <c r="J22" i="2"/>
  <c r="K9" i="2"/>
  <c r="J20" i="2"/>
  <c r="J12" i="2"/>
  <c r="J29" i="2"/>
  <c r="J10" i="2"/>
  <c r="J16" i="2"/>
  <c r="J19" i="2"/>
  <c r="J11" i="2"/>
  <c r="K21" i="2"/>
  <c r="J7" i="2"/>
  <c r="J2" i="2"/>
  <c r="K17" i="2"/>
  <c r="J25" i="2"/>
  <c r="J8" i="2"/>
  <c r="J23" i="2"/>
  <c r="J18" i="2"/>
  <c r="K2" i="2"/>
  <c r="L9" i="2"/>
  <c r="K25" i="2"/>
  <c r="K8" i="2"/>
  <c r="L21" i="2"/>
  <c r="K14" i="2"/>
  <c r="K11" i="2"/>
  <c r="K29" i="2"/>
  <c r="K15" i="2"/>
  <c r="K20" i="2"/>
  <c r="K18" i="2"/>
  <c r="L17" i="2"/>
  <c r="K7" i="2"/>
  <c r="K16" i="2"/>
  <c r="K12" i="2"/>
  <c r="K19" i="2"/>
  <c r="K10" i="2"/>
  <c r="K22" i="2"/>
  <c r="K23" i="2"/>
  <c r="M17" i="2"/>
  <c r="L11" i="2"/>
  <c r="L10" i="2"/>
  <c r="L12" i="2"/>
  <c r="L8" i="2"/>
  <c r="L15" i="2"/>
  <c r="M9" i="2"/>
  <c r="L19" i="2"/>
  <c r="L16" i="2"/>
  <c r="L29" i="2"/>
  <c r="L2" i="2"/>
  <c r="L25" i="2"/>
  <c r="L22" i="2"/>
  <c r="L18" i="2"/>
  <c r="L14" i="2"/>
  <c r="L7" i="2"/>
  <c r="L20" i="2"/>
  <c r="M21" i="2"/>
  <c r="L23" i="2"/>
  <c r="M18" i="2"/>
  <c r="M10" i="2"/>
  <c r="M20" i="2"/>
  <c r="M22" i="2"/>
  <c r="M16" i="2"/>
  <c r="M23" i="2"/>
  <c r="M14" i="2"/>
  <c r="M11" i="2"/>
  <c r="M7" i="2"/>
  <c r="M29" i="2"/>
  <c r="M4" i="2"/>
  <c r="M12" i="2"/>
  <c r="M25" i="2"/>
  <c r="M19" i="2"/>
  <c r="M8" i="2"/>
  <c r="M2" i="2"/>
  <c r="M15" i="2"/>
  <c r="C35" i="2" l="1"/>
  <c r="C31" i="2"/>
  <c r="C39" i="2"/>
  <c r="C26" i="2"/>
  <c r="D54" i="16"/>
  <c r="N6" i="16"/>
  <c r="M49" i="16"/>
  <c r="Q5" i="16"/>
  <c r="P2" i="2"/>
  <c r="S3" i="2"/>
  <c r="V4" i="2"/>
  <c r="Y5" i="2"/>
  <c r="AB6" i="2"/>
  <c r="AE7" i="2"/>
  <c r="Q9" i="2"/>
  <c r="T10" i="2"/>
  <c r="W11" i="2"/>
  <c r="Z12" i="2"/>
  <c r="AC13" i="2"/>
  <c r="O15" i="2"/>
  <c r="R16" i="2"/>
  <c r="U17" i="2"/>
  <c r="X18" i="2"/>
  <c r="AA19" i="2"/>
  <c r="AD20" i="2"/>
  <c r="P22" i="2"/>
  <c r="S23" i="2"/>
  <c r="V24" i="2"/>
  <c r="Y25" i="2"/>
  <c r="AB26" i="2"/>
  <c r="AE27" i="2"/>
  <c r="Q29" i="2"/>
  <c r="T30" i="2"/>
  <c r="W31" i="2"/>
  <c r="Z32" i="2"/>
  <c r="AC33" i="2"/>
  <c r="O35" i="2"/>
  <c r="R36" i="2"/>
  <c r="U37" i="2"/>
  <c r="X38" i="2"/>
  <c r="AA39" i="2"/>
  <c r="AD40" i="2"/>
  <c r="P42" i="2"/>
  <c r="S43" i="2"/>
  <c r="N10" i="2"/>
  <c r="N30" i="2"/>
  <c r="Q2" i="2"/>
  <c r="T3" i="2"/>
  <c r="W4" i="2"/>
  <c r="Z5" i="2"/>
  <c r="AC6" i="2"/>
  <c r="O8" i="2"/>
  <c r="R9" i="2"/>
  <c r="U10" i="2"/>
  <c r="X11" i="2"/>
  <c r="AA12" i="2"/>
  <c r="AD13" i="2"/>
  <c r="P15" i="2"/>
  <c r="S16" i="2"/>
  <c r="V17" i="2"/>
  <c r="Y18" i="2"/>
  <c r="AB19" i="2"/>
  <c r="AE20" i="2"/>
  <c r="Q22" i="2"/>
  <c r="T23" i="2"/>
  <c r="W24" i="2"/>
  <c r="Z25" i="2"/>
  <c r="AC26" i="2"/>
  <c r="O28" i="2"/>
  <c r="R29" i="2"/>
  <c r="R2" i="2"/>
  <c r="U3" i="2"/>
  <c r="X4" i="2"/>
  <c r="AA5" i="2"/>
  <c r="AD6" i="2"/>
  <c r="P8" i="2"/>
  <c r="S9" i="2"/>
  <c r="V10" i="2"/>
  <c r="Y11" i="2"/>
  <c r="AB12" i="2"/>
  <c r="AE13" i="2"/>
  <c r="Q15" i="2"/>
  <c r="T16" i="2"/>
  <c r="W17" i="2"/>
  <c r="Z18" i="2"/>
  <c r="AC19" i="2"/>
  <c r="O21" i="2"/>
  <c r="R22" i="2"/>
  <c r="U23" i="2"/>
  <c r="X24" i="2"/>
  <c r="AA25" i="2"/>
  <c r="AD26" i="2"/>
  <c r="P28" i="2"/>
  <c r="S29" i="2"/>
  <c r="V30" i="2"/>
  <c r="Y31" i="2"/>
  <c r="AB32" i="2"/>
  <c r="AE33" i="2"/>
  <c r="Q35" i="2"/>
  <c r="T36" i="2"/>
  <c r="W37" i="2"/>
  <c r="Z38" i="2"/>
  <c r="AC39" i="2"/>
  <c r="O41" i="2"/>
  <c r="R42" i="2"/>
  <c r="U43" i="2"/>
  <c r="N12" i="2"/>
  <c r="N32" i="2"/>
  <c r="Y2" i="2"/>
  <c r="AB3" i="2"/>
  <c r="AE4" i="2"/>
  <c r="Q6" i="2"/>
  <c r="T7" i="2"/>
  <c r="W8" i="2"/>
  <c r="Z9" i="2"/>
  <c r="AC10" i="2"/>
  <c r="O12" i="2"/>
  <c r="R13" i="2"/>
  <c r="U14" i="2"/>
  <c r="X15" i="2"/>
  <c r="AA16" i="2"/>
  <c r="AD17" i="2"/>
  <c r="P19" i="2"/>
  <c r="S20" i="2"/>
  <c r="V21" i="2"/>
  <c r="Y22" i="2"/>
  <c r="AB23" i="2"/>
  <c r="AE24" i="2"/>
  <c r="Q26" i="2"/>
  <c r="T27" i="2"/>
  <c r="W28" i="2"/>
  <c r="Z29" i="2"/>
  <c r="AC30" i="2"/>
  <c r="O32" i="2"/>
  <c r="R33" i="2"/>
  <c r="U34" i="2"/>
  <c r="X35" i="2"/>
  <c r="AA36" i="2"/>
  <c r="AD37" i="2"/>
  <c r="P39" i="2"/>
  <c r="S40" i="2"/>
  <c r="V41" i="2"/>
  <c r="Y42" i="2"/>
  <c r="AB43" i="2"/>
  <c r="N19" i="2"/>
  <c r="N39" i="2"/>
  <c r="AD3" i="2"/>
  <c r="P5" i="2"/>
  <c r="S6" i="2"/>
  <c r="Y8" i="2"/>
  <c r="AB9" i="2"/>
  <c r="Q12" i="2"/>
  <c r="W14" i="2"/>
  <c r="AC16" i="2"/>
  <c r="R19" i="2"/>
  <c r="X21" i="2"/>
  <c r="AD23" i="2"/>
  <c r="S26" i="2"/>
  <c r="Y28" i="2"/>
  <c r="AE30" i="2"/>
  <c r="T33" i="2"/>
  <c r="Z35" i="2"/>
  <c r="O38" i="2"/>
  <c r="Z2" i="2"/>
  <c r="AC3" i="2"/>
  <c r="O5" i="2"/>
  <c r="R6" i="2"/>
  <c r="U7" i="2"/>
  <c r="X8" i="2"/>
  <c r="AA9" i="2"/>
  <c r="AD10" i="2"/>
  <c r="P12" i="2"/>
  <c r="S13" i="2"/>
  <c r="V14" i="2"/>
  <c r="Y15" i="2"/>
  <c r="AB16" i="2"/>
  <c r="AE17" i="2"/>
  <c r="Q19" i="2"/>
  <c r="T20" i="2"/>
  <c r="W21" i="2"/>
  <c r="Z22" i="2"/>
  <c r="AC23" i="2"/>
  <c r="O25" i="2"/>
  <c r="R26" i="2"/>
  <c r="U27" i="2"/>
  <c r="X28" i="2"/>
  <c r="AA29" i="2"/>
  <c r="AD30" i="2"/>
  <c r="P32" i="2"/>
  <c r="S33" i="2"/>
  <c r="V34" i="2"/>
  <c r="Y35" i="2"/>
  <c r="AB36" i="2"/>
  <c r="AE37" i="2"/>
  <c r="Q39" i="2"/>
  <c r="T40" i="2"/>
  <c r="W41" i="2"/>
  <c r="Z42" i="2"/>
  <c r="AC43" i="2"/>
  <c r="N20" i="2"/>
  <c r="N40" i="2"/>
  <c r="AA2" i="2"/>
  <c r="V7" i="2"/>
  <c r="AE10" i="2"/>
  <c r="T13" i="2"/>
  <c r="Z15" i="2"/>
  <c r="O18" i="2"/>
  <c r="U20" i="2"/>
  <c r="AA22" i="2"/>
  <c r="P25" i="2"/>
  <c r="V27" i="2"/>
  <c r="AB29" i="2"/>
  <c r="Q32" i="2"/>
  <c r="W34" i="2"/>
  <c r="AC36" i="2"/>
  <c r="R39" i="2"/>
  <c r="AC2" i="2"/>
  <c r="O4" i="2"/>
  <c r="R5" i="2"/>
  <c r="U6" i="2"/>
  <c r="X7" i="2"/>
  <c r="AA8" i="2"/>
  <c r="AD9" i="2"/>
  <c r="P11" i="2"/>
  <c r="S12" i="2"/>
  <c r="V13" i="2"/>
  <c r="Y14" i="2"/>
  <c r="AB15" i="2"/>
  <c r="AE16" i="2"/>
  <c r="Q18" i="2"/>
  <c r="T19" i="2"/>
  <c r="W20" i="2"/>
  <c r="Z21" i="2"/>
  <c r="AC22" i="2"/>
  <c r="O24" i="2"/>
  <c r="R25" i="2"/>
  <c r="U26" i="2"/>
  <c r="X27" i="2"/>
  <c r="AA28" i="2"/>
  <c r="AD29" i="2"/>
  <c r="P31" i="2"/>
  <c r="S32" i="2"/>
  <c r="V33" i="2"/>
  <c r="Y34" i="2"/>
  <c r="AB35" i="2"/>
  <c r="AE36" i="2"/>
  <c r="Q38" i="2"/>
  <c r="T39" i="2"/>
  <c r="W40" i="2"/>
  <c r="Z41" i="2"/>
  <c r="AC42" i="2"/>
  <c r="AE2" i="2"/>
  <c r="Q4" i="2"/>
  <c r="T5" i="2"/>
  <c r="W6" i="2"/>
  <c r="Z7" i="2"/>
  <c r="AC8" i="2"/>
  <c r="O10" i="2"/>
  <c r="R11" i="2"/>
  <c r="U12" i="2"/>
  <c r="X13" i="2"/>
  <c r="AA14" i="2"/>
  <c r="AD15" i="2"/>
  <c r="P17" i="2"/>
  <c r="S18" i="2"/>
  <c r="V19" i="2"/>
  <c r="Y20" i="2"/>
  <c r="AB21" i="2"/>
  <c r="AE22" i="2"/>
  <c r="Q24" i="2"/>
  <c r="T25" i="2"/>
  <c r="W26" i="2"/>
  <c r="Z27" i="2"/>
  <c r="AC28" i="2"/>
  <c r="O30" i="2"/>
  <c r="R31" i="2"/>
  <c r="U32" i="2"/>
  <c r="X33" i="2"/>
  <c r="AA34" i="2"/>
  <c r="AD35" i="2"/>
  <c r="P37" i="2"/>
  <c r="S38" i="2"/>
  <c r="V39" i="2"/>
  <c r="Y40" i="2"/>
  <c r="AB41" i="2"/>
  <c r="AE42" i="2"/>
  <c r="N5" i="2"/>
  <c r="N25" i="2"/>
  <c r="O3" i="2"/>
  <c r="R4" i="2"/>
  <c r="U5" i="2"/>
  <c r="X6" i="2"/>
  <c r="AA7" i="2"/>
  <c r="AD8" i="2"/>
  <c r="P10" i="2"/>
  <c r="S11" i="2"/>
  <c r="V12" i="2"/>
  <c r="Y13" i="2"/>
  <c r="AB14" i="2"/>
  <c r="AE15" i="2"/>
  <c r="Q17" i="2"/>
  <c r="T18" i="2"/>
  <c r="W19" i="2"/>
  <c r="Z20" i="2"/>
  <c r="AC21" i="2"/>
  <c r="O23" i="2"/>
  <c r="R24" i="2"/>
  <c r="U25" i="2"/>
  <c r="X26" i="2"/>
  <c r="AA27" i="2"/>
  <c r="AD28" i="2"/>
  <c r="P30" i="2"/>
  <c r="S31" i="2"/>
  <c r="V32" i="2"/>
  <c r="T2" i="2"/>
  <c r="U4" i="2"/>
  <c r="Y6" i="2"/>
  <c r="Z8" i="2"/>
  <c r="AA10" i="2"/>
  <c r="AE12" i="2"/>
  <c r="R15" i="2"/>
  <c r="S17" i="2"/>
  <c r="U19" i="2"/>
  <c r="U21" i="2"/>
  <c r="Y23" i="2"/>
  <c r="AC25" i="2"/>
  <c r="AD27" i="2"/>
  <c r="Q30" i="2"/>
  <c r="AD31" i="2"/>
  <c r="AD33" i="2"/>
  <c r="AA35" i="2"/>
  <c r="X37" i="2"/>
  <c r="U39" i="2"/>
  <c r="P41" i="2"/>
  <c r="AA42" i="2"/>
  <c r="N8" i="2"/>
  <c r="N35" i="2"/>
  <c r="U2" i="2"/>
  <c r="Y4" i="2"/>
  <c r="Z6" i="2"/>
  <c r="AB8" i="2"/>
  <c r="AB10" i="2"/>
  <c r="O13" i="2"/>
  <c r="S15" i="2"/>
  <c r="T17" i="2"/>
  <c r="X19" i="2"/>
  <c r="Y21" i="2"/>
  <c r="Z23" i="2"/>
  <c r="AD25" i="2"/>
  <c r="Q28" i="2"/>
  <c r="R30" i="2"/>
  <c r="AE31" i="2"/>
  <c r="O34" i="2"/>
  <c r="AC35" i="2"/>
  <c r="Y37" i="2"/>
  <c r="W39" i="2"/>
  <c r="Q41" i="2"/>
  <c r="AB42" i="2"/>
  <c r="N9" i="2"/>
  <c r="N36" i="2"/>
  <c r="V2" i="2"/>
  <c r="Z4" i="2"/>
  <c r="AA6" i="2"/>
  <c r="AE8" i="2"/>
  <c r="O11" i="2"/>
  <c r="P13" i="2"/>
  <c r="T15" i="2"/>
  <c r="P3" i="2"/>
  <c r="Q5" i="2"/>
  <c r="R7" i="2"/>
  <c r="V9" i="2"/>
  <c r="Z11" i="2"/>
  <c r="AA13" i="2"/>
  <c r="AC15" i="2"/>
  <c r="AC17" i="2"/>
  <c r="P20" i="2"/>
  <c r="T22" i="2"/>
  <c r="U24" i="2"/>
  <c r="Y26" i="2"/>
  <c r="Z28" i="2"/>
  <c r="Z30" i="2"/>
  <c r="AA32" i="2"/>
  <c r="X34" i="2"/>
  <c r="U36" i="2"/>
  <c r="R38" i="2"/>
  <c r="AE39" i="2"/>
  <c r="Y41" i="2"/>
  <c r="T43" i="2"/>
  <c r="N17" i="2"/>
  <c r="N2" i="2"/>
  <c r="Q3" i="2"/>
  <c r="R3" i="2"/>
  <c r="V5" i="2"/>
  <c r="W7" i="2"/>
  <c r="X9" i="2"/>
  <c r="AB11" i="2"/>
  <c r="O14" i="2"/>
  <c r="P16" i="2"/>
  <c r="R18" i="2"/>
  <c r="R20" i="2"/>
  <c r="V22" i="2"/>
  <c r="Z24" i="2"/>
  <c r="AA26" i="2"/>
  <c r="AE28" i="2"/>
  <c r="AB30" i="2"/>
  <c r="AD32" i="2"/>
  <c r="AB34" i="2"/>
  <c r="W36" i="2"/>
  <c r="U38" i="2"/>
  <c r="P40" i="2"/>
  <c r="AC41" i="2"/>
  <c r="W43" i="2"/>
  <c r="N21" i="2"/>
  <c r="V3" i="2"/>
  <c r="W5" i="2"/>
  <c r="Y7" i="2"/>
  <c r="Y9" i="2"/>
  <c r="AC11" i="2"/>
  <c r="P14" i="2"/>
  <c r="Q16" i="2"/>
  <c r="U18" i="2"/>
  <c r="V20" i="2"/>
  <c r="Y3" i="2"/>
  <c r="AC5" i="2"/>
  <c r="AD7" i="2"/>
  <c r="Q10" i="2"/>
  <c r="R12" i="2"/>
  <c r="S14" i="2"/>
  <c r="W16" i="2"/>
  <c r="AA18" i="2"/>
  <c r="AB20" i="2"/>
  <c r="AD22" i="2"/>
  <c r="AD24" i="2"/>
  <c r="Q27" i="2"/>
  <c r="U29" i="2"/>
  <c r="U31" i="2"/>
  <c r="Q33" i="2"/>
  <c r="P35" i="2"/>
  <c r="AD36" i="2"/>
  <c r="AA38" i="2"/>
  <c r="V40" i="2"/>
  <c r="Q42" i="2"/>
  <c r="AA43" i="2"/>
  <c r="N26" i="2"/>
  <c r="X5" i="2"/>
  <c r="V8" i="2"/>
  <c r="AE11" i="2"/>
  <c r="U15" i="2"/>
  <c r="W18" i="2"/>
  <c r="T21" i="2"/>
  <c r="T24" i="2"/>
  <c r="R27" i="2"/>
  <c r="AE29" i="2"/>
  <c r="Y32" i="2"/>
  <c r="R35" i="2"/>
  <c r="V37" i="2"/>
  <c r="AD39" i="2"/>
  <c r="S42" i="2"/>
  <c r="N7" i="2"/>
  <c r="N43" i="2"/>
  <c r="O2" i="2"/>
  <c r="AB5" i="2"/>
  <c r="O9" i="2"/>
  <c r="T12" i="2"/>
  <c r="V15" i="2"/>
  <c r="AB18" i="2"/>
  <c r="AA21" i="2"/>
  <c r="Y24" i="2"/>
  <c r="S27" i="2"/>
  <c r="S30" i="2"/>
  <c r="AC32" i="2"/>
  <c r="S35" i="2"/>
  <c r="Z37" i="2"/>
  <c r="O40" i="2"/>
  <c r="T42" i="2"/>
  <c r="N11" i="2"/>
  <c r="S2" i="2"/>
  <c r="AD5" i="2"/>
  <c r="P9" i="2"/>
  <c r="W12" i="2"/>
  <c r="W15" i="2"/>
  <c r="AC18" i="2"/>
  <c r="AD21" i="2"/>
  <c r="AA24" i="2"/>
  <c r="W27" i="2"/>
  <c r="U30" i="2"/>
  <c r="AE32" i="2"/>
  <c r="T35" i="2"/>
  <c r="AA37" i="2"/>
  <c r="Q40" i="2"/>
  <c r="U42" i="2"/>
  <c r="N13" i="2"/>
  <c r="W2" i="2"/>
  <c r="AE5" i="2"/>
  <c r="T9" i="2"/>
  <c r="X12" i="2"/>
  <c r="AA15" i="2"/>
  <c r="AD18" i="2"/>
  <c r="AE21" i="2"/>
  <c r="AB24" i="2"/>
  <c r="Y27" i="2"/>
  <c r="W30" i="2"/>
  <c r="O33" i="2"/>
  <c r="U35" i="2"/>
  <c r="AB37" i="2"/>
  <c r="R40" i="2"/>
  <c r="V42" i="2"/>
  <c r="N14" i="2"/>
  <c r="X2" i="2"/>
  <c r="O6" i="2"/>
  <c r="U9" i="2"/>
  <c r="Y12" i="2"/>
  <c r="O16" i="2"/>
  <c r="AE18" i="2"/>
  <c r="O22" i="2"/>
  <c r="AC24" i="2"/>
  <c r="AB27" i="2"/>
  <c r="X30" i="2"/>
  <c r="P33" i="2"/>
  <c r="V35" i="2"/>
  <c r="AC37" i="2"/>
  <c r="U40" i="2"/>
  <c r="W42" i="2"/>
  <c r="N15" i="2"/>
  <c r="AB2" i="2"/>
  <c r="P6" i="2"/>
  <c r="W9" i="2"/>
  <c r="AC12" i="2"/>
  <c r="U16" i="2"/>
  <c r="O19" i="2"/>
  <c r="S22" i="2"/>
  <c r="Q25" i="2"/>
  <c r="AC27" i="2"/>
  <c r="Y30" i="2"/>
  <c r="U33" i="2"/>
  <c r="W35" i="2"/>
  <c r="P38" i="2"/>
  <c r="X40" i="2"/>
  <c r="X42" i="2"/>
  <c r="N16" i="2"/>
  <c r="AA3" i="2"/>
  <c r="P7" i="2"/>
  <c r="W10" i="2"/>
  <c r="Z13" i="2"/>
  <c r="AD16" i="2"/>
  <c r="AE19" i="2"/>
  <c r="P23" i="2"/>
  <c r="AB25" i="2"/>
  <c r="V28" i="2"/>
  <c r="V31" i="2"/>
  <c r="AB33" i="2"/>
  <c r="S36" i="2"/>
  <c r="AB38" i="2"/>
  <c r="AE40" i="2"/>
  <c r="R43" i="2"/>
  <c r="N27" i="2"/>
  <c r="AB7" i="2"/>
  <c r="V23" i="2"/>
  <c r="R34" i="2"/>
  <c r="N31" i="2"/>
  <c r="AE3" i="2"/>
  <c r="Q7" i="2"/>
  <c r="X10" i="2"/>
  <c r="AB13" i="2"/>
  <c r="O17" i="2"/>
  <c r="O20" i="2"/>
  <c r="Q23" i="2"/>
  <c r="AE25" i="2"/>
  <c r="AB28" i="2"/>
  <c r="X31" i="2"/>
  <c r="P34" i="2"/>
  <c r="V36" i="2"/>
  <c r="AC38" i="2"/>
  <c r="R41" i="2"/>
  <c r="V43" i="2"/>
  <c r="N28" i="2"/>
  <c r="Z10" i="2"/>
  <c r="R14" i="2"/>
  <c r="X17" i="2"/>
  <c r="X20" i="2"/>
  <c r="P26" i="2"/>
  <c r="AA31" i="2"/>
  <c r="Y36" i="2"/>
  <c r="AE38" i="2"/>
  <c r="Y43" i="2"/>
  <c r="P4" i="2"/>
  <c r="S7" i="2"/>
  <c r="Y10" i="2"/>
  <c r="Q14" i="2"/>
  <c r="R17" i="2"/>
  <c r="Q20" i="2"/>
  <c r="R23" i="2"/>
  <c r="O26" i="2"/>
  <c r="O29" i="2"/>
  <c r="Z31" i="2"/>
  <c r="Q34" i="2"/>
  <c r="X36" i="2"/>
  <c r="AD38" i="2"/>
  <c r="S41" i="2"/>
  <c r="X43" i="2"/>
  <c r="N29" i="2"/>
  <c r="S4" i="2"/>
  <c r="P29" i="2"/>
  <c r="T41" i="2"/>
  <c r="AB4" i="2"/>
  <c r="R8" i="2"/>
  <c r="U11" i="2"/>
  <c r="Z14" i="2"/>
  <c r="AA17" i="2"/>
  <c r="P21" i="2"/>
  <c r="AA23" i="2"/>
  <c r="Z26" i="2"/>
  <c r="W29" i="2"/>
  <c r="R32" i="2"/>
  <c r="Z34" i="2"/>
  <c r="Q37" i="2"/>
  <c r="X39" i="2"/>
  <c r="AA41" i="2"/>
  <c r="AE43" i="2"/>
  <c r="N37" i="2"/>
  <c r="AC4" i="2"/>
  <c r="S8" i="2"/>
  <c r="V11" i="2"/>
  <c r="AC14" i="2"/>
  <c r="AB17" i="2"/>
  <c r="Q21" i="2"/>
  <c r="AE23" i="2"/>
  <c r="AE26" i="2"/>
  <c r="X29" i="2"/>
  <c r="T32" i="2"/>
  <c r="AC34" i="2"/>
  <c r="R37" i="2"/>
  <c r="Y39" i="2"/>
  <c r="AD2" i="2"/>
  <c r="Q11" i="2"/>
  <c r="S19" i="2"/>
  <c r="T26" i="2"/>
  <c r="W33" i="2"/>
  <c r="O39" i="2"/>
  <c r="N4" i="2"/>
  <c r="W3" i="2"/>
  <c r="T11" i="2"/>
  <c r="Y19" i="2"/>
  <c r="V26" i="2"/>
  <c r="Y33" i="2"/>
  <c r="S39" i="2"/>
  <c r="N6" i="2"/>
  <c r="X3" i="2"/>
  <c r="AA11" i="2"/>
  <c r="Z19" i="2"/>
  <c r="O27" i="2"/>
  <c r="Z33" i="2"/>
  <c r="Z39" i="2"/>
  <c r="N18" i="2"/>
  <c r="Z3" i="2"/>
  <c r="AD11" i="2"/>
  <c r="AD19" i="2"/>
  <c r="P27" i="2"/>
  <c r="AA33" i="2"/>
  <c r="AB39" i="2"/>
  <c r="N22" i="2"/>
  <c r="AA4" i="2"/>
  <c r="AC20" i="2"/>
  <c r="S28" i="2"/>
  <c r="T34" i="2"/>
  <c r="AA40" i="2"/>
  <c r="N24" i="2"/>
  <c r="AD4" i="2"/>
  <c r="R21" i="2"/>
  <c r="T28" i="2"/>
  <c r="AD34" i="2"/>
  <c r="AB40" i="2"/>
  <c r="N33" i="2"/>
  <c r="S5" i="2"/>
  <c r="S21" i="2"/>
  <c r="U28" i="2"/>
  <c r="AE34" i="2"/>
  <c r="AC40" i="2"/>
  <c r="N34" i="2"/>
  <c r="AD43" i="2"/>
  <c r="T4" i="2"/>
  <c r="AD12" i="2"/>
  <c r="AA20" i="2"/>
  <c r="R28" i="2"/>
  <c r="S34" i="2"/>
  <c r="Z40" i="2"/>
  <c r="N23" i="2"/>
  <c r="Q13" i="2"/>
  <c r="U13" i="2"/>
  <c r="W13" i="2"/>
  <c r="P18" i="2"/>
  <c r="T6" i="2"/>
  <c r="T14" i="2"/>
  <c r="U22" i="2"/>
  <c r="T29" i="2"/>
  <c r="AE35" i="2"/>
  <c r="U41" i="2"/>
  <c r="N38" i="2"/>
  <c r="V6" i="2"/>
  <c r="X14" i="2"/>
  <c r="W22" i="2"/>
  <c r="V29" i="2"/>
  <c r="O36" i="2"/>
  <c r="X41" i="2"/>
  <c r="N41" i="2"/>
  <c r="V16" i="2"/>
  <c r="O42" i="2"/>
  <c r="Y17" i="2"/>
  <c r="AC31" i="2"/>
  <c r="W25" i="2"/>
  <c r="V18" i="2"/>
  <c r="N3" i="2"/>
  <c r="AE6" i="2"/>
  <c r="AD14" i="2"/>
  <c r="X22" i="2"/>
  <c r="Y29" i="2"/>
  <c r="P36" i="2"/>
  <c r="AD41" i="2"/>
  <c r="N42" i="2"/>
  <c r="O7" i="2"/>
  <c r="AE14" i="2"/>
  <c r="AB22" i="2"/>
  <c r="AC29" i="2"/>
  <c r="Q36" i="2"/>
  <c r="AE41" i="2"/>
  <c r="AC7" i="2"/>
  <c r="W23" i="2"/>
  <c r="AA30" i="2"/>
  <c r="Z36" i="2"/>
  <c r="AC9" i="2"/>
  <c r="T38" i="2"/>
  <c r="AE9" i="2"/>
  <c r="V38" i="2"/>
  <c r="W38" i="2"/>
  <c r="S10" i="2"/>
  <c r="Q8" i="2"/>
  <c r="X16" i="2"/>
  <c r="X23" i="2"/>
  <c r="O31" i="2"/>
  <c r="O37" i="2"/>
  <c r="AD42" i="2"/>
  <c r="T31" i="2"/>
  <c r="AB31" i="2"/>
  <c r="V25" i="2"/>
  <c r="Z43" i="2"/>
  <c r="R10" i="2"/>
  <c r="X32" i="2"/>
  <c r="T8" i="2"/>
  <c r="Y16" i="2"/>
  <c r="P24" i="2"/>
  <c r="Q31" i="2"/>
  <c r="S37" i="2"/>
  <c r="O43" i="2"/>
  <c r="U8" i="2"/>
  <c r="Z16" i="2"/>
  <c r="S24" i="2"/>
  <c r="T37" i="2"/>
  <c r="P43" i="2"/>
  <c r="S25" i="2"/>
  <c r="Q43" i="2"/>
  <c r="Z17" i="2"/>
  <c r="W32" i="2"/>
  <c r="X25" i="2"/>
  <c r="Y38" i="2"/>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<sst xmlns="http://schemas.openxmlformats.org/spreadsheetml/2006/main" count="2872" uniqueCount="1346">
  <si>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</si>
  <si>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</si>
  <si>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</si>
  <si>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</si>
  <si>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</si>
  <si>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</si>
  <si>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</si>
  <si>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</si>
  <si>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</si>
  <si>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</si>
  <si>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</si>
  <si>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</si>
  <si>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</si>
  <si>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</si>
  <si>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</si>
  <si>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</si>
  <si>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</si>
  <si>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</si>
  <si>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</si>
  <si>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</si>
  <si>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</si>
  <si>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</si>
  <si>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</si>
  <si>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</si>
  <si>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</si>
  <si>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</si>
  <si>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</si>
  <si>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</si>
  <si>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</si>
  <si>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</si>
  <si>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</si>
  <si>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</si>
  <si>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</si>
  <si>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</si>
  <si>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</si>
  <si>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</si>
  <si>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</si>
  <si>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</si>
  <si>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</si>
  <si>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</si>
  <si>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</si>
  <si>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</si>
  <si>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</si>
  <si>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</si>
  <si>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</si>
  <si>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</si>
  <si>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</si>
  <si>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</si>
  <si>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</si>
  <si>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</si>
  <si>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</si>
  <si>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</si>
  <si>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</si>
  <si>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</si>
  <si>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</si>
  <si>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</si>
  <si>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</si>
  <si>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</si>
  <si>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</si>
  <si>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</si>
  <si>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</si>
  <si>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</si>
  <si>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</si>
  <si>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</si>
  <si>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</si>
  <si>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</si>
  <si>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</si>
  <si>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</si>
  <si>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</si>
  <si>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</si>
  <si>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</si>
  <si>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</si>
  <si>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</si>
  <si>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</si>
  <si>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</si>
  <si>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</si>
  <si>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</si>
  <si>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</si>
  <si>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</si>
  <si>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</si>
  <si>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</si>
  <si>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</si>
  <si>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</si>
  <si>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</si>
  <si>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</si>
  <si>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</si>
  <si>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</si>
  <si>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</si>
  <si>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</si>
  <si>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</si>
  <si>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</si>
  <si>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</si>
  <si>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</si>
  <si>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</si>
  <si>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</si>
  <si>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</si>
  <si>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</si>
  <si>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</si>
  <si>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</si>
  <si>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</si>
  <si>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</si>
  <si>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</si>
  <si>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</si>
  <si>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</si>
  <si>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</si>
  <si>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</si>
  <si>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</si>
  <si>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</si>
  <si>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</si>
  <si>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</si>
  <si>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</si>
  <si>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</si>
  <si>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</si>
  <si>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</si>
  <si>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</si>
  <si>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</si>
  <si>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</si>
  <si>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</si>
  <si>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</si>
  <si>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</si>
  <si>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</si>
  <si>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</si>
  <si>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</si>
  <si>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</si>
  <si>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</si>
  <si>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</si>
  <si>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</si>
  <si>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</si>
  <si>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</si>
  <si>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</si>
  <si>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</si>
  <si>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</si>
  <si>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</si>
  <si>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</si>
  <si>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</si>
  <si>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</si>
  <si>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</si>
  <si>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</si>
  <si>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</si>
  <si>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</si>
  <si>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</si>
  <si>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</si>
  <si>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</si>
  <si>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</si>
  <si>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</si>
  <si>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</si>
  <si>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</si>
  <si>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</si>
  <si>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</si>
  <si>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</si>
  <si>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</si>
  <si>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</si>
  <si>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</si>
  <si>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</si>
  <si>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</si>
  <si>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</si>
  <si>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</si>
  <si>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</si>
  <si>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</si>
  <si>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</si>
  <si>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</si>
  <si>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</si>
  <si>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</si>
  <si>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</si>
  <si>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</si>
  <si>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</si>
  <si>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</si>
  <si>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</si>
  <si>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</si>
  <si>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</si>
  <si>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</si>
  <si>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</si>
  <si>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</si>
  <si>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</si>
  <si>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</si>
  <si>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</si>
  <si>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</si>
  <si>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</si>
  <si>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</si>
  <si>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</si>
  <si>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</si>
  <si>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</si>
  <si>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</si>
  <si>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</si>
  <si>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</si>
  <si>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</si>
  <si>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</si>
  <si>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</si>
  <si>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</si>
  <si>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</si>
  <si>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</si>
  <si>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</si>
  <si>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</si>
  <si>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</si>
  <si>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</si>
  <si>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</si>
  <si>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</si>
  <si>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</si>
  <si>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</si>
  <si>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</si>
  <si>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</si>
  <si>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</si>
  <si>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</si>
  <si>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</si>
  <si>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</si>
  <si>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</si>
  <si>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</si>
  <si>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</si>
  <si>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</si>
  <si>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</si>
  <si>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</si>
  <si>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</si>
  <si>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</si>
  <si>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</si>
  <si>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</si>
  <si>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</si>
  <si>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</si>
  <si>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</si>
  <si>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</si>
  <si>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</si>
  <si>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</si>
  <si>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</si>
  <si>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</si>
  <si>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</si>
  <si>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</si>
  <si>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</si>
  <si>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</si>
  <si>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</si>
  <si>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</si>
  <si>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</si>
  <si>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</si>
  <si>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</si>
  <si>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</si>
  <si>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</si>
  <si>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</si>
  <si>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</si>
  <si>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</si>
  <si>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</si>
  <si>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</si>
  <si>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</si>
  <si>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</si>
  <si>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</si>
  <si>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</si>
  <si>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</si>
  <si>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</si>
  <si>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</si>
  <si>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</si>
  <si>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</si>
  <si>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</si>
  <si>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</si>
  <si>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</si>
  <si>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</si>
  <si>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</si>
  <si>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</si>
  <si>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</si>
  <si>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</si>
  <si>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</si>
  <si>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</si>
  <si>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</si>
  <si>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</si>
  <si>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</si>
  <si>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</si>
  <si>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</si>
  <si>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</si>
  <si>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</si>
  <si>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</si>
  <si>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</si>
  <si>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</si>
  <si>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</si>
  <si>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</si>
  <si>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</si>
  <si>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</si>
  <si>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</si>
  <si>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</si>
  <si>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</si>
  <si>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</si>
  <si>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</si>
  <si>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</si>
  <si>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</si>
  <si>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</si>
  <si>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</si>
  <si>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</si>
  <si>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</si>
  <si>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</si>
  <si>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</si>
  <si>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</si>
  <si>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</si>
  <si>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</si>
  <si>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</si>
  <si>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</si>
  <si>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</si>
  <si>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</si>
  <si>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</si>
  <si>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</si>
  <si>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</si>
  <si>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</si>
  <si>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</si>
  <si>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</si>
  <si>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</si>
  <si>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</si>
  <si>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</si>
  <si>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</si>
  <si>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</si>
  <si>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</si>
  <si>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</si>
  <si>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</si>
  <si>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</si>
  <si>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</si>
  <si>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</si>
  <si>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</si>
  <si>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</si>
  <si>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</si>
  <si>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</si>
  <si>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</si>
  <si>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</si>
  <si>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</si>
  <si>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</si>
  <si>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</si>
  <si>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</si>
  <si>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</si>
  <si>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</si>
  <si>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</si>
  <si>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</si>
  <si>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</si>
  <si>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</si>
  <si>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</si>
  <si>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</si>
  <si>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</si>
  <si>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</si>
  <si>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</si>
  <si>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</si>
  <si>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</si>
  <si>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</si>
  <si>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</si>
  <si>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</si>
  <si>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</si>
  <si>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</si>
  <si>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</si>
  <si>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</si>
  <si>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</si>
  <si>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</si>
  <si>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</si>
  <si>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</si>
  <si>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</si>
  <si>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</si>
  <si>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</si>
  <si>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</si>
  <si>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</si>
  <si>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</si>
  <si>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</si>
  <si>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</si>
  <si>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</si>
  <si>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</si>
  <si>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</si>
  <si>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</si>
  <si>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</si>
  <si>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</si>
  <si>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</si>
  <si>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</si>
  <si>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</si>
  <si>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</si>
  <si>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</si>
  <si>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</si>
  <si>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</si>
  <si>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</si>
  <si>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</si>
  <si>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</si>
  <si>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</si>
  <si>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</si>
  <si>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</si>
  <si>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</si>
  <si>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</si>
  <si>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</si>
  <si>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</si>
  <si>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</si>
  <si>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</si>
  <si>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</si>
  <si>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</si>
  <si>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</si>
  <si>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</si>
  <si>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</si>
  <si>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</si>
  <si>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</si>
  <si>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</si>
  <si>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</si>
  <si>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</si>
  <si>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</si>
  <si>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</si>
  <si>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</si>
  <si>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</si>
  <si>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</si>
  <si>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</si>
  <si>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</si>
  <si>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</si>
  <si>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</si>
  <si>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</si>
  <si>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</si>
  <si>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</si>
  <si>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</si>
  <si>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</si>
  <si>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</si>
  <si>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</si>
  <si>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</si>
  <si>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</si>
  <si>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</si>
  <si>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</si>
  <si>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</si>
  <si>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</si>
  <si>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</si>
  <si>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</si>
  <si>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</si>
  <si>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</si>
  <si>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</si>
  <si>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</si>
  <si>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</si>
  <si>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</si>
  <si>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</si>
  <si>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</si>
  <si>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</si>
  <si>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</si>
  <si>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</si>
  <si>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</si>
  <si>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</si>
  <si>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</si>
  <si>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</si>
  <si>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</si>
  <si>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</si>
  <si>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</si>
  <si>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</si>
  <si>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</si>
  <si>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</si>
  <si>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</si>
  <si>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</si>
  <si>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</si>
  <si>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</si>
  <si>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</si>
  <si>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</si>
  <si>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</si>
  <si>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</si>
  <si>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</si>
  <si>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</si>
  <si>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</si>
  <si>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</si>
  <si>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</si>
  <si>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</si>
  <si>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</si>
  <si>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</si>
  <si>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</si>
  <si>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</si>
  <si>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</si>
  <si>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</si>
  <si>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</si>
  <si>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</si>
  <si>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</si>
  <si>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</si>
  <si>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</si>
  <si>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</si>
  <si>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</si>
  <si>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</si>
  <si>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</si>
  <si>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</si>
  <si>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</si>
  <si>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</si>
  <si>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</si>
  <si>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</si>
  <si>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</si>
  <si>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</si>
  <si>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</si>
  <si>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</si>
  <si>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</si>
  <si>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</si>
  <si>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</si>
  <si>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</si>
  <si>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</si>
  <si>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</si>
  <si>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</si>
  <si>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</si>
  <si>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</si>
  <si>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</si>
  <si>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</si>
  <si>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</si>
  <si>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</si>
  <si>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</si>
  <si>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</si>
  <si>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</si>
  <si>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</si>
  <si>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</si>
  <si>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</si>
  <si>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</si>
  <si>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</si>
  <si>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</si>
  <si>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</si>
  <si>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</si>
  <si>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</si>
  <si>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</si>
  <si>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</si>
  <si>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</si>
  <si>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</si>
  <si>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</si>
  <si>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</si>
  <si>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</si>
  <si>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</si>
  <si>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</si>
  <si>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</si>
  <si>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</si>
  <si>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</si>
  <si>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</si>
  <si>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</si>
  <si>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</si>
  <si>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</si>
  <si>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</si>
  <si>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</si>
  <si>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</si>
  <si>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</si>
  <si>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</si>
  <si>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</si>
  <si>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</si>
  <si>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</si>
  <si>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</si>
  <si>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</si>
  <si>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</si>
  <si>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</si>
  <si>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</si>
  <si>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</si>
  <si>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</si>
  <si>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</si>
  <si>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</si>
  <si>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</si>
  <si>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</si>
  <si>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</si>
  <si>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</si>
  <si>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</si>
  <si>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</si>
  <si>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</si>
  <si>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</si>
  <si>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</si>
  <si>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</si>
  <si>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</si>
  <si>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</si>
  <si>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</si>
  <si>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</si>
  <si>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</si>
  <si>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</si>
  <si>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</si>
  <si>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</si>
  <si>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</si>
  <si>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</si>
  <si>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</si>
  <si>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</si>
  <si>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</si>
  <si>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</si>
  <si>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</si>
  <si>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</si>
  <si>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</si>
  <si>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</si>
  <si>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</si>
  <si>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</si>
  <si>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</si>
  <si>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</si>
  <si>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</si>
  <si>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</si>
  <si>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</si>
  <si>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</si>
  <si>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</si>
  <si>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</si>
  <si>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</si>
  <si>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</si>
  <si>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</si>
  <si>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</si>
  <si>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</si>
  <si>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</si>
  <si>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</si>
  <si>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</si>
  <si>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</si>
  <si>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</si>
  <si>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</si>
  <si>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</si>
  <si>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</si>
  <si>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</si>
  <si>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</si>
  <si>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</si>
  <si>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</si>
  <si>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</si>
  <si>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</si>
  <si>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</si>
  <si>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</si>
  <si>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</si>
  <si>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</si>
  <si>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</si>
  <si>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</si>
  <si>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</si>
  <si>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</si>
  <si>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</si>
  <si>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</si>
  <si>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</si>
  <si>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</si>
  <si>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</si>
  <si>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</si>
  <si>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</si>
  <si>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</si>
  <si>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</si>
  <si>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</si>
  <si>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</si>
  <si>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</si>
  <si>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</si>
  <si>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</si>
  <si>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</si>
  <si>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</si>
  <si>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</si>
  <si>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</si>
  <si>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</si>
  <si>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</si>
  <si>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</si>
  <si>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</si>
  <si>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</si>
  <si>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</si>
  <si>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</si>
  <si>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</si>
  <si>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</si>
  <si>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</si>
  <si>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</si>
  <si>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</si>
  <si>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</si>
  <si>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</si>
  <si>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</si>
  <si>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</si>
  <si>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</si>
  <si>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</si>
  <si>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</si>
  <si>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</si>
  <si>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</si>
  <si>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</si>
  <si>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</si>
  <si>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</si>
  <si>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</si>
  <si>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</si>
  <si>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</si>
  <si>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</si>
  <si>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</si>
  <si>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2019-2029</t>
  </si>
  <si>
    <t>Compound Growth Rate (output-weighted average of components of each ISIC code)</t>
  </si>
  <si>
    <t>BLS Data</t>
  </si>
  <si>
    <t>EIA AEO Data</t>
  </si>
  <si>
    <t>ISIC 05, ISIC 06, ISIC 07T08</t>
  </si>
  <si>
    <t>ISIC 29, ISIC 30</t>
  </si>
  <si>
    <t>Chosen Rates by Year</t>
  </si>
  <si>
    <t>BPCiObIC BAU Percent Change in Output by ISIC Code</t>
  </si>
  <si>
    <t>Unit: dimensionless (% change)</t>
  </si>
  <si>
    <t>Now that we have growth rates by ISIC code, we rescale all growth rates together such that BAU Value Added</t>
  </si>
  <si>
    <t>(summed across ISIC codes) reflects the BAU GDP projection in the final year of the model run.</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</si>
  <si>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</si>
  <si>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</si>
  <si>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</si>
  <si>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</si>
  <si>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</si>
  <si>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</si>
  <si>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</si>
  <si>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</si>
  <si>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</si>
  <si>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</si>
  <si>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</si>
  <si>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</si>
  <si>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</si>
  <si>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</si>
  <si>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</si>
  <si>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</si>
  <si>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</si>
  <si>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</si>
  <si>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</si>
  <si>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</si>
  <si>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</si>
  <si>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Value (2012 USD)</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</si>
  <si>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</si>
  <si>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</si>
  <si>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</si>
  <si>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</si>
  <si>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</si>
  <si>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</si>
  <si>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</si>
  <si>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</si>
  <si>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</si>
  <si>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</si>
  <si>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</si>
  <si>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</si>
  <si>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</si>
  <si>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</si>
  <si>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</si>
  <si>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</si>
  <si>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</si>
  <si>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</si>
  <si>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</si>
  <si>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</si>
  <si>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</si>
  <si>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</si>
  <si>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</si>
  <si>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</si>
  <si>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</si>
  <si>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</si>
  <si>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</si>
  <si>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</si>
  <si>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</si>
  <si>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</si>
  <si>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</si>
  <si>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</si>
  <si>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</si>
  <si>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</si>
  <si>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</si>
  <si>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</si>
  <si>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</si>
  <si>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</si>
  <si>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</si>
  <si>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</si>
  <si>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</si>
  <si>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</si>
  <si>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</si>
  <si>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</si>
  <si>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</si>
  <si>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</si>
  <si>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</si>
  <si>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</si>
  <si>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</si>
  <si>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</si>
  <si>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</si>
  <si>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</si>
  <si>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</si>
  <si>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</si>
  <si>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</si>
  <si>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</si>
  <si>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</si>
  <si>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</si>
  <si>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</si>
  <si>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</si>
  <si>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</si>
  <si>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</si>
  <si>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</si>
  <si>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</si>
  <si>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</si>
  <si>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</si>
  <si>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</si>
  <si>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</si>
  <si>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</si>
  <si>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</si>
  <si>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</si>
  <si>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</si>
  <si>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</si>
  <si>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</si>
  <si>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</si>
  <si>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</si>
  <si>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</si>
  <si>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</si>
  <si>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</si>
  <si>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</si>
  <si>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</si>
  <si>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</si>
  <si>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</si>
  <si>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</si>
  <si>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</si>
  <si>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</si>
  <si>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</si>
  <si>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</si>
  <si>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</si>
  <si>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</si>
  <si>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</si>
  <si>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</si>
  <si>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</si>
  <si>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</si>
  <si>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</si>
  <si>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</si>
  <si>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</si>
  <si>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</si>
  <si>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</si>
  <si>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</si>
  <si>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</si>
  <si>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</si>
  <si>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</si>
  <si>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</si>
  <si>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</si>
  <si>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</si>
  <si>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</si>
  <si>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</si>
  <si>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</si>
  <si>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</si>
  <si>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</si>
  <si>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</si>
  <si>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</si>
  <si>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</si>
  <si>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</si>
  <si>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</si>
  <si>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</si>
  <si>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</si>
  <si>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</si>
  <si>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</si>
  <si>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</si>
  <si>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</si>
  <si>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</si>
  <si>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</si>
  <si>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</si>
  <si>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</si>
  <si>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</si>
  <si>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</si>
  <si>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</si>
  <si>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</si>
  <si>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</si>
  <si>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</si>
  <si>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</si>
  <si>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</si>
  <si>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</si>
  <si>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</si>
  <si>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</si>
  <si>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</si>
  <si>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</si>
  <si>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</si>
  <si>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</si>
  <si>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</si>
  <si>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</si>
  <si>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</si>
  <si>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</si>
  <si>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</si>
  <si>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</si>
  <si>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</si>
  <si>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</si>
  <si>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</si>
  <si>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</si>
  <si>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</si>
  <si>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</si>
  <si>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</si>
  <si>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</si>
  <si>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</si>
  <si>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</si>
  <si>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</si>
  <si>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</si>
  <si>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</si>
  <si>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</si>
  <si>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</si>
  <si>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</si>
  <si>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</si>
  <si>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</si>
  <si>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</si>
  <si>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</si>
  <si>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</si>
  <si>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</si>
  <si>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</si>
  <si>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</si>
  <si>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</si>
  <si>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</si>
  <si>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</si>
  <si>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</si>
  <si>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</si>
  <si>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</si>
  <si>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</si>
  <si>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</si>
  <si>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</si>
  <si>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</si>
  <si>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</si>
  <si>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</si>
  <si>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</si>
  <si>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</si>
  <si>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</si>
  <si>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</si>
  <si>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</si>
  <si>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</si>
  <si>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</si>
  <si>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</si>
  <si>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</si>
  <si>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</si>
  <si>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</si>
  <si>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</si>
  <si>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</si>
  <si>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</si>
  <si>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</si>
  <si>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</si>
  <si>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</si>
  <si>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</si>
  <si>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</si>
  <si>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</si>
  <si>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</si>
  <si>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</si>
  <si>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</si>
  <si>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</si>
  <si>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</si>
  <si>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</si>
  <si>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</si>
  <si>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</si>
  <si>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</si>
  <si>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</si>
  <si>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</si>
  <si>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</si>
  <si>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</si>
  <si>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</si>
  <si>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</si>
  <si>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</si>
  <si>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</si>
  <si>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</si>
  <si>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</si>
  <si>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</si>
  <si>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</si>
  <si>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</si>
  <si>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</si>
  <si>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</si>
  <si>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</si>
  <si>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</si>
  <si>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</si>
  <si>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</si>
  <si>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</si>
  <si>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</si>
  <si>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</si>
  <si>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</si>
  <si>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</si>
  <si>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</si>
  <si>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</si>
  <si>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</si>
  <si>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</si>
  <si>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</si>
  <si>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</si>
  <si>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</si>
  <si>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</si>
  <si>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</si>
  <si>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</si>
  <si>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</si>
  <si>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</si>
  <si>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</si>
  <si>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</si>
  <si>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</si>
  <si>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</si>
  <si>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</si>
  <si>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</si>
  <si>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</si>
  <si>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</si>
  <si>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</si>
  <si>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</si>
  <si>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</si>
  <si>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</si>
  <si>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</si>
  <si>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</si>
  <si>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</si>
  <si>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</si>
  <si>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</si>
  <si>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</si>
  <si>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</si>
  <si>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</si>
  <si>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</si>
  <si>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</si>
  <si>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</si>
  <si>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</si>
  <si>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</si>
  <si>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</si>
  <si>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</si>
  <si>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</si>
  <si>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</si>
  <si>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</si>
  <si>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</si>
  <si>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</si>
  <si>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</si>
  <si>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</si>
  <si>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</si>
  <si>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</si>
  <si>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</si>
  <si>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</si>
  <si>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</si>
  <si>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</si>
  <si>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</si>
  <si>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</si>
  <si>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</si>
  <si>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</si>
  <si>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</si>
  <si>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</si>
  <si>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</si>
  <si>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</si>
  <si>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</si>
  <si>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</si>
  <si>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</si>
  <si>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</si>
  <si>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</si>
  <si>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</si>
  <si>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</si>
  <si>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</si>
  <si>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</si>
  <si>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</si>
  <si>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</si>
  <si>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</si>
  <si>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</si>
  <si>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</si>
  <si>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</si>
  <si>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</si>
  <si>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</si>
  <si>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</si>
  <si>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</si>
  <si>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</si>
  <si>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</si>
  <si>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</si>
  <si>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</si>
  <si>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</si>
  <si>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</si>
  <si>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</si>
  <si>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</si>
  <si>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</si>
  <si>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</si>
  <si>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</si>
  <si>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</si>
  <si>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</si>
  <si>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</si>
  <si>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</si>
  <si>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</si>
  <si>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</si>
  <si>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</si>
  <si>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</si>
  <si>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</si>
  <si>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</si>
  <si>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</si>
  <si>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</si>
  <si>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</si>
  <si>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</si>
  <si>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</si>
  <si>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</si>
  <si>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</si>
  <si>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</si>
  <si>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</si>
  <si>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</si>
  <si>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</si>
  <si>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</si>
  <si>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</si>
  <si>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</si>
  <si>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</si>
  <si>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</si>
  <si>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</si>
  <si>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</si>
  <si>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</si>
  <si>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</si>
  <si>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</si>
  <si>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</si>
  <si>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</si>
  <si>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</si>
  <si>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</si>
  <si>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</si>
  <si>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</si>
  <si>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</si>
  <si>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</si>
  <si>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</si>
  <si>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</si>
  <si>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</si>
  <si>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</si>
  <si>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</si>
  <si>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</si>
  <si>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</si>
  <si>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</si>
  <si>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</si>
  <si>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</si>
  <si>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</si>
  <si>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</si>
  <si>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</si>
  <si>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</si>
  <si>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</si>
  <si>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</si>
  <si>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</si>
  <si>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</si>
  <si>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</si>
  <si>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</si>
  <si>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</si>
  <si>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</si>
  <si>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</si>
  <si>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</si>
  <si>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</si>
  <si>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</si>
  <si>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</si>
  <si>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</si>
  <si>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</si>
  <si>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</si>
  <si>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</si>
  <si>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</si>
  <si>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</si>
  <si>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</si>
  <si>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</si>
  <si>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</si>
  <si>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</si>
  <si>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</si>
  <si>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</si>
  <si>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</si>
  <si>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</si>
  <si>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</si>
  <si>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</si>
  <si>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</si>
  <si>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</si>
  <si>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</si>
  <si>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</si>
  <si>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</si>
  <si>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</si>
  <si>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</si>
  <si>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</si>
  <si>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</si>
  <si>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</si>
  <si>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</si>
  <si>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</si>
  <si>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</si>
  <si>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</si>
  <si>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</si>
  <si>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</si>
  <si>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</si>
  <si>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</si>
  <si>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</si>
  <si>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</si>
  <si>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</si>
  <si>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</si>
  <si>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</si>
  <si>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</si>
  <si>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</si>
  <si>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</si>
  <si>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</si>
  <si>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</si>
  <si>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</si>
  <si>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</si>
  <si>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</si>
  <si>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</si>
  <si>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</si>
  <si>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</si>
  <si>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</si>
  <si>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</si>
  <si>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</si>
  <si>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</si>
  <si>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</si>
  <si>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</si>
  <si>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</si>
  <si>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</si>
  <si>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</si>
  <si>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</si>
  <si>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</si>
  <si>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</si>
  <si>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</si>
  <si>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</si>
  <si>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</si>
  <si>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</si>
  <si>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</si>
  <si>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</si>
  <si>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</si>
  <si>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</si>
  <si>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</si>
  <si>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</si>
  <si>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</si>
  <si>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</si>
  <si>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</si>
  <si>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</si>
  <si>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</si>
  <si>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</si>
  <si>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</si>
  <si>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</si>
  <si>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</si>
  <si>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</si>
  <si>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</si>
  <si>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</si>
  <si>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</si>
  <si>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</si>
  <si>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</si>
  <si>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</si>
  <si>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</si>
  <si>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</si>
  <si>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</si>
  <si>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</si>
  <si>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</si>
  <si>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</si>
  <si>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</si>
  <si>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</si>
  <si>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</si>
  <si>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</si>
  <si>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</si>
  <si>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</si>
  <si>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</si>
  <si>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</si>
  <si>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</si>
  <si>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</si>
  <si>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</si>
  <si>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</si>
  <si>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</si>
  <si>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</si>
  <si>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</si>
  <si>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</si>
  <si>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</si>
  <si>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</si>
  <si>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</si>
  <si>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</si>
  <si>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</si>
  <si>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</si>
  <si>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</si>
  <si>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</si>
  <si>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</si>
  <si>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</si>
  <si>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</si>
  <si>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</si>
  <si>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</si>
  <si>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</si>
  <si>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</si>
  <si>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</si>
  <si>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</si>
  <si>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</si>
  <si>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</si>
  <si>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</si>
  <si>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</si>
  <si>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</si>
  <si>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</si>
  <si>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</si>
  <si>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</si>
  <si>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</si>
  <si>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</si>
  <si>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</si>
  <si>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</si>
  <si>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</si>
  <si>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</si>
  <si>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</si>
  <si>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</si>
  <si>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</si>
  <si>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</si>
  <si>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</si>
  <si>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</si>
  <si>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</si>
  <si>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</si>
  <si>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</si>
  <si>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</si>
  <si>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</si>
  <si>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</si>
  <si>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</si>
  <si>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</si>
  <si>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</si>
  <si>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</si>
  <si>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</si>
  <si>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</si>
  <si>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</si>
  <si>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</si>
  <si>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</si>
  <si>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</si>
  <si>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</si>
  <si>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</si>
  <si>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</si>
  <si>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</si>
  <si>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</si>
  <si>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</si>
  <si>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</si>
  <si>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</si>
  <si>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</si>
  <si>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</si>
  <si>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</si>
  <si>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</si>
  <si>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</si>
  <si>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</si>
  <si>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</si>
  <si>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</si>
  <si>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</si>
  <si>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</si>
  <si>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</si>
  <si>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</si>
  <si>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</si>
  <si>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</si>
  <si>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</si>
  <si>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</si>
  <si>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</si>
  <si>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</si>
  <si>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</si>
  <si>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</si>
  <si>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</si>
  <si>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</si>
  <si>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</si>
  <si>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</si>
  <si>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</si>
  <si>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</si>
  <si>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</si>
  <si>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</si>
  <si>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</si>
  <si>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</si>
  <si>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</si>
  <si>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</si>
  <si>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</si>
  <si>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</si>
  <si>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</si>
  <si>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</si>
  <si>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</si>
  <si>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</si>
  <si>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</si>
  <si>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</si>
  <si>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</si>
  <si>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</si>
  <si>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</si>
  <si>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</si>
  <si>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</si>
  <si>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</si>
  <si>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</si>
  <si>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</si>
  <si>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</si>
  <si>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</si>
  <si>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</si>
  <si>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</si>
  <si>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</si>
  <si>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</si>
  <si>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</si>
  <si>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</si>
  <si>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</si>
  <si>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</si>
  <si>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</si>
  <si>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</si>
  <si>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</si>
  <si>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</si>
  <si>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</si>
  <si>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</si>
  <si>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</si>
  <si>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</si>
  <si>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</si>
  <si>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</si>
  <si>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</si>
  <si>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</si>
  <si>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</si>
  <si>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</si>
  <si>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</si>
  <si>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</si>
  <si>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</si>
  <si>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</si>
  <si>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</si>
  <si>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</si>
  <si>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</si>
  <si>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</si>
  <si>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</si>
  <si>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</si>
  <si>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</si>
  <si>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</si>
  <si>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</si>
  <si>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</si>
  <si>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</si>
  <si>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</si>
  <si>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</si>
  <si>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</si>
  <si>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</si>
  <si>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</si>
  <si>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</si>
  <si>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</si>
  <si>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</si>
  <si>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</si>
  <si>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</si>
  <si>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</si>
  <si>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</si>
  <si>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</si>
  <si>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</si>
  <si>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AEO</t>
  </si>
  <si>
    <t>Total GDP</t>
  </si>
  <si>
    <t>Toal GDP - sum of AEO projections</t>
  </si>
  <si>
    <t>GDP Check</t>
  </si>
  <si>
    <t>Difference between scaled data and GDP forecast (double check)</t>
  </si>
  <si>
    <t>Non-AEO Scaling Factor to Fit GDP Projection</t>
  </si>
  <si>
    <t>GDP Projection (see BGDP)</t>
  </si>
  <si>
    <t>Because energy demand projections for those ISIC codes come directly from EIA (see indst/BIFUbC),</t>
  </si>
  <si>
    <t>we use those growth rates directly. For all others, we use BLS and rescale the growth rates such that,</t>
  </si>
  <si>
    <t>when applied to Value Added 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</si>
</sst>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7">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8" borderId="9" xfId="9" applyNumberFormat="1" applyFont="1" applyFill="1" applyAlignment="1">
      <alignment horizontal="right" wrapText="1"/>
    </xf>
    <xf numFmtId="167" fontId="22"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3" fillId="9" borderId="0" xfId="0" applyFont="1" applyFill="1"/>
    <xf numFmtId="0" fontId="24" fillId="9"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0" borderId="0" xfId="0" applyFont="1" applyFill="1"/>
    <xf numFmtId="0" fontId="24" fillId="10" borderId="0" xfId="0" applyFont="1" applyFill="1"/>
    <xf numFmtId="0" fontId="8" fillId="11" borderId="13" xfId="0" applyFont="1" applyFill="1" applyBorder="1" applyAlignment="1">
      <alignment horizontal="left"/>
    </xf>
    <xf numFmtId="0" fontId="8" fillId="11" borderId="13" xfId="0" applyFont="1" applyFill="1" applyBorder="1"/>
    <xf numFmtId="0" fontId="28" fillId="11" borderId="14" xfId="0" applyFont="1" applyFill="1" applyBorder="1" applyAlignment="1">
      <alignment horizontal="left" vertical="top"/>
    </xf>
    <xf numFmtId="0" fontId="29"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3" borderId="0" xfId="0" applyFont="1" applyFill="1"/>
    <xf numFmtId="0" fontId="24" fillId="13" borderId="0" xfId="0" applyFont="1" applyFill="1"/>
    <xf numFmtId="9" fontId="24" fillId="0" borderId="0" xfId="4" applyFont="1"/>
    <xf numFmtId="0" fontId="1" fillId="14" borderId="0" xfId="0" applyFont="1" applyFill="1"/>
    <xf numFmtId="0" fontId="32"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0" fillId="0" borderId="0" xfId="0"/>
    <xf numFmtId="0" fontId="20" fillId="0" borderId="0" xfId="0" applyFont="1"/>
    <xf numFmtId="0" fontId="19" fillId="0" borderId="0" xfId="0" applyFont="1"/>
    <xf numFmtId="0" fontId="27" fillId="11" borderId="12" xfId="0" applyFont="1" applyFill="1" applyBorder="1" applyAlignment="1">
      <alignment horizontal="left"/>
    </xf>
    <xf numFmtId="0" fontId="3" fillId="0" borderId="13" xfId="0" applyFont="1" applyBorder="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selection activeCell="A44" sqref="A44:XFD44"/>
    </sheetView>
  </sheetViews>
  <sheetFormatPr defaultRowHeight="15" x14ac:dyDescent="0.25"/>
  <cols>
    <col min="2" max="2" width="77.5703125" style="2" customWidth="1"/>
  </cols>
  <sheetData>
    <row r="1" spans="1:2" x14ac:dyDescent="0.25">
      <c r="A1" s="1" t="s">
        <v>646</v>
      </c>
    </row>
    <row r="3" spans="1:2" x14ac:dyDescent="0.25">
      <c r="A3" s="1" t="s">
        <v>0</v>
      </c>
      <c r="B3" s="45" t="s">
        <v>670</v>
      </c>
    </row>
    <row r="4" spans="1:2" x14ac:dyDescent="0.25">
      <c r="B4" s="2" t="s">
        <v>632</v>
      </c>
    </row>
    <row r="5" spans="1:2" x14ac:dyDescent="0.25">
      <c r="B5" s="2">
        <v>2023</v>
      </c>
    </row>
    <row r="6" spans="1:2" x14ac:dyDescent="0.25">
      <c r="B6" s="2" t="s">
        <v>673</v>
      </c>
    </row>
    <row r="7" spans="1:2" x14ac:dyDescent="0.25">
      <c r="B7" s="46" t="s">
        <v>633</v>
      </c>
    </row>
    <row r="8" spans="1:2" x14ac:dyDescent="0.25">
      <c r="B8" s="2" t="s">
        <v>634</v>
      </c>
    </row>
    <row r="10" spans="1:2" x14ac:dyDescent="0.25">
      <c r="B10" s="2" t="s">
        <v>37</v>
      </c>
    </row>
    <row r="11" spans="1:2" x14ac:dyDescent="0.25">
      <c r="B11" s="2">
        <v>2020</v>
      </c>
    </row>
    <row r="12" spans="1:2" x14ac:dyDescent="0.25">
      <c r="B12" s="2" t="s">
        <v>635</v>
      </c>
    </row>
    <row r="13" spans="1:2" x14ac:dyDescent="0.25">
      <c r="B13" s="2" t="s">
        <v>636</v>
      </c>
    </row>
    <row r="14" spans="1:2" x14ac:dyDescent="0.25">
      <c r="B14" s="2" t="s">
        <v>637</v>
      </c>
    </row>
    <row r="16" spans="1:2" x14ac:dyDescent="0.25">
      <c r="B16" s="45" t="s">
        <v>1342</v>
      </c>
    </row>
    <row r="17" spans="1:2" x14ac:dyDescent="0.25">
      <c r="B17" s="2" t="s">
        <v>632</v>
      </c>
    </row>
    <row r="18" spans="1:2" x14ac:dyDescent="0.25">
      <c r="B18" s="2">
        <v>2023</v>
      </c>
    </row>
    <row r="19" spans="1:2" x14ac:dyDescent="0.25">
      <c r="B19" s="2" t="s">
        <v>673</v>
      </c>
    </row>
    <row r="20" spans="1:2" x14ac:dyDescent="0.25">
      <c r="B20" s="46" t="s">
        <v>633</v>
      </c>
    </row>
    <row r="21" spans="1:2" x14ac:dyDescent="0.25">
      <c r="B21" s="2" t="s">
        <v>634</v>
      </c>
    </row>
    <row r="23" spans="1:2" x14ac:dyDescent="0.25">
      <c r="A23" s="1" t="s">
        <v>1</v>
      </c>
    </row>
    <row r="25" spans="1:2" x14ac:dyDescent="0.25">
      <c r="A25" t="s">
        <v>651</v>
      </c>
    </row>
    <row r="26" spans="1:2" x14ac:dyDescent="0.25">
      <c r="A26" t="s">
        <v>652</v>
      </c>
    </row>
    <row r="28" spans="1:2" x14ac:dyDescent="0.25">
      <c r="A28" t="s">
        <v>653</v>
      </c>
    </row>
    <row r="29" spans="1:2" x14ac:dyDescent="0.25">
      <c r="A29" t="s">
        <v>655</v>
      </c>
    </row>
    <row r="30" spans="1:2" x14ac:dyDescent="0.25">
      <c r="A30" t="s">
        <v>654</v>
      </c>
    </row>
    <row r="31" spans="1:2" x14ac:dyDescent="0.25">
      <c r="A31" t="s">
        <v>656</v>
      </c>
    </row>
    <row r="33" spans="1:2" x14ac:dyDescent="0.25">
      <c r="A33" t="s">
        <v>657</v>
      </c>
    </row>
    <row r="34" spans="1:2" x14ac:dyDescent="0.25">
      <c r="A34" t="s">
        <v>658</v>
      </c>
    </row>
    <row r="35" spans="1:2" x14ac:dyDescent="0.25">
      <c r="A35" t="s">
        <v>1343</v>
      </c>
    </row>
    <row r="36" spans="1:2" x14ac:dyDescent="0.25">
      <c r="A36" t="s">
        <v>1344</v>
      </c>
    </row>
    <row r="37" spans="1:2" x14ac:dyDescent="0.25">
      <c r="A37" t="s">
        <v>1345</v>
      </c>
    </row>
    <row r="38" spans="1:2" x14ac:dyDescent="0.25">
      <c r="A38" t="s">
        <v>659</v>
      </c>
    </row>
    <row r="39" spans="1:2" x14ac:dyDescent="0.25">
      <c r="A39" t="s">
        <v>660</v>
      </c>
    </row>
    <row r="40" spans="1:2" x14ac:dyDescent="0.25">
      <c r="A40" t="s">
        <v>661</v>
      </c>
    </row>
    <row r="42" spans="1:2" x14ac:dyDescent="0.25">
      <c r="A42" t="s">
        <v>1323</v>
      </c>
      <c r="B42"/>
    </row>
    <row r="43" spans="1:2" x14ac:dyDescent="0.25">
      <c r="A43" t="s">
        <v>1324</v>
      </c>
      <c r="B43"/>
    </row>
    <row r="44" spans="1:2" x14ac:dyDescent="0.25">
      <c r="B44"/>
    </row>
    <row r="45" spans="1:2" x14ac:dyDescent="0.25">
      <c r="A45" s="47" t="s">
        <v>665</v>
      </c>
      <c r="B45" s="60"/>
    </row>
    <row r="47" spans="1:2" x14ac:dyDescent="0.25">
      <c r="A47" t="s">
        <v>662</v>
      </c>
    </row>
    <row r="48" spans="1:2" x14ac:dyDescent="0.25">
      <c r="A48" t="s">
        <v>666</v>
      </c>
    </row>
    <row r="49" spans="1:1" x14ac:dyDescent="0.25">
      <c r="A49" t="s">
        <v>667</v>
      </c>
    </row>
    <row r="50" spans="1:1" x14ac:dyDescent="0.25">
      <c r="A50" t="s">
        <v>668</v>
      </c>
    </row>
    <row r="51" spans="1:1" x14ac:dyDescent="0.25">
      <c r="A51" t="s">
        <v>663</v>
      </c>
    </row>
    <row r="52" spans="1:1" x14ac:dyDescent="0.25">
      <c r="A52" t="s">
        <v>669</v>
      </c>
    </row>
    <row r="53" spans="1:1" x14ac:dyDescent="0.25">
      <c r="A53" t="s">
        <v>664</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6" t="s">
        <v>48</v>
      </c>
      <c r="B1" s="147"/>
      <c r="C1" s="147"/>
      <c r="D1" s="147"/>
      <c r="E1" s="147"/>
      <c r="F1" s="147"/>
      <c r="G1" s="147"/>
      <c r="H1" s="147"/>
      <c r="I1" s="147"/>
      <c r="J1" s="147"/>
      <c r="K1" s="147"/>
      <c r="L1" s="147"/>
      <c r="M1" s="147"/>
      <c r="N1" s="147"/>
    </row>
    <row r="2" spans="1:19" ht="15.75" thickBot="1" x14ac:dyDescent="0.3">
      <c r="A2" s="148" t="s">
        <v>49</v>
      </c>
      <c r="B2" s="149" t="s">
        <v>50</v>
      </c>
      <c r="C2" s="148" t="s">
        <v>51</v>
      </c>
      <c r="D2" s="148"/>
      <c r="E2" s="148"/>
      <c r="F2" s="148"/>
      <c r="G2" s="148"/>
      <c r="H2" s="148"/>
      <c r="I2" s="148"/>
      <c r="J2" s="148" t="s">
        <v>34</v>
      </c>
      <c r="K2" s="148"/>
      <c r="L2" s="148"/>
      <c r="M2" s="148"/>
      <c r="N2" s="148"/>
    </row>
    <row r="3" spans="1:19" ht="33.75" customHeight="1" thickBot="1" x14ac:dyDescent="0.3">
      <c r="A3" s="148"/>
      <c r="B3" s="149"/>
      <c r="C3" s="150" t="s">
        <v>52</v>
      </c>
      <c r="D3" s="150"/>
      <c r="E3" s="150"/>
      <c r="F3" s="150" t="s">
        <v>53</v>
      </c>
      <c r="G3" s="150"/>
      <c r="H3" s="148" t="s">
        <v>54</v>
      </c>
      <c r="I3" s="148"/>
      <c r="J3" s="148" t="s">
        <v>55</v>
      </c>
      <c r="K3" s="148"/>
      <c r="L3" s="148"/>
      <c r="M3" s="148" t="s">
        <v>54</v>
      </c>
      <c r="N3" s="151"/>
      <c r="O3" s="5"/>
    </row>
    <row r="4" spans="1:19" ht="15.75" thickBot="1" x14ac:dyDescent="0.3">
      <c r="A4" s="148"/>
      <c r="B4" s="149"/>
      <c r="C4" s="9">
        <v>2009</v>
      </c>
      <c r="D4" s="10">
        <v>2019</v>
      </c>
      <c r="E4" s="10">
        <v>2029</v>
      </c>
      <c r="F4" s="10" t="s">
        <v>56</v>
      </c>
      <c r="G4" s="10" t="s">
        <v>57</v>
      </c>
      <c r="H4" s="10" t="s">
        <v>56</v>
      </c>
      <c r="I4" s="10" t="s">
        <v>57</v>
      </c>
      <c r="J4" s="9">
        <v>2009</v>
      </c>
      <c r="K4" s="10">
        <v>2019</v>
      </c>
      <c r="L4" s="10">
        <v>2029</v>
      </c>
      <c r="M4" s="10" t="s">
        <v>56</v>
      </c>
      <c r="N4" s="10" t="s">
        <v>57</v>
      </c>
      <c r="O4" s="47" t="s">
        <v>638</v>
      </c>
    </row>
    <row r="5" spans="1:19" ht="14.45" customHeight="1" x14ac:dyDescent="0.25">
      <c r="A5" s="11" t="s">
        <v>58</v>
      </c>
      <c r="B5" s="12" t="s">
        <v>59</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59</v>
      </c>
      <c r="B6" s="18"/>
      <c r="C6" s="19"/>
      <c r="D6" s="20"/>
      <c r="E6" s="20"/>
      <c r="F6" s="21"/>
      <c r="G6" s="22"/>
      <c r="H6" s="21"/>
      <c r="I6" s="22"/>
      <c r="J6" s="20"/>
      <c r="K6" s="20"/>
      <c r="L6" s="20"/>
      <c r="M6" s="23"/>
      <c r="N6" s="23"/>
    </row>
    <row r="7" spans="1:19" ht="14.45" customHeight="1" x14ac:dyDescent="0.25">
      <c r="A7" s="24" t="s">
        <v>60</v>
      </c>
      <c r="B7" s="25" t="s">
        <v>61</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62</v>
      </c>
      <c r="B8" s="29" t="s">
        <v>63</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64</v>
      </c>
      <c r="B9" s="29" t="s">
        <v>65</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40</v>
      </c>
      <c r="P9" s="28"/>
      <c r="Q9" s="28"/>
      <c r="R9" s="28"/>
    </row>
    <row r="10" spans="1:19" x14ac:dyDescent="0.25">
      <c r="A10" s="30" t="s">
        <v>66</v>
      </c>
      <c r="B10" s="29" t="s">
        <v>67</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68</v>
      </c>
      <c r="B11" s="29" t="s">
        <v>69</v>
      </c>
      <c r="C11" s="13">
        <v>81.5</v>
      </c>
      <c r="D11" s="26">
        <v>51.9</v>
      </c>
      <c r="E11" s="26">
        <v>43.6</v>
      </c>
      <c r="F11" s="13">
        <v>-29.6</v>
      </c>
      <c r="G11" s="26">
        <v>-8.3000000000000007</v>
      </c>
      <c r="H11" s="27">
        <v>-4.4000000000000004</v>
      </c>
      <c r="I11" s="26">
        <v>-1.7</v>
      </c>
      <c r="J11" s="26">
        <v>50.9</v>
      </c>
      <c r="K11" s="26">
        <v>44.8</v>
      </c>
      <c r="L11" s="26">
        <v>43.8</v>
      </c>
      <c r="M11" s="26">
        <v>-1.3</v>
      </c>
      <c r="N11" s="26">
        <v>-0.2</v>
      </c>
      <c r="O11" t="s">
        <v>39</v>
      </c>
      <c r="P11" s="28"/>
      <c r="Q11" s="28"/>
      <c r="R11" s="28"/>
    </row>
    <row r="12" spans="1:19" x14ac:dyDescent="0.25">
      <c r="A12" s="30" t="s">
        <v>70</v>
      </c>
      <c r="B12" s="29" t="s">
        <v>71</v>
      </c>
      <c r="C12" s="13">
        <v>34.799999999999997</v>
      </c>
      <c r="D12" s="26">
        <v>41.8</v>
      </c>
      <c r="E12" s="26">
        <v>48.6</v>
      </c>
      <c r="F12" s="13">
        <v>7</v>
      </c>
      <c r="G12" s="26">
        <v>6.8</v>
      </c>
      <c r="H12" s="27">
        <v>1.8</v>
      </c>
      <c r="I12" s="26">
        <v>1.5</v>
      </c>
      <c r="J12" s="26">
        <v>40.9</v>
      </c>
      <c r="K12" s="26">
        <v>36.200000000000003</v>
      </c>
      <c r="L12" s="26">
        <v>38</v>
      </c>
      <c r="M12" s="26">
        <v>-1.2</v>
      </c>
      <c r="N12" s="26">
        <v>0.5</v>
      </c>
      <c r="O12" t="s">
        <v>3</v>
      </c>
      <c r="P12" s="28"/>
      <c r="Q12" s="28"/>
      <c r="R12" s="28"/>
    </row>
    <row r="13" spans="1:19" x14ac:dyDescent="0.25">
      <c r="A13" s="30" t="s">
        <v>72</v>
      </c>
      <c r="B13" s="29" t="s">
        <v>73</v>
      </c>
      <c r="C13" s="13">
        <v>92</v>
      </c>
      <c r="D13" s="26">
        <v>97.7</v>
      </c>
      <c r="E13" s="26">
        <v>101.7</v>
      </c>
      <c r="F13" s="13">
        <v>5.7000000000000028</v>
      </c>
      <c r="G13" s="26">
        <v>4</v>
      </c>
      <c r="H13" s="27">
        <v>0.6</v>
      </c>
      <c r="I13" s="26">
        <v>0.4</v>
      </c>
      <c r="J13" s="26">
        <v>33.4</v>
      </c>
      <c r="K13" s="26">
        <v>27.3</v>
      </c>
      <c r="L13" s="26">
        <v>32.200000000000003</v>
      </c>
      <c r="M13" s="26">
        <v>-2</v>
      </c>
      <c r="N13" s="26">
        <v>1.6</v>
      </c>
      <c r="O13" t="s">
        <v>3</v>
      </c>
      <c r="P13" s="28"/>
      <c r="Q13" s="28"/>
      <c r="R13" s="28"/>
    </row>
    <row r="14" spans="1:19" x14ac:dyDescent="0.25">
      <c r="A14" s="30" t="s">
        <v>74</v>
      </c>
      <c r="B14" s="29" t="s">
        <v>75</v>
      </c>
      <c r="C14" s="13">
        <v>275.2</v>
      </c>
      <c r="D14" s="26">
        <v>343.1</v>
      </c>
      <c r="E14" s="26">
        <v>454.2</v>
      </c>
      <c r="F14" s="13">
        <v>67.900000000000034</v>
      </c>
      <c r="G14" s="26">
        <v>111.1</v>
      </c>
      <c r="H14" s="27">
        <v>2.2000000000000002</v>
      </c>
      <c r="I14" s="26">
        <v>2.8</v>
      </c>
      <c r="J14" s="26">
        <v>83.5</v>
      </c>
      <c r="K14" s="26">
        <v>82.3</v>
      </c>
      <c r="L14" s="26">
        <v>109</v>
      </c>
      <c r="M14" s="26">
        <v>-0.1</v>
      </c>
      <c r="N14" s="26">
        <v>2.9</v>
      </c>
      <c r="O14" t="s">
        <v>4</v>
      </c>
      <c r="P14" s="28"/>
      <c r="Q14" s="28"/>
      <c r="R14" s="28"/>
    </row>
    <row r="15" spans="1:19" x14ac:dyDescent="0.25">
      <c r="A15" s="30" t="s">
        <v>76</v>
      </c>
      <c r="B15" s="29" t="s">
        <v>77</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78</v>
      </c>
      <c r="B16" s="29" t="s">
        <v>79</v>
      </c>
      <c r="C16" s="13">
        <v>404.1</v>
      </c>
      <c r="D16" s="26">
        <v>385.5</v>
      </c>
      <c r="E16" s="26">
        <v>352</v>
      </c>
      <c r="F16" s="13">
        <v>-18.600000000000023</v>
      </c>
      <c r="G16" s="26">
        <v>-33.5</v>
      </c>
      <c r="H16" s="27">
        <v>-0.5</v>
      </c>
      <c r="I16" s="26">
        <v>-0.9</v>
      </c>
      <c r="J16" s="26">
        <v>340.5</v>
      </c>
      <c r="K16" s="26">
        <v>357</v>
      </c>
      <c r="L16" s="26">
        <v>422.3</v>
      </c>
      <c r="M16" s="26">
        <v>0.5</v>
      </c>
      <c r="N16" s="26">
        <v>1.7</v>
      </c>
      <c r="O16" t="s">
        <v>45</v>
      </c>
      <c r="P16" s="28"/>
      <c r="Q16" s="28"/>
      <c r="R16" s="28"/>
    </row>
    <row r="17" spans="1:18" x14ac:dyDescent="0.25">
      <c r="A17" s="29" t="s">
        <v>80</v>
      </c>
      <c r="B17" s="29" t="s">
        <v>81</v>
      </c>
      <c r="C17" s="13">
        <v>108.7</v>
      </c>
      <c r="D17" s="26">
        <v>110.3</v>
      </c>
      <c r="E17" s="26">
        <v>99</v>
      </c>
      <c r="F17" s="13">
        <v>1.5999999999999943</v>
      </c>
      <c r="G17" s="26">
        <v>-11.3</v>
      </c>
      <c r="H17" s="27">
        <v>0.1</v>
      </c>
      <c r="I17" s="26">
        <v>-1.1000000000000001</v>
      </c>
      <c r="J17" s="26">
        <v>88.7</v>
      </c>
      <c r="K17" s="26">
        <v>90.8</v>
      </c>
      <c r="L17" s="26">
        <v>98.8</v>
      </c>
      <c r="M17" s="26">
        <v>0.2</v>
      </c>
      <c r="N17" s="26">
        <v>0.8</v>
      </c>
      <c r="O17" t="s">
        <v>46</v>
      </c>
      <c r="P17" s="28"/>
      <c r="Q17" s="28"/>
      <c r="R17" s="28"/>
    </row>
    <row r="18" spans="1:18" x14ac:dyDescent="0.25">
      <c r="A18" s="30" t="s">
        <v>82</v>
      </c>
      <c r="B18" s="29" t="s">
        <v>83</v>
      </c>
      <c r="C18" s="13">
        <v>47.3</v>
      </c>
      <c r="D18" s="26">
        <v>53.2</v>
      </c>
      <c r="E18" s="26">
        <v>55.6</v>
      </c>
      <c r="F18" s="13">
        <v>5.9000000000000057</v>
      </c>
      <c r="G18" s="26">
        <v>2.4</v>
      </c>
      <c r="H18" s="27">
        <v>1.2</v>
      </c>
      <c r="I18" s="26">
        <v>0.4</v>
      </c>
      <c r="J18" s="26">
        <v>13</v>
      </c>
      <c r="K18" s="26">
        <v>11.4</v>
      </c>
      <c r="L18" s="26">
        <v>12.8</v>
      </c>
      <c r="M18" s="26">
        <v>-1.3</v>
      </c>
      <c r="N18" s="26">
        <v>1.1000000000000001</v>
      </c>
      <c r="O18" t="s">
        <v>47</v>
      </c>
      <c r="P18" s="28"/>
      <c r="Q18" s="28"/>
      <c r="R18" s="28"/>
    </row>
    <row r="19" spans="1:18" x14ac:dyDescent="0.25">
      <c r="A19" s="30" t="s">
        <v>84</v>
      </c>
      <c r="B19" s="29" t="s">
        <v>85</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18</v>
      </c>
      <c r="P19" s="28"/>
      <c r="Q19" s="28"/>
      <c r="R19" s="28"/>
    </row>
    <row r="20" spans="1:18" x14ac:dyDescent="0.25">
      <c r="A20" s="30" t="s">
        <v>86</v>
      </c>
      <c r="B20" s="29" t="s">
        <v>87</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88</v>
      </c>
      <c r="B21" s="29" t="s">
        <v>89</v>
      </c>
      <c r="C21" s="13">
        <v>1456.4</v>
      </c>
      <c r="D21" s="26">
        <v>1643.2</v>
      </c>
      <c r="E21" s="26">
        <v>1649.6</v>
      </c>
      <c r="F21" s="13">
        <v>186.79999999999995</v>
      </c>
      <c r="G21" s="26">
        <v>6.4</v>
      </c>
      <c r="H21" s="27">
        <v>1.2</v>
      </c>
      <c r="I21" s="26">
        <v>0</v>
      </c>
      <c r="J21" s="26">
        <v>736</v>
      </c>
      <c r="K21" s="26">
        <v>825</v>
      </c>
      <c r="L21" s="26">
        <v>972.1</v>
      </c>
      <c r="M21" s="26">
        <v>1.1000000000000001</v>
      </c>
      <c r="N21" s="26">
        <v>1.7</v>
      </c>
      <c r="O21" t="s">
        <v>5</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5</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6</v>
      </c>
      <c r="P34" s="28"/>
      <c r="Q34" s="28"/>
      <c r="R34" s="28"/>
    </row>
    <row r="35" spans="1:18" x14ac:dyDescent="0.25">
      <c r="A35" s="30" t="s">
        <v>116</v>
      </c>
      <c r="B35" s="29" t="s">
        <v>117</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6</v>
      </c>
      <c r="P35" s="28"/>
      <c r="Q35" s="28"/>
      <c r="R35" s="28"/>
    </row>
    <row r="36" spans="1:18" x14ac:dyDescent="0.25">
      <c r="A36" s="30" t="s">
        <v>118</v>
      </c>
      <c r="B36" s="29" t="s">
        <v>119</v>
      </c>
      <c r="C36" s="13">
        <v>360.2</v>
      </c>
      <c r="D36" s="26">
        <v>408.8</v>
      </c>
      <c r="E36" s="26">
        <v>382.3</v>
      </c>
      <c r="F36" s="13">
        <v>48.600000000000023</v>
      </c>
      <c r="G36" s="26">
        <v>-26.5</v>
      </c>
      <c r="H36" s="27">
        <v>1.3</v>
      </c>
      <c r="I36" s="26">
        <v>-0.7</v>
      </c>
      <c r="J36" s="26">
        <v>74.2</v>
      </c>
      <c r="K36" s="26">
        <v>94.1</v>
      </c>
      <c r="L36" s="26">
        <v>108.3</v>
      </c>
      <c r="M36" s="26">
        <v>2.4</v>
      </c>
      <c r="N36" s="26">
        <v>1.4</v>
      </c>
      <c r="O36" t="s">
        <v>7</v>
      </c>
      <c r="P36" s="28"/>
      <c r="Q36" s="28"/>
      <c r="R36" s="28"/>
    </row>
    <row r="37" spans="1:18" x14ac:dyDescent="0.25">
      <c r="A37" s="30" t="s">
        <v>120</v>
      </c>
      <c r="B37" s="29" t="s">
        <v>121</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122</v>
      </c>
      <c r="B38" s="29" t="s">
        <v>123</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124</v>
      </c>
      <c r="B39" s="29" t="s">
        <v>125</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126</v>
      </c>
      <c r="B40" s="29" t="s">
        <v>127</v>
      </c>
      <c r="C40" s="13">
        <v>407</v>
      </c>
      <c r="D40" s="26">
        <v>365.3</v>
      </c>
      <c r="E40" s="26">
        <v>340</v>
      </c>
      <c r="F40" s="13">
        <v>-41.699999999999989</v>
      </c>
      <c r="G40" s="26">
        <v>-25.3</v>
      </c>
      <c r="H40" s="27">
        <v>-1.1000000000000001</v>
      </c>
      <c r="I40" s="26">
        <v>-0.7</v>
      </c>
      <c r="J40" s="26">
        <v>172.6</v>
      </c>
      <c r="K40" s="26">
        <v>176.6</v>
      </c>
      <c r="L40" s="26">
        <v>183</v>
      </c>
      <c r="M40" s="26">
        <v>0.2</v>
      </c>
      <c r="N40" s="26">
        <v>0.4</v>
      </c>
      <c r="O40" t="s">
        <v>8</v>
      </c>
      <c r="P40" s="28"/>
      <c r="Q40" s="28"/>
      <c r="R40" s="28"/>
    </row>
    <row r="41" spans="1:18" x14ac:dyDescent="0.25">
      <c r="A41" s="30" t="s">
        <v>128</v>
      </c>
      <c r="B41" s="29" t="s">
        <v>129</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130</v>
      </c>
      <c r="B42" s="29" t="s">
        <v>131</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132</v>
      </c>
      <c r="B43" s="29" t="s">
        <v>133</v>
      </c>
      <c r="C43" s="13">
        <v>521.9</v>
      </c>
      <c r="D43" s="26">
        <v>424.6</v>
      </c>
      <c r="E43" s="26">
        <v>342.3</v>
      </c>
      <c r="F43" s="13">
        <v>-97.299999999999955</v>
      </c>
      <c r="G43" s="26">
        <v>-82.3</v>
      </c>
      <c r="H43" s="27">
        <v>-2</v>
      </c>
      <c r="I43" s="26">
        <v>-2.1</v>
      </c>
      <c r="J43" s="26">
        <v>86.1</v>
      </c>
      <c r="K43" s="26">
        <v>83.7</v>
      </c>
      <c r="L43" s="26">
        <v>89.9</v>
      </c>
      <c r="M43" s="26">
        <v>-0.3</v>
      </c>
      <c r="N43" s="26">
        <v>0.7</v>
      </c>
      <c r="O43" t="s">
        <v>8</v>
      </c>
      <c r="P43" s="28"/>
      <c r="Q43" s="28"/>
      <c r="R43" s="28"/>
    </row>
    <row r="44" spans="1:18" x14ac:dyDescent="0.25">
      <c r="A44" s="30" t="s">
        <v>134</v>
      </c>
      <c r="B44" s="29" t="s">
        <v>135</v>
      </c>
      <c r="C44" s="13">
        <v>115.3</v>
      </c>
      <c r="D44" s="26">
        <v>114.5</v>
      </c>
      <c r="E44" s="26">
        <v>109.1</v>
      </c>
      <c r="F44" s="13">
        <v>-0.79999999999999716</v>
      </c>
      <c r="G44" s="26">
        <v>-5.4</v>
      </c>
      <c r="H44" s="27">
        <v>-0.1</v>
      </c>
      <c r="I44" s="26">
        <v>-0.5</v>
      </c>
      <c r="J44" s="26">
        <v>841</v>
      </c>
      <c r="K44" s="26">
        <v>899.8</v>
      </c>
      <c r="L44" s="26">
        <v>1132</v>
      </c>
      <c r="M44" s="26">
        <v>0.7</v>
      </c>
      <c r="N44" s="26">
        <v>2.2999999999999998</v>
      </c>
      <c r="O44" t="s">
        <v>9</v>
      </c>
      <c r="P44" s="28"/>
      <c r="Q44" s="28"/>
      <c r="R44" s="28"/>
    </row>
    <row r="45" spans="1:18" x14ac:dyDescent="0.25">
      <c r="A45" s="30" t="s">
        <v>136</v>
      </c>
      <c r="B45" s="29" t="s">
        <v>137</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138</v>
      </c>
      <c r="B46" s="29" t="s">
        <v>139</v>
      </c>
      <c r="C46" s="13">
        <v>145.30000000000001</v>
      </c>
      <c r="D46" s="26">
        <v>153</v>
      </c>
      <c r="E46" s="26">
        <v>160</v>
      </c>
      <c r="F46" s="13">
        <v>7.6999999999999886</v>
      </c>
      <c r="G46" s="26">
        <v>7</v>
      </c>
      <c r="H46" s="27">
        <v>0.5</v>
      </c>
      <c r="I46" s="26">
        <v>0.4</v>
      </c>
      <c r="J46" s="26">
        <v>255.7</v>
      </c>
      <c r="K46" s="26">
        <v>331.5</v>
      </c>
      <c r="L46" s="26">
        <v>409.4</v>
      </c>
      <c r="M46" s="26">
        <v>2.6</v>
      </c>
      <c r="N46" s="26">
        <v>2.1</v>
      </c>
      <c r="O46" t="s">
        <v>35</v>
      </c>
      <c r="P46" s="28"/>
      <c r="Q46" s="28"/>
      <c r="R46" s="28"/>
    </row>
    <row r="47" spans="1:18" ht="25.5" x14ac:dyDescent="0.25">
      <c r="A47" s="30" t="s">
        <v>140</v>
      </c>
      <c r="B47" s="29" t="s">
        <v>141</v>
      </c>
      <c r="C47" s="13">
        <v>92</v>
      </c>
      <c r="D47" s="26">
        <v>95.4</v>
      </c>
      <c r="E47" s="26">
        <v>94.2</v>
      </c>
      <c r="F47" s="13">
        <v>3.4000000000000057</v>
      </c>
      <c r="G47" s="26">
        <v>-1.2</v>
      </c>
      <c r="H47" s="27">
        <v>0.4</v>
      </c>
      <c r="I47" s="26">
        <v>-0.1</v>
      </c>
      <c r="J47" s="26">
        <v>102.8</v>
      </c>
      <c r="K47" s="26">
        <v>116</v>
      </c>
      <c r="L47" s="26">
        <v>138.69999999999999</v>
      </c>
      <c r="M47" s="26">
        <v>1.2</v>
      </c>
      <c r="N47" s="26">
        <v>1.8</v>
      </c>
      <c r="O47" t="s">
        <v>35</v>
      </c>
      <c r="P47" s="28"/>
      <c r="Q47" s="28"/>
      <c r="R47" s="28"/>
    </row>
    <row r="48" spans="1:18" ht="30" customHeight="1" x14ac:dyDescent="0.25">
      <c r="A48" s="30" t="s">
        <v>142</v>
      </c>
      <c r="B48" s="29" t="s">
        <v>143</v>
      </c>
      <c r="C48" s="13">
        <v>36.5</v>
      </c>
      <c r="D48" s="26">
        <v>36.6</v>
      </c>
      <c r="E48" s="26">
        <v>34.700000000000003</v>
      </c>
      <c r="F48" s="13">
        <v>0.10000000000000142</v>
      </c>
      <c r="G48" s="26">
        <v>-1.9</v>
      </c>
      <c r="H48" s="27">
        <v>0</v>
      </c>
      <c r="I48" s="26">
        <v>-0.5</v>
      </c>
      <c r="J48" s="26">
        <v>33.6</v>
      </c>
      <c r="K48" s="26">
        <v>53.6</v>
      </c>
      <c r="L48" s="26">
        <v>60.4</v>
      </c>
      <c r="M48" s="26">
        <v>4.8</v>
      </c>
      <c r="N48" s="26">
        <v>1.2</v>
      </c>
      <c r="O48" t="s">
        <v>35</v>
      </c>
      <c r="P48" s="28"/>
      <c r="Q48" s="28"/>
      <c r="R48" s="28"/>
    </row>
    <row r="49" spans="1:18" x14ac:dyDescent="0.25">
      <c r="A49" s="30" t="s">
        <v>144</v>
      </c>
      <c r="B49" s="29" t="s">
        <v>145</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36</v>
      </c>
      <c r="P49" s="28"/>
      <c r="Q49" s="28"/>
      <c r="R49" s="28"/>
    </row>
    <row r="50" spans="1:18" x14ac:dyDescent="0.25">
      <c r="A50" s="30" t="s">
        <v>146</v>
      </c>
      <c r="B50" s="29" t="s">
        <v>147</v>
      </c>
      <c r="C50" s="13">
        <v>57.3</v>
      </c>
      <c r="D50" s="26">
        <v>65.400000000000006</v>
      </c>
      <c r="E50" s="26">
        <v>69.400000000000006</v>
      </c>
      <c r="F50" s="13">
        <v>8.1000000000000085</v>
      </c>
      <c r="G50" s="26">
        <v>4</v>
      </c>
      <c r="H50" s="27">
        <v>1.3</v>
      </c>
      <c r="I50" s="26">
        <v>0.6</v>
      </c>
      <c r="J50" s="26">
        <v>33.6</v>
      </c>
      <c r="K50" s="26">
        <v>38</v>
      </c>
      <c r="L50" s="26">
        <v>40.5</v>
      </c>
      <c r="M50" s="26">
        <v>1.2</v>
      </c>
      <c r="N50" s="26">
        <v>0.6</v>
      </c>
      <c r="O50" t="s">
        <v>35</v>
      </c>
      <c r="P50" s="28"/>
      <c r="Q50" s="28"/>
      <c r="R50" s="28"/>
    </row>
    <row r="51" spans="1:18" ht="25.5" x14ac:dyDescent="0.25">
      <c r="A51" s="30" t="s">
        <v>148</v>
      </c>
      <c r="B51" s="29" t="s">
        <v>149</v>
      </c>
      <c r="C51" s="13">
        <v>102.7</v>
      </c>
      <c r="D51" s="26">
        <v>110.2</v>
      </c>
      <c r="E51" s="26">
        <v>117</v>
      </c>
      <c r="F51" s="13">
        <v>7.5</v>
      </c>
      <c r="G51" s="26">
        <v>6.8</v>
      </c>
      <c r="H51" s="27">
        <v>0.7</v>
      </c>
      <c r="I51" s="26">
        <v>0.6</v>
      </c>
      <c r="J51" s="26">
        <v>75.3</v>
      </c>
      <c r="K51" s="26">
        <v>88.5</v>
      </c>
      <c r="L51" s="26">
        <v>110.8</v>
      </c>
      <c r="M51" s="26">
        <v>1.6</v>
      </c>
      <c r="N51" s="26">
        <v>2.2999999999999998</v>
      </c>
      <c r="O51" t="s">
        <v>35</v>
      </c>
      <c r="P51" s="28"/>
      <c r="Q51" s="28"/>
      <c r="R51" s="28"/>
    </row>
    <row r="52" spans="1:18" x14ac:dyDescent="0.25">
      <c r="A52" s="29" t="s">
        <v>150</v>
      </c>
      <c r="B52" s="29" t="s">
        <v>151</v>
      </c>
      <c r="C52" s="13">
        <v>85.9</v>
      </c>
      <c r="D52" s="26">
        <v>83.4</v>
      </c>
      <c r="E52" s="26">
        <v>79.3</v>
      </c>
      <c r="F52" s="13">
        <v>-2.5</v>
      </c>
      <c r="G52" s="26">
        <v>-4.0999999999999996</v>
      </c>
      <c r="H52" s="27">
        <v>-0.3</v>
      </c>
      <c r="I52" s="26">
        <v>-0.5</v>
      </c>
      <c r="J52" s="26">
        <v>41.8</v>
      </c>
      <c r="K52" s="26">
        <v>47.3</v>
      </c>
      <c r="L52" s="26">
        <v>49.9</v>
      </c>
      <c r="M52" s="26">
        <v>1.2</v>
      </c>
      <c r="N52" s="26">
        <v>0.5</v>
      </c>
      <c r="O52" t="s">
        <v>35</v>
      </c>
      <c r="P52" s="28"/>
      <c r="Q52" s="28"/>
      <c r="R52" s="28"/>
    </row>
    <row r="53" spans="1:18" x14ac:dyDescent="0.25">
      <c r="A53" s="30" t="s">
        <v>152</v>
      </c>
      <c r="B53" s="29" t="s">
        <v>153</v>
      </c>
      <c r="C53" s="13">
        <v>624.9</v>
      </c>
      <c r="D53" s="26">
        <v>737</v>
      </c>
      <c r="E53" s="26">
        <v>682.8</v>
      </c>
      <c r="F53" s="13">
        <v>112.10000000000002</v>
      </c>
      <c r="G53" s="26">
        <v>-54.2</v>
      </c>
      <c r="H53" s="27">
        <v>1.7</v>
      </c>
      <c r="I53" s="26">
        <v>-0.8</v>
      </c>
      <c r="J53" s="26">
        <v>188.9</v>
      </c>
      <c r="K53" s="26">
        <v>225.7</v>
      </c>
      <c r="L53" s="26">
        <v>259</v>
      </c>
      <c r="M53" s="26">
        <v>1.8</v>
      </c>
      <c r="N53" s="26">
        <v>1.4</v>
      </c>
      <c r="O53" t="s">
        <v>10</v>
      </c>
      <c r="P53" s="28"/>
      <c r="Q53" s="28"/>
      <c r="R53" s="28"/>
    </row>
    <row r="54" spans="1:18" x14ac:dyDescent="0.25">
      <c r="A54" s="30" t="s">
        <v>154</v>
      </c>
      <c r="B54" s="29" t="s">
        <v>155</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156</v>
      </c>
      <c r="B55" s="29" t="s">
        <v>157</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158</v>
      </c>
      <c r="B56" s="29" t="s">
        <v>159</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160</v>
      </c>
      <c r="B57" s="29" t="s">
        <v>161</v>
      </c>
      <c r="C57" s="13">
        <v>43.6</v>
      </c>
      <c r="D57" s="26">
        <v>38.6</v>
      </c>
      <c r="E57" s="26">
        <v>29.2</v>
      </c>
      <c r="F57" s="13">
        <v>-5</v>
      </c>
      <c r="G57" s="26">
        <v>-9.4</v>
      </c>
      <c r="H57" s="27">
        <v>-1.2</v>
      </c>
      <c r="I57" s="26">
        <v>-2.8</v>
      </c>
      <c r="J57" s="26">
        <v>7.7</v>
      </c>
      <c r="K57" s="26">
        <v>10</v>
      </c>
      <c r="L57" s="26">
        <v>10.3</v>
      </c>
      <c r="M57" s="26">
        <v>2.6</v>
      </c>
      <c r="N57" s="26">
        <v>0.3</v>
      </c>
      <c r="O57" t="s">
        <v>42</v>
      </c>
      <c r="P57" s="28"/>
      <c r="Q57" s="28"/>
      <c r="R57" s="28"/>
    </row>
    <row r="58" spans="1:18" x14ac:dyDescent="0.25">
      <c r="A58" s="30" t="s">
        <v>162</v>
      </c>
      <c r="B58" s="29" t="s">
        <v>163</v>
      </c>
      <c r="C58" s="13">
        <v>83.8</v>
      </c>
      <c r="D58" s="26">
        <v>86.2</v>
      </c>
      <c r="E58" s="26">
        <v>79.3</v>
      </c>
      <c r="F58" s="13">
        <v>2.4000000000000057</v>
      </c>
      <c r="G58" s="26">
        <v>-6.9</v>
      </c>
      <c r="H58" s="27">
        <v>0.3</v>
      </c>
      <c r="I58" s="26">
        <v>-0.8</v>
      </c>
      <c r="J58" s="26">
        <v>18.7</v>
      </c>
      <c r="K58" s="26">
        <v>28.3</v>
      </c>
      <c r="L58" s="26">
        <v>33.700000000000003</v>
      </c>
      <c r="M58" s="26">
        <v>4.3</v>
      </c>
      <c r="N58" s="26">
        <v>1.8</v>
      </c>
      <c r="O58" t="s">
        <v>41</v>
      </c>
      <c r="P58" s="28"/>
      <c r="Q58" s="28"/>
      <c r="R58" s="28"/>
    </row>
    <row r="59" spans="1:18" x14ac:dyDescent="0.25">
      <c r="A59" s="30" t="s">
        <v>164</v>
      </c>
      <c r="B59" s="29" t="s">
        <v>165</v>
      </c>
      <c r="C59" s="13">
        <v>184.9</v>
      </c>
      <c r="D59" s="26">
        <v>199</v>
      </c>
      <c r="E59" s="26">
        <v>141.9</v>
      </c>
      <c r="F59" s="13">
        <v>14.099999999999994</v>
      </c>
      <c r="G59" s="26">
        <v>-57.1</v>
      </c>
      <c r="H59" s="27">
        <v>0.7</v>
      </c>
      <c r="I59" s="26">
        <v>-3.3</v>
      </c>
      <c r="J59" s="26">
        <v>42.5</v>
      </c>
      <c r="K59" s="26">
        <v>48.8</v>
      </c>
      <c r="L59" s="26">
        <v>57.3</v>
      </c>
      <c r="M59" s="26">
        <v>1.4</v>
      </c>
      <c r="N59" s="26">
        <v>1.6</v>
      </c>
      <c r="O59" t="s">
        <v>42</v>
      </c>
      <c r="P59" s="28"/>
      <c r="Q59" s="28"/>
      <c r="R59" s="28"/>
    </row>
    <row r="60" spans="1:18" ht="25.5" x14ac:dyDescent="0.25">
      <c r="A60" s="30" t="s">
        <v>166</v>
      </c>
      <c r="B60" s="29" t="s">
        <v>167</v>
      </c>
      <c r="C60" s="13">
        <v>82</v>
      </c>
      <c r="D60" s="26">
        <v>97.8</v>
      </c>
      <c r="E60" s="26">
        <v>97.5</v>
      </c>
      <c r="F60" s="13">
        <v>15.799999999999997</v>
      </c>
      <c r="G60" s="26">
        <v>-0.3</v>
      </c>
      <c r="H60" s="27">
        <v>1.8</v>
      </c>
      <c r="I60" s="26">
        <v>0</v>
      </c>
      <c r="J60" s="26">
        <v>25</v>
      </c>
      <c r="K60" s="26">
        <v>33.6</v>
      </c>
      <c r="L60" s="26">
        <v>39.5</v>
      </c>
      <c r="M60" s="26">
        <v>3</v>
      </c>
      <c r="N60" s="26">
        <v>1.6</v>
      </c>
      <c r="O60" t="s">
        <v>42</v>
      </c>
      <c r="P60" s="28"/>
      <c r="Q60" s="28"/>
      <c r="R60" s="28"/>
    </row>
    <row r="61" spans="1:18" x14ac:dyDescent="0.25">
      <c r="A61" s="29" t="s">
        <v>168</v>
      </c>
      <c r="B61" s="29" t="s">
        <v>169</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170</v>
      </c>
      <c r="B62" s="29" t="s">
        <v>171</v>
      </c>
      <c r="C62" s="13">
        <v>85.3</v>
      </c>
      <c r="D62" s="26">
        <v>86.4</v>
      </c>
      <c r="E62" s="26">
        <v>79.3</v>
      </c>
      <c r="F62" s="13">
        <v>1.1000000000000085</v>
      </c>
      <c r="G62" s="26">
        <v>-7.1</v>
      </c>
      <c r="H62" s="27">
        <v>0.1</v>
      </c>
      <c r="I62" s="26">
        <v>-0.8</v>
      </c>
      <c r="J62" s="26">
        <v>85.5</v>
      </c>
      <c r="K62" s="26">
        <v>102</v>
      </c>
      <c r="L62" s="26">
        <v>107.8</v>
      </c>
      <c r="M62" s="26">
        <v>1.8</v>
      </c>
      <c r="N62" s="26">
        <v>0.6</v>
      </c>
      <c r="O62" t="s">
        <v>43</v>
      </c>
      <c r="P62" s="28"/>
      <c r="Q62" s="28"/>
      <c r="R62" s="28"/>
    </row>
    <row r="63" spans="1:18" x14ac:dyDescent="0.25">
      <c r="A63" s="30" t="s">
        <v>172</v>
      </c>
      <c r="B63" s="29" t="s">
        <v>173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174</v>
      </c>
      <c r="B64" s="29" t="s">
        <v>175</v>
      </c>
      <c r="C64" s="13">
        <v>55.8</v>
      </c>
      <c r="D64" s="26">
        <v>59.8</v>
      </c>
      <c r="E64" s="26">
        <v>53.1</v>
      </c>
      <c r="F64" s="13">
        <v>4</v>
      </c>
      <c r="G64" s="26">
        <v>-6.7</v>
      </c>
      <c r="H64" s="27">
        <v>0.7</v>
      </c>
      <c r="I64" s="26">
        <v>-1.2</v>
      </c>
      <c r="J64" s="26">
        <v>29.4</v>
      </c>
      <c r="K64" s="26">
        <v>32</v>
      </c>
      <c r="L64" s="26">
        <v>29.3</v>
      </c>
      <c r="M64" s="26">
        <v>0.8</v>
      </c>
      <c r="N64" s="26">
        <v>-0.9</v>
      </c>
      <c r="O64" t="s">
        <v>44</v>
      </c>
      <c r="P64" s="28"/>
      <c r="Q64" s="28"/>
      <c r="R64" s="28"/>
    </row>
    <row r="65" spans="1:18" ht="30" customHeight="1" x14ac:dyDescent="0.25">
      <c r="A65" s="30" t="s">
        <v>176</v>
      </c>
      <c r="B65" s="29" t="s">
        <v>177</v>
      </c>
      <c r="C65" s="13">
        <v>58.2</v>
      </c>
      <c r="D65" s="26">
        <v>62</v>
      </c>
      <c r="E65" s="26">
        <v>59.5</v>
      </c>
      <c r="F65" s="13">
        <v>3.7999999999999972</v>
      </c>
      <c r="G65" s="26">
        <v>-2.5</v>
      </c>
      <c r="H65" s="27">
        <v>0.6</v>
      </c>
      <c r="I65" s="26">
        <v>-0.4</v>
      </c>
      <c r="J65" s="26">
        <v>48</v>
      </c>
      <c r="K65" s="26">
        <v>61.8</v>
      </c>
      <c r="L65" s="26">
        <v>73.8</v>
      </c>
      <c r="M65" s="26">
        <v>2.6</v>
      </c>
      <c r="N65" s="26">
        <v>1.8</v>
      </c>
      <c r="O65" t="s">
        <v>44</v>
      </c>
      <c r="P65" s="28"/>
      <c r="Q65" s="28"/>
      <c r="R65" s="28"/>
    </row>
    <row r="66" spans="1:18" x14ac:dyDescent="0.25">
      <c r="A66" s="30" t="s">
        <v>178</v>
      </c>
      <c r="B66" s="29" t="s">
        <v>179</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180</v>
      </c>
      <c r="B67" s="29" t="s">
        <v>181</v>
      </c>
      <c r="C67" s="13">
        <v>1311.8</v>
      </c>
      <c r="D67" s="26">
        <v>1491.6</v>
      </c>
      <c r="E67" s="26">
        <v>1446.2</v>
      </c>
      <c r="F67" s="13">
        <v>179.79999999999995</v>
      </c>
      <c r="G67" s="26">
        <v>-45.4</v>
      </c>
      <c r="H67" s="27">
        <v>1.3</v>
      </c>
      <c r="I67" s="26">
        <v>-0.3</v>
      </c>
      <c r="J67" s="26">
        <v>296.7</v>
      </c>
      <c r="K67" s="26">
        <v>385.7</v>
      </c>
      <c r="L67" s="26">
        <v>430.6</v>
      </c>
      <c r="M67" s="26">
        <v>2.7</v>
      </c>
      <c r="N67" s="26">
        <v>1.1000000000000001</v>
      </c>
      <c r="O67" t="s">
        <v>11</v>
      </c>
      <c r="P67" s="28"/>
      <c r="Q67" s="28"/>
      <c r="R67" s="28"/>
    </row>
    <row r="68" spans="1:18" x14ac:dyDescent="0.25">
      <c r="A68" s="30" t="s">
        <v>182</v>
      </c>
      <c r="B68" s="29" t="s">
        <v>183</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184</v>
      </c>
      <c r="B69" s="29" t="s">
        <v>185</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186</v>
      </c>
      <c r="B70" s="29" t="s">
        <v>187</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188</v>
      </c>
      <c r="B71" s="29" t="s">
        <v>189</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190</v>
      </c>
      <c r="B72" s="29" t="s">
        <v>191</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192</v>
      </c>
      <c r="B73" s="29" t="s">
        <v>193</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194</v>
      </c>
      <c r="B74" s="29" t="s">
        <v>195</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196</v>
      </c>
      <c r="B75" s="29" t="s">
        <v>197</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198</v>
      </c>
      <c r="B76" s="29" t="s">
        <v>199</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200</v>
      </c>
      <c r="B77" s="29" t="s">
        <v>201</v>
      </c>
      <c r="C77" s="13">
        <v>1028.7</v>
      </c>
      <c r="D77" s="26">
        <v>1126.0999999999999</v>
      </c>
      <c r="E77" s="26">
        <v>1112.3</v>
      </c>
      <c r="F77" s="13">
        <v>97.399999999999864</v>
      </c>
      <c r="G77" s="26">
        <v>-13.8</v>
      </c>
      <c r="H77" s="27">
        <v>0.9</v>
      </c>
      <c r="I77" s="26">
        <v>-0.1</v>
      </c>
      <c r="J77" s="26">
        <v>300</v>
      </c>
      <c r="K77" s="26">
        <v>385.3</v>
      </c>
      <c r="L77" s="26">
        <v>445.9</v>
      </c>
      <c r="M77" s="26">
        <v>2.5</v>
      </c>
      <c r="N77" s="26">
        <v>1.5</v>
      </c>
      <c r="O77" t="s">
        <v>14</v>
      </c>
      <c r="P77" s="28"/>
      <c r="Q77" s="28"/>
      <c r="R77" s="28"/>
    </row>
    <row r="78" spans="1:18" ht="25.5" x14ac:dyDescent="0.25">
      <c r="A78" s="29" t="s">
        <v>202</v>
      </c>
      <c r="B78" s="29" t="s">
        <v>203</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204</v>
      </c>
      <c r="B79" s="29" t="s">
        <v>205</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206</v>
      </c>
      <c r="B80" s="29" t="s">
        <v>207</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208</v>
      </c>
      <c r="B81" s="29" t="s">
        <v>209</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210</v>
      </c>
      <c r="B82" s="29" t="s">
        <v>211</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212</v>
      </c>
      <c r="B83" s="29" t="s">
        <v>213</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214</v>
      </c>
      <c r="B84" s="29" t="s">
        <v>215</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216</v>
      </c>
      <c r="B85" s="29" t="s">
        <v>217</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12</v>
      </c>
      <c r="P85" s="28"/>
      <c r="Q85" s="28"/>
      <c r="R85" s="28"/>
    </row>
    <row r="86" spans="1:18" ht="25.5" x14ac:dyDescent="0.25">
      <c r="A86" s="30" t="s">
        <v>218</v>
      </c>
      <c r="B86" s="29" t="s">
        <v>219</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220</v>
      </c>
      <c r="B87" s="29" t="s">
        <v>221</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222</v>
      </c>
      <c r="B88" s="29" t="s">
        <v>223</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224</v>
      </c>
      <c r="B89" s="29" t="s">
        <v>225</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226</v>
      </c>
      <c r="B90" s="29" t="s">
        <v>227</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228</v>
      </c>
      <c r="B91" s="29" t="s">
        <v>229</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230</v>
      </c>
      <c r="B92" s="29" t="s">
        <v>231</v>
      </c>
      <c r="C92" s="13">
        <v>373.6</v>
      </c>
      <c r="D92" s="26">
        <v>405.1</v>
      </c>
      <c r="E92" s="26">
        <v>391.7</v>
      </c>
      <c r="F92" s="13">
        <v>31.5</v>
      </c>
      <c r="G92" s="26">
        <v>-13.4</v>
      </c>
      <c r="H92" s="27">
        <v>0.8</v>
      </c>
      <c r="I92" s="26">
        <v>-0.3</v>
      </c>
      <c r="J92" s="26">
        <v>113.9</v>
      </c>
      <c r="K92" s="26">
        <v>143</v>
      </c>
      <c r="L92" s="26">
        <v>158.4</v>
      </c>
      <c r="M92" s="26">
        <v>2.2999999999999998</v>
      </c>
      <c r="N92" s="26">
        <v>1</v>
      </c>
      <c r="O92" t="s">
        <v>13</v>
      </c>
      <c r="P92" s="28"/>
      <c r="Q92" s="28"/>
      <c r="R92" s="28"/>
    </row>
    <row r="93" spans="1:18" x14ac:dyDescent="0.25">
      <c r="A93" s="30" t="s">
        <v>232</v>
      </c>
      <c r="B93" s="29" t="s">
        <v>233</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234</v>
      </c>
      <c r="B94" s="29" t="s">
        <v>235</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236</v>
      </c>
      <c r="B95" s="29" t="s">
        <v>237</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238</v>
      </c>
      <c r="B96" s="29" t="s">
        <v>239</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240</v>
      </c>
      <c r="B97" s="29" t="s">
        <v>241</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242</v>
      </c>
      <c r="B98" s="29" t="s">
        <v>243</v>
      </c>
      <c r="C98" s="13">
        <v>146.4</v>
      </c>
      <c r="D98" s="26">
        <v>237.2</v>
      </c>
      <c r="E98" s="26">
        <v>248.9</v>
      </c>
      <c r="F98" s="13">
        <v>90.799999999999983</v>
      </c>
      <c r="G98" s="26">
        <v>11.7</v>
      </c>
      <c r="H98" s="27">
        <v>4.9000000000000004</v>
      </c>
      <c r="I98" s="26">
        <v>0.5</v>
      </c>
      <c r="J98" s="26">
        <v>178.6</v>
      </c>
      <c r="K98" s="26">
        <v>354.7</v>
      </c>
      <c r="L98" s="26">
        <v>452</v>
      </c>
      <c r="M98" s="26">
        <v>7.1</v>
      </c>
      <c r="N98" s="26">
        <v>2.5</v>
      </c>
      <c r="O98" t="s">
        <v>15</v>
      </c>
      <c r="P98" s="28"/>
      <c r="Q98" s="28"/>
      <c r="R98" s="28"/>
    </row>
    <row r="99" spans="1:18" x14ac:dyDescent="0.25">
      <c r="A99" s="30" t="s">
        <v>244</v>
      </c>
      <c r="B99" s="29" t="s">
        <v>245</v>
      </c>
      <c r="C99" s="13">
        <v>104.1</v>
      </c>
      <c r="D99" s="26">
        <v>165.7</v>
      </c>
      <c r="E99" s="26">
        <v>155.4</v>
      </c>
      <c r="F99" s="13">
        <v>61.599999999999994</v>
      </c>
      <c r="G99" s="26">
        <v>-10.3</v>
      </c>
      <c r="H99" s="27">
        <v>4.8</v>
      </c>
      <c r="I99" s="26">
        <v>-0.6</v>
      </c>
      <c r="J99" s="26">
        <v>24.3</v>
      </c>
      <c r="K99" s="26">
        <v>45.1</v>
      </c>
      <c r="L99" s="26">
        <v>51.2</v>
      </c>
      <c r="M99" s="26">
        <v>6.4</v>
      </c>
      <c r="N99" s="26">
        <v>1.3</v>
      </c>
      <c r="O99" t="s">
        <v>15</v>
      </c>
      <c r="P99" s="28"/>
      <c r="Q99" s="28"/>
      <c r="R99" s="28"/>
    </row>
    <row r="100" spans="1:18" x14ac:dyDescent="0.25">
      <c r="A100" s="30" t="s">
        <v>246</v>
      </c>
      <c r="B100" s="29" t="s">
        <v>247</v>
      </c>
      <c r="C100" s="13">
        <v>413.7</v>
      </c>
      <c r="D100" s="26">
        <v>595.6</v>
      </c>
      <c r="E100" s="26">
        <v>609.9</v>
      </c>
      <c r="F100" s="13">
        <v>181.90000000000003</v>
      </c>
      <c r="G100" s="26">
        <v>14.3</v>
      </c>
      <c r="H100" s="27">
        <v>3.7</v>
      </c>
      <c r="I100" s="26">
        <v>0.2</v>
      </c>
      <c r="J100" s="26">
        <v>153.1</v>
      </c>
      <c r="K100" s="26">
        <v>324.5</v>
      </c>
      <c r="L100" s="26">
        <v>360</v>
      </c>
      <c r="M100" s="26">
        <v>7.8</v>
      </c>
      <c r="N100" s="26">
        <v>1</v>
      </c>
      <c r="O100" t="s">
        <v>15</v>
      </c>
      <c r="P100" s="28"/>
      <c r="Q100" s="28"/>
      <c r="R100" s="28"/>
    </row>
    <row r="101" spans="1:18" x14ac:dyDescent="0.25">
      <c r="A101" s="30" t="s">
        <v>248</v>
      </c>
      <c r="B101" s="29" t="s">
        <v>249</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16</v>
      </c>
      <c r="P101" s="28"/>
      <c r="Q101" s="28"/>
      <c r="R101" s="28"/>
    </row>
    <row r="102" spans="1:18" x14ac:dyDescent="0.25">
      <c r="A102" s="29" t="s">
        <v>250</v>
      </c>
      <c r="B102" s="29" t="s">
        <v>251</v>
      </c>
      <c r="C102" s="13">
        <v>23</v>
      </c>
      <c r="D102" s="26">
        <v>24.1</v>
      </c>
      <c r="E102" s="26">
        <v>19.8</v>
      </c>
      <c r="F102" s="13">
        <v>1.1000000000000014</v>
      </c>
      <c r="G102" s="26">
        <v>-4.3</v>
      </c>
      <c r="H102" s="27">
        <v>0.5</v>
      </c>
      <c r="I102" s="26">
        <v>-1.9</v>
      </c>
      <c r="J102" s="26">
        <v>13.1</v>
      </c>
      <c r="K102" s="26">
        <v>19.5</v>
      </c>
      <c r="L102" s="26">
        <v>20.7</v>
      </c>
      <c r="M102" s="26">
        <v>4</v>
      </c>
      <c r="N102" s="26">
        <v>0.6</v>
      </c>
      <c r="O102" t="s">
        <v>16</v>
      </c>
      <c r="P102" s="28"/>
      <c r="Q102" s="28"/>
      <c r="R102" s="28"/>
    </row>
    <row r="103" spans="1:18" x14ac:dyDescent="0.25">
      <c r="A103" s="30" t="s">
        <v>252</v>
      </c>
      <c r="B103" s="29" t="s">
        <v>253</v>
      </c>
      <c r="C103" s="13">
        <v>130.6</v>
      </c>
      <c r="D103" s="26">
        <v>142.1</v>
      </c>
      <c r="E103" s="26">
        <v>121.2</v>
      </c>
      <c r="F103" s="13">
        <v>11.5</v>
      </c>
      <c r="G103" s="26">
        <v>-20.9</v>
      </c>
      <c r="H103" s="27">
        <v>0.8</v>
      </c>
      <c r="I103" s="26">
        <v>-1.6</v>
      </c>
      <c r="J103" s="26">
        <v>31.5</v>
      </c>
      <c r="K103" s="26">
        <v>32.799999999999997</v>
      </c>
      <c r="L103" s="26">
        <v>37.6</v>
      </c>
      <c r="M103" s="26">
        <v>0.4</v>
      </c>
      <c r="N103" s="26">
        <v>1.4</v>
      </c>
      <c r="O103" t="s">
        <v>16</v>
      </c>
      <c r="P103" s="28"/>
      <c r="Q103" s="28"/>
      <c r="R103" s="28"/>
    </row>
    <row r="104" spans="1:18" x14ac:dyDescent="0.25">
      <c r="A104" s="30" t="s">
        <v>254</v>
      </c>
      <c r="B104" s="29" t="s">
        <v>255</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16</v>
      </c>
      <c r="P104" s="28"/>
      <c r="Q104" s="28"/>
      <c r="R104" s="28"/>
    </row>
    <row r="105" spans="1:18" x14ac:dyDescent="0.25">
      <c r="A105" s="30" t="s">
        <v>256</v>
      </c>
      <c r="B105" s="29" t="s">
        <v>257</v>
      </c>
      <c r="C105" s="13">
        <v>384.3</v>
      </c>
      <c r="D105" s="26">
        <v>388.3</v>
      </c>
      <c r="E105" s="26">
        <v>359.1</v>
      </c>
      <c r="F105" s="13">
        <v>4</v>
      </c>
      <c r="G105" s="26">
        <v>-29.2</v>
      </c>
      <c r="H105" s="27">
        <v>0.1</v>
      </c>
      <c r="I105" s="26">
        <v>-0.8</v>
      </c>
      <c r="J105" s="26">
        <v>62.2</v>
      </c>
      <c r="K105" s="26">
        <v>74.5</v>
      </c>
      <c r="L105" s="26">
        <v>83.7</v>
      </c>
      <c r="M105" s="26">
        <v>1.8</v>
      </c>
      <c r="N105" s="26">
        <v>1.2</v>
      </c>
      <c r="O105" t="s">
        <v>17</v>
      </c>
      <c r="P105" s="28"/>
      <c r="Q105" s="28"/>
      <c r="R105" s="28"/>
    </row>
    <row r="106" spans="1:18" ht="30" customHeight="1" x14ac:dyDescent="0.25">
      <c r="A106" s="30" t="s">
        <v>258</v>
      </c>
      <c r="B106" s="29" t="s">
        <v>259</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260</v>
      </c>
      <c r="B107" s="29" t="s">
        <v>261</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262</v>
      </c>
      <c r="B108" s="29" t="s">
        <v>263</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264</v>
      </c>
      <c r="B109" s="29" t="s">
        <v>265</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17</v>
      </c>
      <c r="P109" s="28"/>
      <c r="Q109" s="28"/>
      <c r="R109" s="28"/>
    </row>
    <row r="110" spans="1:18" x14ac:dyDescent="0.25">
      <c r="A110" s="30" t="s">
        <v>266</v>
      </c>
      <c r="B110" s="29" t="s">
        <v>267</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268</v>
      </c>
      <c r="B111" s="29" t="s">
        <v>269</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270</v>
      </c>
      <c r="B112" s="29" t="s">
        <v>271</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19</v>
      </c>
      <c r="P112" s="28"/>
      <c r="Q112" s="28"/>
      <c r="R112" s="28"/>
    </row>
    <row r="113" spans="1:18" x14ac:dyDescent="0.25">
      <c r="A113" s="30" t="s">
        <v>272</v>
      </c>
      <c r="B113" s="29" t="s">
        <v>273</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19</v>
      </c>
      <c r="P113" s="28"/>
      <c r="Q113" s="28"/>
      <c r="R113" s="28"/>
    </row>
    <row r="114" spans="1:18" x14ac:dyDescent="0.25">
      <c r="A114" s="30" t="s">
        <v>274</v>
      </c>
      <c r="B114" s="25" t="s">
        <v>275</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276</v>
      </c>
      <c r="B115" s="29" t="s">
        <v>277</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278</v>
      </c>
      <c r="B116" s="29" t="s">
        <v>279</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280</v>
      </c>
      <c r="B117" s="29" t="s">
        <v>281</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282</v>
      </c>
      <c r="B118" s="29" t="s">
        <v>283</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20</v>
      </c>
      <c r="P118" s="28"/>
      <c r="Q118" s="28"/>
      <c r="R118" s="28"/>
    </row>
    <row r="119" spans="1:18" x14ac:dyDescent="0.25">
      <c r="A119" s="30" t="s">
        <v>284</v>
      </c>
      <c r="B119" s="29" t="s">
        <v>285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286</v>
      </c>
      <c r="B120" s="29" t="s">
        <v>287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288</v>
      </c>
      <c r="B121" s="29" t="s">
        <v>289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290</v>
      </c>
      <c r="B122" s="29" t="s">
        <v>291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292</v>
      </c>
      <c r="B123" s="29" t="s">
        <v>293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294</v>
      </c>
      <c r="B124" s="29" t="s">
        <v>295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296</v>
      </c>
      <c r="B125" s="29" t="s">
        <v>297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298</v>
      </c>
      <c r="B126" s="29" t="s">
        <v>299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300</v>
      </c>
      <c r="B127" s="29" t="s">
        <v>301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302</v>
      </c>
      <c r="B128" s="29" t="s">
        <v>303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304</v>
      </c>
      <c r="B129" s="29" t="s">
        <v>305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306</v>
      </c>
      <c r="B130" s="29" t="s">
        <v>307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22</v>
      </c>
      <c r="P130" s="28"/>
      <c r="Q130" s="28"/>
      <c r="R130" s="28"/>
    </row>
    <row r="131" spans="1:18" x14ac:dyDescent="0.25">
      <c r="A131" s="30" t="s">
        <v>308</v>
      </c>
      <c r="B131" s="29" t="s">
        <v>309</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310</v>
      </c>
      <c r="B132" s="29" t="s">
        <v>311</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312</v>
      </c>
      <c r="B133" s="29" t="s">
        <v>313</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22</v>
      </c>
      <c r="P133" s="28"/>
      <c r="Q133" s="28"/>
      <c r="R133" s="28"/>
    </row>
    <row r="134" spans="1:18" x14ac:dyDescent="0.25">
      <c r="A134" s="30" t="s">
        <v>314</v>
      </c>
      <c r="B134" s="29" t="s">
        <v>315</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22</v>
      </c>
      <c r="P134" s="28"/>
      <c r="Q134" s="28"/>
      <c r="R134" s="28"/>
    </row>
    <row r="135" spans="1:18" x14ac:dyDescent="0.25">
      <c r="A135" s="30" t="s">
        <v>316</v>
      </c>
      <c r="B135" s="29" t="s">
        <v>317</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318</v>
      </c>
      <c r="B136" s="29" t="s">
        <v>319</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320</v>
      </c>
      <c r="B137" s="29" t="s">
        <v>321</v>
      </c>
      <c r="C137" s="13">
        <v>965.7</v>
      </c>
      <c r="D137" s="26">
        <v>713</v>
      </c>
      <c r="E137" s="26" t="s">
        <v>322</v>
      </c>
      <c r="F137" s="13">
        <v>-252.70000000000005</v>
      </c>
      <c r="G137" s="26">
        <v>0</v>
      </c>
      <c r="H137" s="27">
        <v>-3</v>
      </c>
      <c r="I137" s="26">
        <v>0</v>
      </c>
      <c r="J137" s="26">
        <v>531.20000000000005</v>
      </c>
      <c r="K137" s="26">
        <v>763</v>
      </c>
      <c r="L137" s="26">
        <v>934.3</v>
      </c>
      <c r="M137" s="26">
        <v>3.7</v>
      </c>
      <c r="N137" s="26">
        <v>2</v>
      </c>
      <c r="O137" t="s">
        <v>23</v>
      </c>
      <c r="P137" s="28"/>
      <c r="Q137" s="28"/>
      <c r="R137" s="28"/>
    </row>
    <row r="138" spans="1:18" x14ac:dyDescent="0.25">
      <c r="A138" s="30" t="s">
        <v>323</v>
      </c>
      <c r="B138" s="29" t="s">
        <v>324</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325</v>
      </c>
      <c r="B139" s="29" t="s">
        <v>326</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327</v>
      </c>
      <c r="B140" s="29" t="s">
        <v>328</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329</v>
      </c>
      <c r="B141" s="29" t="s">
        <v>330</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24</v>
      </c>
      <c r="P141" s="28"/>
      <c r="Q141" s="28"/>
      <c r="R141" s="28"/>
    </row>
    <row r="142" spans="1:18" x14ac:dyDescent="0.25">
      <c r="A142" s="30" t="s">
        <v>331</v>
      </c>
      <c r="B142" s="29" t="s">
        <v>332</v>
      </c>
      <c r="C142" s="13">
        <v>135</v>
      </c>
      <c r="D142" s="26">
        <v>337.6</v>
      </c>
      <c r="E142" s="26">
        <v>380.2</v>
      </c>
      <c r="F142" s="13">
        <v>202.60000000000002</v>
      </c>
      <c r="G142" s="26">
        <v>42.6</v>
      </c>
      <c r="H142" s="27">
        <v>9.6</v>
      </c>
      <c r="I142" s="26">
        <v>1.2</v>
      </c>
      <c r="J142" s="26">
        <v>54</v>
      </c>
      <c r="K142" s="26">
        <v>242.5</v>
      </c>
      <c r="L142" s="26">
        <v>365</v>
      </c>
      <c r="M142" s="26">
        <v>16.2</v>
      </c>
      <c r="N142" s="26">
        <v>4.2</v>
      </c>
      <c r="O142" t="s">
        <v>24</v>
      </c>
      <c r="P142" s="28"/>
      <c r="Q142" s="28"/>
      <c r="R142" s="28"/>
    </row>
    <row r="143" spans="1:18" x14ac:dyDescent="0.25">
      <c r="A143" s="30" t="s">
        <v>333</v>
      </c>
      <c r="B143" s="29" t="s">
        <v>334</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25</v>
      </c>
      <c r="P143" s="28"/>
      <c r="Q143" s="28"/>
      <c r="R143" s="28"/>
    </row>
    <row r="144" spans="1:18" ht="25.5" x14ac:dyDescent="0.25">
      <c r="A144" s="30" t="s">
        <v>335</v>
      </c>
      <c r="B144" s="29" t="s">
        <v>336</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337</v>
      </c>
      <c r="B145" s="29" t="s">
        <v>338</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339</v>
      </c>
      <c r="B146" s="29" t="s">
        <v>340</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341</v>
      </c>
      <c r="B147" s="29" t="s">
        <v>342</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343</v>
      </c>
      <c r="B148" s="29" t="s">
        <v>344</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345</v>
      </c>
      <c r="B149" s="29" t="s">
        <v>346</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347</v>
      </c>
      <c r="B150" s="29" t="s">
        <v>348</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26</v>
      </c>
      <c r="P150" s="28"/>
      <c r="Q150" s="28"/>
      <c r="R150" s="28"/>
    </row>
    <row r="151" spans="1:18" ht="25.5" x14ac:dyDescent="0.25">
      <c r="A151" s="30" t="s">
        <v>349</v>
      </c>
      <c r="B151" s="29" t="s">
        <v>350</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27</v>
      </c>
      <c r="P151" s="28"/>
      <c r="Q151" s="28"/>
      <c r="R151" s="28"/>
    </row>
    <row r="152" spans="1:18" x14ac:dyDescent="0.25">
      <c r="A152" s="30" t="s">
        <v>351</v>
      </c>
      <c r="B152" s="29" t="s">
        <v>352</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353</v>
      </c>
      <c r="B153" s="29" t="s">
        <v>354</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355</v>
      </c>
      <c r="B154" s="29" t="s">
        <v>356</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357</v>
      </c>
      <c r="B155" s="29" t="s">
        <v>358</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359</v>
      </c>
      <c r="B156" s="29" t="s">
        <v>360</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27</v>
      </c>
      <c r="P156" s="28"/>
      <c r="Q156" s="28"/>
      <c r="R156" s="28"/>
    </row>
    <row r="157" spans="1:18" x14ac:dyDescent="0.25">
      <c r="A157" s="29" t="s">
        <v>361</v>
      </c>
      <c r="B157" s="29" t="s">
        <v>362</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363</v>
      </c>
      <c r="B158" s="29" t="s">
        <v>364</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365</v>
      </c>
      <c r="B159" s="29" t="s">
        <v>366</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367</v>
      </c>
      <c r="B160" s="29" t="s">
        <v>368</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369</v>
      </c>
      <c r="B161" s="29" t="s">
        <v>370</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371</v>
      </c>
      <c r="B162" s="29" t="s">
        <v>372</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373</v>
      </c>
      <c r="B163" s="29" t="s">
        <v>374</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375</v>
      </c>
      <c r="B164" s="29" t="s">
        <v>376</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377</v>
      </c>
      <c r="B165" s="29" t="s">
        <v>378</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379</v>
      </c>
      <c r="B166" s="29" t="s">
        <v>380</v>
      </c>
      <c r="C166" s="13">
        <v>1872.4</v>
      </c>
      <c r="D166" s="26">
        <v>2427.4</v>
      </c>
      <c r="E166" s="26">
        <v>2558.5</v>
      </c>
      <c r="F166" s="13">
        <v>555</v>
      </c>
      <c r="G166" s="26">
        <v>131.1</v>
      </c>
      <c r="H166" s="27">
        <v>2.6</v>
      </c>
      <c r="I166" s="26">
        <v>0.5</v>
      </c>
      <c r="J166" s="26">
        <v>458.6</v>
      </c>
      <c r="K166" s="26">
        <v>491.5</v>
      </c>
      <c r="L166" s="26">
        <v>619.4</v>
      </c>
      <c r="M166" s="26">
        <v>0.7</v>
      </c>
      <c r="N166" s="26">
        <v>2.2999999999999998</v>
      </c>
      <c r="O166" t="s">
        <v>27</v>
      </c>
      <c r="P166" s="28"/>
      <c r="Q166" s="28"/>
      <c r="R166" s="28"/>
    </row>
    <row r="167" spans="1:18" ht="25.5" x14ac:dyDescent="0.25">
      <c r="A167" s="29" t="s">
        <v>381</v>
      </c>
      <c r="B167" s="29" t="s">
        <v>382</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383</v>
      </c>
      <c r="B168" s="29" t="s">
        <v>384</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27</v>
      </c>
      <c r="P168" s="28"/>
      <c r="Q168" s="28"/>
      <c r="R168" s="28"/>
    </row>
    <row r="169" spans="1:18" x14ac:dyDescent="0.25">
      <c r="A169" s="30" t="s">
        <v>385</v>
      </c>
      <c r="B169" s="29" t="s">
        <v>386</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387</v>
      </c>
      <c r="B170" s="29" t="s">
        <v>388</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389</v>
      </c>
      <c r="B171" s="29" t="s">
        <v>390</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391</v>
      </c>
      <c r="B172" s="29" t="s">
        <v>392</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393</v>
      </c>
      <c r="B173" s="29" t="s">
        <v>394</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395</v>
      </c>
      <c r="B174" s="29" t="s">
        <v>396</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397</v>
      </c>
      <c r="B175" s="29" t="s">
        <v>398</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399</v>
      </c>
      <c r="B176" s="29" t="s">
        <v>400</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401</v>
      </c>
      <c r="B177" s="29" t="s">
        <v>402</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47</v>
      </c>
      <c r="P177" s="28"/>
      <c r="Q177" s="28"/>
      <c r="R177" s="28"/>
    </row>
    <row r="178" spans="1:18" x14ac:dyDescent="0.25">
      <c r="A178" s="30" t="s">
        <v>403</v>
      </c>
      <c r="B178" s="29" t="s">
        <v>404</v>
      </c>
      <c r="C178" s="13">
        <v>3090.5</v>
      </c>
      <c r="D178" s="26">
        <v>3764.5</v>
      </c>
      <c r="E178" s="26">
        <v>4230</v>
      </c>
      <c r="F178" s="13">
        <v>674</v>
      </c>
      <c r="G178" s="26">
        <v>465.5</v>
      </c>
      <c r="H178" s="27">
        <v>2</v>
      </c>
      <c r="I178" s="26">
        <v>1.2</v>
      </c>
      <c r="J178" s="26">
        <v>314</v>
      </c>
      <c r="K178" s="26">
        <v>313.10000000000002</v>
      </c>
      <c r="L178" s="26">
        <v>371.3</v>
      </c>
      <c r="M178" s="26">
        <v>0</v>
      </c>
      <c r="N178" s="26">
        <v>1.7</v>
      </c>
      <c r="O178" t="s">
        <v>29</v>
      </c>
      <c r="P178" s="28"/>
      <c r="Q178" s="28"/>
      <c r="R178" s="28"/>
    </row>
    <row r="179" spans="1:18" x14ac:dyDescent="0.25">
      <c r="A179" s="30" t="s">
        <v>405</v>
      </c>
      <c r="B179" s="29" t="s">
        <v>406</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407</v>
      </c>
      <c r="B180" s="29" t="s">
        <v>408</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409</v>
      </c>
      <c r="B181" s="29" t="s">
        <v>410</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411</v>
      </c>
      <c r="B182" s="29" t="s">
        <v>412</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30</v>
      </c>
      <c r="P182" s="28"/>
      <c r="Q182" s="28"/>
      <c r="R182" s="28"/>
    </row>
    <row r="183" spans="1:18" x14ac:dyDescent="0.25">
      <c r="A183" s="29" t="s">
        <v>413</v>
      </c>
      <c r="B183" s="29" t="s">
        <v>414</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415</v>
      </c>
      <c r="B184" s="29" t="s">
        <v>416</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417</v>
      </c>
      <c r="B185" s="29" t="s">
        <v>418</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419</v>
      </c>
      <c r="B186" s="29" t="s">
        <v>420</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421</v>
      </c>
      <c r="B187" s="29" t="s">
        <v>422</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423</v>
      </c>
      <c r="B188" s="29" t="s">
        <v>424</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425</v>
      </c>
      <c r="B189" s="29" t="s">
        <v>426</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427</v>
      </c>
      <c r="B190" s="29" t="s">
        <v>428</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429</v>
      </c>
      <c r="B191" s="29" t="s">
        <v>430</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431</v>
      </c>
      <c r="B192" s="29" t="s">
        <v>432</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433</v>
      </c>
      <c r="B193" s="29" t="s">
        <v>434</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435</v>
      </c>
      <c r="B194" s="29" t="s">
        <v>436</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437</v>
      </c>
      <c r="B195" s="29" t="s">
        <v>438</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439</v>
      </c>
      <c r="B196" s="29" t="s">
        <v>440</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441</v>
      </c>
      <c r="B197" s="29" t="s">
        <v>442</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31</v>
      </c>
      <c r="P197" s="28"/>
      <c r="Q197" s="28"/>
      <c r="R197" s="28"/>
    </row>
    <row r="198" spans="1:18" x14ac:dyDescent="0.25">
      <c r="A198" s="30" t="s">
        <v>443</v>
      </c>
      <c r="B198" s="29" t="s">
        <v>444</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445</v>
      </c>
      <c r="B199" s="29" t="s">
        <v>446</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447</v>
      </c>
      <c r="B200" s="29" t="s">
        <v>448</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449</v>
      </c>
      <c r="B201" s="29" t="s">
        <v>450</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451</v>
      </c>
      <c r="B202" s="29" t="s">
        <v>452</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453</v>
      </c>
      <c r="B203" s="29" t="s">
        <v>454</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455</v>
      </c>
      <c r="B204" s="29" t="s">
        <v>456</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457</v>
      </c>
      <c r="B205" s="29" t="s">
        <v>458</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459</v>
      </c>
      <c r="B206" s="29" t="s">
        <v>460</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461</v>
      </c>
      <c r="B207" s="29" t="s">
        <v>462</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463</v>
      </c>
      <c r="B208" s="29" t="s">
        <v>464</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21</v>
      </c>
      <c r="P208" s="28"/>
      <c r="Q208" s="28"/>
      <c r="R208" s="28"/>
    </row>
    <row r="209" spans="1:18" x14ac:dyDescent="0.25">
      <c r="A209" s="30" t="s">
        <v>465</v>
      </c>
      <c r="B209" s="29" t="s">
        <v>466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467</v>
      </c>
      <c r="B210" s="29" t="s">
        <v>468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469</v>
      </c>
      <c r="B211" s="29" t="s">
        <v>470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471</v>
      </c>
      <c r="B212" s="29" t="s">
        <v>472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473</v>
      </c>
      <c r="B213" s="29" t="s">
        <v>474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475</v>
      </c>
      <c r="B214" s="29" t="s">
        <v>476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477</v>
      </c>
      <c r="B215" s="29" t="s">
        <v>478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479</v>
      </c>
      <c r="B216" s="29" t="s">
        <v>480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481</v>
      </c>
      <c r="B217" s="29" t="s">
        <v>482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483</v>
      </c>
      <c r="B218" s="29" t="s">
        <v>484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485</v>
      </c>
      <c r="B219" s="29" t="s">
        <v>486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487</v>
      </c>
      <c r="B220" s="29" t="s">
        <v>488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489</v>
      </c>
      <c r="B221" s="29" t="s">
        <v>490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491</v>
      </c>
      <c r="B222" s="29" t="s">
        <v>61</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492</v>
      </c>
      <c r="B223" s="29" t="s">
        <v>493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494</v>
      </c>
      <c r="B224" s="29" t="s">
        <v>495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496</v>
      </c>
      <c r="B225" s="29" t="s">
        <v>497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498</v>
      </c>
      <c r="B226" s="29" t="s">
        <v>499</v>
      </c>
      <c r="C226" s="13">
        <v>783</v>
      </c>
      <c r="D226" s="33">
        <v>820.8</v>
      </c>
      <c r="E226" s="33">
        <v>792.4</v>
      </c>
      <c r="F226" s="13">
        <v>37.799999999999955</v>
      </c>
      <c r="G226" s="34">
        <v>-28.3</v>
      </c>
      <c r="H226" s="27">
        <v>0.5</v>
      </c>
      <c r="I226" s="34">
        <v>-0.4</v>
      </c>
      <c r="J226" s="33">
        <v>17.3</v>
      </c>
      <c r="K226" s="33">
        <v>18.7</v>
      </c>
      <c r="L226" s="33">
        <v>22.1</v>
      </c>
      <c r="M226" s="34">
        <v>0.8</v>
      </c>
      <c r="N226" s="34">
        <v>1.7</v>
      </c>
      <c r="O226" t="s">
        <v>32</v>
      </c>
      <c r="P226" s="28"/>
      <c r="Q226" s="28"/>
      <c r="R226" s="28"/>
    </row>
    <row r="227" spans="1:18" x14ac:dyDescent="0.25">
      <c r="A227" s="30" t="s">
        <v>59</v>
      </c>
      <c r="B227" s="29" t="s">
        <v>59</v>
      </c>
      <c r="C227" s="13" t="s">
        <v>322</v>
      </c>
      <c r="D227" s="26" t="s">
        <v>322</v>
      </c>
      <c r="E227" s="26" t="s">
        <v>322</v>
      </c>
      <c r="F227" s="26" t="s">
        <v>322</v>
      </c>
      <c r="G227" s="26" t="s">
        <v>322</v>
      </c>
      <c r="H227" s="26" t="s">
        <v>322</v>
      </c>
      <c r="I227" s="26" t="s">
        <v>322</v>
      </c>
      <c r="J227" s="26" t="s">
        <v>322</v>
      </c>
      <c r="K227" s="26" t="s">
        <v>322</v>
      </c>
      <c r="L227" s="26" t="s">
        <v>322</v>
      </c>
      <c r="M227" s="26" t="s">
        <v>322</v>
      </c>
      <c r="N227" s="26" t="s">
        <v>500</v>
      </c>
      <c r="P227" s="28"/>
      <c r="Q227" s="28"/>
      <c r="R227" s="28"/>
    </row>
    <row r="228" spans="1:18" x14ac:dyDescent="0.25">
      <c r="A228" s="30" t="s">
        <v>501</v>
      </c>
      <c r="B228" s="29" t="s">
        <v>61</v>
      </c>
      <c r="C228" s="13">
        <v>2832</v>
      </c>
      <c r="D228" s="33">
        <v>2834</v>
      </c>
      <c r="E228" s="33">
        <v>2650.4</v>
      </c>
      <c r="F228" s="13">
        <v>2</v>
      </c>
      <c r="G228" s="34">
        <v>-183.6</v>
      </c>
      <c r="H228" s="27">
        <v>0</v>
      </c>
      <c r="I228" s="34">
        <v>-0.7</v>
      </c>
      <c r="J228" s="33">
        <v>1125.7</v>
      </c>
      <c r="K228" s="33">
        <v>1118.8</v>
      </c>
      <c r="L228" s="33">
        <v>1112.4000000000001</v>
      </c>
      <c r="M228" s="34">
        <v>-0.1</v>
      </c>
      <c r="N228" s="34">
        <v>-0.1</v>
      </c>
      <c r="O228" t="s">
        <v>28</v>
      </c>
      <c r="P228" s="28"/>
      <c r="Q228" s="28"/>
      <c r="R228" s="28"/>
    </row>
    <row r="229" spans="1:18" ht="30" customHeight="1" x14ac:dyDescent="0.25">
      <c r="A229" s="30" t="s">
        <v>298</v>
      </c>
      <c r="B229" s="29" t="s">
        <v>299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502</v>
      </c>
      <c r="B230" s="29" t="s">
        <v>61</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503</v>
      </c>
      <c r="B231" s="29" t="s">
        <v>61</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504</v>
      </c>
      <c r="B232" s="29" t="s">
        <v>61</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505</v>
      </c>
      <c r="B233" s="29" t="s">
        <v>61</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506</v>
      </c>
      <c r="B234" s="29" t="s">
        <v>61</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507</v>
      </c>
      <c r="B235" s="29" t="s">
        <v>61</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508</v>
      </c>
      <c r="B236" s="29" t="s">
        <v>61</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509</v>
      </c>
      <c r="B237" s="29" t="s">
        <v>61</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510</v>
      </c>
      <c r="B238" s="29" t="s">
        <v>61</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511</v>
      </c>
      <c r="B239" s="29" t="s">
        <v>61</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28</v>
      </c>
      <c r="P239" s="28"/>
      <c r="Q239" s="28"/>
      <c r="R239" s="28"/>
    </row>
    <row r="240" spans="1:18" x14ac:dyDescent="0.25">
      <c r="A240" s="30" t="s">
        <v>512</v>
      </c>
      <c r="B240" s="29" t="s">
        <v>61</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513</v>
      </c>
      <c r="B241" s="29" t="s">
        <v>61</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514</v>
      </c>
      <c r="B242" s="29" t="s">
        <v>61</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515</v>
      </c>
      <c r="B243" s="29" t="s">
        <v>61</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516</v>
      </c>
      <c r="B244" s="29" t="s">
        <v>61</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517</v>
      </c>
      <c r="B245" s="29" t="s">
        <v>61</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518</v>
      </c>
      <c r="B246" s="29" t="s">
        <v>61</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519</v>
      </c>
      <c r="B247" s="29" t="s">
        <v>61</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520</v>
      </c>
      <c r="B248" s="29" t="s">
        <v>61</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521</v>
      </c>
      <c r="B249" s="29" t="s">
        <v>61</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522</v>
      </c>
      <c r="B250" s="29" t="s">
        <v>61</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523</v>
      </c>
      <c r="B251" s="29" t="s">
        <v>61</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524</v>
      </c>
      <c r="B252" s="29" t="s">
        <v>525</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2</v>
      </c>
      <c r="P252" s="28"/>
      <c r="Q252" s="28"/>
      <c r="R252" s="28"/>
    </row>
    <row r="253" spans="1:18" x14ac:dyDescent="0.25">
      <c r="A253" s="30" t="s">
        <v>526</v>
      </c>
      <c r="B253" s="29" t="s">
        <v>527</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528</v>
      </c>
      <c r="B254" s="29" t="s">
        <v>529</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530</v>
      </c>
      <c r="B255" s="29" t="s">
        <v>531</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532</v>
      </c>
      <c r="B256" s="29" t="s">
        <v>533</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534</v>
      </c>
      <c r="B257" s="29" t="s">
        <v>535</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536</v>
      </c>
      <c r="B258" s="29" t="s">
        <v>537</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59</v>
      </c>
      <c r="B259" s="29" t="s">
        <v>59</v>
      </c>
      <c r="C259" s="21"/>
      <c r="D259" s="26"/>
      <c r="E259" s="26"/>
      <c r="F259" s="13"/>
      <c r="G259" s="26"/>
      <c r="H259" s="13"/>
      <c r="I259" s="26"/>
      <c r="J259" s="26"/>
      <c r="K259" s="26"/>
      <c r="L259" s="26"/>
      <c r="M259" s="26"/>
      <c r="N259" s="26"/>
      <c r="P259" s="28"/>
      <c r="Q259" s="28"/>
      <c r="R259" s="28"/>
    </row>
    <row r="260" spans="1:18" ht="15.75" thickBot="1" x14ac:dyDescent="0.3">
      <c r="A260" s="24" t="s">
        <v>538</v>
      </c>
      <c r="B260" s="29" t="s">
        <v>59</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3" t="s">
        <v>539</v>
      </c>
      <c r="B261" s="143"/>
      <c r="C261" s="143"/>
      <c r="D261" s="143"/>
      <c r="E261" s="143"/>
      <c r="F261" s="143"/>
      <c r="G261" s="143"/>
      <c r="H261" s="143"/>
      <c r="I261" s="143"/>
      <c r="J261" s="143"/>
      <c r="K261" s="143"/>
      <c r="L261" s="143"/>
      <c r="M261" s="143"/>
      <c r="N261" s="143"/>
      <c r="P261" s="28"/>
      <c r="Q261" s="28"/>
      <c r="R261" s="28"/>
    </row>
    <row r="262" spans="1:18" ht="27" customHeight="1" x14ac:dyDescent="0.25">
      <c r="A262" s="144" t="s">
        <v>540</v>
      </c>
      <c r="B262" s="141"/>
      <c r="C262" s="141"/>
      <c r="D262" s="141"/>
      <c r="E262" s="141"/>
      <c r="F262" s="141"/>
      <c r="G262" s="141"/>
      <c r="H262" s="141"/>
      <c r="I262" s="141"/>
      <c r="J262" s="141"/>
      <c r="K262" s="141"/>
      <c r="L262" s="141"/>
      <c r="M262" s="141"/>
      <c r="N262" s="141"/>
      <c r="P262" s="28"/>
      <c r="Q262" s="28"/>
      <c r="R262" s="28"/>
    </row>
    <row r="263" spans="1:18" x14ac:dyDescent="0.25">
      <c r="A263" s="145" t="s">
        <v>541</v>
      </c>
      <c r="B263" s="141"/>
      <c r="C263" s="141"/>
      <c r="D263" s="141"/>
      <c r="E263" s="141"/>
      <c r="F263" s="141"/>
      <c r="G263" s="141"/>
      <c r="H263" s="141"/>
      <c r="I263" s="141"/>
      <c r="J263" s="141"/>
      <c r="K263" s="141"/>
      <c r="L263" s="141"/>
      <c r="M263" s="141"/>
      <c r="N263" s="141"/>
      <c r="P263" s="28"/>
      <c r="Q263" s="28"/>
      <c r="R263" s="28"/>
    </row>
    <row r="264" spans="1:18" ht="30" customHeight="1" x14ac:dyDescent="0.25">
      <c r="A264" s="144" t="s">
        <v>542</v>
      </c>
      <c r="B264" s="141"/>
      <c r="C264" s="141"/>
      <c r="D264" s="141"/>
      <c r="E264" s="141"/>
      <c r="F264" s="141"/>
      <c r="G264" s="141"/>
      <c r="H264" s="141"/>
      <c r="I264" s="141"/>
      <c r="J264" s="141"/>
      <c r="K264" s="141"/>
      <c r="L264" s="141"/>
      <c r="M264" s="141"/>
      <c r="N264" s="141"/>
    </row>
    <row r="265" spans="1:18" x14ac:dyDescent="0.25">
      <c r="A265" s="145" t="s">
        <v>543</v>
      </c>
      <c r="B265" s="141"/>
      <c r="C265" s="141"/>
      <c r="D265" s="141"/>
      <c r="E265" s="141"/>
      <c r="F265" s="141"/>
      <c r="G265" s="141"/>
      <c r="H265" s="141"/>
      <c r="I265" s="141"/>
      <c r="J265" s="141"/>
      <c r="K265" s="141"/>
      <c r="L265" s="141"/>
      <c r="M265" s="141"/>
      <c r="N265" s="141"/>
    </row>
    <row r="266" spans="1:18" ht="15" customHeight="1" x14ac:dyDescent="0.25">
      <c r="A266" s="37" t="s">
        <v>544</v>
      </c>
      <c r="B266" s="38"/>
      <c r="C266" s="38"/>
      <c r="D266" s="38"/>
      <c r="E266" s="38"/>
      <c r="F266" s="38"/>
      <c r="G266" s="38"/>
      <c r="H266" s="38"/>
      <c r="I266" s="38"/>
      <c r="J266" s="38"/>
      <c r="K266" s="38"/>
      <c r="L266" s="38"/>
      <c r="M266" s="38"/>
      <c r="N266" s="38"/>
    </row>
    <row r="267" spans="1:18" ht="15" customHeight="1" x14ac:dyDescent="0.25">
      <c r="A267" s="142"/>
      <c r="B267" s="141"/>
      <c r="C267" s="141"/>
      <c r="D267" s="141"/>
      <c r="E267" s="141"/>
      <c r="F267" s="141"/>
      <c r="G267" s="141"/>
      <c r="H267" s="141"/>
      <c r="I267" s="141"/>
      <c r="J267" s="141"/>
      <c r="K267" s="141"/>
      <c r="L267" s="141"/>
      <c r="M267" s="141"/>
      <c r="N267" s="141"/>
    </row>
    <row r="268" spans="1:18" x14ac:dyDescent="0.25">
      <c r="A268" s="140"/>
      <c r="B268" s="141"/>
      <c r="C268" s="141"/>
      <c r="D268" s="141"/>
      <c r="E268" s="141"/>
      <c r="F268" s="141"/>
      <c r="G268" s="141"/>
      <c r="H268" s="141"/>
      <c r="I268" s="141"/>
      <c r="J268" s="141"/>
      <c r="K268" s="141"/>
      <c r="L268" s="141"/>
      <c r="M268" s="141"/>
      <c r="N268" s="141"/>
    </row>
    <row r="269" spans="1:18" x14ac:dyDescent="0.25">
      <c r="A269" s="142"/>
      <c r="B269" s="141"/>
      <c r="C269" s="141"/>
      <c r="D269" s="141"/>
      <c r="E269" s="141"/>
      <c r="F269" s="141"/>
      <c r="G269" s="141"/>
      <c r="H269" s="141"/>
      <c r="I269" s="141"/>
      <c r="J269" s="141"/>
      <c r="K269" s="141"/>
      <c r="L269" s="141"/>
      <c r="M269" s="141"/>
      <c r="N269" s="141"/>
    </row>
    <row r="270" spans="1:18" x14ac:dyDescent="0.25">
      <c r="A270" s="142"/>
      <c r="B270" s="141"/>
      <c r="C270" s="141"/>
      <c r="D270" s="141"/>
      <c r="E270" s="141"/>
      <c r="F270" s="141"/>
      <c r="G270" s="141"/>
      <c r="H270" s="141"/>
      <c r="I270" s="141"/>
      <c r="J270" s="141"/>
      <c r="K270" s="141"/>
      <c r="L270" s="141"/>
      <c r="M270" s="141"/>
      <c r="N270" s="141"/>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672</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62" t="s">
        <v>545</v>
      </c>
      <c r="E3" s="62" t="s">
        <v>673</v>
      </c>
      <c r="F3" s="63"/>
      <c r="G3" s="63"/>
      <c r="H3" s="63"/>
    </row>
    <row r="4" spans="1:34" ht="15" customHeight="1" x14ac:dyDescent="0.25">
      <c r="D4" s="62" t="s">
        <v>546</v>
      </c>
      <c r="E4" s="62" t="s">
        <v>674</v>
      </c>
      <c r="F4" s="63"/>
      <c r="G4" s="63"/>
      <c r="H4" s="62" t="s">
        <v>675</v>
      </c>
    </row>
    <row r="5" spans="1:34" ht="15" customHeight="1" x14ac:dyDescent="0.25">
      <c r="D5" s="62" t="s">
        <v>547</v>
      </c>
      <c r="E5" s="62" t="s">
        <v>676</v>
      </c>
      <c r="F5" s="63"/>
      <c r="G5" s="63"/>
      <c r="H5" s="63"/>
    </row>
    <row r="6" spans="1:34" ht="15" customHeight="1" x14ac:dyDescent="0.25">
      <c r="D6" s="62" t="s">
        <v>548</v>
      </c>
      <c r="E6" s="63"/>
      <c r="F6" s="62" t="s">
        <v>677</v>
      </c>
      <c r="G6" s="63"/>
      <c r="H6" s="63"/>
    </row>
    <row r="7" spans="1:34" ht="12" customHeight="1" x14ac:dyDescent="0.25"/>
    <row r="8" spans="1:34" ht="12" customHeight="1" x14ac:dyDescent="0.25"/>
    <row r="9" spans="1:34" ht="12" customHeight="1" x14ac:dyDescent="0.25"/>
    <row r="10" spans="1:34" ht="15.75" x14ac:dyDescent="0.25">
      <c r="A10" s="64" t="s">
        <v>549</v>
      </c>
      <c r="B10" s="42"/>
      <c r="C10" s="65" t="s">
        <v>550</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678</v>
      </c>
      <c r="AH10" s="66"/>
    </row>
    <row r="11" spans="1:34" ht="15" customHeight="1" x14ac:dyDescent="0.25">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53</v>
      </c>
      <c r="AH11" s="66"/>
    </row>
    <row r="12" spans="1:34" ht="15" customHeight="1" x14ac:dyDescent="0.25">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679</v>
      </c>
      <c r="AH12" s="66"/>
    </row>
    <row r="13" spans="1:34" ht="15.75" thickBot="1" x14ac:dyDescent="0.3">
      <c r="B13" s="52" t="s">
        <v>638</v>
      </c>
      <c r="C13" s="70" t="s">
        <v>551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x14ac:dyDescent="0.2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x14ac:dyDescent="0.25">
      <c r="A15" s="64" t="s">
        <v>552</v>
      </c>
      <c r="B15" s="42"/>
      <c r="C15" s="72" t="s">
        <v>553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x14ac:dyDescent="0.25">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x14ac:dyDescent="0.25">
      <c r="A17" s="64" t="s">
        <v>554</v>
      </c>
      <c r="B17" s="42"/>
      <c r="C17" s="72" t="s">
        <v>555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x14ac:dyDescent="0.25">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x14ac:dyDescent="0.25">
      <c r="C19" s="72" t="s">
        <v>556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x14ac:dyDescent="0.25">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x14ac:dyDescent="0.25">
      <c r="C21" s="72" t="s">
        <v>557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x14ac:dyDescent="0.25">
      <c r="A22" s="64" t="s">
        <v>558</v>
      </c>
      <c r="B22" s="42" t="s">
        <v>2</v>
      </c>
      <c r="C22" s="74" t="s">
        <v>559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x14ac:dyDescent="0.25">
      <c r="A23" s="64" t="s">
        <v>560</v>
      </c>
      <c r="B23" s="42" t="s">
        <v>643</v>
      </c>
      <c r="C23" s="74" t="s">
        <v>561</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x14ac:dyDescent="0.25">
      <c r="A24" s="64"/>
      <c r="B24" s="42" t="s">
        <v>39</v>
      </c>
      <c r="C24" s="127" t="s">
        <v>1325</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x14ac:dyDescent="0.25">
      <c r="A25" s="64"/>
      <c r="B25" s="42" t="s">
        <v>40</v>
      </c>
      <c r="C25" s="127" t="s">
        <v>1326</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x14ac:dyDescent="0.25">
      <c r="A26" s="64"/>
      <c r="B26" s="42" t="s">
        <v>3</v>
      </c>
      <c r="C26" s="127" t="s">
        <v>1327</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x14ac:dyDescent="0.25">
      <c r="A27" s="64" t="s">
        <v>562</v>
      </c>
      <c r="B27" s="42" t="s">
        <v>18</v>
      </c>
      <c r="C27" s="74" t="s">
        <v>563</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x14ac:dyDescent="0.25">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x14ac:dyDescent="0.25">
      <c r="C29" s="72" t="s">
        <v>564</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x14ac:dyDescent="0.25">
      <c r="A30" s="64" t="s">
        <v>565</v>
      </c>
      <c r="B30" s="42" t="s">
        <v>5</v>
      </c>
      <c r="C30" s="74" t="s">
        <v>566</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x14ac:dyDescent="0.25">
      <c r="A31" s="64" t="s">
        <v>567</v>
      </c>
      <c r="B31" s="42" t="s">
        <v>5</v>
      </c>
      <c r="C31" s="74" t="s">
        <v>568</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x14ac:dyDescent="0.25">
      <c r="A32" s="64" t="s">
        <v>569</v>
      </c>
      <c r="B32" s="42" t="s">
        <v>6</v>
      </c>
      <c r="C32" s="74" t="s">
        <v>570</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x14ac:dyDescent="0.25">
      <c r="A33" s="64" t="s">
        <v>571</v>
      </c>
      <c r="B33" s="42" t="s">
        <v>7</v>
      </c>
      <c r="C33" s="74" t="s">
        <v>572</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x14ac:dyDescent="0.25">
      <c r="A34" s="64" t="s">
        <v>573</v>
      </c>
      <c r="B34" s="42" t="s">
        <v>17</v>
      </c>
      <c r="C34" s="74" t="s">
        <v>574</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x14ac:dyDescent="0.25">
      <c r="A35" s="64" t="s">
        <v>575</v>
      </c>
      <c r="B35" s="42" t="s">
        <v>8</v>
      </c>
      <c r="C35" s="74" t="s">
        <v>576</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x14ac:dyDescent="0.25">
      <c r="A36" s="64" t="s">
        <v>577</v>
      </c>
      <c r="B36" s="42" t="s">
        <v>8</v>
      </c>
      <c r="C36" s="74" t="s">
        <v>578</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x14ac:dyDescent="0.25">
      <c r="A37" s="64" t="s">
        <v>579</v>
      </c>
      <c r="B37" s="42" t="s">
        <v>35</v>
      </c>
      <c r="C37" s="74" t="s">
        <v>580</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x14ac:dyDescent="0.25">
      <c r="A38" s="64" t="s">
        <v>581</v>
      </c>
      <c r="B38" s="53"/>
      <c r="C38" s="74" t="s">
        <v>582</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x14ac:dyDescent="0.25">
      <c r="A39" s="64" t="s">
        <v>583</v>
      </c>
      <c r="B39" s="53"/>
      <c r="C39" s="74" t="s">
        <v>584</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x14ac:dyDescent="0.25">
      <c r="A40" s="64" t="s">
        <v>585</v>
      </c>
      <c r="B40" s="53"/>
      <c r="C40" s="74" t="s">
        <v>586</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x14ac:dyDescent="0.25">
      <c r="A41" s="64" t="s">
        <v>587</v>
      </c>
      <c r="B41" s="53"/>
      <c r="C41" s="74" t="s">
        <v>588</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x14ac:dyDescent="0.25">
      <c r="A42" s="64" t="s">
        <v>589</v>
      </c>
      <c r="B42" s="53"/>
      <c r="C42" s="74" t="s">
        <v>590</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x14ac:dyDescent="0.25">
      <c r="A43" s="64" t="s">
        <v>591</v>
      </c>
      <c r="B43" s="53"/>
      <c r="C43" s="74" t="s">
        <v>592</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x14ac:dyDescent="0.25">
      <c r="A44" s="64" t="s">
        <v>593</v>
      </c>
      <c r="B44" s="42" t="s">
        <v>9</v>
      </c>
      <c r="C44" s="74" t="s">
        <v>594</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x14ac:dyDescent="0.25">
      <c r="A45" s="64" t="s">
        <v>595</v>
      </c>
      <c r="B45" s="53"/>
      <c r="C45" s="74" t="s">
        <v>596</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x14ac:dyDescent="0.25">
      <c r="A46" s="64" t="s">
        <v>597</v>
      </c>
      <c r="B46" s="53"/>
      <c r="C46" s="74" t="s">
        <v>598</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x14ac:dyDescent="0.25">
      <c r="A47" s="64" t="s">
        <v>599</v>
      </c>
      <c r="B47" s="42" t="s">
        <v>10</v>
      </c>
      <c r="C47" s="74" t="s">
        <v>600</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x14ac:dyDescent="0.25">
      <c r="A48" s="64" t="s">
        <v>601</v>
      </c>
      <c r="B48" s="53"/>
      <c r="C48" s="74" t="s">
        <v>602</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x14ac:dyDescent="0.25">
      <c r="A49" s="64" t="s">
        <v>603</v>
      </c>
      <c r="B49" s="42" t="s">
        <v>41</v>
      </c>
      <c r="C49" s="74" t="s">
        <v>604</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x14ac:dyDescent="0.25">
      <c r="A50" s="64" t="s">
        <v>605</v>
      </c>
      <c r="B50" s="42" t="s">
        <v>42</v>
      </c>
      <c r="C50" s="74" t="s">
        <v>606</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x14ac:dyDescent="0.25">
      <c r="A51" s="64" t="s">
        <v>607</v>
      </c>
      <c r="B51" s="42" t="s">
        <v>42</v>
      </c>
      <c r="C51" s="74" t="s">
        <v>608</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x14ac:dyDescent="0.25">
      <c r="A52" s="64" t="s">
        <v>609</v>
      </c>
      <c r="B52" s="53"/>
      <c r="C52" s="74" t="s">
        <v>610</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x14ac:dyDescent="0.25">
      <c r="A53" s="64" t="s">
        <v>611</v>
      </c>
      <c r="B53" s="42" t="s">
        <v>43</v>
      </c>
      <c r="C53" s="74" t="s">
        <v>612</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x14ac:dyDescent="0.25">
      <c r="A54" s="64" t="s">
        <v>613</v>
      </c>
      <c r="B54" s="42" t="s">
        <v>44</v>
      </c>
      <c r="C54" s="74" t="s">
        <v>614</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x14ac:dyDescent="0.25">
      <c r="A55" s="64" t="s">
        <v>615</v>
      </c>
      <c r="B55" s="42" t="s">
        <v>44</v>
      </c>
      <c r="C55" s="74" t="s">
        <v>616</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x14ac:dyDescent="0.25">
      <c r="A56" s="64" t="s">
        <v>617</v>
      </c>
      <c r="B56" s="42" t="s">
        <v>11</v>
      </c>
      <c r="C56" s="74" t="s">
        <v>618</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x14ac:dyDescent="0.25">
      <c r="A57" s="64" t="s">
        <v>619</v>
      </c>
      <c r="B57" s="42" t="s">
        <v>14</v>
      </c>
      <c r="C57" s="74" t="s">
        <v>620</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x14ac:dyDescent="0.25">
      <c r="A58" s="64" t="s">
        <v>621</v>
      </c>
      <c r="B58" s="42" t="s">
        <v>12</v>
      </c>
      <c r="C58" s="74" t="s">
        <v>622</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x14ac:dyDescent="0.25">
      <c r="A59" s="64" t="s">
        <v>623</v>
      </c>
      <c r="B59" s="42" t="s">
        <v>644</v>
      </c>
      <c r="C59" s="74" t="s">
        <v>624</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x14ac:dyDescent="0.25">
      <c r="A60" s="64" t="s">
        <v>625</v>
      </c>
      <c r="B60" s="42" t="s">
        <v>13</v>
      </c>
      <c r="C60" s="74" t="s">
        <v>626</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x14ac:dyDescent="0.25">
      <c r="A61" s="64" t="s">
        <v>627</v>
      </c>
      <c r="B61" s="42" t="s">
        <v>17</v>
      </c>
      <c r="C61" s="74" t="s">
        <v>628</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x14ac:dyDescent="0.25">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x14ac:dyDescent="0.25">
      <c r="A63" s="64" t="s">
        <v>629</v>
      </c>
      <c r="B63" s="42"/>
      <c r="C63" s="72" t="s">
        <v>630</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x14ac:dyDescent="0.2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x14ac:dyDescent="0.3">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x14ac:dyDescent="0.25">
      <c r="C66" s="76" t="s">
        <v>631</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x14ac:dyDescent="0.25">
      <c r="C67" s="66" t="s">
        <v>680</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x14ac:dyDescent="0.25">
      <c r="C68" s="66" t="s">
        <v>681</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x14ac:dyDescent="0.2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x14ac:dyDescent="0.2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x14ac:dyDescent="0.2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x14ac:dyDescent="0.2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x14ac:dyDescent="0.2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x14ac:dyDescent="0.2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x14ac:dyDescent="0.2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x14ac:dyDescent="0.2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x14ac:dyDescent="0.2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x14ac:dyDescent="0.2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x14ac:dyDescent="0.2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x14ac:dyDescent="0.2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x14ac:dyDescent="0.2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x14ac:dyDescent="0.2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x14ac:dyDescent="0.25">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x14ac:dyDescent="0.2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x14ac:dyDescent="0.25">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x14ac:dyDescent="0.25">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x14ac:dyDescent="0.25">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x14ac:dyDescent="0.25">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x14ac:dyDescent="0.25">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x14ac:dyDescent="0.25">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x14ac:dyDescent="0.2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x14ac:dyDescent="0.25">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x14ac:dyDescent="0.25">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x14ac:dyDescent="0.2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x14ac:dyDescent="0.25">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x14ac:dyDescent="0.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x14ac:dyDescent="0.25">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x14ac:dyDescent="0.25">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x14ac:dyDescent="0.25">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x14ac:dyDescent="0.25">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x14ac:dyDescent="0.25">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x14ac:dyDescent="0.25">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x14ac:dyDescent="0.25">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x14ac:dyDescent="0.25">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x14ac:dyDescent="0.25">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x14ac:dyDescent="0.25">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x14ac:dyDescent="0.25">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x14ac:dyDescent="0.25">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x14ac:dyDescent="0.25">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x14ac:dyDescent="0.25">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x14ac:dyDescent="0.25">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x14ac:dyDescent="0.25">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x14ac:dyDescent="0.25">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x14ac:dyDescent="0.25">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x14ac:dyDescent="0.25">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x14ac:dyDescent="0.25">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x14ac:dyDescent="0.25">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x14ac:dyDescent="0.25">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x14ac:dyDescent="0.25">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x14ac:dyDescent="0.25">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x14ac:dyDescent="0.25">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x14ac:dyDescent="0.25">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x14ac:dyDescent="0.25">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x14ac:dyDescent="0.25">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x14ac:dyDescent="0.25">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x14ac:dyDescent="0.25">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x14ac:dyDescent="0.25">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x14ac:dyDescent="0.25">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x14ac:dyDescent="0.25">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x14ac:dyDescent="0.25">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x14ac:dyDescent="0.25">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x14ac:dyDescent="0.25">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x14ac:dyDescent="0.25">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x14ac:dyDescent="0.25">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x14ac:dyDescent="0.25">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x14ac:dyDescent="0.25">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x14ac:dyDescent="0.25">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x14ac:dyDescent="0.25">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x14ac:dyDescent="0.25">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x14ac:dyDescent="0.25">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x14ac:dyDescent="0.25">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x14ac:dyDescent="0.25">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x14ac:dyDescent="0.25">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x14ac:dyDescent="0.25">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x14ac:dyDescent="0.25">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x14ac:dyDescent="0.25">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x14ac:dyDescent="0.25">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x14ac:dyDescent="0.25">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x14ac:dyDescent="0.25">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x14ac:dyDescent="0.25">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x14ac:dyDescent="0.25">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x14ac:dyDescent="0.25">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x14ac:dyDescent="0.25">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x14ac:dyDescent="0.25">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x14ac:dyDescent="0.25">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x14ac:dyDescent="0.25">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x14ac:dyDescent="0.25">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x14ac:dyDescent="0.25">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x14ac:dyDescent="0.25">
      <c r="B159" s="4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c r="AB159" s="154"/>
      <c r="AC159" s="154"/>
      <c r="AD159" s="154"/>
      <c r="AE159" s="154"/>
      <c r="AF159" s="154"/>
      <c r="AG159" s="154"/>
      <c r="AH159" s="66"/>
    </row>
    <row r="160" spans="2:34" ht="15" customHeight="1" x14ac:dyDescent="0.25">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x14ac:dyDescent="0.25">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x14ac:dyDescent="0.25">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682</v>
      </c>
      <c r="AH162" s="66"/>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2"/>
      <c r="D1085" s="152"/>
      <c r="E1085" s="152"/>
      <c r="F1085" s="152"/>
      <c r="G1085" s="152"/>
      <c r="H1085" s="152"/>
      <c r="I1085" s="152"/>
      <c r="J1085" s="152"/>
      <c r="K1085" s="152"/>
      <c r="L1085" s="152"/>
      <c r="M1085" s="152"/>
      <c r="N1085" s="152"/>
      <c r="O1085" s="152"/>
      <c r="P1085" s="152"/>
      <c r="Q1085" s="152"/>
      <c r="R1085" s="152"/>
      <c r="S1085" s="152"/>
      <c r="T1085" s="152"/>
      <c r="U1085" s="152"/>
      <c r="V1085" s="152"/>
      <c r="W1085" s="152"/>
      <c r="X1085" s="152"/>
      <c r="Y1085" s="152"/>
      <c r="Z1085" s="152"/>
      <c r="AA1085" s="152"/>
      <c r="AB1085" s="152"/>
      <c r="AC1085" s="152"/>
      <c r="AD1085" s="152"/>
      <c r="AE1085" s="152"/>
      <c r="AF1085" s="152"/>
      <c r="AG1085" s="152"/>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2"/>
      <c r="D1182" s="152"/>
      <c r="E1182" s="152"/>
      <c r="F1182" s="152"/>
      <c r="G1182" s="152"/>
      <c r="H1182" s="152"/>
      <c r="I1182" s="152"/>
      <c r="J1182" s="152"/>
      <c r="K1182" s="152"/>
      <c r="L1182" s="152"/>
      <c r="M1182" s="152"/>
      <c r="N1182" s="152"/>
      <c r="O1182" s="152"/>
      <c r="P1182" s="152"/>
      <c r="Q1182" s="152"/>
      <c r="R1182" s="152"/>
      <c r="S1182" s="152"/>
      <c r="T1182" s="152"/>
      <c r="U1182" s="152"/>
      <c r="V1182" s="152"/>
      <c r="W1182" s="152"/>
      <c r="X1182" s="152"/>
      <c r="Y1182" s="152"/>
      <c r="Z1182" s="152"/>
      <c r="AA1182" s="152"/>
      <c r="AB1182" s="152"/>
      <c r="AC1182" s="152"/>
      <c r="AD1182" s="152"/>
      <c r="AE1182" s="152"/>
      <c r="AF1182" s="152"/>
      <c r="AG1182" s="152"/>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2"/>
      <c r="D1316" s="152"/>
      <c r="E1316" s="152"/>
      <c r="F1316" s="152"/>
      <c r="G1316" s="152"/>
      <c r="H1316" s="152"/>
      <c r="I1316" s="152"/>
      <c r="J1316" s="152"/>
      <c r="K1316" s="152"/>
      <c r="L1316" s="152"/>
      <c r="M1316" s="152"/>
      <c r="N1316" s="152"/>
      <c r="O1316" s="152"/>
      <c r="P1316" s="152"/>
      <c r="Q1316" s="152"/>
      <c r="R1316" s="152"/>
      <c r="S1316" s="152"/>
      <c r="T1316" s="152"/>
      <c r="U1316" s="152"/>
      <c r="V1316" s="152"/>
      <c r="W1316" s="152"/>
      <c r="X1316" s="152"/>
      <c r="Y1316" s="152"/>
      <c r="Z1316" s="152"/>
      <c r="AA1316" s="152"/>
      <c r="AB1316" s="152"/>
      <c r="AC1316" s="152"/>
      <c r="AD1316" s="152"/>
      <c r="AE1316" s="152"/>
      <c r="AF1316" s="152"/>
      <c r="AG1316" s="152"/>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2"/>
      <c r="D1434" s="152"/>
      <c r="E1434" s="152"/>
      <c r="F1434" s="152"/>
      <c r="G1434" s="152"/>
      <c r="H1434" s="152"/>
      <c r="I1434" s="152"/>
      <c r="J1434" s="152"/>
      <c r="K1434" s="152"/>
      <c r="L1434" s="152"/>
      <c r="M1434" s="152"/>
      <c r="N1434" s="152"/>
      <c r="O1434" s="152"/>
      <c r="P1434" s="152"/>
      <c r="Q1434" s="152"/>
      <c r="R1434" s="152"/>
      <c r="S1434" s="152"/>
      <c r="T1434" s="152"/>
      <c r="U1434" s="152"/>
      <c r="V1434" s="152"/>
      <c r="W1434" s="152"/>
      <c r="X1434" s="152"/>
      <c r="Y1434" s="152"/>
      <c r="Z1434" s="152"/>
      <c r="AA1434" s="152"/>
      <c r="AB1434" s="152"/>
      <c r="AC1434" s="152"/>
      <c r="AD1434" s="152"/>
      <c r="AE1434" s="152"/>
      <c r="AF1434" s="152"/>
      <c r="AG1434" s="152"/>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2"/>
      <c r="D1538" s="152"/>
      <c r="E1538" s="152"/>
      <c r="F1538" s="152"/>
      <c r="G1538" s="152"/>
      <c r="H1538" s="152"/>
      <c r="I1538" s="152"/>
      <c r="J1538" s="152"/>
      <c r="K1538" s="152"/>
      <c r="L1538" s="152"/>
      <c r="M1538" s="152"/>
      <c r="N1538" s="152"/>
      <c r="O1538" s="152"/>
      <c r="P1538" s="152"/>
      <c r="Q1538" s="152"/>
      <c r="R1538" s="152"/>
      <c r="S1538" s="152"/>
      <c r="T1538" s="152"/>
      <c r="U1538" s="152"/>
      <c r="V1538" s="152"/>
      <c r="W1538" s="152"/>
      <c r="X1538" s="152"/>
      <c r="Y1538" s="152"/>
      <c r="Z1538" s="152"/>
      <c r="AA1538" s="152"/>
      <c r="AB1538" s="152"/>
      <c r="AC1538" s="152"/>
      <c r="AD1538" s="152"/>
      <c r="AE1538" s="152"/>
      <c r="AF1538" s="152"/>
      <c r="AG1538" s="152"/>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2"/>
      <c r="D1631" s="152"/>
      <c r="E1631" s="152"/>
      <c r="F1631" s="152"/>
      <c r="G1631" s="152"/>
      <c r="H1631" s="152"/>
      <c r="I1631" s="152"/>
      <c r="J1631" s="152"/>
      <c r="K1631" s="152"/>
      <c r="L1631" s="152"/>
      <c r="M1631" s="152"/>
      <c r="N1631" s="152"/>
      <c r="O1631" s="152"/>
      <c r="P1631" s="152"/>
      <c r="Q1631" s="152"/>
      <c r="R1631" s="152"/>
      <c r="S1631" s="152"/>
      <c r="T1631" s="152"/>
      <c r="U1631" s="152"/>
      <c r="V1631" s="152"/>
      <c r="W1631" s="152"/>
      <c r="X1631" s="152"/>
      <c r="Y1631" s="152"/>
      <c r="Z1631" s="152"/>
      <c r="AA1631" s="152"/>
      <c r="AB1631" s="152"/>
      <c r="AC1631" s="152"/>
      <c r="AD1631" s="152"/>
      <c r="AE1631" s="152"/>
      <c r="AF1631" s="152"/>
      <c r="AG1631" s="152"/>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c r="X1781" s="152"/>
      <c r="Y1781" s="152"/>
      <c r="Z1781" s="152"/>
      <c r="AA1781" s="152"/>
      <c r="AB1781" s="152"/>
      <c r="AC1781" s="152"/>
      <c r="AD1781" s="152"/>
      <c r="AE1781" s="152"/>
      <c r="AF1781" s="152"/>
      <c r="AG1781" s="152"/>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c r="X1931" s="152"/>
      <c r="Y1931" s="152"/>
      <c r="Z1931" s="152"/>
      <c r="AA1931" s="152"/>
      <c r="AB1931" s="152"/>
      <c r="AC1931" s="152"/>
      <c r="AD1931" s="152"/>
      <c r="AE1931" s="152"/>
      <c r="AF1931" s="152"/>
      <c r="AG1931" s="152"/>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2"/>
      <c r="D2081" s="152"/>
      <c r="E2081" s="152"/>
      <c r="F2081" s="152"/>
      <c r="G2081" s="152"/>
      <c r="H2081" s="152"/>
      <c r="I2081" s="152"/>
      <c r="J2081" s="152"/>
      <c r="K2081" s="152"/>
      <c r="L2081" s="152"/>
      <c r="M2081" s="152"/>
      <c r="N2081" s="152"/>
      <c r="O2081" s="152"/>
      <c r="P2081" s="152"/>
      <c r="Q2081" s="152"/>
      <c r="R2081" s="152"/>
      <c r="S2081" s="152"/>
      <c r="T2081" s="152"/>
      <c r="U2081" s="152"/>
      <c r="V2081" s="152"/>
      <c r="W2081" s="152"/>
      <c r="X2081" s="152"/>
      <c r="Y2081" s="152"/>
      <c r="Z2081" s="152"/>
      <c r="AA2081" s="152"/>
      <c r="AB2081" s="152"/>
      <c r="AC2081" s="152"/>
      <c r="AD2081" s="152"/>
      <c r="AE2081" s="152"/>
      <c r="AF2081" s="152"/>
      <c r="AG2081" s="152"/>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2"/>
      <c r="D2231" s="152"/>
      <c r="E2231" s="152"/>
      <c r="F2231" s="152"/>
      <c r="G2231" s="152"/>
      <c r="H2231" s="152"/>
      <c r="I2231" s="152"/>
      <c r="J2231" s="152"/>
      <c r="K2231" s="152"/>
      <c r="L2231" s="152"/>
      <c r="M2231" s="152"/>
      <c r="N2231" s="152"/>
      <c r="O2231" s="152"/>
      <c r="P2231" s="152"/>
      <c r="Q2231" s="152"/>
      <c r="R2231" s="152"/>
      <c r="S2231" s="152"/>
      <c r="T2231" s="152"/>
      <c r="U2231" s="152"/>
      <c r="V2231" s="152"/>
      <c r="W2231" s="152"/>
      <c r="X2231" s="152"/>
      <c r="Y2231" s="152"/>
      <c r="Z2231" s="152"/>
      <c r="AA2231" s="152"/>
      <c r="AB2231" s="152"/>
      <c r="AC2231" s="152"/>
      <c r="AD2231" s="152"/>
      <c r="AE2231" s="152"/>
      <c r="AF2231" s="152"/>
      <c r="AG2231" s="152"/>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2"/>
      <c r="D2381" s="152"/>
      <c r="E2381" s="152"/>
      <c r="F2381" s="152"/>
      <c r="G2381" s="152"/>
      <c r="H2381" s="152"/>
      <c r="I2381" s="152"/>
      <c r="J2381" s="152"/>
      <c r="K2381" s="152"/>
      <c r="L2381" s="152"/>
      <c r="M2381" s="152"/>
      <c r="N2381" s="152"/>
      <c r="O2381" s="152"/>
      <c r="P2381" s="152"/>
      <c r="Q2381" s="152"/>
      <c r="R2381" s="152"/>
      <c r="S2381" s="152"/>
      <c r="T2381" s="152"/>
      <c r="U2381" s="152"/>
      <c r="V2381" s="152"/>
      <c r="W2381" s="152"/>
      <c r="X2381" s="152"/>
      <c r="Y2381" s="152"/>
      <c r="Z2381" s="152"/>
      <c r="AA2381" s="152"/>
      <c r="AB2381" s="152"/>
      <c r="AC2381" s="152"/>
      <c r="AD2381" s="152"/>
      <c r="AE2381" s="152"/>
      <c r="AF2381" s="152"/>
      <c r="AG2381" s="152"/>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2"/>
      <c r="D2531" s="152"/>
      <c r="E2531" s="152"/>
      <c r="F2531" s="152"/>
      <c r="G2531" s="152"/>
      <c r="H2531" s="152"/>
      <c r="I2531" s="152"/>
      <c r="J2531" s="152"/>
      <c r="K2531" s="152"/>
      <c r="L2531" s="152"/>
      <c r="M2531" s="152"/>
      <c r="N2531" s="152"/>
      <c r="O2531" s="152"/>
      <c r="P2531" s="152"/>
      <c r="Q2531" s="152"/>
      <c r="R2531" s="152"/>
      <c r="S2531" s="152"/>
      <c r="T2531" s="152"/>
      <c r="U2531" s="152"/>
      <c r="V2531" s="152"/>
      <c r="W2531" s="152"/>
      <c r="X2531" s="152"/>
      <c r="Y2531" s="152"/>
      <c r="Z2531" s="152"/>
      <c r="AA2531" s="152"/>
      <c r="AB2531" s="152"/>
      <c r="AC2531" s="152"/>
      <c r="AD2531" s="152"/>
      <c r="AE2531" s="152"/>
      <c r="AF2531" s="152"/>
      <c r="AG2531" s="152"/>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2"/>
      <c r="D2681" s="152"/>
      <c r="E2681" s="152"/>
      <c r="F2681" s="152"/>
      <c r="G2681" s="152"/>
      <c r="H2681" s="152"/>
      <c r="I2681" s="152"/>
      <c r="J2681" s="152"/>
      <c r="K2681" s="152"/>
      <c r="L2681" s="152"/>
      <c r="M2681" s="152"/>
      <c r="N2681" s="152"/>
      <c r="O2681" s="152"/>
      <c r="P2681" s="152"/>
      <c r="Q2681" s="152"/>
      <c r="R2681" s="152"/>
      <c r="S2681" s="152"/>
      <c r="T2681" s="152"/>
      <c r="U2681" s="152"/>
      <c r="V2681" s="152"/>
      <c r="W2681" s="152"/>
      <c r="X2681" s="152"/>
      <c r="Y2681" s="152"/>
      <c r="Z2681" s="152"/>
      <c r="AA2681" s="152"/>
      <c r="AB2681" s="152"/>
      <c r="AC2681" s="152"/>
      <c r="AD2681" s="152"/>
      <c r="AE2681" s="152"/>
      <c r="AF2681" s="152"/>
      <c r="AG2681" s="152"/>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2"/>
      <c r="D2831" s="152"/>
      <c r="E2831" s="152"/>
      <c r="F2831" s="152"/>
      <c r="G2831" s="152"/>
      <c r="H2831" s="152"/>
      <c r="I2831" s="152"/>
      <c r="J2831" s="152"/>
      <c r="K2831" s="152"/>
      <c r="L2831" s="152"/>
      <c r="M2831" s="152"/>
      <c r="N2831" s="152"/>
      <c r="O2831" s="152"/>
      <c r="P2831" s="152"/>
      <c r="Q2831" s="152"/>
      <c r="R2831" s="152"/>
      <c r="S2831" s="152"/>
      <c r="T2831" s="152"/>
      <c r="U2831" s="152"/>
      <c r="V2831" s="152"/>
      <c r="W2831" s="152"/>
      <c r="X2831" s="152"/>
      <c r="Y2831" s="152"/>
      <c r="Z2831" s="152"/>
      <c r="AA2831" s="152"/>
      <c r="AB2831" s="152"/>
      <c r="AC2831" s="152"/>
      <c r="AD2831" s="152"/>
      <c r="AE2831" s="152"/>
      <c r="AF2831" s="152"/>
      <c r="AG2831" s="152"/>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1328</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8" t="s">
        <v>545</v>
      </c>
      <c r="E3" s="128" t="s">
        <v>1329</v>
      </c>
      <c r="F3" s="129"/>
      <c r="G3" s="129"/>
      <c r="H3" s="129"/>
    </row>
    <row r="4" spans="1:34" ht="15" customHeight="1" x14ac:dyDescent="0.25">
      <c r="D4" s="128" t="s">
        <v>546</v>
      </c>
      <c r="E4" s="128" t="s">
        <v>1330</v>
      </c>
      <c r="F4" s="129"/>
      <c r="G4" s="129"/>
      <c r="H4" s="128" t="s">
        <v>675</v>
      </c>
    </row>
    <row r="5" spans="1:34" ht="15" customHeight="1" x14ac:dyDescent="0.25">
      <c r="D5" s="128" t="s">
        <v>547</v>
      </c>
      <c r="E5" s="128" t="s">
        <v>1331</v>
      </c>
      <c r="F5" s="129"/>
      <c r="G5" s="129"/>
      <c r="H5" s="129"/>
    </row>
    <row r="6" spans="1:34" ht="15" customHeight="1" x14ac:dyDescent="0.25">
      <c r="D6" s="128" t="s">
        <v>548</v>
      </c>
      <c r="E6" s="129"/>
      <c r="F6" s="128" t="s">
        <v>1332</v>
      </c>
      <c r="G6" s="129"/>
      <c r="H6" s="129"/>
    </row>
    <row r="7" spans="1:34" ht="12" customHeight="1" x14ac:dyDescent="0.25"/>
    <row r="8" spans="1:34" ht="12" customHeight="1" x14ac:dyDescent="0.25"/>
    <row r="9" spans="1:34" ht="12" customHeight="1" x14ac:dyDescent="0.25"/>
    <row r="10" spans="1:34" ht="15" customHeight="1" x14ac:dyDescent="0.25">
      <c r="A10" s="64" t="s">
        <v>549</v>
      </c>
      <c r="B10" s="64"/>
      <c r="C10" s="130" t="s">
        <v>550</v>
      </c>
      <c r="AH10" s="67" t="s">
        <v>682</v>
      </c>
    </row>
    <row r="11" spans="1:34" ht="15" customHeight="1" x14ac:dyDescent="0.25">
      <c r="C11" s="40"/>
      <c r="AH11" s="67" t="s">
        <v>678</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53</v>
      </c>
    </row>
    <row r="13" spans="1:34" ht="15" customHeight="1" thickBot="1" x14ac:dyDescent="0.3">
      <c r="C13" s="41" t="s">
        <v>551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1333</v>
      </c>
    </row>
    <row r="14" spans="1:34" ht="15" customHeight="1" thickTop="1" x14ac:dyDescent="0.25">
      <c r="AH14" s="3"/>
    </row>
    <row r="15" spans="1:34" ht="15" customHeight="1" x14ac:dyDescent="0.25">
      <c r="A15" s="64" t="s">
        <v>552</v>
      </c>
      <c r="B15" s="64"/>
      <c r="C15" s="131" t="s">
        <v>553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x14ac:dyDescent="0.25"/>
    <row r="17" spans="1:34" ht="15" customHeight="1" x14ac:dyDescent="0.25">
      <c r="A17" s="64" t="s">
        <v>554</v>
      </c>
      <c r="B17" s="64"/>
      <c r="C17" s="131" t="s">
        <v>555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x14ac:dyDescent="0.25"/>
    <row r="19" spans="1:34" ht="15" customHeight="1" x14ac:dyDescent="0.25">
      <c r="C19" s="131" t="s">
        <v>556</v>
      </c>
    </row>
    <row r="20" spans="1:34" ht="15" customHeight="1" x14ac:dyDescent="0.25"/>
    <row r="21" spans="1:34" ht="15" customHeight="1" x14ac:dyDescent="0.25">
      <c r="C21" s="131" t="s">
        <v>557</v>
      </c>
    </row>
    <row r="22" spans="1:34" ht="15" customHeight="1" x14ac:dyDescent="0.25">
      <c r="A22" s="64" t="s">
        <v>558</v>
      </c>
      <c r="B22" s="42" t="s">
        <v>2</v>
      </c>
      <c r="C22" s="134" t="s">
        <v>559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x14ac:dyDescent="0.25">
      <c r="A23" s="64" t="s">
        <v>560</v>
      </c>
      <c r="B23" s="42" t="s">
        <v>643</v>
      </c>
      <c r="C23" s="134" t="s">
        <v>561</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x14ac:dyDescent="0.25">
      <c r="A24" s="64" t="s">
        <v>562</v>
      </c>
      <c r="B24" s="42" t="s">
        <v>18</v>
      </c>
      <c r="C24" s="134" t="s">
        <v>563</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x14ac:dyDescent="0.25"/>
    <row r="26" spans="1:34" ht="12" customHeight="1" x14ac:dyDescent="0.25">
      <c r="C26" s="131" t="s">
        <v>564</v>
      </c>
    </row>
    <row r="27" spans="1:34" ht="12" customHeight="1" x14ac:dyDescent="0.25">
      <c r="A27" s="64" t="s">
        <v>565</v>
      </c>
      <c r="B27" s="42" t="s">
        <v>5</v>
      </c>
      <c r="C27" s="134" t="s">
        <v>566</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x14ac:dyDescent="0.25">
      <c r="A28" s="64" t="s">
        <v>567</v>
      </c>
      <c r="B28" s="42" t="s">
        <v>5</v>
      </c>
      <c r="C28" s="134" t="s">
        <v>568</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x14ac:dyDescent="0.25">
      <c r="A29" s="64" t="s">
        <v>569</v>
      </c>
      <c r="B29" s="42" t="s">
        <v>6</v>
      </c>
      <c r="C29" s="134" t="s">
        <v>570</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x14ac:dyDescent="0.25">
      <c r="A30" s="64" t="s">
        <v>571</v>
      </c>
      <c r="B30" s="42" t="s">
        <v>7</v>
      </c>
      <c r="C30" s="134" t="s">
        <v>572</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x14ac:dyDescent="0.25">
      <c r="A31" s="64" t="s">
        <v>573</v>
      </c>
      <c r="B31" s="42" t="s">
        <v>17</v>
      </c>
      <c r="C31" s="134" t="s">
        <v>574</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x14ac:dyDescent="0.25">
      <c r="A32" s="64" t="s">
        <v>575</v>
      </c>
      <c r="B32" s="42" t="s">
        <v>8</v>
      </c>
      <c r="C32" s="134" t="s">
        <v>576</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x14ac:dyDescent="0.25">
      <c r="A33" s="64" t="s">
        <v>577</v>
      </c>
      <c r="B33" s="42" t="s">
        <v>8</v>
      </c>
      <c r="C33" s="134" t="s">
        <v>578</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x14ac:dyDescent="0.25">
      <c r="A34" s="64" t="s">
        <v>579</v>
      </c>
      <c r="B34" s="42" t="s">
        <v>35</v>
      </c>
      <c r="C34" s="134" t="s">
        <v>580</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x14ac:dyDescent="0.25">
      <c r="A35" s="64" t="s">
        <v>581</v>
      </c>
      <c r="B35" s="53"/>
      <c r="C35" s="134" t="s">
        <v>582</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x14ac:dyDescent="0.25">
      <c r="A36" s="64" t="s">
        <v>583</v>
      </c>
      <c r="B36" s="53"/>
      <c r="C36" s="134" t="s">
        <v>584</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x14ac:dyDescent="0.25">
      <c r="A37" s="64" t="s">
        <v>585</v>
      </c>
      <c r="B37" s="53"/>
      <c r="C37" s="134" t="s">
        <v>586</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x14ac:dyDescent="0.25">
      <c r="A38" s="64" t="s">
        <v>587</v>
      </c>
      <c r="B38" s="53"/>
      <c r="C38" s="134" t="s">
        <v>588</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x14ac:dyDescent="0.25">
      <c r="A39" s="64" t="s">
        <v>589</v>
      </c>
      <c r="B39" s="53"/>
      <c r="C39" s="134" t="s">
        <v>590</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x14ac:dyDescent="0.25">
      <c r="A40" s="64" t="s">
        <v>591</v>
      </c>
      <c r="B40" s="53"/>
      <c r="C40" s="134" t="s">
        <v>592</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x14ac:dyDescent="0.25">
      <c r="A41" s="64" t="s">
        <v>593</v>
      </c>
      <c r="B41" s="42" t="s">
        <v>9</v>
      </c>
      <c r="C41" s="134" t="s">
        <v>594</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x14ac:dyDescent="0.25">
      <c r="A42" s="64" t="s">
        <v>595</v>
      </c>
      <c r="B42" s="53"/>
      <c r="C42" s="134" t="s">
        <v>596</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x14ac:dyDescent="0.25">
      <c r="A43" s="64" t="s">
        <v>597</v>
      </c>
      <c r="B43" s="53"/>
      <c r="C43" s="134" t="s">
        <v>598</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x14ac:dyDescent="0.25">
      <c r="A44" s="64" t="s">
        <v>599</v>
      </c>
      <c r="B44" s="42" t="s">
        <v>10</v>
      </c>
      <c r="C44" s="134" t="s">
        <v>600</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x14ac:dyDescent="0.25">
      <c r="A45" s="64" t="s">
        <v>601</v>
      </c>
      <c r="B45" s="53"/>
      <c r="C45" s="134" t="s">
        <v>602</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x14ac:dyDescent="0.25">
      <c r="A46" s="64" t="s">
        <v>603</v>
      </c>
      <c r="B46" s="42" t="s">
        <v>41</v>
      </c>
      <c r="C46" s="134" t="s">
        <v>604</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x14ac:dyDescent="0.25">
      <c r="A47" s="64" t="s">
        <v>605</v>
      </c>
      <c r="B47" s="42" t="s">
        <v>42</v>
      </c>
      <c r="C47" s="134" t="s">
        <v>606</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x14ac:dyDescent="0.25">
      <c r="A48" s="64" t="s">
        <v>607</v>
      </c>
      <c r="B48" s="42" t="s">
        <v>42</v>
      </c>
      <c r="C48" s="134" t="s">
        <v>608</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x14ac:dyDescent="0.25">
      <c r="A49" s="64" t="s">
        <v>609</v>
      </c>
      <c r="B49" s="53"/>
      <c r="C49" s="134" t="s">
        <v>610</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x14ac:dyDescent="0.25">
      <c r="A50" s="64" t="s">
        <v>611</v>
      </c>
      <c r="B50" s="42" t="s">
        <v>43</v>
      </c>
      <c r="C50" s="134" t="s">
        <v>612</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x14ac:dyDescent="0.25">
      <c r="A51" s="64" t="s">
        <v>613</v>
      </c>
      <c r="B51" s="42" t="s">
        <v>44</v>
      </c>
      <c r="C51" s="134" t="s">
        <v>614</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x14ac:dyDescent="0.25">
      <c r="A52" s="64" t="s">
        <v>615</v>
      </c>
      <c r="B52" s="42" t="s">
        <v>44</v>
      </c>
      <c r="C52" s="134" t="s">
        <v>616</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x14ac:dyDescent="0.25">
      <c r="A53" s="64" t="s">
        <v>617</v>
      </c>
      <c r="B53" s="42" t="s">
        <v>11</v>
      </c>
      <c r="C53" s="134" t="s">
        <v>618</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x14ac:dyDescent="0.25">
      <c r="A54" s="64" t="s">
        <v>619</v>
      </c>
      <c r="B54" s="42" t="s">
        <v>14</v>
      </c>
      <c r="C54" s="134" t="s">
        <v>620</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x14ac:dyDescent="0.25">
      <c r="A55" s="64" t="s">
        <v>621</v>
      </c>
      <c r="B55" s="42" t="s">
        <v>12</v>
      </c>
      <c r="C55" s="134" t="s">
        <v>622</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x14ac:dyDescent="0.25">
      <c r="A56" s="64" t="s">
        <v>623</v>
      </c>
      <c r="B56" s="42" t="s">
        <v>644</v>
      </c>
      <c r="C56" s="134" t="s">
        <v>624</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x14ac:dyDescent="0.25">
      <c r="A57" s="64" t="s">
        <v>625</v>
      </c>
      <c r="B57" s="42" t="s">
        <v>13</v>
      </c>
      <c r="C57" s="134" t="s">
        <v>626</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x14ac:dyDescent="0.25">
      <c r="A58" s="64" t="s">
        <v>627</v>
      </c>
      <c r="B58" s="42" t="s">
        <v>17</v>
      </c>
      <c r="C58" s="134" t="s">
        <v>628</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x14ac:dyDescent="0.25"/>
    <row r="60" spans="1:34" ht="15" customHeight="1" x14ac:dyDescent="0.25">
      <c r="A60" s="64" t="s">
        <v>629</v>
      </c>
      <c r="B60" s="64"/>
      <c r="C60" s="131" t="s">
        <v>630</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x14ac:dyDescent="0.3"/>
    <row r="62" spans="1:34" ht="15" customHeight="1" x14ac:dyDescent="0.25">
      <c r="C62" s="137" t="s">
        <v>631</v>
      </c>
    </row>
    <row r="63" spans="1:34" ht="15" customHeight="1" x14ac:dyDescent="0.25">
      <c r="C63" s="66" t="s">
        <v>1334</v>
      </c>
    </row>
    <row r="64" spans="1:34" ht="15" customHeight="1" x14ac:dyDescent="0.25">
      <c r="C64" s="66" t="s">
        <v>1335</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4"/>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2"/>
      <c r="D1073" s="152"/>
      <c r="E1073" s="152"/>
      <c r="F1073" s="152"/>
      <c r="G1073" s="152"/>
      <c r="H1073" s="152"/>
      <c r="I1073" s="152"/>
      <c r="J1073" s="152"/>
      <c r="K1073" s="152"/>
      <c r="L1073" s="152"/>
      <c r="M1073" s="152"/>
      <c r="N1073" s="152"/>
      <c r="O1073" s="152"/>
      <c r="P1073" s="152"/>
      <c r="Q1073" s="152"/>
      <c r="R1073" s="152"/>
      <c r="S1073" s="152"/>
      <c r="T1073" s="152"/>
      <c r="U1073" s="152"/>
      <c r="V1073" s="152"/>
      <c r="W1073" s="152"/>
      <c r="X1073" s="152"/>
      <c r="Y1073" s="152"/>
      <c r="Z1073" s="152"/>
      <c r="AA1073" s="152"/>
      <c r="AB1073" s="152"/>
      <c r="AC1073" s="152"/>
      <c r="AD1073" s="152"/>
      <c r="AE1073" s="152"/>
      <c r="AF1073" s="152"/>
      <c r="AG1073" s="152"/>
      <c r="AH1073" s="152"/>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2"/>
      <c r="D1145" s="152"/>
      <c r="E1145" s="152"/>
      <c r="F1145" s="152"/>
      <c r="G1145" s="152"/>
      <c r="H1145" s="152"/>
      <c r="I1145" s="152"/>
      <c r="J1145" s="152"/>
      <c r="K1145" s="152"/>
      <c r="L1145" s="152"/>
      <c r="M1145" s="152"/>
      <c r="N1145" s="152"/>
      <c r="O1145" s="152"/>
      <c r="P1145" s="152"/>
      <c r="Q1145" s="152"/>
      <c r="R1145" s="152"/>
      <c r="S1145" s="152"/>
      <c r="T1145" s="152"/>
      <c r="U1145" s="152"/>
      <c r="V1145" s="152"/>
      <c r="W1145" s="152"/>
      <c r="X1145" s="152"/>
      <c r="Y1145" s="152"/>
      <c r="Z1145" s="152"/>
      <c r="AA1145" s="152"/>
      <c r="AB1145" s="152"/>
      <c r="AC1145" s="152"/>
      <c r="AD1145" s="152"/>
      <c r="AE1145" s="152"/>
      <c r="AF1145" s="152"/>
      <c r="AG1145" s="152"/>
      <c r="AH1145" s="152"/>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2"/>
      <c r="D1279" s="152"/>
      <c r="E1279" s="152"/>
      <c r="F1279" s="152"/>
      <c r="G1279" s="152"/>
      <c r="H1279" s="152"/>
      <c r="I1279" s="152"/>
      <c r="J1279" s="152"/>
      <c r="K1279" s="152"/>
      <c r="L1279" s="152"/>
      <c r="M1279" s="152"/>
      <c r="N1279" s="152"/>
      <c r="O1279" s="152"/>
      <c r="P1279" s="152"/>
      <c r="Q1279" s="152"/>
      <c r="R1279" s="152"/>
      <c r="S1279" s="152"/>
      <c r="T1279" s="152"/>
      <c r="U1279" s="152"/>
      <c r="V1279" s="152"/>
      <c r="W1279" s="152"/>
      <c r="X1279" s="152"/>
      <c r="Y1279" s="152"/>
      <c r="Z1279" s="152"/>
      <c r="AA1279" s="152"/>
      <c r="AB1279" s="152"/>
      <c r="AC1279" s="152"/>
      <c r="AD1279" s="152"/>
      <c r="AE1279" s="152"/>
      <c r="AF1279" s="152"/>
      <c r="AG1279" s="152"/>
      <c r="AH1279" s="152"/>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2"/>
      <c r="D1397" s="152"/>
      <c r="E1397" s="152"/>
      <c r="F1397" s="152"/>
      <c r="G1397" s="152"/>
      <c r="H1397" s="152"/>
      <c r="I1397" s="152"/>
      <c r="J1397" s="152"/>
      <c r="K1397" s="152"/>
      <c r="L1397" s="152"/>
      <c r="M1397" s="152"/>
      <c r="N1397" s="152"/>
      <c r="O1397" s="152"/>
      <c r="P1397" s="152"/>
      <c r="Q1397" s="152"/>
      <c r="R1397" s="152"/>
      <c r="S1397" s="152"/>
      <c r="T1397" s="152"/>
      <c r="U1397" s="152"/>
      <c r="V1397" s="152"/>
      <c r="W1397" s="152"/>
      <c r="X1397" s="152"/>
      <c r="Y1397" s="152"/>
      <c r="Z1397" s="152"/>
      <c r="AA1397" s="152"/>
      <c r="AB1397" s="152"/>
      <c r="AC1397" s="152"/>
      <c r="AD1397" s="152"/>
      <c r="AE1397" s="152"/>
      <c r="AF1397" s="152"/>
      <c r="AG1397" s="152"/>
      <c r="AH1397" s="152"/>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2"/>
      <c r="D1501" s="152"/>
      <c r="E1501" s="152"/>
      <c r="F1501" s="152"/>
      <c r="G1501" s="152"/>
      <c r="H1501" s="152"/>
      <c r="I1501" s="152"/>
      <c r="J1501" s="152"/>
      <c r="K1501" s="152"/>
      <c r="L1501" s="152"/>
      <c r="M1501" s="152"/>
      <c r="N1501" s="152"/>
      <c r="O1501" s="152"/>
      <c r="P1501" s="152"/>
      <c r="Q1501" s="152"/>
      <c r="R1501" s="152"/>
      <c r="S1501" s="152"/>
      <c r="T1501" s="152"/>
      <c r="U1501" s="152"/>
      <c r="V1501" s="152"/>
      <c r="W1501" s="152"/>
      <c r="X1501" s="152"/>
      <c r="Y1501" s="152"/>
      <c r="Z1501" s="152"/>
      <c r="AA1501" s="152"/>
      <c r="AB1501" s="152"/>
      <c r="AC1501" s="152"/>
      <c r="AD1501" s="152"/>
      <c r="AE1501" s="152"/>
      <c r="AF1501" s="152"/>
      <c r="AG1501" s="152"/>
      <c r="AH1501" s="152"/>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1279:AH1279"/>
    <mergeCell ref="C1397:AH1397"/>
    <mergeCell ref="C1501:AH1501"/>
    <mergeCell ref="C719:AH719"/>
    <mergeCell ref="C810:AH810"/>
    <mergeCell ref="C888:AH888"/>
    <mergeCell ref="C973:AH973"/>
    <mergeCell ref="C1073:AH1073"/>
    <mergeCell ref="C1145:AH1145"/>
    <mergeCell ref="C643:AH643"/>
    <mergeCell ref="C147:AH147"/>
    <mergeCell ref="C283:AH283"/>
    <mergeCell ref="C368:AH368"/>
    <mergeCell ref="C500:AH500"/>
    <mergeCell ref="C551:AH5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33</v>
      </c>
      <c r="B1" t="s">
        <v>2</v>
      </c>
      <c r="C1" t="s">
        <v>39</v>
      </c>
      <c r="D1" t="s">
        <v>40</v>
      </c>
      <c r="E1" t="s">
        <v>3</v>
      </c>
      <c r="F1" t="s">
        <v>4</v>
      </c>
      <c r="G1" t="s">
        <v>5</v>
      </c>
      <c r="H1" t="s">
        <v>6</v>
      </c>
      <c r="I1" t="s">
        <v>7</v>
      </c>
      <c r="J1" t="s">
        <v>8</v>
      </c>
      <c r="K1" t="s">
        <v>9</v>
      </c>
      <c r="L1" t="s">
        <v>35</v>
      </c>
      <c r="M1" t="s">
        <v>36</v>
      </c>
      <c r="N1" t="s">
        <v>10</v>
      </c>
      <c r="O1" t="s">
        <v>41</v>
      </c>
      <c r="P1" t="s">
        <v>42</v>
      </c>
      <c r="Q1" t="s">
        <v>43</v>
      </c>
      <c r="R1" t="s">
        <v>44</v>
      </c>
      <c r="S1" t="s">
        <v>11</v>
      </c>
      <c r="T1" t="s">
        <v>12</v>
      </c>
      <c r="U1" t="s">
        <v>13</v>
      </c>
      <c r="V1" t="s">
        <v>14</v>
      </c>
      <c r="W1" t="s">
        <v>15</v>
      </c>
      <c r="X1" t="s">
        <v>16</v>
      </c>
      <c r="Y1" t="s">
        <v>17</v>
      </c>
      <c r="Z1" t="s">
        <v>45</v>
      </c>
      <c r="AA1" t="s">
        <v>46</v>
      </c>
      <c r="AB1" t="s">
        <v>47</v>
      </c>
      <c r="AC1" t="s">
        <v>18</v>
      </c>
      <c r="AD1" t="s">
        <v>19</v>
      </c>
      <c r="AE1" t="s">
        <v>20</v>
      </c>
      <c r="AF1" t="s">
        <v>21</v>
      </c>
      <c r="AG1" t="s">
        <v>22</v>
      </c>
      <c r="AH1" t="s">
        <v>23</v>
      </c>
      <c r="AI1" t="s">
        <v>24</v>
      </c>
      <c r="AJ1" t="s">
        <v>25</v>
      </c>
      <c r="AK1" t="s">
        <v>26</v>
      </c>
      <c r="AL1" t="s">
        <v>27</v>
      </c>
      <c r="AM1" t="s">
        <v>28</v>
      </c>
      <c r="AN1" t="s">
        <v>29</v>
      </c>
      <c r="AO1" t="s">
        <v>30</v>
      </c>
      <c r="AP1" t="s">
        <v>31</v>
      </c>
      <c r="AQ1" t="s">
        <v>32</v>
      </c>
    </row>
    <row r="2" spans="1:43" x14ac:dyDescent="0.25">
      <c r="A2" t="s">
        <v>38</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671</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44"/>
  <sheetViews>
    <sheetView topLeftCell="A28" workbookViewId="0">
      <selection activeCell="D53" sqref="D53"/>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648</v>
      </c>
    </row>
    <row r="2" spans="1:32" x14ac:dyDescent="0.25">
      <c r="A2" t="s">
        <v>649</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1336</v>
      </c>
      <c r="B5" s="1" t="s">
        <v>2</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x14ac:dyDescent="0.25">
      <c r="A6" t="s">
        <v>1336</v>
      </c>
      <c r="B6" s="1" t="s">
        <v>39</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x14ac:dyDescent="0.25">
      <c r="A7" t="s">
        <v>1336</v>
      </c>
      <c r="B7" s="1" t="s">
        <v>40</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x14ac:dyDescent="0.25">
      <c r="A8" t="s">
        <v>1336</v>
      </c>
      <c r="B8" s="1" t="s">
        <v>3</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x14ac:dyDescent="0.25">
      <c r="B9" s="1" t="s">
        <v>4</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1336</v>
      </c>
      <c r="B10" s="1" t="s">
        <v>5</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x14ac:dyDescent="0.25">
      <c r="A11" t="s">
        <v>1336</v>
      </c>
      <c r="B11" s="1" t="s">
        <v>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x14ac:dyDescent="0.25">
      <c r="A12" t="s">
        <v>1336</v>
      </c>
      <c r="B12" s="1" t="s">
        <v>7</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x14ac:dyDescent="0.25">
      <c r="A13" t="s">
        <v>1336</v>
      </c>
      <c r="B13" s="1" t="s">
        <v>8</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x14ac:dyDescent="0.25">
      <c r="A14" t="s">
        <v>1336</v>
      </c>
      <c r="B14" s="1" t="s">
        <v>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x14ac:dyDescent="0.25">
      <c r="A15" t="s">
        <v>1336</v>
      </c>
      <c r="B15" s="1" t="s">
        <v>35</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x14ac:dyDescent="0.25">
      <c r="B16" s="1" t="s">
        <v>36</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1336</v>
      </c>
      <c r="B17" s="1" t="s">
        <v>10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x14ac:dyDescent="0.25">
      <c r="A18" t="s">
        <v>1336</v>
      </c>
      <c r="B18" s="1" t="s">
        <v>41</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x14ac:dyDescent="0.25">
      <c r="A19" t="s">
        <v>1336</v>
      </c>
      <c r="B19" s="1" t="s">
        <v>42</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x14ac:dyDescent="0.25">
      <c r="A20" t="s">
        <v>1336</v>
      </c>
      <c r="B20" s="1" t="s">
        <v>43</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x14ac:dyDescent="0.25">
      <c r="A21" t="s">
        <v>1336</v>
      </c>
      <c r="B21" s="1" t="s">
        <v>44</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x14ac:dyDescent="0.25">
      <c r="A22" t="s">
        <v>1336</v>
      </c>
      <c r="B22" s="1" t="s">
        <v>11</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x14ac:dyDescent="0.25">
      <c r="A23" t="s">
        <v>1336</v>
      </c>
      <c r="B23" s="1" t="s">
        <v>12</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x14ac:dyDescent="0.25">
      <c r="A24" t="s">
        <v>1336</v>
      </c>
      <c r="B24" s="1" t="s">
        <v>13</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x14ac:dyDescent="0.25">
      <c r="A25" t="s">
        <v>1336</v>
      </c>
      <c r="B25" s="1" t="s">
        <v>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x14ac:dyDescent="0.25">
      <c r="A26" t="s">
        <v>1336</v>
      </c>
      <c r="B26" s="1" t="s">
        <v>15</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x14ac:dyDescent="0.25">
      <c r="A27" t="s">
        <v>1336</v>
      </c>
      <c r="B27" s="1" t="s">
        <v>16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x14ac:dyDescent="0.25">
      <c r="A28" t="s">
        <v>1336</v>
      </c>
      <c r="B28" s="1" t="s">
        <v>17</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x14ac:dyDescent="0.25">
      <c r="B29" s="1" t="s">
        <v>45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46</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47</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1336</v>
      </c>
      <c r="B32" s="1" t="s">
        <v>18</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x14ac:dyDescent="0.25">
      <c r="B33" s="1" t="s">
        <v>19</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20</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21</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22</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23</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24</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25</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26</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27</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28</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29</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30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31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32</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1337</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1338</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x14ac:dyDescent="0.25">
      <c r="A52" s="1" t="s">
        <v>1341</v>
      </c>
      <c r="D52" s="49">
        <v>0.95399999999999996</v>
      </c>
    </row>
    <row r="54" spans="1:32" x14ac:dyDescent="0.25">
      <c r="A54" s="1" t="s">
        <v>1340</v>
      </c>
      <c r="D54" s="54">
        <f>(SUM(AF103:AF144)-AF48)/AF48</f>
        <v>-8.9192860277501541E-6</v>
      </c>
    </row>
    <row r="56" spans="1:32" s="8" customFormat="1" x14ac:dyDescent="0.25">
      <c r="A56" s="59" t="s">
        <v>650</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1336</v>
      </c>
      <c r="B58" s="1" t="s">
        <v>2</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x14ac:dyDescent="0.25">
      <c r="A59" t="s">
        <v>1336</v>
      </c>
      <c r="B59" s="1" t="s">
        <v>39</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x14ac:dyDescent="0.25">
      <c r="A60" t="s">
        <v>1336</v>
      </c>
      <c r="B60" s="1" t="s">
        <v>40</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x14ac:dyDescent="0.25">
      <c r="A61" t="s">
        <v>1336</v>
      </c>
      <c r="B61" s="1" t="s">
        <v>3</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x14ac:dyDescent="0.25">
      <c r="B62" s="1" t="s">
        <v>4</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1336</v>
      </c>
      <c r="B63" s="1" t="s">
        <v>5</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x14ac:dyDescent="0.25">
      <c r="A64" t="s">
        <v>1336</v>
      </c>
      <c r="B64" s="1" t="s">
        <v>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x14ac:dyDescent="0.25">
      <c r="A65" t="s">
        <v>1336</v>
      </c>
      <c r="B65" s="1" t="s">
        <v>7</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x14ac:dyDescent="0.25">
      <c r="A66" t="s">
        <v>1336</v>
      </c>
      <c r="B66" s="1" t="s">
        <v>8</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x14ac:dyDescent="0.25">
      <c r="A67" t="s">
        <v>1336</v>
      </c>
      <c r="B67" s="1" t="s">
        <v>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x14ac:dyDescent="0.25">
      <c r="A68" t="s">
        <v>1336</v>
      </c>
      <c r="B68" s="1" t="s">
        <v>35</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x14ac:dyDescent="0.25">
      <c r="B69" s="1" t="s">
        <v>36</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1336</v>
      </c>
      <c r="B70" s="1" t="s">
        <v>10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x14ac:dyDescent="0.25">
      <c r="A71" t="s">
        <v>1336</v>
      </c>
      <c r="B71" s="1" t="s">
        <v>41</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x14ac:dyDescent="0.25">
      <c r="A72" t="s">
        <v>1336</v>
      </c>
      <c r="B72" s="1" t="s">
        <v>42</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x14ac:dyDescent="0.25">
      <c r="A73" t="s">
        <v>1336</v>
      </c>
      <c r="B73" s="1" t="s">
        <v>43</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x14ac:dyDescent="0.25">
      <c r="A74" t="s">
        <v>1336</v>
      </c>
      <c r="B74" s="1" t="s">
        <v>44</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x14ac:dyDescent="0.25">
      <c r="A75" t="s">
        <v>1336</v>
      </c>
      <c r="B75" s="1" t="s">
        <v>11</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x14ac:dyDescent="0.25">
      <c r="A76" t="s">
        <v>1336</v>
      </c>
      <c r="B76" s="1" t="s">
        <v>12</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x14ac:dyDescent="0.25">
      <c r="A77" t="s">
        <v>1336</v>
      </c>
      <c r="B77" s="1" t="s">
        <v>13</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x14ac:dyDescent="0.25">
      <c r="A78" t="s">
        <v>1336</v>
      </c>
      <c r="B78" s="1" t="s">
        <v>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x14ac:dyDescent="0.25">
      <c r="A79" t="s">
        <v>1336</v>
      </c>
      <c r="B79" s="1" t="s">
        <v>15</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x14ac:dyDescent="0.25">
      <c r="A80" t="s">
        <v>1336</v>
      </c>
      <c r="B80" s="1" t="s">
        <v>16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x14ac:dyDescent="0.25">
      <c r="A81" t="s">
        <v>1336</v>
      </c>
      <c r="B81" s="1" t="s">
        <v>17</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x14ac:dyDescent="0.25">
      <c r="B82" s="1" t="s">
        <v>45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46</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47</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1336</v>
      </c>
      <c r="B85" s="1" t="s">
        <v>18</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x14ac:dyDescent="0.25">
      <c r="B86" s="1" t="s">
        <v>19</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20</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21</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22</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23</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24</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25</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26</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27</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28</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29</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30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31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32</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1339</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1336</v>
      </c>
      <c r="B103" s="1" t="s">
        <v>2</v>
      </c>
      <c r="C103" s="139">
        <f t="shared" ref="C103:C144" si="1">$C5*(1+C58)</f>
        <v>191211122928.73746</v>
      </c>
      <c r="D103" s="139">
        <f>C103*(1+D58)</f>
        <v>191211101557.69119</v>
      </c>
      <c r="E103" s="139">
        <f t="shared" ref="E103:AF112" si="2">D103*(1+E58)</f>
        <v>190952747680.50262</v>
      </c>
      <c r="F103" s="139">
        <f t="shared" si="2"/>
        <v>192696667794.99115</v>
      </c>
      <c r="G103" s="139">
        <f t="shared" si="2"/>
        <v>195278088731.23004</v>
      </c>
      <c r="H103" s="139">
        <f t="shared" si="2"/>
        <v>198263505823.33728</v>
      </c>
      <c r="I103" s="139">
        <f t="shared" si="2"/>
        <v>200922099359.23907</v>
      </c>
      <c r="J103" s="139">
        <f t="shared" si="2"/>
        <v>203277904408.69916</v>
      </c>
      <c r="K103" s="139">
        <f t="shared" si="2"/>
        <v>205340351208.62549</v>
      </c>
      <c r="L103" s="139">
        <f t="shared" si="2"/>
        <v>207187360345.29886</v>
      </c>
      <c r="M103" s="139">
        <f t="shared" si="2"/>
        <v>209145178356.67661</v>
      </c>
      <c r="N103" s="139">
        <f t="shared" si="2"/>
        <v>211116382350.58499</v>
      </c>
      <c r="O103" s="139">
        <f t="shared" si="2"/>
        <v>213000705684.32159</v>
      </c>
      <c r="P103" s="139">
        <f t="shared" si="2"/>
        <v>214578990380.86438</v>
      </c>
      <c r="Q103" s="139">
        <f t="shared" si="2"/>
        <v>216019480527.17923</v>
      </c>
      <c r="R103" s="139">
        <f t="shared" si="2"/>
        <v>217254412739.81</v>
      </c>
      <c r="S103" s="139">
        <f t="shared" si="2"/>
        <v>218900332943.87659</v>
      </c>
      <c r="T103" s="139">
        <f t="shared" si="2"/>
        <v>220466279189.49908</v>
      </c>
      <c r="U103" s="139">
        <f t="shared" si="2"/>
        <v>222041719785.16812</v>
      </c>
      <c r="V103" s="139">
        <f t="shared" si="2"/>
        <v>223705174407.14914</v>
      </c>
      <c r="W103" s="139">
        <f t="shared" si="2"/>
        <v>225322248603.63507</v>
      </c>
      <c r="X103" s="139">
        <f t="shared" si="2"/>
        <v>226983030093.11224</v>
      </c>
      <c r="Y103" s="139">
        <f t="shared" si="2"/>
        <v>228593218958.91678</v>
      </c>
      <c r="Z103" s="139">
        <f t="shared" si="2"/>
        <v>230073332426.32281</v>
      </c>
      <c r="AA103" s="139">
        <f t="shared" si="2"/>
        <v>231587766392.59467</v>
      </c>
      <c r="AB103" s="139">
        <f t="shared" si="2"/>
        <v>233070103850.18875</v>
      </c>
      <c r="AC103" s="139">
        <f t="shared" si="2"/>
        <v>234546860311.61148</v>
      </c>
      <c r="AD103" s="139">
        <f t="shared" si="2"/>
        <v>235982346830.34833</v>
      </c>
      <c r="AE103" s="139">
        <f t="shared" si="2"/>
        <v>237440072199.93045</v>
      </c>
      <c r="AF103" s="139">
        <f t="shared" si="2"/>
        <v>238914326847.56415</v>
      </c>
    </row>
    <row r="104" spans="1:32" x14ac:dyDescent="0.25">
      <c r="A104" t="s">
        <v>1336</v>
      </c>
      <c r="B104" s="1" t="s">
        <v>39</v>
      </c>
      <c r="C104" s="139">
        <f t="shared" si="1"/>
        <v>15899598471.926958</v>
      </c>
      <c r="D104" s="139">
        <f t="shared" ref="D104:S144" si="3">C104*(1+D59)</f>
        <v>15620916185.965349</v>
      </c>
      <c r="E104" s="139">
        <f t="shared" si="3"/>
        <v>14746721375.588404</v>
      </c>
      <c r="F104" s="139">
        <f t="shared" si="3"/>
        <v>16120624841.086227</v>
      </c>
      <c r="G104" s="139">
        <f t="shared" si="3"/>
        <v>15134202318.566294</v>
      </c>
      <c r="H104" s="139">
        <f t="shared" si="3"/>
        <v>13844174301.091124</v>
      </c>
      <c r="I104" s="139">
        <f t="shared" si="3"/>
        <v>12411203618.675941</v>
      </c>
      <c r="J104" s="139">
        <f t="shared" si="3"/>
        <v>11138895766.27598</v>
      </c>
      <c r="K104" s="139">
        <f t="shared" si="3"/>
        <v>9942784623.6994133</v>
      </c>
      <c r="L104" s="139">
        <f t="shared" si="3"/>
        <v>9447801345.9319267</v>
      </c>
      <c r="M104" s="139">
        <f t="shared" si="3"/>
        <v>9405863621.9206009</v>
      </c>
      <c r="N104" s="139">
        <f t="shared" si="3"/>
        <v>9473790921.3755684</v>
      </c>
      <c r="O104" s="139">
        <f t="shared" si="3"/>
        <v>9433034541.702589</v>
      </c>
      <c r="P104" s="139">
        <f t="shared" si="3"/>
        <v>9346205732.8340683</v>
      </c>
      <c r="Q104" s="139">
        <f t="shared" si="3"/>
        <v>9416495720.9657269</v>
      </c>
      <c r="R104" s="139">
        <f t="shared" si="3"/>
        <v>9306040025.3302612</v>
      </c>
      <c r="S104" s="139">
        <f t="shared" si="3"/>
        <v>9095760733.104454</v>
      </c>
      <c r="T104" s="139">
        <f t="shared" si="2"/>
        <v>8949274035.1493988</v>
      </c>
      <c r="U104" s="139">
        <f t="shared" si="2"/>
        <v>8736632054.2468987</v>
      </c>
      <c r="V104" s="139">
        <f t="shared" si="2"/>
        <v>8609046865.7053967</v>
      </c>
      <c r="W104" s="139">
        <f t="shared" si="2"/>
        <v>8616134931.7354813</v>
      </c>
      <c r="X104" s="139">
        <f t="shared" si="2"/>
        <v>8632083080.3031693</v>
      </c>
      <c r="Y104" s="139">
        <f t="shared" si="2"/>
        <v>8512176629.9609251</v>
      </c>
      <c r="Z104" s="139">
        <f t="shared" si="2"/>
        <v>8376912703.2201681</v>
      </c>
      <c r="AA104" s="139">
        <f t="shared" si="2"/>
        <v>8278270450.9681749</v>
      </c>
      <c r="AB104" s="139">
        <f t="shared" si="2"/>
        <v>8185534920.407917</v>
      </c>
      <c r="AC104" s="139">
        <f t="shared" si="2"/>
        <v>8141825179.8890705</v>
      </c>
      <c r="AD104" s="139">
        <f t="shared" si="2"/>
        <v>8119379637.4604731</v>
      </c>
      <c r="AE104" s="139">
        <f t="shared" si="2"/>
        <v>8069763175.2498903</v>
      </c>
      <c r="AF104" s="139">
        <f t="shared" si="2"/>
        <v>7954582102.2610359</v>
      </c>
    </row>
    <row r="105" spans="1:32" x14ac:dyDescent="0.25">
      <c r="A105" t="s">
        <v>1336</v>
      </c>
      <c r="B105" s="1" t="s">
        <v>40</v>
      </c>
      <c r="C105" s="139">
        <f t="shared" si="1"/>
        <v>188059151566.59406</v>
      </c>
      <c r="D105" s="139">
        <f t="shared" si="3"/>
        <v>188648826643.98782</v>
      </c>
      <c r="E105" s="139">
        <f t="shared" si="2"/>
        <v>183379324929.48438</v>
      </c>
      <c r="F105" s="139">
        <f t="shared" si="2"/>
        <v>183328825286.05948</v>
      </c>
      <c r="G105" s="139">
        <f t="shared" si="2"/>
        <v>184730114792.83148</v>
      </c>
      <c r="H105" s="139">
        <f t="shared" si="2"/>
        <v>187201573389.90695</v>
      </c>
      <c r="I105" s="139">
        <f t="shared" si="2"/>
        <v>187515457401.1347</v>
      </c>
      <c r="J105" s="139">
        <f t="shared" si="2"/>
        <v>189038913709.96454</v>
      </c>
      <c r="K105" s="139">
        <f t="shared" si="2"/>
        <v>189231235705.28323</v>
      </c>
      <c r="L105" s="139">
        <f t="shared" si="2"/>
        <v>190159884836.76721</v>
      </c>
      <c r="M105" s="139">
        <f t="shared" si="2"/>
        <v>191057085088.51355</v>
      </c>
      <c r="N105" s="139">
        <f t="shared" si="2"/>
        <v>192928293432.90399</v>
      </c>
      <c r="O105" s="139">
        <f t="shared" si="2"/>
        <v>194781962978.97916</v>
      </c>
      <c r="P105" s="139">
        <f t="shared" si="2"/>
        <v>196074088585.89258</v>
      </c>
      <c r="Q105" s="139">
        <f t="shared" si="2"/>
        <v>196717581048.21686</v>
      </c>
      <c r="R105" s="139">
        <f t="shared" si="2"/>
        <v>197551581147.41348</v>
      </c>
      <c r="S105" s="139">
        <f t="shared" si="2"/>
        <v>198528008384.65277</v>
      </c>
      <c r="T105" s="139">
        <f t="shared" si="2"/>
        <v>198917188271.40622</v>
      </c>
      <c r="U105" s="139">
        <f t="shared" si="2"/>
        <v>199711574877.85638</v>
      </c>
      <c r="V105" s="139">
        <f t="shared" si="2"/>
        <v>199416741630.31586</v>
      </c>
      <c r="W105" s="139">
        <f t="shared" si="2"/>
        <v>199296993972.85327</v>
      </c>
      <c r="X105" s="139">
        <f t="shared" si="2"/>
        <v>199814388523.15259</v>
      </c>
      <c r="Y105" s="139">
        <f t="shared" si="2"/>
        <v>200810773703.30231</v>
      </c>
      <c r="Z105" s="139">
        <f t="shared" si="2"/>
        <v>201824092895.61847</v>
      </c>
      <c r="AA105" s="139">
        <f t="shared" si="2"/>
        <v>201790527264.36002</v>
      </c>
      <c r="AB105" s="139">
        <f t="shared" si="2"/>
        <v>202441277160.46994</v>
      </c>
      <c r="AC105" s="139">
        <f t="shared" si="2"/>
        <v>202135557762.25101</v>
      </c>
      <c r="AD105" s="139">
        <f t="shared" si="2"/>
        <v>203003728278.85489</v>
      </c>
      <c r="AE105" s="139">
        <f t="shared" si="2"/>
        <v>204170360759.89212</v>
      </c>
      <c r="AF105" s="139">
        <f t="shared" si="2"/>
        <v>205211500115.05313</v>
      </c>
    </row>
    <row r="106" spans="1:32" x14ac:dyDescent="0.25">
      <c r="A106" t="s">
        <v>1336</v>
      </c>
      <c r="B106" s="1" t="s">
        <v>3</v>
      </c>
      <c r="C106" s="139">
        <f t="shared" si="1"/>
        <v>41184128043.923492</v>
      </c>
      <c r="D106" s="139">
        <f t="shared" si="3"/>
        <v>41172382431.445747</v>
      </c>
      <c r="E106" s="139">
        <f t="shared" si="2"/>
        <v>40176867675.382133</v>
      </c>
      <c r="F106" s="139">
        <f t="shared" si="2"/>
        <v>39256388841.668541</v>
      </c>
      <c r="G106" s="139">
        <f t="shared" si="2"/>
        <v>38734574145.020699</v>
      </c>
      <c r="H106" s="139">
        <f t="shared" si="2"/>
        <v>38172091124.045746</v>
      </c>
      <c r="I106" s="139">
        <f t="shared" si="2"/>
        <v>37432614973.252808</v>
      </c>
      <c r="J106" s="139">
        <f t="shared" si="2"/>
        <v>36967506813.342766</v>
      </c>
      <c r="K106" s="139">
        <f t="shared" si="2"/>
        <v>36780776197.418282</v>
      </c>
      <c r="L106" s="139">
        <f t="shared" si="2"/>
        <v>36581444128.885406</v>
      </c>
      <c r="M106" s="139">
        <f t="shared" si="2"/>
        <v>36349462842.230766</v>
      </c>
      <c r="N106" s="139">
        <f t="shared" si="2"/>
        <v>36217147589.84256</v>
      </c>
      <c r="O106" s="139">
        <f t="shared" si="2"/>
        <v>36071085298.245193</v>
      </c>
      <c r="P106" s="139">
        <f t="shared" si="2"/>
        <v>35849414290.997429</v>
      </c>
      <c r="Q106" s="139">
        <f t="shared" si="2"/>
        <v>35785261441.35466</v>
      </c>
      <c r="R106" s="139">
        <f t="shared" si="2"/>
        <v>35839104011.590553</v>
      </c>
      <c r="S106" s="139">
        <f t="shared" si="2"/>
        <v>36009223621.803955</v>
      </c>
      <c r="T106" s="139">
        <f t="shared" si="2"/>
        <v>36217720383.142937</v>
      </c>
      <c r="U106" s="139">
        <f t="shared" si="2"/>
        <v>36551658877.265549</v>
      </c>
      <c r="V106" s="139">
        <f t="shared" si="2"/>
        <v>36856957706.369064</v>
      </c>
      <c r="W106" s="139">
        <f t="shared" si="2"/>
        <v>37196624133.495483</v>
      </c>
      <c r="X106" s="139">
        <f t="shared" si="2"/>
        <v>37539154527.123817</v>
      </c>
      <c r="Y106" s="139">
        <f t="shared" si="2"/>
        <v>38165217604.441147</v>
      </c>
      <c r="Z106" s="139">
        <f t="shared" si="2"/>
        <v>38741447664.625267</v>
      </c>
      <c r="AA106" s="139">
        <f t="shared" si="2"/>
        <v>39277582193.782661</v>
      </c>
      <c r="AB106" s="139">
        <f t="shared" si="2"/>
        <v>39745554320.194611</v>
      </c>
      <c r="AC106" s="139">
        <f t="shared" si="2"/>
        <v>39971234880.545052</v>
      </c>
      <c r="AD106" s="139">
        <f t="shared" si="2"/>
        <v>40090948680.32486</v>
      </c>
      <c r="AE106" s="139">
        <f t="shared" si="2"/>
        <v>40345268905.694389</v>
      </c>
      <c r="AF106" s="139">
        <f t="shared" si="2"/>
        <v>40843599077.026573</v>
      </c>
    </row>
    <row r="107" spans="1:32" x14ac:dyDescent="0.25">
      <c r="B107" s="1" t="s">
        <v>4</v>
      </c>
      <c r="C107" s="139">
        <f t="shared" si="1"/>
        <v>36170565988.854851</v>
      </c>
      <c r="D107" s="139">
        <f t="shared" si="3"/>
        <v>37171260867.50251</v>
      </c>
      <c r="E107" s="139">
        <f t="shared" si="2"/>
        <v>38199640970.662834</v>
      </c>
      <c r="F107" s="139">
        <f t="shared" si="2"/>
        <v>39256472237.757195</v>
      </c>
      <c r="G107" s="139">
        <f t="shared" si="2"/>
        <v>40342541798.686981</v>
      </c>
      <c r="H107" s="139">
        <f t="shared" si="2"/>
        <v>41458658560.089455</v>
      </c>
      <c r="I107" s="139">
        <f t="shared" si="2"/>
        <v>42605653807.812889</v>
      </c>
      <c r="J107" s="139">
        <f t="shared" si="2"/>
        <v>43784381826.059837</v>
      </c>
      <c r="K107" s="139">
        <f t="shared" si="2"/>
        <v>44995720533.659607</v>
      </c>
      <c r="L107" s="139">
        <f t="shared" si="2"/>
        <v>46240572137.943832</v>
      </c>
      <c r="M107" s="139">
        <f t="shared" si="2"/>
        <v>47519863806.712189</v>
      </c>
      <c r="N107" s="139">
        <f t="shared" si="2"/>
        <v>48834548358.788689</v>
      </c>
      <c r="O107" s="139">
        <f t="shared" si="2"/>
        <v>50185604973.682938</v>
      </c>
      <c r="P107" s="139">
        <f t="shared" si="2"/>
        <v>51574039920.88485</v>
      </c>
      <c r="Q107" s="139">
        <f t="shared" si="2"/>
        <v>53000887309.336052</v>
      </c>
      <c r="R107" s="139">
        <f t="shared" si="2"/>
        <v>54467209857.636139</v>
      </c>
      <c r="S107" s="139">
        <f t="shared" si="2"/>
        <v>55974099685.557495</v>
      </c>
      <c r="T107" s="139">
        <f t="shared" si="2"/>
        <v>57522679127.45813</v>
      </c>
      <c r="U107" s="139">
        <f t="shared" si="2"/>
        <v>59114101568.198387</v>
      </c>
      <c r="V107" s="139">
        <f t="shared" si="2"/>
        <v>60749552302.184158</v>
      </c>
      <c r="W107" s="139">
        <f t="shared" si="2"/>
        <v>62430249416.176384</v>
      </c>
      <c r="X107" s="139">
        <f t="shared" si="2"/>
        <v>64157444696.524315</v>
      </c>
      <c r="Y107" s="139">
        <f t="shared" si="2"/>
        <v>65932424561.498352</v>
      </c>
      <c r="Z107" s="139">
        <f t="shared" si="2"/>
        <v>67756511019.416763</v>
      </c>
      <c r="AA107" s="139">
        <f t="shared" si="2"/>
        <v>69631062653.279938</v>
      </c>
      <c r="AB107" s="139">
        <f t="shared" si="2"/>
        <v>71557475632.645584</v>
      </c>
      <c r="AC107" s="139">
        <f t="shared" si="2"/>
        <v>73537184753.498352</v>
      </c>
      <c r="AD107" s="139">
        <f t="shared" si="2"/>
        <v>75571664506.888641</v>
      </c>
      <c r="AE107" s="139">
        <f t="shared" si="2"/>
        <v>77662430177.136215</v>
      </c>
      <c r="AF107" s="139">
        <f t="shared" si="2"/>
        <v>79811038970.41687</v>
      </c>
    </row>
    <row r="108" spans="1:32" x14ac:dyDescent="0.25">
      <c r="A108" t="s">
        <v>1336</v>
      </c>
      <c r="B108" s="1" t="s">
        <v>5</v>
      </c>
      <c r="C108" s="139">
        <f t="shared" si="1"/>
        <v>259302177392.33121</v>
      </c>
      <c r="D108" s="139">
        <f t="shared" si="3"/>
        <v>256070459072.07175</v>
      </c>
      <c r="E108" s="139">
        <f t="shared" si="2"/>
        <v>260065345303.38773</v>
      </c>
      <c r="F108" s="139">
        <f t="shared" si="2"/>
        <v>262675290556.9772</v>
      </c>
      <c r="G108" s="139">
        <f t="shared" si="2"/>
        <v>265096626245.58539</v>
      </c>
      <c r="H108" s="139">
        <f t="shared" si="2"/>
        <v>268516039422.07874</v>
      </c>
      <c r="I108" s="139">
        <f t="shared" si="2"/>
        <v>272315298416.74567</v>
      </c>
      <c r="J108" s="139">
        <f t="shared" si="2"/>
        <v>276139453729.03186</v>
      </c>
      <c r="K108" s="139">
        <f t="shared" si="2"/>
        <v>279455789556.61334</v>
      </c>
      <c r="L108" s="139">
        <f t="shared" si="2"/>
        <v>282742156615.56543</v>
      </c>
      <c r="M108" s="139">
        <f t="shared" si="2"/>
        <v>286398923496.81818</v>
      </c>
      <c r="N108" s="139">
        <f t="shared" si="2"/>
        <v>289589231423.48218</v>
      </c>
      <c r="O108" s="139">
        <f t="shared" si="2"/>
        <v>292193372350.07239</v>
      </c>
      <c r="P108" s="139">
        <f t="shared" si="2"/>
        <v>294959928983.64484</v>
      </c>
      <c r="Q108" s="139">
        <f t="shared" si="2"/>
        <v>298019519390.01367</v>
      </c>
      <c r="R108" s="139">
        <f t="shared" si="2"/>
        <v>301249874230.21002</v>
      </c>
      <c r="S108" s="139">
        <f t="shared" si="2"/>
        <v>304389624675.80481</v>
      </c>
      <c r="T108" s="139">
        <f t="shared" si="2"/>
        <v>307574278138.38617</v>
      </c>
      <c r="U108" s="139">
        <f t="shared" si="2"/>
        <v>310872220336.53906</v>
      </c>
      <c r="V108" s="139">
        <f t="shared" si="2"/>
        <v>314167567998.88843</v>
      </c>
      <c r="W108" s="139">
        <f t="shared" si="2"/>
        <v>317370981028.89288</v>
      </c>
      <c r="X108" s="139">
        <f t="shared" si="2"/>
        <v>320747453302.69513</v>
      </c>
      <c r="Y108" s="139">
        <f t="shared" si="2"/>
        <v>324051515629.8844</v>
      </c>
      <c r="Z108" s="139">
        <f t="shared" si="2"/>
        <v>327302259728.60242</v>
      </c>
      <c r="AA108" s="139">
        <f t="shared" si="2"/>
        <v>330530485697.94879</v>
      </c>
      <c r="AB108" s="139">
        <f t="shared" si="2"/>
        <v>333620477023.10291</v>
      </c>
      <c r="AC108" s="139">
        <f t="shared" si="2"/>
        <v>336755105154.20801</v>
      </c>
      <c r="AD108" s="139">
        <f t="shared" si="2"/>
        <v>339923493858.21075</v>
      </c>
      <c r="AE108" s="139">
        <f t="shared" si="2"/>
        <v>343109644042.612</v>
      </c>
      <c r="AF108" s="139">
        <f t="shared" si="2"/>
        <v>346288643313.58868</v>
      </c>
    </row>
    <row r="109" spans="1:32" x14ac:dyDescent="0.25">
      <c r="A109" t="s">
        <v>1336</v>
      </c>
      <c r="B109" s="1" t="s">
        <v>6</v>
      </c>
      <c r="C109" s="139">
        <f t="shared" si="1"/>
        <v>22490840816.326527</v>
      </c>
      <c r="D109" s="139">
        <f t="shared" si="3"/>
        <v>22479795235.547005</v>
      </c>
      <c r="E109" s="139">
        <f t="shared" si="2"/>
        <v>22136039624.318562</v>
      </c>
      <c r="F109" s="139">
        <f t="shared" si="2"/>
        <v>21911098839.201141</v>
      </c>
      <c r="G109" s="139">
        <f t="shared" si="2"/>
        <v>21920552707.564869</v>
      </c>
      <c r="H109" s="139">
        <f t="shared" si="2"/>
        <v>22334000176.111</v>
      </c>
      <c r="I109" s="139">
        <f t="shared" si="2"/>
        <v>22844435920.442974</v>
      </c>
      <c r="J109" s="139">
        <f t="shared" si="2"/>
        <v>23201579848.852844</v>
      </c>
      <c r="K109" s="139">
        <f t="shared" si="2"/>
        <v>23355054027.421486</v>
      </c>
      <c r="L109" s="139">
        <f t="shared" si="2"/>
        <v>23391109920.442154</v>
      </c>
      <c r="M109" s="139">
        <f t="shared" si="2"/>
        <v>23494669319.022072</v>
      </c>
      <c r="N109" s="139">
        <f t="shared" si="2"/>
        <v>23710593434.209335</v>
      </c>
      <c r="O109" s="139">
        <f t="shared" si="2"/>
        <v>23889975580.70808</v>
      </c>
      <c r="P109" s="139">
        <f t="shared" si="2"/>
        <v>23996386713.095219</v>
      </c>
      <c r="Q109" s="139">
        <f t="shared" si="2"/>
        <v>24032895310.430668</v>
      </c>
      <c r="R109" s="139">
        <f t="shared" si="2"/>
        <v>24006123395.249039</v>
      </c>
      <c r="S109" s="139">
        <f t="shared" si="2"/>
        <v>23914255431.109951</v>
      </c>
      <c r="T109" s="139">
        <f t="shared" si="2"/>
        <v>23772793591.306538</v>
      </c>
      <c r="U109" s="139">
        <f t="shared" si="2"/>
        <v>23583654537.591507</v>
      </c>
      <c r="V109" s="139">
        <f t="shared" si="2"/>
        <v>23462038877.413807</v>
      </c>
      <c r="W109" s="139">
        <f t="shared" si="2"/>
        <v>23342352351.110657</v>
      </c>
      <c r="X109" s="139">
        <f t="shared" si="2"/>
        <v>23192013057.223701</v>
      </c>
      <c r="Y109" s="139">
        <f t="shared" si="2"/>
        <v>23040701612.001045</v>
      </c>
      <c r="Z109" s="139">
        <f t="shared" si="2"/>
        <v>22840364615.36927</v>
      </c>
      <c r="AA109" s="139">
        <f t="shared" si="2"/>
        <v>22625996481.654118</v>
      </c>
      <c r="AB109" s="139">
        <f t="shared" si="2"/>
        <v>22438014638.596317</v>
      </c>
      <c r="AC109" s="139">
        <f t="shared" si="2"/>
        <v>22273299033.226631</v>
      </c>
      <c r="AD109" s="139">
        <f t="shared" si="2"/>
        <v>22092646415.720867</v>
      </c>
      <c r="AE109" s="139">
        <f t="shared" si="2"/>
        <v>21897008375.267876</v>
      </c>
      <c r="AF109" s="139">
        <f t="shared" si="2"/>
        <v>21741780009.614986</v>
      </c>
    </row>
    <row r="110" spans="1:32" x14ac:dyDescent="0.25">
      <c r="A110" t="s">
        <v>1336</v>
      </c>
      <c r="B110" s="1" t="s">
        <v>7</v>
      </c>
      <c r="C110" s="139">
        <f t="shared" si="1"/>
        <v>50861124988.006042</v>
      </c>
      <c r="D110" s="139">
        <f t="shared" si="3"/>
        <v>50533396152.157982</v>
      </c>
      <c r="E110" s="139">
        <f t="shared" si="2"/>
        <v>45918656826.989685</v>
      </c>
      <c r="F110" s="139">
        <f t="shared" si="2"/>
        <v>44693254057.363503</v>
      </c>
      <c r="G110" s="139">
        <f t="shared" si="2"/>
        <v>45530542782.365677</v>
      </c>
      <c r="H110" s="139">
        <f t="shared" si="2"/>
        <v>44948030298.434174</v>
      </c>
      <c r="I110" s="139">
        <f t="shared" si="2"/>
        <v>44746339192.103424</v>
      </c>
      <c r="J110" s="139">
        <f t="shared" si="2"/>
        <v>45328187359.575943</v>
      </c>
      <c r="K110" s="139">
        <f t="shared" si="2"/>
        <v>46094844199.493309</v>
      </c>
      <c r="L110" s="139">
        <f t="shared" si="2"/>
        <v>46445198218.825661</v>
      </c>
      <c r="M110" s="139">
        <f t="shared" si="2"/>
        <v>46621636040.949013</v>
      </c>
      <c r="N110" s="139">
        <f t="shared" si="2"/>
        <v>47173667741.401436</v>
      </c>
      <c r="O110" s="139">
        <f t="shared" si="2"/>
        <v>47843167720.519424</v>
      </c>
      <c r="P110" s="139">
        <f t="shared" si="2"/>
        <v>48658505300.200562</v>
      </c>
      <c r="Q110" s="139">
        <f t="shared" si="2"/>
        <v>49106203207.405083</v>
      </c>
      <c r="R110" s="139">
        <f t="shared" si="2"/>
        <v>48951363308.680664</v>
      </c>
      <c r="S110" s="139">
        <f t="shared" si="2"/>
        <v>49195678070.071785</v>
      </c>
      <c r="T110" s="139">
        <f t="shared" si="2"/>
        <v>49363399226.964317</v>
      </c>
      <c r="U110" s="139">
        <f t="shared" si="2"/>
        <v>49615561718.399147</v>
      </c>
      <c r="V110" s="139">
        <f t="shared" si="2"/>
        <v>50004082222.84964</v>
      </c>
      <c r="W110" s="139">
        <f t="shared" si="2"/>
        <v>50560952554.402634</v>
      </c>
      <c r="X110" s="139">
        <f t="shared" si="2"/>
        <v>51015255202.318176</v>
      </c>
      <c r="Y110" s="139">
        <f t="shared" si="2"/>
        <v>51313792537.849724</v>
      </c>
      <c r="Z110" s="139">
        <f t="shared" si="2"/>
        <v>51350376236.923767</v>
      </c>
      <c r="AA110" s="139">
        <f t="shared" si="2"/>
        <v>51048112711.024025</v>
      </c>
      <c r="AB110" s="139">
        <f t="shared" si="2"/>
        <v>50852789783.933548</v>
      </c>
      <c r="AC110" s="139">
        <f t="shared" si="2"/>
        <v>50917137744.548477</v>
      </c>
      <c r="AD110" s="139">
        <f t="shared" si="2"/>
        <v>50813948797.713844</v>
      </c>
      <c r="AE110" s="139">
        <f t="shared" si="2"/>
        <v>50855982206.443069</v>
      </c>
      <c r="AF110" s="139">
        <f t="shared" si="2"/>
        <v>51387991362.527863</v>
      </c>
    </row>
    <row r="111" spans="1:32" x14ac:dyDescent="0.25">
      <c r="A111" t="s">
        <v>1336</v>
      </c>
      <c r="B111" s="1" t="s">
        <v>8</v>
      </c>
      <c r="C111" s="139">
        <f t="shared" si="1"/>
        <v>87629887692.364456</v>
      </c>
      <c r="D111" s="139">
        <f t="shared" si="3"/>
        <v>90695085898.450638</v>
      </c>
      <c r="E111" s="139">
        <f t="shared" si="2"/>
        <v>88614323316.89975</v>
      </c>
      <c r="F111" s="139">
        <f t="shared" si="2"/>
        <v>86644015710.994125</v>
      </c>
      <c r="G111" s="139">
        <f t="shared" si="2"/>
        <v>86518801825.425446</v>
      </c>
      <c r="H111" s="139">
        <f t="shared" si="2"/>
        <v>86963889783.24968</v>
      </c>
      <c r="I111" s="139">
        <f t="shared" si="2"/>
        <v>87502686414.022964</v>
      </c>
      <c r="J111" s="139">
        <f t="shared" si="2"/>
        <v>88025116819.51973</v>
      </c>
      <c r="K111" s="139">
        <f t="shared" si="2"/>
        <v>88489730682.374496</v>
      </c>
      <c r="L111" s="139">
        <f t="shared" si="2"/>
        <v>88900487523.979462</v>
      </c>
      <c r="M111" s="139">
        <f t="shared" si="2"/>
        <v>89524172691.061615</v>
      </c>
      <c r="N111" s="139">
        <f t="shared" si="2"/>
        <v>90242389268.961136</v>
      </c>
      <c r="O111" s="139">
        <f t="shared" si="2"/>
        <v>90840236803.581451</v>
      </c>
      <c r="P111" s="139">
        <f t="shared" si="2"/>
        <v>91481352107.432175</v>
      </c>
      <c r="Q111" s="139">
        <f t="shared" si="2"/>
        <v>92162822780.044418</v>
      </c>
      <c r="R111" s="139">
        <f t="shared" si="2"/>
        <v>92682869942.390167</v>
      </c>
      <c r="S111" s="139">
        <f t="shared" si="2"/>
        <v>93273660350.088089</v>
      </c>
      <c r="T111" s="139">
        <f t="shared" si="2"/>
        <v>93770835196.172714</v>
      </c>
      <c r="U111" s="139">
        <f t="shared" si="2"/>
        <v>94305780681.042923</v>
      </c>
      <c r="V111" s="139">
        <f t="shared" si="2"/>
        <v>94876975477.409805</v>
      </c>
      <c r="W111" s="139">
        <f t="shared" si="2"/>
        <v>95404623170.539032</v>
      </c>
      <c r="X111" s="139">
        <f t="shared" si="2"/>
        <v>95981275919.356964</v>
      </c>
      <c r="Y111" s="139">
        <f t="shared" si="2"/>
        <v>96467061162.978882</v>
      </c>
      <c r="Z111" s="139">
        <f t="shared" si="2"/>
        <v>96781966753.302414</v>
      </c>
      <c r="AA111" s="139">
        <f t="shared" si="2"/>
        <v>96982411545.323166</v>
      </c>
      <c r="AB111" s="139">
        <f t="shared" si="2"/>
        <v>97382795885.887054</v>
      </c>
      <c r="AC111" s="139">
        <f t="shared" si="2"/>
        <v>97990805785.036621</v>
      </c>
      <c r="AD111" s="139">
        <f t="shared" si="2"/>
        <v>98243306428.205841</v>
      </c>
      <c r="AE111" s="139">
        <f t="shared" si="2"/>
        <v>98586130155.099762</v>
      </c>
      <c r="AF111" s="139">
        <f t="shared" si="2"/>
        <v>99294618888.036835</v>
      </c>
    </row>
    <row r="112" spans="1:32" x14ac:dyDescent="0.25">
      <c r="A112" t="s">
        <v>1336</v>
      </c>
      <c r="B112" s="1" t="s">
        <v>9</v>
      </c>
      <c r="C112" s="139">
        <f t="shared" si="1"/>
        <v>113123574344.0233</v>
      </c>
      <c r="D112" s="139">
        <f t="shared" si="3"/>
        <v>117145090443.26115</v>
      </c>
      <c r="E112" s="139">
        <f t="shared" si="2"/>
        <v>127151909450.9847</v>
      </c>
      <c r="F112" s="139">
        <f t="shared" si="2"/>
        <v>126781108248.58701</v>
      </c>
      <c r="G112" s="139">
        <f t="shared" si="2"/>
        <v>126313012851.03078</v>
      </c>
      <c r="H112" s="139">
        <f t="shared" si="2"/>
        <v>125751429724.35243</v>
      </c>
      <c r="I112" s="139">
        <f t="shared" si="2"/>
        <v>125401340365.13542</v>
      </c>
      <c r="J112" s="139">
        <f t="shared" si="2"/>
        <v>125022961498.28729</v>
      </c>
      <c r="K112" s="139">
        <f t="shared" si="2"/>
        <v>124464825996.75471</v>
      </c>
      <c r="L112" s="139">
        <f t="shared" si="2"/>
        <v>123609933952.98994</v>
      </c>
      <c r="M112" s="139">
        <f t="shared" si="2"/>
        <v>122801558326.29396</v>
      </c>
      <c r="N112" s="139">
        <f t="shared" si="2"/>
        <v>122309889820.47643</v>
      </c>
      <c r="O112" s="139">
        <f t="shared" si="2"/>
        <v>121896264835.77707</v>
      </c>
      <c r="P112" s="139">
        <f t="shared" si="2"/>
        <v>121675486938.37502</v>
      </c>
      <c r="Q112" s="139">
        <f t="shared" si="2"/>
        <v>121292689153.1192</v>
      </c>
      <c r="R112" s="139">
        <f t="shared" si="2"/>
        <v>120937734725.73346</v>
      </c>
      <c r="S112" s="139">
        <f t="shared" si="2"/>
        <v>120703700216.4727</v>
      </c>
      <c r="T112" s="139">
        <f t="shared" si="2"/>
        <v>120504404172.00922</v>
      </c>
      <c r="U112" s="139">
        <f t="shared" si="2"/>
        <v>120516934500.22737</v>
      </c>
      <c r="V112" s="139">
        <f t="shared" si="2"/>
        <v>120690635999.5302</v>
      </c>
      <c r="W112" s="139">
        <f t="shared" ref="E112:AF121" si="4">V112*(1+W67)</f>
        <v>120868598859.85403</v>
      </c>
      <c r="X112" s="139">
        <f t="shared" si="4"/>
        <v>121165547797.00249</v>
      </c>
      <c r="Y112" s="139">
        <f t="shared" si="4"/>
        <v>121495135198.40201</v>
      </c>
      <c r="Z112" s="139">
        <f t="shared" si="4"/>
        <v>121868132742.16835</v>
      </c>
      <c r="AA112" s="139">
        <f t="shared" si="4"/>
        <v>122135243263.58208</v>
      </c>
      <c r="AB112" s="139">
        <f t="shared" si="4"/>
        <v>122727889854.10181</v>
      </c>
      <c r="AC112" s="139">
        <f t="shared" si="4"/>
        <v>123371725534.94286</v>
      </c>
      <c r="AD112" s="139">
        <f t="shared" si="4"/>
        <v>123716748399.1228</v>
      </c>
      <c r="AE112" s="139">
        <f t="shared" si="4"/>
        <v>124334762015.62881</v>
      </c>
      <c r="AF112" s="139">
        <f t="shared" si="4"/>
        <v>125503246016.98225</v>
      </c>
    </row>
    <row r="113" spans="1:32" x14ac:dyDescent="0.25">
      <c r="A113" t="s">
        <v>1336</v>
      </c>
      <c r="B113" s="1" t="s">
        <v>35</v>
      </c>
      <c r="C113" s="139">
        <f t="shared" si="1"/>
        <v>249896628562.99319</v>
      </c>
      <c r="D113" s="139">
        <f t="shared" si="3"/>
        <v>246569166625.94043</v>
      </c>
      <c r="E113" s="139">
        <f t="shared" si="4"/>
        <v>241118441991.43192</v>
      </c>
      <c r="F113" s="139">
        <f t="shared" si="4"/>
        <v>238254003302.70255</v>
      </c>
      <c r="G113" s="139">
        <f t="shared" si="4"/>
        <v>242138517570.63635</v>
      </c>
      <c r="H113" s="139">
        <f t="shared" si="4"/>
        <v>247728093198.11942</v>
      </c>
      <c r="I113" s="139">
        <f t="shared" si="4"/>
        <v>253490314617.64236</v>
      </c>
      <c r="J113" s="139">
        <f t="shared" si="4"/>
        <v>258563631550.25156</v>
      </c>
      <c r="K113" s="139">
        <f t="shared" si="4"/>
        <v>262587198874.64328</v>
      </c>
      <c r="L113" s="139">
        <f t="shared" si="4"/>
        <v>265901892336.10147</v>
      </c>
      <c r="M113" s="139">
        <f t="shared" si="4"/>
        <v>269615471089.54868</v>
      </c>
      <c r="N113" s="139">
        <f t="shared" si="4"/>
        <v>274360167822.08789</v>
      </c>
      <c r="O113" s="139">
        <f t="shared" si="4"/>
        <v>279182190402.05853</v>
      </c>
      <c r="P113" s="139">
        <f t="shared" si="4"/>
        <v>284740770051.78815</v>
      </c>
      <c r="Q113" s="139">
        <f t="shared" si="4"/>
        <v>290468185590.40271</v>
      </c>
      <c r="R113" s="139">
        <f t="shared" si="4"/>
        <v>295811054954.88116</v>
      </c>
      <c r="S113" s="139">
        <f t="shared" si="4"/>
        <v>301484690520.25696</v>
      </c>
      <c r="T113" s="139">
        <f t="shared" si="4"/>
        <v>307050486613.75653</v>
      </c>
      <c r="U113" s="139">
        <f t="shared" si="4"/>
        <v>313201235851.79077</v>
      </c>
      <c r="V113" s="139">
        <f t="shared" si="4"/>
        <v>320146769822.73492</v>
      </c>
      <c r="W113" s="139">
        <f t="shared" si="4"/>
        <v>327425745488.36493</v>
      </c>
      <c r="X113" s="139">
        <f t="shared" si="4"/>
        <v>335075176648.98706</v>
      </c>
      <c r="Y113" s="139">
        <f t="shared" si="4"/>
        <v>342900286847.17841</v>
      </c>
      <c r="Z113" s="139">
        <f t="shared" si="4"/>
        <v>350270554437.81598</v>
      </c>
      <c r="AA113" s="139">
        <f t="shared" si="4"/>
        <v>357018045300.82599</v>
      </c>
      <c r="AB113" s="139">
        <f t="shared" si="4"/>
        <v>364381127789.19226</v>
      </c>
      <c r="AC113" s="139">
        <f t="shared" si="4"/>
        <v>372510938508.55731</v>
      </c>
      <c r="AD113" s="139">
        <f t="shared" si="4"/>
        <v>379612586777.6355</v>
      </c>
      <c r="AE113" s="139">
        <f t="shared" si="4"/>
        <v>386656504770.59833</v>
      </c>
      <c r="AF113" s="139">
        <f t="shared" si="4"/>
        <v>395498175458.7738</v>
      </c>
    </row>
    <row r="114" spans="1:32" x14ac:dyDescent="0.25">
      <c r="B114" s="1" t="s">
        <v>36</v>
      </c>
      <c r="C114" s="139">
        <f t="shared" si="1"/>
        <v>129312640035.00652</v>
      </c>
      <c r="D114" s="139">
        <f t="shared" si="3"/>
        <v>131533196689.68764</v>
      </c>
      <c r="E114" s="139">
        <f t="shared" si="4"/>
        <v>133791884743.24295</v>
      </c>
      <c r="F114" s="139">
        <f t="shared" si="4"/>
        <v>136089358988.05391</v>
      </c>
      <c r="G114" s="139">
        <f t="shared" si="4"/>
        <v>138426285460.59677</v>
      </c>
      <c r="H114" s="139">
        <f t="shared" si="4"/>
        <v>140803341634.52612</v>
      </c>
      <c r="I114" s="139">
        <f t="shared" si="4"/>
        <v>143221216617.07419</v>
      </c>
      <c r="J114" s="139">
        <f t="shared" si="4"/>
        <v>145680611348.82257</v>
      </c>
      <c r="K114" s="139">
        <f t="shared" si="4"/>
        <v>148182238806.90454</v>
      </c>
      <c r="L114" s="139">
        <f t="shared" si="4"/>
        <v>150726824211.69669</v>
      </c>
      <c r="M114" s="139">
        <f t="shared" si="4"/>
        <v>153315105237.05994</v>
      </c>
      <c r="N114" s="139">
        <f t="shared" si="4"/>
        <v>155947832224.19073</v>
      </c>
      <c r="O114" s="139">
        <f t="shared" si="4"/>
        <v>158625768399.14453</v>
      </c>
      <c r="P114" s="139">
        <f t="shared" si="4"/>
        <v>161349690094.09464</v>
      </c>
      <c r="Q114" s="139">
        <f t="shared" si="4"/>
        <v>164120386972.39041</v>
      </c>
      <c r="R114" s="139">
        <f t="shared" si="4"/>
        <v>166938662257.48029</v>
      </c>
      <c r="S114" s="139">
        <f t="shared" si="4"/>
        <v>169805332965.76572</v>
      </c>
      <c r="T114" s="139">
        <f t="shared" si="4"/>
        <v>172721230143.45383</v>
      </c>
      <c r="U114" s="139">
        <f t="shared" si="4"/>
        <v>175687199107.4772</v>
      </c>
      <c r="V114" s="139">
        <f t="shared" si="4"/>
        <v>178704099690.55078</v>
      </c>
      <c r="W114" s="139">
        <f t="shared" si="4"/>
        <v>181772806490.43692</v>
      </c>
      <c r="X114" s="139">
        <f t="shared" si="4"/>
        <v>184894209123.49069</v>
      </c>
      <c r="Y114" s="139">
        <f t="shared" si="4"/>
        <v>188069212482.55927</v>
      </c>
      <c r="Z114" s="139">
        <f t="shared" si="4"/>
        <v>191298736999.30975</v>
      </c>
      <c r="AA114" s="139">
        <f t="shared" si="4"/>
        <v>194583718911.06189</v>
      </c>
      <c r="AB114" s="139">
        <f t="shared" si="4"/>
        <v>197925110532.20264</v>
      </c>
      <c r="AC114" s="139">
        <f t="shared" si="4"/>
        <v>201323880530.26163</v>
      </c>
      <c r="AD114" s="139">
        <f t="shared" si="4"/>
        <v>204781014206.72726</v>
      </c>
      <c r="AE114" s="139">
        <f t="shared" si="4"/>
        <v>208297513782.68518</v>
      </c>
      <c r="AF114" s="139">
        <f t="shared" si="4"/>
        <v>211874398689.36145</v>
      </c>
    </row>
    <row r="115" spans="1:32" x14ac:dyDescent="0.25">
      <c r="A115" t="s">
        <v>1336</v>
      </c>
      <c r="B115" s="1" t="s">
        <v>10</v>
      </c>
      <c r="C115" s="139">
        <f t="shared" si="1"/>
        <v>67053954208.953011</v>
      </c>
      <c r="D115" s="139">
        <f t="shared" si="3"/>
        <v>69543528488.778656</v>
      </c>
      <c r="E115" s="139">
        <f t="shared" si="4"/>
        <v>68132262704.740913</v>
      </c>
      <c r="F115" s="139">
        <f t="shared" si="4"/>
        <v>67638784048.455383</v>
      </c>
      <c r="G115" s="139">
        <f t="shared" si="4"/>
        <v>68623232185.950584</v>
      </c>
      <c r="H115" s="139">
        <f t="shared" si="4"/>
        <v>70425020952.251572</v>
      </c>
      <c r="I115" s="139">
        <f t="shared" si="4"/>
        <v>72014407570.311722</v>
      </c>
      <c r="J115" s="139">
        <f t="shared" si="4"/>
        <v>73360141678.276978</v>
      </c>
      <c r="K115" s="139">
        <f t="shared" si="4"/>
        <v>74620472864.11438</v>
      </c>
      <c r="L115" s="139">
        <f t="shared" si="4"/>
        <v>75684813299.934448</v>
      </c>
      <c r="M115" s="139">
        <f t="shared" si="4"/>
        <v>76937849711.460358</v>
      </c>
      <c r="N115" s="139">
        <f t="shared" si="4"/>
        <v>78541242361.762222</v>
      </c>
      <c r="O115" s="139">
        <f t="shared" si="4"/>
        <v>80009969757.537491</v>
      </c>
      <c r="P115" s="139">
        <f t="shared" si="4"/>
        <v>81385299565.034042</v>
      </c>
      <c r="Q115" s="139">
        <f t="shared" si="4"/>
        <v>83010276311.4431</v>
      </c>
      <c r="R115" s="139">
        <f t="shared" si="4"/>
        <v>84423763883.275299</v>
      </c>
      <c r="S115" s="139">
        <f t="shared" si="4"/>
        <v>85842086773.435532</v>
      </c>
      <c r="T115" s="139">
        <f t="shared" si="4"/>
        <v>87286095311.645172</v>
      </c>
      <c r="U115" s="139">
        <f t="shared" si="4"/>
        <v>88583000353.588501</v>
      </c>
      <c r="V115" s="139">
        <f t="shared" si="4"/>
        <v>89989159822.926392</v>
      </c>
      <c r="W115" s="139">
        <f t="shared" si="4"/>
        <v>91617904839.449402</v>
      </c>
      <c r="X115" s="139">
        <f t="shared" si="4"/>
        <v>93170359186.847336</v>
      </c>
      <c r="Y115" s="139">
        <f t="shared" si="4"/>
        <v>94870434163.709061</v>
      </c>
      <c r="Z115" s="139">
        <f t="shared" si="4"/>
        <v>96349741345.258789</v>
      </c>
      <c r="AA115" s="139">
        <f t="shared" si="4"/>
        <v>97707538616.316086</v>
      </c>
      <c r="AB115" s="139">
        <f t="shared" si="4"/>
        <v>99233623541.55304</v>
      </c>
      <c r="AC115" s="139">
        <f t="shared" si="4"/>
        <v>100852839429.60606</v>
      </c>
      <c r="AD115" s="139">
        <f t="shared" si="4"/>
        <v>102274447058.04742</v>
      </c>
      <c r="AE115" s="139">
        <f t="shared" si="4"/>
        <v>103753603989.59262</v>
      </c>
      <c r="AF115" s="139">
        <f t="shared" si="4"/>
        <v>105908970901.13063</v>
      </c>
    </row>
    <row r="116" spans="1:32" x14ac:dyDescent="0.25">
      <c r="A116" t="s">
        <v>1336</v>
      </c>
      <c r="B116" s="1" t="s">
        <v>41</v>
      </c>
      <c r="C116" s="139">
        <f t="shared" si="1"/>
        <v>11927276454.550385</v>
      </c>
      <c r="D116" s="139">
        <f t="shared" si="3"/>
        <v>12115407504.136974</v>
      </c>
      <c r="E116" s="139">
        <f t="shared" si="4"/>
        <v>11401973517.958607</v>
      </c>
      <c r="F116" s="139">
        <f t="shared" si="4"/>
        <v>11207992457.295328</v>
      </c>
      <c r="G116" s="139">
        <f t="shared" si="4"/>
        <v>11211815880.991463</v>
      </c>
      <c r="H116" s="139">
        <f t="shared" si="4"/>
        <v>11528740701.247351</v>
      </c>
      <c r="I116" s="139">
        <f t="shared" si="4"/>
        <v>11706410961.194685</v>
      </c>
      <c r="J116" s="139">
        <f t="shared" si="4"/>
        <v>11844301247.480314</v>
      </c>
      <c r="K116" s="139">
        <f t="shared" si="4"/>
        <v>11951531457.466125</v>
      </c>
      <c r="L116" s="139">
        <f t="shared" si="4"/>
        <v>12013235375.672068</v>
      </c>
      <c r="M116" s="139">
        <f t="shared" si="4"/>
        <v>12098321039.427368</v>
      </c>
      <c r="N116" s="139">
        <f t="shared" si="4"/>
        <v>12201010616.087255</v>
      </c>
      <c r="O116" s="139">
        <f t="shared" si="4"/>
        <v>12338956306.943861</v>
      </c>
      <c r="P116" s="139">
        <f t="shared" si="4"/>
        <v>12486643036.315859</v>
      </c>
      <c r="Q116" s="139">
        <f t="shared" si="4"/>
        <v>12660831449.371605</v>
      </c>
      <c r="R116" s="139">
        <f t="shared" si="4"/>
        <v>12747939634.116924</v>
      </c>
      <c r="S116" s="139">
        <f t="shared" si="4"/>
        <v>12868247864.347069</v>
      </c>
      <c r="T116" s="139">
        <f t="shared" si="4"/>
        <v>12987060679.459686</v>
      </c>
      <c r="U116" s="139">
        <f t="shared" si="4"/>
        <v>13199535684.254875</v>
      </c>
      <c r="V116" s="139">
        <f t="shared" si="4"/>
        <v>13410131508.326237</v>
      </c>
      <c r="W116" s="139">
        <f t="shared" si="4"/>
        <v>13559316702.608656</v>
      </c>
      <c r="X116" s="139">
        <f t="shared" si="4"/>
        <v>13747251548.852158</v>
      </c>
      <c r="Y116" s="139">
        <f t="shared" si="4"/>
        <v>13816781743.932524</v>
      </c>
      <c r="Z116" s="139">
        <f t="shared" si="4"/>
        <v>13931734537.83423</v>
      </c>
      <c r="AA116" s="139">
        <f t="shared" si="4"/>
        <v>14072843880.52343</v>
      </c>
      <c r="AB116" s="139">
        <f t="shared" si="4"/>
        <v>14281294683.590048</v>
      </c>
      <c r="AC116" s="139">
        <f t="shared" si="4"/>
        <v>14405425829.217512</v>
      </c>
      <c r="AD116" s="139">
        <f t="shared" si="4"/>
        <v>14446009423.30777</v>
      </c>
      <c r="AE116" s="139">
        <f t="shared" si="4"/>
        <v>14545088045.176731</v>
      </c>
      <c r="AF116" s="139">
        <f t="shared" si="4"/>
        <v>14689005738.825932</v>
      </c>
    </row>
    <row r="117" spans="1:32" x14ac:dyDescent="0.25">
      <c r="A117" t="s">
        <v>1336</v>
      </c>
      <c r="B117" s="1" t="s">
        <v>42</v>
      </c>
      <c r="C117" s="139">
        <f t="shared" si="1"/>
        <v>45468257980.995972</v>
      </c>
      <c r="D117" s="139">
        <f t="shared" si="3"/>
        <v>52332967698.1213</v>
      </c>
      <c r="E117" s="139">
        <f t="shared" si="4"/>
        <v>49998058542.204201</v>
      </c>
      <c r="F117" s="139">
        <f t="shared" si="4"/>
        <v>49380668352.689201</v>
      </c>
      <c r="G117" s="139">
        <f t="shared" si="4"/>
        <v>50181929668.790276</v>
      </c>
      <c r="H117" s="139">
        <f t="shared" si="4"/>
        <v>50944954329.538788</v>
      </c>
      <c r="I117" s="139">
        <f t="shared" si="4"/>
        <v>51440992764.606728</v>
      </c>
      <c r="J117" s="139">
        <f t="shared" si="4"/>
        <v>51909852259.631714</v>
      </c>
      <c r="K117" s="139">
        <f t="shared" si="4"/>
        <v>52531108419.066605</v>
      </c>
      <c r="L117" s="139">
        <f t="shared" si="4"/>
        <v>53185287152.305923</v>
      </c>
      <c r="M117" s="139">
        <f t="shared" si="4"/>
        <v>53819218356.217285</v>
      </c>
      <c r="N117" s="139">
        <f t="shared" si="4"/>
        <v>54267576495.606422</v>
      </c>
      <c r="O117" s="139">
        <f t="shared" si="4"/>
        <v>54473185567.533379</v>
      </c>
      <c r="P117" s="139">
        <f t="shared" si="4"/>
        <v>54840693519.498291</v>
      </c>
      <c r="Q117" s="139">
        <f t="shared" si="4"/>
        <v>55666208264.734924</v>
      </c>
      <c r="R117" s="139">
        <f t="shared" si="4"/>
        <v>56336511476.891006</v>
      </c>
      <c r="S117" s="139">
        <f t="shared" si="4"/>
        <v>56898766036.479294</v>
      </c>
      <c r="T117" s="139">
        <f t="shared" si="4"/>
        <v>57504115747.287521</v>
      </c>
      <c r="U117" s="139">
        <f t="shared" si="4"/>
        <v>57970244982.411163</v>
      </c>
      <c r="V117" s="139">
        <f t="shared" si="4"/>
        <v>58596727360.44149</v>
      </c>
      <c r="W117" s="139">
        <f t="shared" si="4"/>
        <v>59293324374.746407</v>
      </c>
      <c r="X117" s="139">
        <f t="shared" si="4"/>
        <v>59842301865.92292</v>
      </c>
      <c r="Y117" s="139">
        <f t="shared" si="4"/>
        <v>60124784513.117455</v>
      </c>
      <c r="Z117" s="139">
        <f t="shared" si="4"/>
        <v>60800795563.017235</v>
      </c>
      <c r="AA117" s="139">
        <f t="shared" si="4"/>
        <v>61587878401.895233</v>
      </c>
      <c r="AB117" s="139">
        <f t="shared" si="4"/>
        <v>62222392104.641312</v>
      </c>
      <c r="AC117" s="139">
        <f t="shared" si="4"/>
        <v>62863895793.404182</v>
      </c>
      <c r="AD117" s="139">
        <f t="shared" si="4"/>
        <v>63346764548.113663</v>
      </c>
      <c r="AE117" s="139">
        <f t="shared" si="4"/>
        <v>63786590218.53817</v>
      </c>
      <c r="AF117" s="139">
        <f t="shared" si="4"/>
        <v>64352922269.969597</v>
      </c>
    </row>
    <row r="118" spans="1:32" x14ac:dyDescent="0.25">
      <c r="A118" t="s">
        <v>1336</v>
      </c>
      <c r="B118" s="1" t="s">
        <v>43</v>
      </c>
      <c r="C118" s="139">
        <f t="shared" si="1"/>
        <v>63773530681.374344</v>
      </c>
      <c r="D118" s="139">
        <f t="shared" si="3"/>
        <v>64534869487.178902</v>
      </c>
      <c r="E118" s="139">
        <f t="shared" si="4"/>
        <v>63483365622.837669</v>
      </c>
      <c r="F118" s="139">
        <f t="shared" si="4"/>
        <v>62503161089.432564</v>
      </c>
      <c r="G118" s="139">
        <f t="shared" si="4"/>
        <v>63920387401.639877</v>
      </c>
      <c r="H118" s="139">
        <f t="shared" si="4"/>
        <v>66973076965.103767</v>
      </c>
      <c r="I118" s="139">
        <f t="shared" si="4"/>
        <v>68556333469.832809</v>
      </c>
      <c r="J118" s="139">
        <f t="shared" si="4"/>
        <v>68932779916.615311</v>
      </c>
      <c r="K118" s="139">
        <f t="shared" si="4"/>
        <v>69271282840.666245</v>
      </c>
      <c r="L118" s="139">
        <f t="shared" si="4"/>
        <v>68896187068.320343</v>
      </c>
      <c r="M118" s="139">
        <f t="shared" si="4"/>
        <v>68749520612.551712</v>
      </c>
      <c r="N118" s="139">
        <f t="shared" si="4"/>
        <v>69441974004.633545</v>
      </c>
      <c r="O118" s="139">
        <f t="shared" si="4"/>
        <v>69210300017.036865</v>
      </c>
      <c r="P118" s="139">
        <f t="shared" si="4"/>
        <v>69169080790.841248</v>
      </c>
      <c r="Q118" s="139">
        <f t="shared" si="4"/>
        <v>69372498974.461853</v>
      </c>
      <c r="R118" s="139">
        <f t="shared" si="4"/>
        <v>69553196321.289063</v>
      </c>
      <c r="S118" s="139">
        <f t="shared" si="4"/>
        <v>70358510136.122742</v>
      </c>
      <c r="T118" s="139">
        <f t="shared" si="4"/>
        <v>70854461509.919296</v>
      </c>
      <c r="U118" s="139">
        <f t="shared" si="4"/>
        <v>71001585821.429138</v>
      </c>
      <c r="V118" s="139">
        <f t="shared" si="4"/>
        <v>71302463178.12439</v>
      </c>
      <c r="W118" s="139">
        <f t="shared" si="4"/>
        <v>71835923620.426926</v>
      </c>
      <c r="X118" s="139">
        <f t="shared" si="4"/>
        <v>72398858271.70575</v>
      </c>
      <c r="Y118" s="139">
        <f t="shared" si="4"/>
        <v>72620208121.066666</v>
      </c>
      <c r="Z118" s="139">
        <f t="shared" si="4"/>
        <v>72631929736.770325</v>
      </c>
      <c r="AA118" s="139">
        <f t="shared" si="4"/>
        <v>72469000753.802399</v>
      </c>
      <c r="AB118" s="139">
        <f t="shared" si="4"/>
        <v>72579152196.752075</v>
      </c>
      <c r="AC118" s="139">
        <f t="shared" si="4"/>
        <v>72910552252.071014</v>
      </c>
      <c r="AD118" s="139">
        <f t="shared" si="4"/>
        <v>72958206895.073685</v>
      </c>
      <c r="AE118" s="139">
        <f t="shared" si="4"/>
        <v>73058212254.79808</v>
      </c>
      <c r="AF118" s="139">
        <f t="shared" si="4"/>
        <v>73799158165.889008</v>
      </c>
    </row>
    <row r="119" spans="1:32" x14ac:dyDescent="0.25">
      <c r="A119" t="s">
        <v>1336</v>
      </c>
      <c r="B119" s="1" t="s">
        <v>44</v>
      </c>
      <c r="C119" s="139">
        <f t="shared" si="1"/>
        <v>108368093402.74269</v>
      </c>
      <c r="D119" s="139">
        <f t="shared" si="3"/>
        <v>112661242868.73642</v>
      </c>
      <c r="E119" s="139">
        <f t="shared" si="4"/>
        <v>111281968026.29347</v>
      </c>
      <c r="F119" s="139">
        <f t="shared" si="4"/>
        <v>111954486439.09422</v>
      </c>
      <c r="G119" s="139">
        <f t="shared" si="4"/>
        <v>115211308964.19449</v>
      </c>
      <c r="H119" s="139">
        <f t="shared" si="4"/>
        <v>119008345258.23059</v>
      </c>
      <c r="I119" s="139">
        <f t="shared" si="4"/>
        <v>121548029540.23262</v>
      </c>
      <c r="J119" s="139">
        <f t="shared" si="4"/>
        <v>123309919427.47679</v>
      </c>
      <c r="K119" s="139">
        <f t="shared" si="4"/>
        <v>124270187245.881</v>
      </c>
      <c r="L119" s="139">
        <f t="shared" si="4"/>
        <v>124579213805.85524</v>
      </c>
      <c r="M119" s="139">
        <f t="shared" si="4"/>
        <v>125093186321.65315</v>
      </c>
      <c r="N119" s="139">
        <f t="shared" si="4"/>
        <v>125801249393.38463</v>
      </c>
      <c r="O119" s="139">
        <f t="shared" si="4"/>
        <v>126914457100.70122</v>
      </c>
      <c r="P119" s="139">
        <f t="shared" si="4"/>
        <v>128543685727.78975</v>
      </c>
      <c r="Q119" s="139">
        <f t="shared" si="4"/>
        <v>130231821660.24802</v>
      </c>
      <c r="R119" s="139">
        <f t="shared" si="4"/>
        <v>131441344295.36792</v>
      </c>
      <c r="S119" s="139">
        <f t="shared" si="4"/>
        <v>132922639926.26608</v>
      </c>
      <c r="T119" s="139">
        <f t="shared" si="4"/>
        <v>134392081631.66002</v>
      </c>
      <c r="U119" s="139">
        <f t="shared" si="4"/>
        <v>136007345164.80313</v>
      </c>
      <c r="V119" s="139">
        <f t="shared" si="4"/>
        <v>137018283878.72614</v>
      </c>
      <c r="W119" s="139">
        <f t="shared" si="4"/>
        <v>138740888915.38229</v>
      </c>
      <c r="X119" s="139">
        <f t="shared" si="4"/>
        <v>140941271340.79132</v>
      </c>
      <c r="Y119" s="139">
        <f t="shared" si="4"/>
        <v>142546381294.90442</v>
      </c>
      <c r="Z119" s="139">
        <f t="shared" si="4"/>
        <v>143585692400.91879</v>
      </c>
      <c r="AA119" s="139">
        <f t="shared" si="4"/>
        <v>145421698565.10025</v>
      </c>
      <c r="AB119" s="139">
        <f t="shared" si="4"/>
        <v>147619185266.22845</v>
      </c>
      <c r="AC119" s="139">
        <f t="shared" si="4"/>
        <v>149485172875.20511</v>
      </c>
      <c r="AD119" s="139">
        <f t="shared" si="4"/>
        <v>150107924771.40039</v>
      </c>
      <c r="AE119" s="139">
        <f t="shared" si="4"/>
        <v>151253213680.23203</v>
      </c>
      <c r="AF119" s="139">
        <f t="shared" si="4"/>
        <v>153532205747.84171</v>
      </c>
    </row>
    <row r="120" spans="1:32" x14ac:dyDescent="0.25">
      <c r="A120" t="s">
        <v>1336</v>
      </c>
      <c r="B120" s="1" t="s">
        <v>11</v>
      </c>
      <c r="C120" s="139">
        <f t="shared" si="1"/>
        <v>76552707310.162903</v>
      </c>
      <c r="D120" s="139">
        <f t="shared" si="3"/>
        <v>77563827829.250183</v>
      </c>
      <c r="E120" s="139">
        <f t="shared" si="4"/>
        <v>76062296592.147034</v>
      </c>
      <c r="F120" s="139">
        <f t="shared" si="4"/>
        <v>75501710068.453033</v>
      </c>
      <c r="G120" s="139">
        <f t="shared" si="4"/>
        <v>76890494871.457626</v>
      </c>
      <c r="H120" s="139">
        <f t="shared" si="4"/>
        <v>79426739623.062836</v>
      </c>
      <c r="I120" s="139">
        <f t="shared" si="4"/>
        <v>81568079609.18338</v>
      </c>
      <c r="J120" s="139">
        <f t="shared" si="4"/>
        <v>82821199909.077393</v>
      </c>
      <c r="K120" s="139">
        <f t="shared" si="4"/>
        <v>83780421337.334274</v>
      </c>
      <c r="L120" s="139">
        <f t="shared" si="4"/>
        <v>84374984455.228058</v>
      </c>
      <c r="M120" s="139">
        <f t="shared" si="4"/>
        <v>85260437630.588608</v>
      </c>
      <c r="N120" s="139">
        <f t="shared" si="4"/>
        <v>87076707756.774948</v>
      </c>
      <c r="O120" s="139">
        <f t="shared" si="4"/>
        <v>88629535118.950241</v>
      </c>
      <c r="P120" s="139">
        <f t="shared" si="4"/>
        <v>89918205480.867111</v>
      </c>
      <c r="Q120" s="139">
        <f t="shared" si="4"/>
        <v>91646396852.263031</v>
      </c>
      <c r="R120" s="139">
        <f t="shared" si="4"/>
        <v>93536356396.848648</v>
      </c>
      <c r="S120" s="139">
        <f t="shared" si="4"/>
        <v>95604432928.623611</v>
      </c>
      <c r="T120" s="139">
        <f t="shared" si="4"/>
        <v>97717748432.477463</v>
      </c>
      <c r="U120" s="139">
        <f t="shared" si="4"/>
        <v>99274404315.746384</v>
      </c>
      <c r="V120" s="139">
        <f t="shared" si="4"/>
        <v>100758583371.17732</v>
      </c>
      <c r="W120" s="139">
        <f t="shared" si="4"/>
        <v>102698344407.50905</v>
      </c>
      <c r="X120" s="139">
        <f t="shared" si="4"/>
        <v>104335304073.84735</v>
      </c>
      <c r="Y120" s="139">
        <f t="shared" si="4"/>
        <v>105706166165.41342</v>
      </c>
      <c r="Z120" s="139">
        <f t="shared" si="4"/>
        <v>106596326211.3459</v>
      </c>
      <c r="AA120" s="139">
        <f t="shared" si="4"/>
        <v>107062475236.97314</v>
      </c>
      <c r="AB120" s="139">
        <f t="shared" si="4"/>
        <v>107611832248.3958</v>
      </c>
      <c r="AC120" s="139">
        <f t="shared" si="4"/>
        <v>108527014406.66141</v>
      </c>
      <c r="AD120" s="139">
        <f t="shared" si="4"/>
        <v>108965073648.42221</v>
      </c>
      <c r="AE120" s="139">
        <f t="shared" si="4"/>
        <v>109054987721.85844</v>
      </c>
      <c r="AF120" s="139">
        <f t="shared" si="4"/>
        <v>110608562400.69672</v>
      </c>
    </row>
    <row r="121" spans="1:32" x14ac:dyDescent="0.25">
      <c r="A121" t="s">
        <v>1336</v>
      </c>
      <c r="B121" s="1" t="s">
        <v>12</v>
      </c>
      <c r="C121" s="139">
        <f t="shared" si="1"/>
        <v>275967961424.04321</v>
      </c>
      <c r="D121" s="139">
        <f t="shared" si="3"/>
        <v>290550661808.00983</v>
      </c>
      <c r="E121" s="139">
        <f t="shared" si="4"/>
        <v>296251543347.06158</v>
      </c>
      <c r="F121" s="139">
        <f t="shared" si="4"/>
        <v>305679654251.07275</v>
      </c>
      <c r="G121" s="139">
        <f t="shared" si="4"/>
        <v>317673172632.35645</v>
      </c>
      <c r="H121" s="139">
        <f t="shared" si="4"/>
        <v>331145188386.59015</v>
      </c>
      <c r="I121" s="139">
        <f t="shared" si="4"/>
        <v>342680456289.88293</v>
      </c>
      <c r="J121" s="139">
        <f t="shared" si="4"/>
        <v>352612790320.91449</v>
      </c>
      <c r="K121" s="139">
        <f t="shared" si="4"/>
        <v>360094873943.35461</v>
      </c>
      <c r="L121" s="139">
        <f t="shared" si="4"/>
        <v>365618046584.14185</v>
      </c>
      <c r="M121" s="139">
        <f t="shared" si="4"/>
        <v>372150961363.84833</v>
      </c>
      <c r="N121" s="139">
        <f t="shared" si="4"/>
        <v>379926454777.43268</v>
      </c>
      <c r="O121" s="139">
        <f t="shared" si="4"/>
        <v>387724041909.5686</v>
      </c>
      <c r="P121" s="139">
        <f t="shared" si="4"/>
        <v>396078931819.86084</v>
      </c>
      <c r="Q121" s="139">
        <f t="shared" si="4"/>
        <v>404299195984.62201</v>
      </c>
      <c r="R121" s="139">
        <f t="shared" si="4"/>
        <v>413039720353.72162</v>
      </c>
      <c r="S121" s="139">
        <f t="shared" si="4"/>
        <v>422669226338.6579</v>
      </c>
      <c r="T121" s="139">
        <f t="shared" si="4"/>
        <v>433033796776.20325</v>
      </c>
      <c r="U121" s="139">
        <f t="shared" si="4"/>
        <v>443718596486.89221</v>
      </c>
      <c r="V121" s="139">
        <f t="shared" si="4"/>
        <v>456009166216.29614</v>
      </c>
      <c r="W121" s="139">
        <f t="shared" si="4"/>
        <v>468152365898.06201</v>
      </c>
      <c r="X121" s="139">
        <f t="shared" si="4"/>
        <v>479024100587.80334</v>
      </c>
      <c r="Y121" s="139">
        <f t="shared" si="4"/>
        <v>490589234076.99286</v>
      </c>
      <c r="Z121" s="139">
        <f t="shared" ref="E121:AF130" si="5">Y121*(1+Z76)</f>
        <v>501721046379.54248</v>
      </c>
      <c r="AA121" s="139">
        <f t="shared" si="5"/>
        <v>512290863412.4325</v>
      </c>
      <c r="AB121" s="139">
        <f t="shared" si="5"/>
        <v>523130806185.41309</v>
      </c>
      <c r="AC121" s="139">
        <f t="shared" si="5"/>
        <v>534280790132.62585</v>
      </c>
      <c r="AD121" s="139">
        <f t="shared" si="5"/>
        <v>545060650657.4314</v>
      </c>
      <c r="AE121" s="139">
        <f t="shared" si="5"/>
        <v>556906729005.26257</v>
      </c>
      <c r="AF121" s="139">
        <f t="shared" si="5"/>
        <v>570279377523.16516</v>
      </c>
    </row>
    <row r="122" spans="1:32" x14ac:dyDescent="0.25">
      <c r="A122" t="s">
        <v>1336</v>
      </c>
      <c r="B122" s="1" t="s">
        <v>13</v>
      </c>
      <c r="C122" s="139">
        <f t="shared" si="1"/>
        <v>19963173491.261005</v>
      </c>
      <c r="D122" s="139">
        <f t="shared" si="3"/>
        <v>20520104452.550198</v>
      </c>
      <c r="E122" s="139">
        <f t="shared" si="5"/>
        <v>20511404000.992619</v>
      </c>
      <c r="F122" s="139">
        <f t="shared" si="5"/>
        <v>20739716409.444469</v>
      </c>
      <c r="G122" s="139">
        <f t="shared" si="5"/>
        <v>21238146559.879425</v>
      </c>
      <c r="H122" s="139">
        <f t="shared" si="5"/>
        <v>21743946608.755451</v>
      </c>
      <c r="I122" s="139">
        <f t="shared" si="5"/>
        <v>22209500915.463303</v>
      </c>
      <c r="J122" s="139">
        <f t="shared" si="5"/>
        <v>22622872925.146458</v>
      </c>
      <c r="K122" s="139">
        <f t="shared" si="5"/>
        <v>22970607766.498695</v>
      </c>
      <c r="L122" s="139">
        <f t="shared" si="5"/>
        <v>23260897684.326038</v>
      </c>
      <c r="M122" s="139">
        <f t="shared" si="5"/>
        <v>23428531167.222374</v>
      </c>
      <c r="N122" s="139">
        <f t="shared" si="5"/>
        <v>23914152136.086826</v>
      </c>
      <c r="O122" s="139">
        <f t="shared" si="5"/>
        <v>24586868835.181866</v>
      </c>
      <c r="P122" s="139">
        <f t="shared" si="5"/>
        <v>25236930860.006592</v>
      </c>
      <c r="Q122" s="139">
        <f t="shared" si="5"/>
        <v>25924513281.992203</v>
      </c>
      <c r="R122" s="139">
        <f t="shared" si="5"/>
        <v>26623965768.701157</v>
      </c>
      <c r="S122" s="139">
        <f t="shared" si="5"/>
        <v>27364518163.149189</v>
      </c>
      <c r="T122" s="139">
        <f t="shared" si="5"/>
        <v>28168930653.294247</v>
      </c>
      <c r="U122" s="139">
        <f t="shared" si="5"/>
        <v>28961937759.195225</v>
      </c>
      <c r="V122" s="139">
        <f t="shared" si="5"/>
        <v>29805743927.205868</v>
      </c>
      <c r="W122" s="139">
        <f t="shared" si="5"/>
        <v>30676450682.302727</v>
      </c>
      <c r="X122" s="139">
        <f t="shared" si="5"/>
        <v>31484527484.211628</v>
      </c>
      <c r="Y122" s="139">
        <f t="shared" si="5"/>
        <v>32343881837.044121</v>
      </c>
      <c r="Z122" s="139">
        <f t="shared" si="5"/>
        <v>33190010206.726353</v>
      </c>
      <c r="AA122" s="139">
        <f t="shared" si="5"/>
        <v>34010717282.217609</v>
      </c>
      <c r="AB122" s="139">
        <f t="shared" si="5"/>
        <v>34857590101.246483</v>
      </c>
      <c r="AC122" s="139">
        <f t="shared" si="5"/>
        <v>35748908647.537643</v>
      </c>
      <c r="AD122" s="139">
        <f t="shared" si="5"/>
        <v>36646273443.320686</v>
      </c>
      <c r="AE122" s="139">
        <f t="shared" si="5"/>
        <v>37524595194.798744</v>
      </c>
      <c r="AF122" s="139">
        <f t="shared" si="5"/>
        <v>38580057017.311523</v>
      </c>
    </row>
    <row r="123" spans="1:32" x14ac:dyDescent="0.25">
      <c r="A123" t="s">
        <v>1336</v>
      </c>
      <c r="B123" s="1" t="s">
        <v>14</v>
      </c>
      <c r="C123" s="139">
        <f t="shared" si="1"/>
        <v>68582936458.249809</v>
      </c>
      <c r="D123" s="139">
        <f t="shared" si="3"/>
        <v>70490883930.778107</v>
      </c>
      <c r="E123" s="139">
        <f t="shared" si="5"/>
        <v>69423805358.153748</v>
      </c>
      <c r="F123" s="139">
        <f t="shared" si="5"/>
        <v>69466548434.15062</v>
      </c>
      <c r="G123" s="139">
        <f t="shared" si="5"/>
        <v>70310819528.378983</v>
      </c>
      <c r="H123" s="139">
        <f t="shared" si="5"/>
        <v>72888238653.279968</v>
      </c>
      <c r="I123" s="139">
        <f t="shared" si="5"/>
        <v>75156659083.721359</v>
      </c>
      <c r="J123" s="139">
        <f t="shared" si="5"/>
        <v>76137379567.475006</v>
      </c>
      <c r="K123" s="139">
        <f t="shared" si="5"/>
        <v>76994150599.185486</v>
      </c>
      <c r="L123" s="139">
        <f t="shared" si="5"/>
        <v>77859384163.717041</v>
      </c>
      <c r="M123" s="139">
        <f t="shared" si="5"/>
        <v>79167987487.272064</v>
      </c>
      <c r="N123" s="139">
        <f t="shared" si="5"/>
        <v>81294193302.020035</v>
      </c>
      <c r="O123" s="139">
        <f t="shared" si="5"/>
        <v>82922270910.440125</v>
      </c>
      <c r="P123" s="139">
        <f t="shared" si="5"/>
        <v>84302772952.887451</v>
      </c>
      <c r="Q123" s="139">
        <f t="shared" si="5"/>
        <v>85914501612.566086</v>
      </c>
      <c r="R123" s="139">
        <f t="shared" si="5"/>
        <v>87416498171.690109</v>
      </c>
      <c r="S123" s="139">
        <f t="shared" si="5"/>
        <v>88876279438.5793</v>
      </c>
      <c r="T123" s="139">
        <f t="shared" si="5"/>
        <v>90332992080.359985</v>
      </c>
      <c r="U123" s="139">
        <f t="shared" si="5"/>
        <v>91535653044.785507</v>
      </c>
      <c r="V123" s="139">
        <f t="shared" si="5"/>
        <v>92748434509.80603</v>
      </c>
      <c r="W123" s="139">
        <f t="shared" si="5"/>
        <v>94174155731.414658</v>
      </c>
      <c r="X123" s="139">
        <f t="shared" si="5"/>
        <v>95437432096.437164</v>
      </c>
      <c r="Y123" s="139">
        <f t="shared" si="5"/>
        <v>96434582142.962769</v>
      </c>
      <c r="Z123" s="139">
        <f t="shared" si="5"/>
        <v>97200683205.361511</v>
      </c>
      <c r="AA123" s="139">
        <f t="shared" si="5"/>
        <v>97836951049.880447</v>
      </c>
      <c r="AB123" s="139">
        <f t="shared" si="5"/>
        <v>98898258575.192215</v>
      </c>
      <c r="AC123" s="139">
        <f t="shared" si="5"/>
        <v>100083391720.92915</v>
      </c>
      <c r="AD123" s="139">
        <f t="shared" si="5"/>
        <v>101167341204.91258</v>
      </c>
      <c r="AE123" s="139">
        <f t="shared" si="5"/>
        <v>101904469549.46976</v>
      </c>
      <c r="AF123" s="139">
        <f t="shared" si="5"/>
        <v>103315430112.77594</v>
      </c>
    </row>
    <row r="124" spans="1:32" x14ac:dyDescent="0.25">
      <c r="A124" t="s">
        <v>1336</v>
      </c>
      <c r="B124" s="1" t="s">
        <v>15</v>
      </c>
      <c r="C124" s="139">
        <f t="shared" si="1"/>
        <v>117549043812.9682</v>
      </c>
      <c r="D124" s="139">
        <f t="shared" si="3"/>
        <v>120874509284.95229</v>
      </c>
      <c r="E124" s="139">
        <f t="shared" si="5"/>
        <v>124634582409.4146</v>
      </c>
      <c r="F124" s="139">
        <f t="shared" si="5"/>
        <v>126198076464.2484</v>
      </c>
      <c r="G124" s="139">
        <f t="shared" si="5"/>
        <v>125829017709.75786</v>
      </c>
      <c r="H124" s="139">
        <f t="shared" si="5"/>
        <v>126484061423.77946</v>
      </c>
      <c r="I124" s="139">
        <f t="shared" si="5"/>
        <v>128833461391.97495</v>
      </c>
      <c r="J124" s="139">
        <f t="shared" si="5"/>
        <v>130593628068.18698</v>
      </c>
      <c r="K124" s="139">
        <f t="shared" si="5"/>
        <v>131443108003.32898</v>
      </c>
      <c r="L124" s="139">
        <f t="shared" si="5"/>
        <v>132589127070.14955</v>
      </c>
      <c r="M124" s="139">
        <f t="shared" si="5"/>
        <v>134620892418.9409</v>
      </c>
      <c r="N124" s="139">
        <f t="shared" si="5"/>
        <v>138037135020.89178</v>
      </c>
      <c r="O124" s="139">
        <f t="shared" si="5"/>
        <v>141014898750.16135</v>
      </c>
      <c r="P124" s="139">
        <f t="shared" si="5"/>
        <v>143287620209.6001</v>
      </c>
      <c r="Q124" s="139">
        <f t="shared" si="5"/>
        <v>145773035290.17599</v>
      </c>
      <c r="R124" s="139">
        <f t="shared" si="5"/>
        <v>148156935969.6608</v>
      </c>
      <c r="S124" s="139">
        <f t="shared" si="5"/>
        <v>149783376217.13284</v>
      </c>
      <c r="T124" s="139">
        <f t="shared" si="5"/>
        <v>151672783450.72348</v>
      </c>
      <c r="U124" s="139">
        <f t="shared" si="5"/>
        <v>153195054415.5105</v>
      </c>
      <c r="V124" s="139">
        <f t="shared" si="5"/>
        <v>155365215270.51813</v>
      </c>
      <c r="W124" s="139">
        <f t="shared" si="5"/>
        <v>158090997845.13626</v>
      </c>
      <c r="X124" s="139">
        <f t="shared" si="5"/>
        <v>160795057317.16293</v>
      </c>
      <c r="Y124" s="139">
        <f t="shared" si="5"/>
        <v>163132268186.12766</v>
      </c>
      <c r="Z124" s="139">
        <f t="shared" si="5"/>
        <v>165061904482.66956</v>
      </c>
      <c r="AA124" s="139">
        <f t="shared" si="5"/>
        <v>167010216767.7023</v>
      </c>
      <c r="AB124" s="139">
        <f t="shared" si="5"/>
        <v>169543067125.55093</v>
      </c>
      <c r="AC124" s="139">
        <f t="shared" si="5"/>
        <v>172284059878.9472</v>
      </c>
      <c r="AD124" s="139">
        <f t="shared" si="5"/>
        <v>174756318189.16418</v>
      </c>
      <c r="AE124" s="139">
        <f t="shared" si="5"/>
        <v>177121346817.47379</v>
      </c>
      <c r="AF124" s="139">
        <f t="shared" si="5"/>
        <v>180104982784.84515</v>
      </c>
    </row>
    <row r="125" spans="1:32" x14ac:dyDescent="0.25">
      <c r="A125" t="s">
        <v>1336</v>
      </c>
      <c r="B125" s="1" t="s">
        <v>16</v>
      </c>
      <c r="C125" s="139">
        <f t="shared" si="1"/>
        <v>128578401668.08131</v>
      </c>
      <c r="D125" s="139">
        <f t="shared" si="3"/>
        <v>132215887957.38223</v>
      </c>
      <c r="E125" s="139">
        <f t="shared" si="5"/>
        <v>136328760140.90854</v>
      </c>
      <c r="F125" s="139">
        <f t="shared" si="5"/>
        <v>138038953265.98352</v>
      </c>
      <c r="G125" s="139">
        <f t="shared" si="5"/>
        <v>137635266572.88284</v>
      </c>
      <c r="H125" s="139">
        <f t="shared" si="5"/>
        <v>138351771539.99796</v>
      </c>
      <c r="I125" s="139">
        <f t="shared" si="5"/>
        <v>140921610332.30884</v>
      </c>
      <c r="J125" s="139">
        <f t="shared" si="5"/>
        <v>142846929420.88312</v>
      </c>
      <c r="K125" s="139">
        <f t="shared" si="5"/>
        <v>143776114114.91986</v>
      </c>
      <c r="L125" s="139">
        <f t="shared" si="5"/>
        <v>145029661528.94553</v>
      </c>
      <c r="M125" s="139">
        <f t="shared" si="5"/>
        <v>147252062772.19037</v>
      </c>
      <c r="N125" s="139">
        <f t="shared" si="5"/>
        <v>150988843601.88516</v>
      </c>
      <c r="O125" s="139">
        <f t="shared" si="5"/>
        <v>154246004089.41629</v>
      </c>
      <c r="P125" s="139">
        <f t="shared" si="5"/>
        <v>156731969803.91702</v>
      </c>
      <c r="Q125" s="139">
        <f t="shared" si="5"/>
        <v>159450585695.43088</v>
      </c>
      <c r="R125" s="139">
        <f t="shared" si="5"/>
        <v>162058162321.84146</v>
      </c>
      <c r="S125" s="139">
        <f t="shared" si="5"/>
        <v>163837207736.80316</v>
      </c>
      <c r="T125" s="139">
        <f t="shared" si="5"/>
        <v>165903893728.58148</v>
      </c>
      <c r="U125" s="139">
        <f t="shared" si="5"/>
        <v>167568995895.37979</v>
      </c>
      <c r="V125" s="139">
        <f t="shared" si="5"/>
        <v>169942777978.57129</v>
      </c>
      <c r="W125" s="139">
        <f t="shared" si="5"/>
        <v>172924314496.18643</v>
      </c>
      <c r="X125" s="139">
        <f t="shared" si="5"/>
        <v>175882089682.19153</v>
      </c>
      <c r="Y125" s="139">
        <f t="shared" si="5"/>
        <v>178438595699.97675</v>
      </c>
      <c r="Z125" s="139">
        <f t="shared" si="5"/>
        <v>180549285355.64795</v>
      </c>
      <c r="AA125" s="139">
        <f t="shared" si="5"/>
        <v>182680403325.08365</v>
      </c>
      <c r="AB125" s="139">
        <f t="shared" si="5"/>
        <v>185450905237.41547</v>
      </c>
      <c r="AC125" s="139">
        <f t="shared" si="5"/>
        <v>188449079070.08603</v>
      </c>
      <c r="AD125" s="139">
        <f t="shared" si="5"/>
        <v>191153303721.57794</v>
      </c>
      <c r="AE125" s="139">
        <f t="shared" si="5"/>
        <v>193740237575.42657</v>
      </c>
      <c r="AF125" s="139">
        <f t="shared" si="5"/>
        <v>197003821279.72623</v>
      </c>
    </row>
    <row r="126" spans="1:32" x14ac:dyDescent="0.25">
      <c r="A126" t="s">
        <v>1336</v>
      </c>
      <c r="B126" s="1" t="s">
        <v>17</v>
      </c>
      <c r="C126" s="139">
        <f t="shared" si="1"/>
        <v>160740612862.53537</v>
      </c>
      <c r="D126" s="139">
        <f t="shared" si="3"/>
        <v>160419708166.34555</v>
      </c>
      <c r="E126" s="139">
        <f t="shared" si="5"/>
        <v>158158725252.99838</v>
      </c>
      <c r="F126" s="139">
        <f t="shared" si="5"/>
        <v>158487932298.14651</v>
      </c>
      <c r="G126" s="139">
        <f t="shared" si="5"/>
        <v>159370239368.33548</v>
      </c>
      <c r="H126" s="139">
        <f t="shared" si="5"/>
        <v>163326508730.05728</v>
      </c>
      <c r="I126" s="139">
        <f t="shared" si="5"/>
        <v>167708974866.07141</v>
      </c>
      <c r="J126" s="139">
        <f t="shared" si="5"/>
        <v>169586754684.02734</v>
      </c>
      <c r="K126" s="139">
        <f t="shared" si="5"/>
        <v>171555552520.38309</v>
      </c>
      <c r="L126" s="139">
        <f t="shared" si="5"/>
        <v>173261724808.18903</v>
      </c>
      <c r="M126" s="139">
        <f t="shared" si="5"/>
        <v>174845976134.1076</v>
      </c>
      <c r="N126" s="139">
        <f t="shared" si="5"/>
        <v>178929045406.95898</v>
      </c>
      <c r="O126" s="139">
        <f t="shared" si="5"/>
        <v>180961018929.91931</v>
      </c>
      <c r="P126" s="139">
        <f t="shared" si="5"/>
        <v>182739205739.82034</v>
      </c>
      <c r="Q126" s="139">
        <f t="shared" si="5"/>
        <v>185895764970.16879</v>
      </c>
      <c r="R126" s="139">
        <f t="shared" si="5"/>
        <v>189022718499.05441</v>
      </c>
      <c r="S126" s="139">
        <f t="shared" si="5"/>
        <v>192130982947.92264</v>
      </c>
      <c r="T126" s="139">
        <f t="shared" si="5"/>
        <v>195675142704.25461</v>
      </c>
      <c r="U126" s="139">
        <f t="shared" si="5"/>
        <v>198683413978.88412</v>
      </c>
      <c r="V126" s="139">
        <f t="shared" si="5"/>
        <v>201612439156.80945</v>
      </c>
      <c r="W126" s="139">
        <f t="shared" si="5"/>
        <v>205794901354.62369</v>
      </c>
      <c r="X126" s="139">
        <f t="shared" si="5"/>
        <v>209674204687.40341</v>
      </c>
      <c r="Y126" s="139">
        <f t="shared" si="5"/>
        <v>212692944045.55792</v>
      </c>
      <c r="Z126" s="139">
        <f t="shared" si="5"/>
        <v>214780307604.25909</v>
      </c>
      <c r="AA126" s="139">
        <f t="shared" si="5"/>
        <v>215897010917.31046</v>
      </c>
      <c r="AB126" s="139">
        <f t="shared" si="5"/>
        <v>218591356218.1001</v>
      </c>
      <c r="AC126" s="139">
        <f t="shared" si="5"/>
        <v>221847794289.49188</v>
      </c>
      <c r="AD126" s="139">
        <f t="shared" si="5"/>
        <v>224224607723.35602</v>
      </c>
      <c r="AE126" s="139">
        <f t="shared" si="5"/>
        <v>225313246634.36722</v>
      </c>
      <c r="AF126" s="139">
        <f t="shared" si="5"/>
        <v>231922140674.13403</v>
      </c>
    </row>
    <row r="127" spans="1:32" x14ac:dyDescent="0.25">
      <c r="B127" s="1" t="s">
        <v>45</v>
      </c>
      <c r="C127" s="139">
        <f t="shared" si="1"/>
        <v>258394579107.57138</v>
      </c>
      <c r="D127" s="139">
        <f t="shared" si="3"/>
        <v>262585222391.53799</v>
      </c>
      <c r="E127" s="139">
        <f t="shared" si="5"/>
        <v>266843829528.28397</v>
      </c>
      <c r="F127" s="139">
        <f t="shared" si="5"/>
        <v>271171502755.5737</v>
      </c>
      <c r="G127" s="139">
        <f t="shared" si="5"/>
        <v>275569362187.26361</v>
      </c>
      <c r="H127" s="139">
        <f t="shared" si="5"/>
        <v>280038546103.21667</v>
      </c>
      <c r="I127" s="139">
        <f t="shared" si="5"/>
        <v>284580211243.91864</v>
      </c>
      <c r="J127" s="139">
        <f t="shared" si="5"/>
        <v>289195533109.87256</v>
      </c>
      <c r="K127" s="139">
        <f t="shared" si="5"/>
        <v>293885706265.84851</v>
      </c>
      <c r="L127" s="139">
        <f t="shared" si="5"/>
        <v>298651944650.06805</v>
      </c>
      <c r="M127" s="139">
        <f t="shared" si="5"/>
        <v>303495481888.40289</v>
      </c>
      <c r="N127" s="139">
        <f t="shared" si="5"/>
        <v>308417571613.66901</v>
      </c>
      <c r="O127" s="139">
        <f t="shared" si="5"/>
        <v>313419487790.09949</v>
      </c>
      <c r="P127" s="139">
        <f t="shared" si="5"/>
        <v>318502525043.07935</v>
      </c>
      <c r="Q127" s="139">
        <f t="shared" si="5"/>
        <v>323667998994.22803</v>
      </c>
      <c r="R127" s="139">
        <f t="shared" si="5"/>
        <v>328917246601.91644</v>
      </c>
      <c r="S127" s="139">
        <f t="shared" si="5"/>
        <v>334251626507.30634</v>
      </c>
      <c r="T127" s="139">
        <f t="shared" si="5"/>
        <v>339672519386.00183</v>
      </c>
      <c r="U127" s="139">
        <f t="shared" si="5"/>
        <v>345181328305.40405</v>
      </c>
      <c r="V127" s="139">
        <f t="shared" si="5"/>
        <v>350779479087.86115</v>
      </c>
      <c r="W127" s="139">
        <f t="shared" si="5"/>
        <v>356468420679.70813</v>
      </c>
      <c r="X127" s="139">
        <f t="shared" si="5"/>
        <v>362249625526.29169</v>
      </c>
      <c r="Y127" s="139">
        <f t="shared" si="5"/>
        <v>368124589953.07709</v>
      </c>
      <c r="Z127" s="139">
        <f t="shared" si="5"/>
        <v>374094834552.9361</v>
      </c>
      <c r="AA127" s="139">
        <f t="shared" si="5"/>
        <v>380161904579.71564</v>
      </c>
      <c r="AB127" s="139">
        <f t="shared" si="5"/>
        <v>386327370348.18951</v>
      </c>
      <c r="AC127" s="139">
        <f t="shared" si="5"/>
        <v>392592827640.49646</v>
      </c>
      <c r="AD127" s="139">
        <f t="shared" si="5"/>
        <v>398959898119.17004</v>
      </c>
      <c r="AE127" s="139">
        <f t="shared" si="5"/>
        <v>405430229746.86676</v>
      </c>
      <c r="AF127" s="139">
        <f t="shared" si="5"/>
        <v>412005497212.90149</v>
      </c>
    </row>
    <row r="128" spans="1:32" x14ac:dyDescent="0.25">
      <c r="B128" s="1" t="s">
        <v>46</v>
      </c>
      <c r="C128" s="139">
        <f t="shared" si="1"/>
        <v>60926380982.074722</v>
      </c>
      <c r="D128" s="139">
        <f t="shared" si="3"/>
        <v>61391371121.729919</v>
      </c>
      <c r="E128" s="139">
        <f t="shared" si="5"/>
        <v>61859910066.130966</v>
      </c>
      <c r="F128" s="139">
        <f t="shared" si="5"/>
        <v>62332024899.755684</v>
      </c>
      <c r="G128" s="139">
        <f t="shared" si="5"/>
        <v>62807742913.790627</v>
      </c>
      <c r="H128" s="139">
        <f t="shared" si="5"/>
        <v>63287091607.708679</v>
      </c>
      <c r="I128" s="139">
        <f t="shared" si="5"/>
        <v>63770098690.858719</v>
      </c>
      <c r="J128" s="139">
        <f t="shared" si="5"/>
        <v>64256792084.06736</v>
      </c>
      <c r="K128" s="139">
        <f t="shared" si="5"/>
        <v>64747199921.252968</v>
      </c>
      <c r="L128" s="139">
        <f t="shared" si="5"/>
        <v>65241350551.051979</v>
      </c>
      <c r="M128" s="139">
        <f t="shared" si="5"/>
        <v>65739272538.457611</v>
      </c>
      <c r="N128" s="139">
        <f t="shared" si="5"/>
        <v>66240994666.471123</v>
      </c>
      <c r="O128" s="139">
        <f t="shared" si="5"/>
        <v>66746545937.765633</v>
      </c>
      <c r="P128" s="139">
        <f t="shared" si="5"/>
        <v>67255955576.362663</v>
      </c>
      <c r="Q128" s="139">
        <f t="shared" si="5"/>
        <v>67769253029.321472</v>
      </c>
      <c r="R128" s="139">
        <f t="shared" si="5"/>
        <v>68286467968.441261</v>
      </c>
      <c r="S128" s="139">
        <f t="shared" si="5"/>
        <v>68807630291.97641</v>
      </c>
      <c r="T128" s="139">
        <f t="shared" si="5"/>
        <v>69332770126.364777</v>
      </c>
      <c r="U128" s="139">
        <f t="shared" si="5"/>
        <v>69861917827.969193</v>
      </c>
      <c r="V128" s="139">
        <f t="shared" si="5"/>
        <v>70395103984.83226</v>
      </c>
      <c r="W128" s="139">
        <f t="shared" si="5"/>
        <v>70932359418.444504</v>
      </c>
      <c r="X128" s="139">
        <f t="shared" si="5"/>
        <v>71473715185.526077</v>
      </c>
      <c r="Y128" s="139">
        <f t="shared" si="5"/>
        <v>72019202579.822021</v>
      </c>
      <c r="Z128" s="139">
        <f t="shared" si="5"/>
        <v>72568853133.911224</v>
      </c>
      <c r="AA128" s="139">
        <f t="shared" si="5"/>
        <v>73122698621.029236</v>
      </c>
      <c r="AB128" s="139">
        <f t="shared" si="5"/>
        <v>73680771056.904938</v>
      </c>
      <c r="AC128" s="139">
        <f t="shared" si="5"/>
        <v>74243102701.611237</v>
      </c>
      <c r="AD128" s="139">
        <f t="shared" si="5"/>
        <v>74809726061.429947</v>
      </c>
      <c r="AE128" s="139">
        <f t="shared" si="5"/>
        <v>75380673890.730789</v>
      </c>
      <c r="AF128" s="139">
        <f t="shared" si="5"/>
        <v>75955979193.864853</v>
      </c>
    </row>
    <row r="129" spans="1:32" x14ac:dyDescent="0.25">
      <c r="B129" s="1" t="s">
        <v>47</v>
      </c>
      <c r="C129" s="139">
        <f t="shared" si="1"/>
        <v>63226686779.010857</v>
      </c>
      <c r="D129" s="139">
        <f t="shared" si="3"/>
        <v>64214738779.502739</v>
      </c>
      <c r="E129" s="139">
        <f t="shared" si="5"/>
        <v>65218231202.47142</v>
      </c>
      <c r="F129" s="139">
        <f t="shared" si="5"/>
        <v>66237405337.490868</v>
      </c>
      <c r="G129" s="139">
        <f t="shared" si="5"/>
        <v>67272506244.799919</v>
      </c>
      <c r="H129" s="139">
        <f t="shared" si="5"/>
        <v>68323782814.226967</v>
      </c>
      <c r="I129" s="139">
        <f t="shared" si="5"/>
        <v>69391487825.035477</v>
      </c>
      <c r="J129" s="139">
        <f t="shared" si="5"/>
        <v>70475878006.704697</v>
      </c>
      <c r="K129" s="139">
        <f t="shared" si="5"/>
        <v>71577214100.660248</v>
      </c>
      <c r="L129" s="139">
        <f t="shared" si="5"/>
        <v>72695760922.969315</v>
      </c>
      <c r="M129" s="139">
        <f t="shared" si="5"/>
        <v>73831787428.015656</v>
      </c>
      <c r="N129" s="139">
        <f t="shared" si="5"/>
        <v>74985566773.169632</v>
      </c>
      <c r="O129" s="139">
        <f t="shared" si="5"/>
        <v>76157376384.468811</v>
      </c>
      <c r="P129" s="139">
        <f t="shared" si="5"/>
        <v>77347498023.325073</v>
      </c>
      <c r="Q129" s="139">
        <f t="shared" si="5"/>
        <v>78556217854.274017</v>
      </c>
      <c r="R129" s="139">
        <f t="shared" si="5"/>
        <v>79783826513.783249</v>
      </c>
      <c r="S129" s="139">
        <f t="shared" si="5"/>
        <v>81030619180.135803</v>
      </c>
      <c r="T129" s="139">
        <f t="shared" si="5"/>
        <v>82296895644.405746</v>
      </c>
      <c r="U129" s="139">
        <f t="shared" si="5"/>
        <v>83582960382.542877</v>
      </c>
      <c r="V129" s="139">
        <f t="shared" si="5"/>
        <v>84889122628.583908</v>
      </c>
      <c r="W129" s="139">
        <f t="shared" si="5"/>
        <v>86215696449.007736</v>
      </c>
      <c r="X129" s="139">
        <f t="shared" si="5"/>
        <v>87563000818.252686</v>
      </c>
      <c r="Y129" s="139">
        <f t="shared" si="5"/>
        <v>88931359695.413834</v>
      </c>
      <c r="Z129" s="139">
        <f t="shared" si="5"/>
        <v>90321102102.138931</v>
      </c>
      <c r="AA129" s="139">
        <f t="shared" si="5"/>
        <v>91732562201.741608</v>
      </c>
      <c r="AB129" s="139">
        <f t="shared" si="5"/>
        <v>93166079379.550858</v>
      </c>
      <c r="AC129" s="139">
        <f t="shared" si="5"/>
        <v>94621998324.51619</v>
      </c>
      <c r="AD129" s="139">
        <f t="shared" si="5"/>
        <v>96100669112.088028</v>
      </c>
      <c r="AE129" s="139">
        <f t="shared" si="5"/>
        <v>97602447288.393295</v>
      </c>
      <c r="AF129" s="139">
        <f t="shared" si="5"/>
        <v>99127693955.726395</v>
      </c>
    </row>
    <row r="130" spans="1:32" x14ac:dyDescent="0.25">
      <c r="A130" t="s">
        <v>1336</v>
      </c>
      <c r="B130" s="1" t="s">
        <v>18</v>
      </c>
      <c r="C130" s="139">
        <f t="shared" si="1"/>
        <v>859434982832.04773</v>
      </c>
      <c r="D130" s="139">
        <f t="shared" si="3"/>
        <v>838270990127.22742</v>
      </c>
      <c r="E130" s="139">
        <f t="shared" si="5"/>
        <v>819972730981.26929</v>
      </c>
      <c r="F130" s="139">
        <f t="shared" si="5"/>
        <v>813905848559.61621</v>
      </c>
      <c r="G130" s="139">
        <f t="shared" si="5"/>
        <v>826857297837.94543</v>
      </c>
      <c r="H130" s="139">
        <f t="shared" si="5"/>
        <v>835022772821.35083</v>
      </c>
      <c r="I130" s="139">
        <f t="shared" si="5"/>
        <v>835779268754.92651</v>
      </c>
      <c r="J130" s="139">
        <f t="shared" si="5"/>
        <v>842160205168.84119</v>
      </c>
      <c r="K130" s="139">
        <f t="shared" si="5"/>
        <v>862040609646.79028</v>
      </c>
      <c r="L130" s="139">
        <f t="shared" si="5"/>
        <v>875164401584.26819</v>
      </c>
      <c r="M130" s="139">
        <f t="shared" si="5"/>
        <v>876476375263.08521</v>
      </c>
      <c r="N130" s="139">
        <f t="shared" si="5"/>
        <v>875446883427.38123</v>
      </c>
      <c r="O130" s="139">
        <f t="shared" si="5"/>
        <v>876758784735.18945</v>
      </c>
      <c r="P130" s="139">
        <f t="shared" si="5"/>
        <v>877766624588.78174</v>
      </c>
      <c r="Q130" s="139">
        <f t="shared" si="5"/>
        <v>882036947735.03992</v>
      </c>
      <c r="R130" s="139">
        <f t="shared" si="5"/>
        <v>889638110964.50244</v>
      </c>
      <c r="S130" s="139">
        <f t="shared" si="5"/>
        <v>901069471864.39233</v>
      </c>
      <c r="T130" s="139">
        <f t="shared" si="5"/>
        <v>914166253399.0896</v>
      </c>
      <c r="U130" s="139">
        <f t="shared" si="5"/>
        <v>925200430932.32898</v>
      </c>
      <c r="V130" s="139">
        <f t="shared" si="5"/>
        <v>938105463699.85571</v>
      </c>
      <c r="W130" s="139">
        <f t="shared" si="5"/>
        <v>953242184059.77759</v>
      </c>
      <c r="X130" s="139">
        <f t="shared" si="5"/>
        <v>965132496982.24548</v>
      </c>
      <c r="Y130" s="139">
        <f t="shared" si="5"/>
        <v>975448340645.28455</v>
      </c>
      <c r="Z130" s="139">
        <f t="shared" si="5"/>
        <v>985734060172.55408</v>
      </c>
      <c r="AA130" s="139">
        <f t="shared" si="5"/>
        <v>997555147259.17358</v>
      </c>
      <c r="AB130" s="139">
        <f t="shared" si="5"/>
        <v>1009828740602.9564</v>
      </c>
      <c r="AC130" s="139">
        <f t="shared" ref="E130:AF139" si="6">AB130*(1+AC85)</f>
        <v>1021786542457.0635</v>
      </c>
      <c r="AD130" s="139">
        <f t="shared" si="6"/>
        <v>1031896950927.4176</v>
      </c>
      <c r="AE130" s="139">
        <f t="shared" si="6"/>
        <v>1040874969631.4082</v>
      </c>
      <c r="AF130" s="139">
        <f t="shared" si="6"/>
        <v>1054648447978.1025</v>
      </c>
    </row>
    <row r="131" spans="1:32" x14ac:dyDescent="0.25">
      <c r="B131" s="1" t="s">
        <v>19</v>
      </c>
      <c r="C131" s="139">
        <f t="shared" si="1"/>
        <v>2592282902955.5835</v>
      </c>
      <c r="D131" s="139">
        <f t="shared" si="3"/>
        <v>2654161311706.1343</v>
      </c>
      <c r="E131" s="139">
        <f t="shared" si="6"/>
        <v>2717516772774.2139</v>
      </c>
      <c r="F131" s="139">
        <f t="shared" si="6"/>
        <v>2782384543749.5493</v>
      </c>
      <c r="G131" s="139">
        <f t="shared" si="6"/>
        <v>2848800723828.9116</v>
      </c>
      <c r="H131" s="139">
        <f t="shared" si="6"/>
        <v>2916802273905.4741</v>
      </c>
      <c r="I131" s="139">
        <f t="shared" si="6"/>
        <v>2986427037137.7114</v>
      </c>
      <c r="J131" s="139">
        <f t="shared" si="6"/>
        <v>3057713760009.2817</v>
      </c>
      <c r="K131" s="139">
        <f t="shared" si="6"/>
        <v>3130702113891.6128</v>
      </c>
      <c r="L131" s="139">
        <f t="shared" si="6"/>
        <v>3205432717121.1934</v>
      </c>
      <c r="M131" s="139">
        <f t="shared" si="6"/>
        <v>3281947157603.854</v>
      </c>
      <c r="N131" s="139">
        <f t="shared" si="6"/>
        <v>3360288015958.6182</v>
      </c>
      <c r="O131" s="139">
        <f t="shared" si="6"/>
        <v>3440498889214.0005</v>
      </c>
      <c r="P131" s="139">
        <f t="shared" si="6"/>
        <v>3522624415069.9443</v>
      </c>
      <c r="Q131" s="139">
        <f t="shared" si="6"/>
        <v>3606710296738.8955</v>
      </c>
      <c r="R131" s="139">
        <f t="shared" si="6"/>
        <v>3692803328379.8384</v>
      </c>
      <c r="S131" s="139">
        <f t="shared" si="6"/>
        <v>3780951421139.4492</v>
      </c>
      <c r="T131" s="139">
        <f t="shared" si="6"/>
        <v>3871203629814.8584</v>
      </c>
      <c r="U131" s="139">
        <f t="shared" si="6"/>
        <v>3963610180152.8579</v>
      </c>
      <c r="V131" s="139">
        <f t="shared" si="6"/>
        <v>4058222496800.7471</v>
      </c>
      <c r="W131" s="139">
        <f t="shared" si="6"/>
        <v>4155093231924.3745</v>
      </c>
      <c r="X131" s="139">
        <f t="shared" si="6"/>
        <v>4254276294509.2954</v>
      </c>
      <c r="Y131" s="139">
        <f t="shared" si="6"/>
        <v>4355826880361.3579</v>
      </c>
      <c r="Z131" s="139">
        <f t="shared" si="6"/>
        <v>4459801502823.4092</v>
      </c>
      <c r="AA131" s="139">
        <f t="shared" si="6"/>
        <v>4566258024225.2158</v>
      </c>
      <c r="AB131" s="139">
        <f t="shared" si="6"/>
        <v>4675255688084.1025</v>
      </c>
      <c r="AC131" s="139">
        <f t="shared" si="6"/>
        <v>4786855152074.2266</v>
      </c>
      <c r="AD131" s="139">
        <f t="shared" si="6"/>
        <v>4901118521782.8389</v>
      </c>
      <c r="AE131" s="139">
        <f t="shared" si="6"/>
        <v>5018109385272.3125</v>
      </c>
      <c r="AF131" s="139">
        <f t="shared" si="6"/>
        <v>5137892848467.1768</v>
      </c>
    </row>
    <row r="132" spans="1:32" x14ac:dyDescent="0.25">
      <c r="B132" s="1" t="s">
        <v>20</v>
      </c>
      <c r="C132" s="139">
        <f t="shared" si="1"/>
        <v>657713899479.64709</v>
      </c>
      <c r="D132" s="139">
        <f t="shared" si="3"/>
        <v>667753244441.30444</v>
      </c>
      <c r="E132" s="139">
        <f t="shared" si="6"/>
        <v>677945829964.45642</v>
      </c>
      <c r="F132" s="139">
        <f t="shared" si="6"/>
        <v>688293995113.03381</v>
      </c>
      <c r="G132" s="139">
        <f t="shared" si="6"/>
        <v>698800114654.43909</v>
      </c>
      <c r="H132" s="139">
        <f t="shared" si="6"/>
        <v>709466599604.52441</v>
      </c>
      <c r="I132" s="139">
        <f t="shared" si="6"/>
        <v>720295897780.88782</v>
      </c>
      <c r="J132" s="139">
        <f t="shared" si="6"/>
        <v>731290494364.61523</v>
      </c>
      <c r="K132" s="139">
        <f t="shared" si="6"/>
        <v>742452912470.59668</v>
      </c>
      <c r="L132" s="139">
        <f t="shared" si="6"/>
        <v>753785713726.54785</v>
      </c>
      <c r="M132" s="139">
        <f t="shared" si="6"/>
        <v>765291498860.86987</v>
      </c>
      <c r="N132" s="139">
        <f t="shared" si="6"/>
        <v>776972908299.48218</v>
      </c>
      <c r="O132" s="139">
        <f t="shared" si="6"/>
        <v>788832622771.76538</v>
      </c>
      <c r="P132" s="139">
        <f t="shared" si="6"/>
        <v>800873363925.75354</v>
      </c>
      <c r="Q132" s="139">
        <f t="shared" si="6"/>
        <v>813097894952.71619</v>
      </c>
      <c r="R132" s="139">
        <f t="shared" si="6"/>
        <v>825509021221.27441</v>
      </c>
      <c r="S132" s="139">
        <f t="shared" si="6"/>
        <v>838109590921.19592</v>
      </c>
      <c r="T132" s="139">
        <f t="shared" si="6"/>
        <v>850902495717.01697</v>
      </c>
      <c r="U132" s="139">
        <f t="shared" si="6"/>
        <v>863890671411.64148</v>
      </c>
      <c r="V132" s="139">
        <f t="shared" si="6"/>
        <v>877077098620.06873</v>
      </c>
      <c r="W132" s="139">
        <f t="shared" si="6"/>
        <v>890464803453.4054</v>
      </c>
      <c r="X132" s="139">
        <f t="shared" si="6"/>
        <v>904056858213.31812</v>
      </c>
      <c r="Y132" s="139">
        <f t="shared" si="6"/>
        <v>917856382097.08618</v>
      </c>
      <c r="Z132" s="139">
        <f t="shared" si="6"/>
        <v>931866541913.41602</v>
      </c>
      <c r="AA132" s="139">
        <f t="shared" si="6"/>
        <v>946090552809.18237</v>
      </c>
      <c r="AB132" s="139">
        <f t="shared" si="6"/>
        <v>960531679007.26172</v>
      </c>
      <c r="AC132" s="139">
        <f t="shared" si="6"/>
        <v>975193234555.62854</v>
      </c>
      <c r="AD132" s="139">
        <f t="shared" si="6"/>
        <v>990078584087.88562</v>
      </c>
      <c r="AE132" s="139">
        <f t="shared" si="6"/>
        <v>1005191143595.4031</v>
      </c>
      <c r="AF132" s="139">
        <f t="shared" si="6"/>
        <v>1020534381211.2433</v>
      </c>
    </row>
    <row r="133" spans="1:32" x14ac:dyDescent="0.25">
      <c r="B133" s="1" t="s">
        <v>21</v>
      </c>
      <c r="C133" s="139">
        <f t="shared" si="1"/>
        <v>583371435147.80225</v>
      </c>
      <c r="D133" s="139">
        <f t="shared" si="3"/>
        <v>595058698479.55334</v>
      </c>
      <c r="E133" s="139">
        <f t="shared" si="6"/>
        <v>606980104444.89282</v>
      </c>
      <c r="F133" s="139">
        <f t="shared" si="6"/>
        <v>619140343857.34192</v>
      </c>
      <c r="G133" s="139">
        <f t="shared" si="6"/>
        <v>631544201506.17993</v>
      </c>
      <c r="H133" s="139">
        <f t="shared" si="6"/>
        <v>644196558039.15479</v>
      </c>
      <c r="I133" s="139">
        <f t="shared" si="6"/>
        <v>657102391882.91125</v>
      </c>
      <c r="J133" s="139">
        <f t="shared" si="6"/>
        <v>670266781201.89355</v>
      </c>
      <c r="K133" s="139">
        <f t="shared" si="6"/>
        <v>683694905896.49231</v>
      </c>
      <c r="L133" s="139">
        <f t="shared" si="6"/>
        <v>697392049641.22266</v>
      </c>
      <c r="M133" s="139">
        <f t="shared" si="6"/>
        <v>711363601963.73499</v>
      </c>
      <c r="N133" s="139">
        <f t="shared" si="6"/>
        <v>725615060365.47656</v>
      </c>
      <c r="O133" s="139">
        <f t="shared" si="6"/>
        <v>740152032484.83862</v>
      </c>
      <c r="P133" s="139">
        <f t="shared" si="6"/>
        <v>754980238303.64001</v>
      </c>
      <c r="Q133" s="139">
        <f t="shared" si="6"/>
        <v>770105512397.81519</v>
      </c>
      <c r="R133" s="139">
        <f t="shared" si="6"/>
        <v>785533806233.19312</v>
      </c>
      <c r="S133" s="139">
        <f t="shared" si="6"/>
        <v>801271190507.26904</v>
      </c>
      <c r="T133" s="139">
        <f t="shared" si="6"/>
        <v>817323857537.89172</v>
      </c>
      <c r="U133" s="139">
        <f t="shared" si="6"/>
        <v>833698123699.80591</v>
      </c>
      <c r="V133" s="139">
        <f t="shared" si="6"/>
        <v>850400431910.00793</v>
      </c>
      <c r="W133" s="139">
        <f t="shared" si="6"/>
        <v>867437354162.89307</v>
      </c>
      <c r="X133" s="139">
        <f t="shared" si="6"/>
        <v>884815594116.1925</v>
      </c>
      <c r="Y133" s="139">
        <f t="shared" si="6"/>
        <v>902541989728.71643</v>
      </c>
      <c r="Z133" s="139">
        <f t="shared" si="6"/>
        <v>920623515950.94165</v>
      </c>
      <c r="AA133" s="139">
        <f t="shared" si="6"/>
        <v>939067287469.50293</v>
      </c>
      <c r="AB133" s="139">
        <f t="shared" si="6"/>
        <v>957880561506.66699</v>
      </c>
      <c r="AC133" s="139">
        <f t="shared" si="6"/>
        <v>977070740675.8916</v>
      </c>
      <c r="AD133" s="139">
        <f t="shared" si="6"/>
        <v>996645375894.59253</v>
      </c>
      <c r="AE133" s="139">
        <f t="shared" si="6"/>
        <v>1016612169355.2649</v>
      </c>
      <c r="AF133" s="139">
        <f t="shared" si="6"/>
        <v>1036978977556.1284</v>
      </c>
    </row>
    <row r="134" spans="1:32" x14ac:dyDescent="0.25">
      <c r="B134" s="1" t="s">
        <v>22</v>
      </c>
      <c r="C134" s="139">
        <f t="shared" si="1"/>
        <v>461033639532.33667</v>
      </c>
      <c r="D134" s="139">
        <f t="shared" si="3"/>
        <v>472644988510.28534</v>
      </c>
      <c r="E134" s="139">
        <f t="shared" si="6"/>
        <v>484548774771.60553</v>
      </c>
      <c r="F134" s="139">
        <f t="shared" si="6"/>
        <v>496752363486.77551</v>
      </c>
      <c r="G134" s="139">
        <f t="shared" si="6"/>
        <v>509263305321.55499</v>
      </c>
      <c r="H134" s="139">
        <f t="shared" si="6"/>
        <v>522089341108.771</v>
      </c>
      <c r="I134" s="139">
        <f t="shared" si="6"/>
        <v>535238406637.76483</v>
      </c>
      <c r="J134" s="139">
        <f t="shared" si="6"/>
        <v>548718637564.46356</v>
      </c>
      <c r="K134" s="139">
        <f t="shared" si="6"/>
        <v>562538374445.11401</v>
      </c>
      <c r="L134" s="139">
        <f t="shared" si="6"/>
        <v>576706167896.79346</v>
      </c>
      <c r="M134" s="139">
        <f t="shared" si="6"/>
        <v>591230783887.89063</v>
      </c>
      <c r="N134" s="139">
        <f t="shared" si="6"/>
        <v>606121209161.82971</v>
      </c>
      <c r="O134" s="139">
        <f t="shared" si="6"/>
        <v>621386656797.39343</v>
      </c>
      <c r="P134" s="139">
        <f t="shared" si="6"/>
        <v>637036571909.08521</v>
      </c>
      <c r="Q134" s="139">
        <f t="shared" si="6"/>
        <v>653080637491.05811</v>
      </c>
      <c r="R134" s="139">
        <f t="shared" si="6"/>
        <v>669528780408.22583</v>
      </c>
      <c r="S134" s="139">
        <f t="shared" si="6"/>
        <v>686391177538.26221</v>
      </c>
      <c r="T134" s="139">
        <f t="shared" si="6"/>
        <v>703678262068.29004</v>
      </c>
      <c r="U134" s="139">
        <f t="shared" si="6"/>
        <v>721400729950.1554</v>
      </c>
      <c r="V134" s="139">
        <f t="shared" si="6"/>
        <v>739569546518.28052</v>
      </c>
      <c r="W134" s="139">
        <f t="shared" si="6"/>
        <v>758195953274.1908</v>
      </c>
      <c r="X134" s="139">
        <f t="shared" si="6"/>
        <v>777291474841.91284</v>
      </c>
      <c r="Y134" s="139">
        <f t="shared" si="6"/>
        <v>796867926098.54797</v>
      </c>
      <c r="Z134" s="139">
        <f t="shared" si="6"/>
        <v>816937419484.43237</v>
      </c>
      <c r="AA134" s="139">
        <f t="shared" si="6"/>
        <v>837512372497.40723</v>
      </c>
      <c r="AB134" s="139">
        <f t="shared" si="6"/>
        <v>858605515375.83496</v>
      </c>
      <c r="AC134" s="139">
        <f t="shared" si="6"/>
        <v>880229898975.11682</v>
      </c>
      <c r="AD134" s="139">
        <f t="shared" si="6"/>
        <v>902398902842.5835</v>
      </c>
      <c r="AE134" s="139">
        <f t="shared" si="6"/>
        <v>925126243495.75574</v>
      </c>
      <c r="AF134" s="139">
        <f t="shared" si="6"/>
        <v>948425982909.09741</v>
      </c>
    </row>
    <row r="135" spans="1:32" x14ac:dyDescent="0.25">
      <c r="B135" s="1" t="s">
        <v>23</v>
      </c>
      <c r="C135" s="139">
        <f t="shared" si="1"/>
        <v>324209699102.93652</v>
      </c>
      <c r="D135" s="139">
        <f t="shared" si="3"/>
        <v>330395620161.82056</v>
      </c>
      <c r="E135" s="139">
        <f t="shared" si="6"/>
        <v>336699568594.50812</v>
      </c>
      <c r="F135" s="139">
        <f t="shared" si="6"/>
        <v>343123796363.29132</v>
      </c>
      <c r="G135" s="139">
        <f t="shared" si="6"/>
        <v>349670598397.90289</v>
      </c>
      <c r="H135" s="139">
        <f t="shared" si="6"/>
        <v>356342313415.3349</v>
      </c>
      <c r="I135" s="139">
        <f t="shared" si="6"/>
        <v>363141324755.2995</v>
      </c>
      <c r="J135" s="139">
        <f t="shared" si="6"/>
        <v>370070061231.63062</v>
      </c>
      <c r="K135" s="139">
        <f t="shared" si="6"/>
        <v>377130997999.93011</v>
      </c>
      <c r="L135" s="139">
        <f t="shared" si="6"/>
        <v>384326657441.7688</v>
      </c>
      <c r="M135" s="139">
        <f t="shared" si="6"/>
        <v>391659610065.75775</v>
      </c>
      <c r="N135" s="139">
        <f t="shared" si="6"/>
        <v>399132475425.81238</v>
      </c>
      <c r="O135" s="139">
        <f t="shared" si="6"/>
        <v>406747923056.93689</v>
      </c>
      <c r="P135" s="139">
        <f t="shared" si="6"/>
        <v>414508673428.86322</v>
      </c>
      <c r="Q135" s="139">
        <f t="shared" si="6"/>
        <v>422417498917.88593</v>
      </c>
      <c r="R135" s="139">
        <f t="shared" si="6"/>
        <v>430477224797.2392</v>
      </c>
      <c r="S135" s="139">
        <f t="shared" si="6"/>
        <v>438690730246.37054</v>
      </c>
      <c r="T135" s="139">
        <f t="shared" si="6"/>
        <v>447060949379.47131</v>
      </c>
      <c r="U135" s="139">
        <f t="shared" si="6"/>
        <v>455590872293.63159</v>
      </c>
      <c r="V135" s="139">
        <f t="shared" si="6"/>
        <v>464283546136.99408</v>
      </c>
      <c r="W135" s="139">
        <f t="shared" si="6"/>
        <v>473142076197.2879</v>
      </c>
      <c r="X135" s="139">
        <f t="shared" si="6"/>
        <v>482169627011.13214</v>
      </c>
      <c r="Y135" s="139">
        <f t="shared" si="6"/>
        <v>491369423494.50452</v>
      </c>
      <c r="Z135" s="139">
        <f t="shared" si="6"/>
        <v>500744752094.77966</v>
      </c>
      <c r="AA135" s="139">
        <f t="shared" si="6"/>
        <v>510298961964.74805</v>
      </c>
      <c r="AB135" s="139">
        <f t="shared" si="6"/>
        <v>520035466159.03546</v>
      </c>
      <c r="AC135" s="139">
        <f t="shared" si="6"/>
        <v>529957742853.34985</v>
      </c>
      <c r="AD135" s="139">
        <f t="shared" si="6"/>
        <v>540069336586.99176</v>
      </c>
      <c r="AE135" s="139">
        <f t="shared" si="6"/>
        <v>550373859529.07153</v>
      </c>
      <c r="AF135" s="139">
        <f t="shared" si="6"/>
        <v>560874992768.88623</v>
      </c>
    </row>
    <row r="136" spans="1:32" x14ac:dyDescent="0.25">
      <c r="B136" s="1" t="s">
        <v>24</v>
      </c>
      <c r="C136" s="139">
        <f t="shared" si="1"/>
        <v>696860197571.68677</v>
      </c>
      <c r="D136" s="139">
        <f t="shared" si="3"/>
        <v>721663967350.255</v>
      </c>
      <c r="E136" s="139">
        <f t="shared" si="6"/>
        <v>747350592825.52124</v>
      </c>
      <c r="F136" s="139">
        <f t="shared" si="6"/>
        <v>773951498018.43665</v>
      </c>
      <c r="G136" s="139">
        <f t="shared" si="6"/>
        <v>801499225444.28455</v>
      </c>
      <c r="H136" s="139">
        <f t="shared" si="6"/>
        <v>830027475923.93066</v>
      </c>
      <c r="I136" s="139">
        <f t="shared" si="6"/>
        <v>859571149812.1001</v>
      </c>
      <c r="J136" s="139">
        <f t="shared" si="6"/>
        <v>890166389693.11694</v>
      </c>
      <c r="K136" s="139">
        <f t="shared" si="6"/>
        <v>921850624596.33936</v>
      </c>
      <c r="L136" s="139">
        <f t="shared" si="6"/>
        <v>954662615785.38232</v>
      </c>
      <c r="M136" s="139">
        <f t="shared" si="6"/>
        <v>988642504177.14319</v>
      </c>
      <c r="N136" s="139">
        <f t="shared" si="6"/>
        <v>1023831859448.6422</v>
      </c>
      <c r="O136" s="139">
        <f t="shared" si="6"/>
        <v>1060273730891.7521</v>
      </c>
      <c r="P136" s="139">
        <f t="shared" si="6"/>
        <v>1098012700078.0317</v>
      </c>
      <c r="Q136" s="139">
        <f t="shared" si="6"/>
        <v>1137094935398.0908</v>
      </c>
      <c r="R136" s="139">
        <f t="shared" si="6"/>
        <v>1177568248542.208</v>
      </c>
      <c r="S136" s="139">
        <f t="shared" si="6"/>
        <v>1219482152991.2966</v>
      </c>
      <c r="T136" s="139">
        <f t="shared" si="6"/>
        <v>1262887924589.7773</v>
      </c>
      <c r="U136" s="139">
        <f t="shared" si="6"/>
        <v>1307838664274.4561</v>
      </c>
      <c r="V136" s="139">
        <f t="shared" si="6"/>
        <v>1354389363036.1497</v>
      </c>
      <c r="W136" s="139">
        <f t="shared" si="6"/>
        <v>1402596969193.5303</v>
      </c>
      <c r="X136" s="139">
        <f t="shared" si="6"/>
        <v>1452520458061.4895</v>
      </c>
      <c r="Y136" s="139">
        <f t="shared" si="6"/>
        <v>1504220904099.2493</v>
      </c>
      <c r="Z136" s="139">
        <f t="shared" si="6"/>
        <v>1557761555626.4868</v>
      </c>
      <c r="AA136" s="139">
        <f t="shared" si="6"/>
        <v>1613207912198.8738</v>
      </c>
      <c r="AB136" s="139">
        <f t="shared" si="6"/>
        <v>1670627804737.6917</v>
      </c>
      <c r="AC136" s="139">
        <f t="shared" si="6"/>
        <v>1730091478511.5491</v>
      </c>
      <c r="AD136" s="139">
        <f t="shared" si="6"/>
        <v>1791671679071.7178</v>
      </c>
      <c r="AE136" s="139">
        <f t="shared" si="6"/>
        <v>1855443741246.2173</v>
      </c>
      <c r="AF136" s="139">
        <f t="shared" si="6"/>
        <v>1921485681301.5212</v>
      </c>
    </row>
    <row r="137" spans="1:32" x14ac:dyDescent="0.25">
      <c r="B137" s="1" t="s">
        <v>25</v>
      </c>
      <c r="C137" s="139">
        <f t="shared" si="1"/>
        <v>1569774941801.6753</v>
      </c>
      <c r="D137" s="139">
        <f t="shared" si="3"/>
        <v>1590740855924.3784</v>
      </c>
      <c r="E137" s="139">
        <f t="shared" si="6"/>
        <v>1611986790796.1042</v>
      </c>
      <c r="F137" s="139">
        <f t="shared" si="6"/>
        <v>1633516486373.9768</v>
      </c>
      <c r="G137" s="139">
        <f t="shared" si="6"/>
        <v>1655333732565.9875</v>
      </c>
      <c r="H137" s="139">
        <f t="shared" si="6"/>
        <v>1677442369898.1387</v>
      </c>
      <c r="I137" s="139">
        <f t="shared" si="6"/>
        <v>1699846290190.498</v>
      </c>
      <c r="J137" s="139">
        <f t="shared" si="6"/>
        <v>1722549437242.2822</v>
      </c>
      <c r="K137" s="139">
        <f t="shared" si="6"/>
        <v>1745555807526.0901</v>
      </c>
      <c r="L137" s="139">
        <f t="shared" si="6"/>
        <v>1768869450891.4084</v>
      </c>
      <c r="M137" s="139">
        <f t="shared" si="6"/>
        <v>1792494471277.5139</v>
      </c>
      <c r="N137" s="139">
        <f t="shared" si="6"/>
        <v>1816435027435.8962</v>
      </c>
      <c r="O137" s="139">
        <f t="shared" si="6"/>
        <v>1840695333662.3298</v>
      </c>
      <c r="P137" s="139">
        <f t="shared" si="6"/>
        <v>1865279660538.7239</v>
      </c>
      <c r="Q137" s="139">
        <f t="shared" si="6"/>
        <v>1890192335684.8789</v>
      </c>
      <c r="R137" s="139">
        <f t="shared" si="6"/>
        <v>1915437744520.2859</v>
      </c>
      <c r="S137" s="139">
        <f t="shared" si="6"/>
        <v>1941020331036.0986</v>
      </c>
      <c r="T137" s="139">
        <f t="shared" si="6"/>
        <v>1966944598577.4165</v>
      </c>
      <c r="U137" s="139">
        <f t="shared" si="6"/>
        <v>1993215110636.0164</v>
      </c>
      <c r="V137" s="139">
        <f t="shared" si="6"/>
        <v>2019836491653.6709</v>
      </c>
      <c r="W137" s="139">
        <f t="shared" si="6"/>
        <v>2046813427836.1973</v>
      </c>
      <c r="X137" s="139">
        <f t="shared" si="6"/>
        <v>2074150667978.3774</v>
      </c>
      <c r="Y137" s="139">
        <f t="shared" si="6"/>
        <v>2101853024299.8965</v>
      </c>
      <c r="Z137" s="139">
        <f t="shared" si="6"/>
        <v>2129925373292.4458</v>
      </c>
      <c r="AA137" s="139">
        <f t="shared" si="6"/>
        <v>2158372656578.1396</v>
      </c>
      <c r="AB137" s="139">
        <f t="shared" si="6"/>
        <v>2187199881779.3972</v>
      </c>
      <c r="AC137" s="139">
        <f t="shared" si="6"/>
        <v>2216412123400.4429</v>
      </c>
      <c r="AD137" s="139">
        <f t="shared" si="6"/>
        <v>2246014523720.5791</v>
      </c>
      <c r="AE137" s="139">
        <f t="shared" si="6"/>
        <v>2276012293699.3911</v>
      </c>
      <c r="AF137" s="139">
        <f t="shared" si="6"/>
        <v>2306410713894.04</v>
      </c>
    </row>
    <row r="138" spans="1:32" x14ac:dyDescent="0.25">
      <c r="B138" s="1" t="s">
        <v>26</v>
      </c>
      <c r="C138" s="139">
        <f t="shared" si="1"/>
        <v>2643365196088.1274</v>
      </c>
      <c r="D138" s="139">
        <f t="shared" si="3"/>
        <v>2691278833632.4209</v>
      </c>
      <c r="E138" s="139">
        <f t="shared" si="6"/>
        <v>2740060953770.8423</v>
      </c>
      <c r="F138" s="139">
        <f t="shared" si="6"/>
        <v>2789727298618.8926</v>
      </c>
      <c r="G138" s="139">
        <f t="shared" si="6"/>
        <v>2840293895633.6587</v>
      </c>
      <c r="H138" s="139">
        <f t="shared" si="6"/>
        <v>2891777062785.9146</v>
      </c>
      <c r="I138" s="139">
        <f t="shared" si="6"/>
        <v>2944193413825.9722</v>
      </c>
      <c r="J138" s="139">
        <f t="shared" si="6"/>
        <v>2997559863644.9819</v>
      </c>
      <c r="K138" s="139">
        <f t="shared" si="6"/>
        <v>3051893633733.4111</v>
      </c>
      <c r="L138" s="139">
        <f t="shared" si="6"/>
        <v>3107212257738.4634</v>
      </c>
      <c r="M138" s="139">
        <f t="shared" si="6"/>
        <v>3163533587122.231</v>
      </c>
      <c r="N138" s="139">
        <f t="shared" si="6"/>
        <v>3220875796922.4087</v>
      </c>
      <c r="O138" s="139">
        <f t="shared" si="6"/>
        <v>3279257391617.4243</v>
      </c>
      <c r="P138" s="139">
        <f t="shared" si="6"/>
        <v>3338697211097.8818</v>
      </c>
      <c r="Q138" s="139">
        <f t="shared" si="6"/>
        <v>3399214436746.2422</v>
      </c>
      <c r="R138" s="139">
        <f t="shared" si="6"/>
        <v>3460828597626.7051</v>
      </c>
      <c r="S138" s="139">
        <f t="shared" si="6"/>
        <v>3523559576787.2871</v>
      </c>
      <c r="T138" s="139">
        <f t="shared" si="6"/>
        <v>3587427617676.1338</v>
      </c>
      <c r="U138" s="139">
        <f t="shared" si="6"/>
        <v>3652453330674.1318</v>
      </c>
      <c r="V138" s="139">
        <f t="shared" si="6"/>
        <v>3718657699745.9316</v>
      </c>
      <c r="W138" s="139">
        <f t="shared" si="6"/>
        <v>3786062089211.5269</v>
      </c>
      <c r="X138" s="139">
        <f t="shared" si="6"/>
        <v>3854688250640.5752</v>
      </c>
      <c r="Y138" s="139">
        <f t="shared" si="6"/>
        <v>3924558329871.6865</v>
      </c>
      <c r="Z138" s="139">
        <f t="shared" si="6"/>
        <v>3995694874158.9409</v>
      </c>
      <c r="AA138" s="139">
        <f t="shared" si="6"/>
        <v>4068120839447.9463</v>
      </c>
      <c r="AB138" s="139">
        <f t="shared" si="6"/>
        <v>4141859597783.7803</v>
      </c>
      <c r="AC138" s="139">
        <f t="shared" si="6"/>
        <v>4216934944853.2095</v>
      </c>
      <c r="AD138" s="139">
        <f t="shared" si="6"/>
        <v>4293371107663.6191</v>
      </c>
      <c r="AE138" s="139">
        <f t="shared" si="6"/>
        <v>4371192752361.1304</v>
      </c>
      <c r="AF138" s="139">
        <f t="shared" si="6"/>
        <v>4450424992190.4287</v>
      </c>
    </row>
    <row r="139" spans="1:32" x14ac:dyDescent="0.25">
      <c r="B139" s="1" t="s">
        <v>27</v>
      </c>
      <c r="C139" s="139">
        <f t="shared" si="1"/>
        <v>2148197273528.4346</v>
      </c>
      <c r="D139" s="139">
        <f t="shared" si="3"/>
        <v>2194417706766.1663</v>
      </c>
      <c r="E139" s="139">
        <f t="shared" si="6"/>
        <v>2241632614987.6479</v>
      </c>
      <c r="F139" s="139">
        <f t="shared" si="6"/>
        <v>2289863395233.6255</v>
      </c>
      <c r="G139" s="139">
        <f t="shared" si="6"/>
        <v>2339131904921.7886</v>
      </c>
      <c r="H139" s="139">
        <f t="shared" si="6"/>
        <v>2389460471752.2012</v>
      </c>
      <c r="I139" s="139">
        <f t="shared" si="6"/>
        <v>2440871903825.8579</v>
      </c>
      <c r="J139" s="139">
        <f t="shared" si="6"/>
        <v>2493389499980.9507</v>
      </c>
      <c r="K139" s="139">
        <f t="shared" si="6"/>
        <v>2547037060351.5303</v>
      </c>
      <c r="L139" s="139">
        <f t="shared" si="6"/>
        <v>2601838897153.3438</v>
      </c>
      <c r="M139" s="139">
        <f t="shared" si="6"/>
        <v>2657819845701.7441</v>
      </c>
      <c r="N139" s="139">
        <f t="shared" si="6"/>
        <v>2715005275666.6563</v>
      </c>
      <c r="O139" s="139">
        <f t="shared" si="6"/>
        <v>2773421102569.7056</v>
      </c>
      <c r="P139" s="139">
        <f t="shared" si="6"/>
        <v>2833093799528.7183</v>
      </c>
      <c r="Q139" s="139">
        <f t="shared" si="6"/>
        <v>2894050409254.9131</v>
      </c>
      <c r="R139" s="139">
        <f t="shared" si="6"/>
        <v>2956318556308.2271</v>
      </c>
      <c r="S139" s="139">
        <f t="shared" si="6"/>
        <v>3019926459616.3228</v>
      </c>
      <c r="T139" s="139">
        <f t="shared" si="6"/>
        <v>3084902945262.9556</v>
      </c>
      <c r="U139" s="139">
        <f t="shared" si="6"/>
        <v>3151277459551.4922</v>
      </c>
      <c r="V139" s="139">
        <f t="shared" si="6"/>
        <v>3219080082349.5054</v>
      </c>
      <c r="W139" s="139">
        <f t="shared" si="6"/>
        <v>3288341540720.4873</v>
      </c>
      <c r="X139" s="139">
        <f t="shared" si="6"/>
        <v>3359093222848.8647</v>
      </c>
      <c r="Y139" s="139">
        <f t="shared" si="6"/>
        <v>3431367192264.6201</v>
      </c>
      <c r="Z139" s="139">
        <f t="shared" si="6"/>
        <v>3505196202373.9702</v>
      </c>
      <c r="AA139" s="139">
        <f t="shared" si="6"/>
        <v>3580613711302.6875</v>
      </c>
      <c r="AB139" s="139">
        <f t="shared" si="6"/>
        <v>3657653897058.7847</v>
      </c>
      <c r="AC139" s="139">
        <f t="shared" si="6"/>
        <v>3736351673021.4434</v>
      </c>
      <c r="AD139" s="139">
        <f t="shared" si="6"/>
        <v>3816742703763.1963</v>
      </c>
      <c r="AE139" s="139">
        <f t="shared" si="6"/>
        <v>3898863421212.5435</v>
      </c>
      <c r="AF139" s="139">
        <f t="shared" ref="E139:AF144" si="7">AE139*(1+AF94)</f>
        <v>3982751041164.3164</v>
      </c>
    </row>
    <row r="140" spans="1:32" x14ac:dyDescent="0.25">
      <c r="B140" s="1" t="s">
        <v>28</v>
      </c>
      <c r="C140" s="139">
        <f t="shared" si="1"/>
        <v>2380252692024.9468</v>
      </c>
      <c r="D140" s="139">
        <f t="shared" si="3"/>
        <v>2397392040461.9609</v>
      </c>
      <c r="E140" s="139">
        <f t="shared" si="7"/>
        <v>2414654803217.896</v>
      </c>
      <c r="F140" s="139">
        <f t="shared" si="7"/>
        <v>2432041868955.1279</v>
      </c>
      <c r="G140" s="139">
        <f t="shared" si="7"/>
        <v>2449554132734.9736</v>
      </c>
      <c r="H140" s="139">
        <f t="shared" si="7"/>
        <v>2467192496063.7661</v>
      </c>
      <c r="I140" s="139">
        <f t="shared" si="7"/>
        <v>2484957866939.2632</v>
      </c>
      <c r="J140" s="139">
        <f t="shared" si="7"/>
        <v>2502851159897.3896</v>
      </c>
      <c r="K140" s="139">
        <f t="shared" si="7"/>
        <v>2520873296059.3164</v>
      </c>
      <c r="L140" s="139">
        <f t="shared" si="7"/>
        <v>2539025203178.8789</v>
      </c>
      <c r="M140" s="139">
        <f t="shared" si="7"/>
        <v>2557307815690.3354</v>
      </c>
      <c r="N140" s="139">
        <f t="shared" si="7"/>
        <v>2575722074756.4722</v>
      </c>
      <c r="O140" s="139">
        <f t="shared" si="7"/>
        <v>2594268928317.0513</v>
      </c>
      <c r="P140" s="139">
        <f t="shared" si="7"/>
        <v>2612949331137.6099</v>
      </c>
      <c r="Q140" s="139">
        <f t="shared" si="7"/>
        <v>2631764244858.6113</v>
      </c>
      <c r="R140" s="139">
        <f t="shared" si="7"/>
        <v>2650714638044.9473</v>
      </c>
      <c r="S140" s="139">
        <f t="shared" si="7"/>
        <v>2669801486235.7988</v>
      </c>
      <c r="T140" s="139">
        <f t="shared" si="7"/>
        <v>2689025771994.8564</v>
      </c>
      <c r="U140" s="139">
        <f t="shared" si="7"/>
        <v>2708388484960.8999</v>
      </c>
      <c r="V140" s="139">
        <f t="shared" si="7"/>
        <v>2727890621898.7437</v>
      </c>
      <c r="W140" s="139">
        <f t="shared" si="7"/>
        <v>2747533186750.5498</v>
      </c>
      <c r="X140" s="139">
        <f t="shared" si="7"/>
        <v>2767317190687.5083</v>
      </c>
      <c r="Y140" s="139">
        <f t="shared" si="7"/>
        <v>2787243652161.8916</v>
      </c>
      <c r="Z140" s="139">
        <f t="shared" si="7"/>
        <v>2807313596959.4829</v>
      </c>
      <c r="AA140" s="139">
        <f t="shared" si="7"/>
        <v>2827528058252.3818</v>
      </c>
      <c r="AB140" s="139">
        <f t="shared" si="7"/>
        <v>2847888076652.1904</v>
      </c>
      <c r="AC140" s="139">
        <f t="shared" si="7"/>
        <v>2868394700263.5835</v>
      </c>
      <c r="AD140" s="139">
        <f t="shared" si="7"/>
        <v>2889048984738.2622</v>
      </c>
      <c r="AE140" s="139">
        <f t="shared" si="7"/>
        <v>2909851993329.2983</v>
      </c>
      <c r="AF140" s="139">
        <f t="shared" si="7"/>
        <v>2930804796945.8687</v>
      </c>
    </row>
    <row r="141" spans="1:32" x14ac:dyDescent="0.25">
      <c r="B141" s="1" t="s">
        <v>29</v>
      </c>
      <c r="C141" s="139">
        <f t="shared" si="1"/>
        <v>230647199033.10324</v>
      </c>
      <c r="D141" s="139">
        <f t="shared" si="3"/>
        <v>234387835307.02213</v>
      </c>
      <c r="E141" s="139">
        <f t="shared" si="7"/>
        <v>238189137220.03143</v>
      </c>
      <c r="F141" s="139">
        <f t="shared" si="7"/>
        <v>242052088647.46591</v>
      </c>
      <c r="G141" s="139">
        <f t="shared" si="7"/>
        <v>245977689421.15054</v>
      </c>
      <c r="H141" s="139">
        <f t="shared" si="7"/>
        <v>249966955588.18277</v>
      </c>
      <c r="I141" s="139">
        <f t="shared" si="7"/>
        <v>254020919673.91193</v>
      </c>
      <c r="J141" s="139">
        <f t="shared" si="7"/>
        <v>258140630949.18344</v>
      </c>
      <c r="K141" s="139">
        <f t="shared" si="7"/>
        <v>262327155701.91733</v>
      </c>
      <c r="L141" s="139">
        <f t="shared" si="7"/>
        <v>266581577513.09103</v>
      </c>
      <c r="M141" s="139">
        <f t="shared" si="7"/>
        <v>270904997537.19836</v>
      </c>
      <c r="N141" s="139">
        <f t="shared" si="7"/>
        <v>275298534787.25665</v>
      </c>
      <c r="O141" s="139">
        <f t="shared" si="7"/>
        <v>279763326424.4364</v>
      </c>
      <c r="P141" s="139">
        <f t="shared" si="7"/>
        <v>284300528052.38794</v>
      </c>
      <c r="Q141" s="139">
        <f t="shared" si="7"/>
        <v>288911314016.34161</v>
      </c>
      <c r="R141" s="139">
        <f t="shared" si="7"/>
        <v>293596877707.05865</v>
      </c>
      <c r="S141" s="139">
        <f t="shared" si="7"/>
        <v>298358431869.71173</v>
      </c>
      <c r="T141" s="139">
        <f t="shared" si="7"/>
        <v>303197208917.77472</v>
      </c>
      <c r="U141" s="139">
        <f t="shared" si="7"/>
        <v>308114461252.00323</v>
      </c>
      <c r="V141" s="139">
        <f t="shared" si="7"/>
        <v>313111461584.58826</v>
      </c>
      <c r="W141" s="139">
        <f t="shared" si="7"/>
        <v>318189503268.56714</v>
      </c>
      <c r="X141" s="139">
        <f t="shared" si="7"/>
        <v>323349900632.57678</v>
      </c>
      <c r="Y141" s="139">
        <f t="shared" si="7"/>
        <v>328593989321.03595</v>
      </c>
      <c r="Z141" s="139">
        <f t="shared" si="7"/>
        <v>333923126639.84454</v>
      </c>
      <c r="AA141" s="139">
        <f t="shared" si="7"/>
        <v>339338691907.68958</v>
      </c>
      <c r="AB141" s="139">
        <f t="shared" si="7"/>
        <v>344842086813.04852</v>
      </c>
      <c r="AC141" s="139">
        <f t="shared" si="7"/>
        <v>350434735776.98254</v>
      </c>
      <c r="AD141" s="139">
        <f t="shared" si="7"/>
        <v>356118086321.81366</v>
      </c>
      <c r="AE141" s="139">
        <f t="shared" si="7"/>
        <v>361893609445.78088</v>
      </c>
      <c r="AF141" s="139">
        <f t="shared" si="7"/>
        <v>367762800003.77258</v>
      </c>
    </row>
    <row r="142" spans="1:32" x14ac:dyDescent="0.25">
      <c r="B142" s="1" t="s">
        <v>30</v>
      </c>
      <c r="C142" s="139">
        <f t="shared" si="1"/>
        <v>1736118720593.6714</v>
      </c>
      <c r="D142" s="139">
        <f t="shared" si="3"/>
        <v>1784150181117.6157</v>
      </c>
      <c r="E142" s="139">
        <f t="shared" si="7"/>
        <v>1833510480028.4155</v>
      </c>
      <c r="F142" s="139">
        <f t="shared" si="7"/>
        <v>1884236380968.8816</v>
      </c>
      <c r="G142" s="139">
        <f t="shared" si="7"/>
        <v>1936365664684.7666</v>
      </c>
      <c r="H142" s="139">
        <f t="shared" si="7"/>
        <v>1989937157163.9353</v>
      </c>
      <c r="I142" s="139">
        <f t="shared" si="7"/>
        <v>2044990758554.0327</v>
      </c>
      <c r="J142" s="139">
        <f t="shared" si="7"/>
        <v>2101567472880.1885</v>
      </c>
      <c r="K142" s="139">
        <f t="shared" si="7"/>
        <v>2159709438584.8916</v>
      </c>
      <c r="L142" s="139">
        <f t="shared" si="7"/>
        <v>2219459959912.7813</v>
      </c>
      <c r="M142" s="139">
        <f t="shared" si="7"/>
        <v>2280863539163.728</v>
      </c>
      <c r="N142" s="139">
        <f t="shared" si="7"/>
        <v>2343965909838.2314</v>
      </c>
      <c r="O142" s="139">
        <f t="shared" si="7"/>
        <v>2408814070699.8159</v>
      </c>
      <c r="P142" s="139">
        <f t="shared" si="7"/>
        <v>2475456320779.7969</v>
      </c>
      <c r="Q142" s="139">
        <f t="shared" si="7"/>
        <v>2543942295350.4907</v>
      </c>
      <c r="R142" s="139">
        <f t="shared" si="7"/>
        <v>2614323002893.6572</v>
      </c>
      <c r="S142" s="139">
        <f t="shared" si="7"/>
        <v>2686650863091.7129</v>
      </c>
      <c r="T142" s="139">
        <f t="shared" si="7"/>
        <v>2760979745870.0083</v>
      </c>
      <c r="U142" s="139">
        <f t="shared" si="7"/>
        <v>2837365011519.248</v>
      </c>
      <c r="V142" s="139">
        <f t="shared" si="7"/>
        <v>2915863551927.9395</v>
      </c>
      <c r="W142" s="139">
        <f t="shared" si="7"/>
        <v>2996533832955.5776</v>
      </c>
      <c r="X142" s="139">
        <f t="shared" si="7"/>
        <v>3079435937978.1265</v>
      </c>
      <c r="Y142" s="139">
        <f t="shared" si="7"/>
        <v>3164631612638.229</v>
      </c>
      <c r="Z142" s="139">
        <f t="shared" si="7"/>
        <v>3252184310833.478</v>
      </c>
      <c r="AA142" s="139">
        <f t="shared" si="7"/>
        <v>3342159241976.9971</v>
      </c>
      <c r="AB142" s="139">
        <f t="shared" si="7"/>
        <v>3434623419565.5327</v>
      </c>
      <c r="AC142" s="139">
        <f t="shared" si="7"/>
        <v>3529645711091.2324</v>
      </c>
      <c r="AD142" s="139">
        <f t="shared" si="7"/>
        <v>3627296889334.2822</v>
      </c>
      <c r="AE142" s="139">
        <f t="shared" si="7"/>
        <v>3727649685074.6045</v>
      </c>
      <c r="AF142" s="139">
        <f t="shared" si="7"/>
        <v>3830778841261.8784</v>
      </c>
    </row>
    <row r="143" spans="1:32" x14ac:dyDescent="0.25">
      <c r="B143" s="1" t="s">
        <v>31</v>
      </c>
      <c r="C143" s="139">
        <f t="shared" si="1"/>
        <v>182721135550.06085</v>
      </c>
      <c r="D143" s="139">
        <f t="shared" si="3"/>
        <v>186556086742.98553</v>
      </c>
      <c r="E143" s="139">
        <f t="shared" si="7"/>
        <v>190471525891.5473</v>
      </c>
      <c r="F143" s="139">
        <f t="shared" si="7"/>
        <v>194469142276.95911</v>
      </c>
      <c r="G143" s="139">
        <f t="shared" si="7"/>
        <v>198550660635.06793</v>
      </c>
      <c r="H143" s="139">
        <f t="shared" si="7"/>
        <v>202717841900.47675</v>
      </c>
      <c r="I143" s="139">
        <f t="shared" si="7"/>
        <v>206972483966.28397</v>
      </c>
      <c r="J143" s="139">
        <f t="shared" si="7"/>
        <v>211316422459.76834</v>
      </c>
      <c r="K143" s="139">
        <f t="shared" si="7"/>
        <v>215751531534.35397</v>
      </c>
      <c r="L143" s="139">
        <f t="shared" si="7"/>
        <v>220279724678.19699</v>
      </c>
      <c r="M143" s="139">
        <f t="shared" si="7"/>
        <v>224902955539.74298</v>
      </c>
      <c r="N143" s="139">
        <f t="shared" si="7"/>
        <v>229623218770.61111</v>
      </c>
      <c r="O143" s="139">
        <f t="shared" si="7"/>
        <v>234442550886.1687</v>
      </c>
      <c r="P143" s="139">
        <f t="shared" si="7"/>
        <v>239363031144.1676</v>
      </c>
      <c r="Q143" s="139">
        <f t="shared" si="7"/>
        <v>244386782441.82138</v>
      </c>
      <c r="R143" s="139">
        <f t="shared" si="7"/>
        <v>249515972231.71033</v>
      </c>
      <c r="S143" s="139">
        <f t="shared" si="7"/>
        <v>254752813456.90945</v>
      </c>
      <c r="T143" s="139">
        <f t="shared" si="7"/>
        <v>260099565505.74307</v>
      </c>
      <c r="U143" s="139">
        <f t="shared" si="7"/>
        <v>265558535186.57761</v>
      </c>
      <c r="V143" s="139">
        <f t="shared" si="7"/>
        <v>271132077723.07349</v>
      </c>
      <c r="W143" s="139">
        <f t="shared" si="7"/>
        <v>276822597770.32538</v>
      </c>
      <c r="X143" s="139">
        <f t="shared" si="7"/>
        <v>282632550452.32898</v>
      </c>
      <c r="Y143" s="139">
        <f t="shared" si="7"/>
        <v>288564442421.22247</v>
      </c>
      <c r="Z143" s="139">
        <f t="shared" si="7"/>
        <v>294620832938.75909</v>
      </c>
      <c r="AA143" s="139">
        <f t="shared" si="7"/>
        <v>300804334980.47778</v>
      </c>
      <c r="AB143" s="139">
        <f t="shared" si="7"/>
        <v>307117616363.04803</v>
      </c>
      <c r="AC143" s="139">
        <f t="shared" si="7"/>
        <v>313563400895.2757</v>
      </c>
      <c r="AD143" s="139">
        <f t="shared" si="7"/>
        <v>320144469553.26575</v>
      </c>
      <c r="AE143" s="139">
        <f t="shared" si="7"/>
        <v>326863661680.24969</v>
      </c>
      <c r="AF143" s="139">
        <f t="shared" si="7"/>
        <v>333723876211.59479</v>
      </c>
    </row>
    <row r="144" spans="1:32" x14ac:dyDescent="0.25">
      <c r="B144" s="1" t="s">
        <v>32</v>
      </c>
      <c r="C144" s="139">
        <f t="shared" si="1"/>
        <v>13121795016.042315</v>
      </c>
      <c r="D144" s="139">
        <f t="shared" si="3"/>
        <v>13334604287.61249</v>
      </c>
      <c r="E144" s="139">
        <f t="shared" si="7"/>
        <v>13550864899.94899</v>
      </c>
      <c r="F144" s="139">
        <f t="shared" si="7"/>
        <v>13770632826.896364</v>
      </c>
      <c r="G144" s="139">
        <f t="shared" si="7"/>
        <v>13993964950.08297</v>
      </c>
      <c r="H144" s="139">
        <f t="shared" si="7"/>
        <v>14220919073.643415</v>
      </c>
      <c r="I144" s="139">
        <f t="shared" si="7"/>
        <v>14451553939.179766</v>
      </c>
      <c r="J144" s="139">
        <f t="shared" si="7"/>
        <v>14685929240.965384</v>
      </c>
      <c r="K144" s="139">
        <f t="shared" si="7"/>
        <v>14924105641.395361</v>
      </c>
      <c r="L144" s="139">
        <f t="shared" si="7"/>
        <v>15166144786.687511</v>
      </c>
      <c r="M144" s="139">
        <f t="shared" si="7"/>
        <v>15412109322.838011</v>
      </c>
      <c r="N144" s="139">
        <f t="shared" si="7"/>
        <v>15662062911.835798</v>
      </c>
      <c r="O144" s="139">
        <f t="shared" si="7"/>
        <v>15916070248.139952</v>
      </c>
      <c r="P144" s="139">
        <f t="shared" si="7"/>
        <v>16174197075.424286</v>
      </c>
      <c r="Q144" s="139">
        <f t="shared" si="7"/>
        <v>16436510203.593517</v>
      </c>
      <c r="R144" s="139">
        <f t="shared" si="7"/>
        <v>16703077526.075397</v>
      </c>
      <c r="S144" s="139">
        <f t="shared" si="7"/>
        <v>16973968037.39329</v>
      </c>
      <c r="T144" s="139">
        <f t="shared" si="7"/>
        <v>17249251851.023735</v>
      </c>
      <c r="U144" s="139">
        <f t="shared" si="7"/>
        <v>17529000217.54364</v>
      </c>
      <c r="V144" s="139">
        <f t="shared" si="7"/>
        <v>17813285543.071766</v>
      </c>
      <c r="W144" s="139">
        <f t="shared" si="7"/>
        <v>18102181408.009304</v>
      </c>
      <c r="X144" s="139">
        <f t="shared" si="7"/>
        <v>18395762586.0844</v>
      </c>
      <c r="Y144" s="139">
        <f t="shared" si="7"/>
        <v>18694105063.705517</v>
      </c>
      <c r="Z144" s="139">
        <f t="shared" si="7"/>
        <v>18997286059.628693</v>
      </c>
      <c r="AA144" s="139">
        <f t="shared" si="7"/>
        <v>19305384044.943752</v>
      </c>
      <c r="AB144" s="139">
        <f t="shared" si="7"/>
        <v>19618478763.384651</v>
      </c>
      <c r="AC144" s="139">
        <f t="shared" si="7"/>
        <v>19936651251.969223</v>
      </c>
      <c r="AD144" s="139">
        <f t="shared" si="7"/>
        <v>20259983861.97366</v>
      </c>
      <c r="AE144" s="139">
        <f t="shared" si="7"/>
        <v>20588560280.24715</v>
      </c>
      <c r="AF144" s="139">
        <f t="shared" si="7"/>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641</v>
      </c>
      <c r="B1" s="51"/>
      <c r="C1" s="51"/>
      <c r="F1" s="55" t="s">
        <v>642</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x14ac:dyDescent="0.25">
      <c r="B2" s="1" t="s">
        <v>640</v>
      </c>
    </row>
    <row r="3" spans="1:35" x14ac:dyDescent="0.25">
      <c r="B3" s="48" t="s">
        <v>639</v>
      </c>
      <c r="F3" s="48" t="s">
        <v>683</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5" t="s">
        <v>2</v>
      </c>
      <c r="B4" s="49" cm="1">
        <f t="array" ref="B4">SUMPRODUCT(--('BLS Table 2.7'!$O:$O=$A4),'BLS Table 2.7'!L:L,'BLS Table 2.7'!N:N)/SUMIFS('BLS Table 2.7'!L:L,'BLS Table 2.7'!$O:$O,$A4)/100</f>
        <v>1.8000000000000002E-2</v>
      </c>
      <c r="E4" s="1" t="s">
        <v>2</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x14ac:dyDescent="0.25">
      <c r="A5" s="125" t="s">
        <v>39</v>
      </c>
      <c r="B5" s="49" cm="1">
        <f t="array" ref="B5">SUMPRODUCT(--('BLS Table 2.7'!$O:$O=$A5),'BLS Table 2.7'!L:L,'BLS Table 2.7'!N:N)/SUMIFS('BLS Table 2.7'!L:L,'BLS Table 2.7'!$O:$O,$A5)/100</f>
        <v>-2E-3</v>
      </c>
      <c r="E5" s="1" t="s">
        <v>39</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x14ac:dyDescent="0.25">
      <c r="A6" s="125" t="s">
        <v>40</v>
      </c>
      <c r="B6" s="49" cm="1">
        <f t="array" ref="B6">SUMPRODUCT(--('BLS Table 2.7'!$O:$O=$A6),'BLS Table 2.7'!L:L,'BLS Table 2.7'!N:N)/SUMIFS('BLS Table 2.7'!L:L,'BLS Table 2.7'!$O:$O,$A6)/100</f>
        <v>3.4000000000000002E-2</v>
      </c>
      <c r="E6" s="1" t="s">
        <v>40</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x14ac:dyDescent="0.25">
      <c r="A7" s="125" t="s">
        <v>3</v>
      </c>
      <c r="B7" s="49" cm="1">
        <f t="array" ref="B7">SUMPRODUCT(--('BLS Table 2.7'!$O:$O=$A7),'BLS Table 2.7'!L:L,'BLS Table 2.7'!N:N)/SUMIFS('BLS Table 2.7'!L:L,'BLS Table 2.7'!$O:$O,$A7)/100</f>
        <v>1.0045584045584047E-2</v>
      </c>
      <c r="E7" s="1" t="s">
        <v>3</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x14ac:dyDescent="0.25">
      <c r="A8" s="1" t="s">
        <v>4</v>
      </c>
      <c r="B8" s="49" cm="1">
        <f t="array" ref="B8">SUMPRODUCT(--('BLS Table 2.7'!$O:$O=$A8),'BLS Table 2.7'!L:L,'BLS Table 2.7'!N:N)/SUMIFS('BLS Table 2.7'!L:L,'BLS Table 2.7'!$O:$O,$A8)/100</f>
        <v>2.8999999999999995E-2</v>
      </c>
      <c r="E8" s="1" t="s">
        <v>4</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5" t="s">
        <v>5</v>
      </c>
      <c r="B9" s="49" cm="1">
        <f t="array" ref="B9">SUMPRODUCT(--('BLS Table 2.7'!$O:$O=$A9),'BLS Table 2.7'!L:L,'BLS Table 2.7'!N:N)/SUMIFS('BLS Table 2.7'!L:L,'BLS Table 2.7'!$O:$O,$A9)/100</f>
        <v>1.558531298768857E-2</v>
      </c>
      <c r="E9" s="1" t="s">
        <v>5</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x14ac:dyDescent="0.25">
      <c r="A10" s="125" t="s">
        <v>6</v>
      </c>
      <c r="B10" s="49" cm="1">
        <f t="array" ref="B10">SUMPRODUCT(--('BLS Table 2.7'!$O:$O=$A10),'BLS Table 2.7'!L:L,'BLS Table 2.7'!N:N)/SUMIFS('BLS Table 2.7'!L:L,'BLS Table 2.7'!$O:$O,$A10)/100</f>
        <v>-2.1448863636363631E-3</v>
      </c>
      <c r="E10" s="1" t="s">
        <v>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x14ac:dyDescent="0.25">
      <c r="A11" s="125" t="s">
        <v>7</v>
      </c>
      <c r="B11" s="49" cm="1">
        <f t="array" ref="B11">SUMPRODUCT(--('BLS Table 2.7'!$O:$O=$A11),'BLS Table 2.7'!L:L,'BLS Table 2.7'!N:N)/SUMIFS('BLS Table 2.7'!L:L,'BLS Table 2.7'!$O:$O,$A11)/100</f>
        <v>1.3999999999999999E-2</v>
      </c>
      <c r="E11" s="1" t="s">
        <v>7</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x14ac:dyDescent="0.25">
      <c r="A12" s="125" t="s">
        <v>8</v>
      </c>
      <c r="B12" s="49" cm="1">
        <f t="array" ref="B12">SUMPRODUCT(--('BLS Table 2.7'!$O:$O=$A12),'BLS Table 2.7'!L:L,'BLS Table 2.7'!N:N)/SUMIFS('BLS Table 2.7'!L:L,'BLS Table 2.7'!$O:$O,$A12)/100</f>
        <v>4.9882740930743859E-3</v>
      </c>
      <c r="E12" s="1" t="s">
        <v>8</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x14ac:dyDescent="0.25">
      <c r="A13" s="125" t="s">
        <v>9</v>
      </c>
      <c r="B13" s="49" cm="1">
        <f t="array" ref="B13">SUMPRODUCT(--('BLS Table 2.7'!$O:$O=$A13),'BLS Table 2.7'!L:L,'BLS Table 2.7'!N:N)/SUMIFS('BLS Table 2.7'!L:L,'BLS Table 2.7'!$O:$O,$A13)/100</f>
        <v>2.3E-2</v>
      </c>
      <c r="E13" s="1" t="s">
        <v>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x14ac:dyDescent="0.25">
      <c r="A14" s="125" t="s">
        <v>35</v>
      </c>
      <c r="B14" s="49" cm="1">
        <f t="array" ref="B14">SUMPRODUCT(--('BLS Table 2.7'!$O:$O=$A14),'BLS Table 2.7'!L:L,'BLS Table 2.7'!N:N)/SUMIFS('BLS Table 2.7'!L:L,'BLS Table 2.7'!$O:$O,$A14)/100</f>
        <v>1.8352105718167228E-2</v>
      </c>
      <c r="E14" s="1" t="s">
        <v>35</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x14ac:dyDescent="0.25">
      <c r="A15" s="1" t="s">
        <v>36</v>
      </c>
      <c r="B15" s="49" cm="1">
        <f t="array" ref="B15">SUMPRODUCT(--('BLS Table 2.7'!$O:$O=$A15),'BLS Table 2.7'!L:L,'BLS Table 2.7'!N:N)/SUMIFS('BLS Table 2.7'!L:L,'BLS Table 2.7'!$O:$O,$A15)/100</f>
        <v>1.8000000000000002E-2</v>
      </c>
      <c r="E15" s="1" t="s">
        <v>36</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5" t="s">
        <v>10</v>
      </c>
      <c r="B16" s="49" cm="1">
        <f t="array" ref="B16">SUMPRODUCT(--('BLS Table 2.7'!$O:$O=$A16),'BLS Table 2.7'!L:L,'BLS Table 2.7'!N:N)/SUMIFS('BLS Table 2.7'!L:L,'BLS Table 2.7'!$O:$O,$A16)/100</f>
        <v>1.3999999999999999E-2</v>
      </c>
      <c r="E16" s="1" t="s">
        <v>10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x14ac:dyDescent="0.25">
      <c r="A17" s="125" t="s">
        <v>41</v>
      </c>
      <c r="B17" s="49" cm="1">
        <f t="array" ref="B17">SUMPRODUCT(--('BLS Table 2.7'!$O:$O=$A17),'BLS Table 2.7'!L:L,'BLS Table 2.7'!N:N)/SUMIFS('BLS Table 2.7'!L:L,'BLS Table 2.7'!$O:$O,$A17)/100</f>
        <v>1.8000000000000002E-2</v>
      </c>
      <c r="E17" s="1" t="s">
        <v>41</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x14ac:dyDescent="0.25">
      <c r="A18" s="125" t="s">
        <v>42</v>
      </c>
      <c r="B18" s="49" cm="1">
        <f t="array" ref="B18">SUMPRODUCT(--('BLS Table 2.7'!$O:$O=$A18),'BLS Table 2.7'!L:L,'BLS Table 2.7'!N:N)/SUMIFS('BLS Table 2.7'!L:L,'BLS Table 2.7'!$O:$O,$A18)/100</f>
        <v>1.4749766573295988E-2</v>
      </c>
      <c r="E18" s="1" t="s">
        <v>42</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x14ac:dyDescent="0.25">
      <c r="A19" s="125" t="s">
        <v>43</v>
      </c>
      <c r="B19" s="49" cm="1">
        <f t="array" ref="B19">SUMPRODUCT(--('BLS Table 2.7'!$O:$O=$A19),'BLS Table 2.7'!L:L,'BLS Table 2.7'!N:N)/SUMIFS('BLS Table 2.7'!L:L,'BLS Table 2.7'!$O:$O,$A19)/100</f>
        <v>6.0000000000000001E-3</v>
      </c>
      <c r="E19" s="1" t="s">
        <v>43</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x14ac:dyDescent="0.25">
      <c r="A20" s="125" t="s">
        <v>44</v>
      </c>
      <c r="B20" s="49" cm="1">
        <f t="array" ref="B20">SUMPRODUCT(--('BLS Table 2.7'!$O:$O=$A20),'BLS Table 2.7'!L:L,'BLS Table 2.7'!N:N)/SUMIFS('BLS Table 2.7'!L:L,'BLS Table 2.7'!$O:$O,$A20)/100</f>
        <v>1.032686711930165E-2</v>
      </c>
      <c r="E20" s="1" t="s">
        <v>44</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x14ac:dyDescent="0.25">
      <c r="A21" s="125" t="s">
        <v>11</v>
      </c>
      <c r="B21" s="49" cm="1">
        <f t="array" ref="B21">SUMPRODUCT(--('BLS Table 2.7'!$O:$O=$A21),'BLS Table 2.7'!L:L,'BLS Table 2.7'!N:N)/SUMIFS('BLS Table 2.7'!L:L,'BLS Table 2.7'!$O:$O,$A21)/100</f>
        <v>1.1000000000000001E-2</v>
      </c>
      <c r="E21" s="1" t="s">
        <v>11</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x14ac:dyDescent="0.25">
      <c r="A22" s="125" t="s">
        <v>12</v>
      </c>
      <c r="B22" s="49" cm="1">
        <f t="array" ref="B22">SUMPRODUCT(--('BLS Table 2.7'!$O:$O=$A22),'BLS Table 2.7'!L:L,'BLS Table 2.7'!N:N)/SUMIFS('BLS Table 2.7'!L:L,'BLS Table 2.7'!$O:$O,$A22)/100</f>
        <v>1.6E-2</v>
      </c>
      <c r="E22" s="1" t="s">
        <v>12</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x14ac:dyDescent="0.25">
      <c r="A23" s="125" t="s">
        <v>13</v>
      </c>
      <c r="B23" s="49" cm="1">
        <f t="array" ref="B23">SUMPRODUCT(--('BLS Table 2.7'!$O:$O=$A23),'BLS Table 2.7'!L:L,'BLS Table 2.7'!N:N)/SUMIFS('BLS Table 2.7'!L:L,'BLS Table 2.7'!$O:$O,$A23)/100</f>
        <v>0.01</v>
      </c>
      <c r="E23" s="1" t="s">
        <v>13</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x14ac:dyDescent="0.25">
      <c r="A24" s="125" t="s">
        <v>14</v>
      </c>
      <c r="B24" s="49" cm="1">
        <f t="array" ref="B24">SUMPRODUCT(--('BLS Table 2.7'!$O:$O=$A24),'BLS Table 2.7'!L:L,'BLS Table 2.7'!N:N)/SUMIFS('BLS Table 2.7'!L:L,'BLS Table 2.7'!$O:$O,$A24)/100</f>
        <v>1.4999999999999998E-2</v>
      </c>
      <c r="E24" s="1" t="s">
        <v>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x14ac:dyDescent="0.25">
      <c r="A25" s="125" t="s">
        <v>15</v>
      </c>
      <c r="B25" s="49" cm="1">
        <f t="array" ref="B25">SUMPRODUCT(--('BLS Table 2.7'!$O:$O=$A25),'BLS Table 2.7'!L:L,'BLS Table 2.7'!N:N)/SUMIFS('BLS Table 2.7'!L:L,'BLS Table 2.7'!$O:$O,$A25)/100</f>
        <v>1.8032437442075996E-2</v>
      </c>
      <c r="E25" s="1" t="s">
        <v>644</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x14ac:dyDescent="0.25">
      <c r="A26" s="125" t="s">
        <v>16</v>
      </c>
      <c r="B26" s="49" cm="1">
        <f t="array" ref="B26">SUMPRODUCT(--('BLS Table 2.7'!$O:$O=$A26),'BLS Table 2.7'!L:L,'BLS Table 2.7'!N:N)/SUMIFS('BLS Table 2.7'!L:L,'BLS Table 2.7'!$O:$O,$A26)/100</f>
        <v>1.9602006688963208E-2</v>
      </c>
      <c r="E26" s="1" t="s">
        <v>644</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x14ac:dyDescent="0.25">
      <c r="A27" s="125" t="s">
        <v>17</v>
      </c>
      <c r="B27" s="49" cm="1">
        <f t="array" ref="B27">SUMPRODUCT(--('BLS Table 2.7'!$O:$O=$A27),'BLS Table 2.7'!L:L,'BLS Table 2.7'!N:N)/SUMIFS('BLS Table 2.7'!L:L,'BLS Table 2.7'!$O:$O,$A27)/100</f>
        <v>1.4107992895204265E-2</v>
      </c>
      <c r="E27" s="1" t="s">
        <v>17</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x14ac:dyDescent="0.25">
      <c r="A28" s="1" t="s">
        <v>45</v>
      </c>
      <c r="B28" s="49" cm="1">
        <f t="array" ref="B28">SUMPRODUCT(--('BLS Table 2.7'!$O:$O=$A28),'BLS Table 2.7'!L:L,'BLS Table 2.7'!N:N)/SUMIFS('BLS Table 2.7'!L:L,'BLS Table 2.7'!$O:$O,$A28)/100</f>
        <v>1.7000000000000001E-2</v>
      </c>
      <c r="E28" s="1" t="s">
        <v>45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5" t="s">
        <v>46</v>
      </c>
      <c r="B29" s="49" cm="1">
        <f t="array" ref="B29">SUMPRODUCT(--('BLS Table 2.7'!$O:$O=$A29),'BLS Table 2.7'!L:L,'BLS Table 2.7'!N:N)/SUMIFS('BLS Table 2.7'!L:L,'BLS Table 2.7'!$O:$O,$A29)/100</f>
        <v>8.0000000000000002E-3</v>
      </c>
      <c r="E29" s="1" t="s">
        <v>46</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5" t="s">
        <v>47</v>
      </c>
      <c r="B30" s="49" cm="1">
        <f t="array" ref="B30">SUMPRODUCT(--('BLS Table 2.7'!$O:$O=$A30),'BLS Table 2.7'!L:L,'BLS Table 2.7'!N:N)/SUMIFS('BLS Table 2.7'!L:L,'BLS Table 2.7'!$O:$O,$A30)/100</f>
        <v>1.6380645161290324E-2</v>
      </c>
      <c r="E30" s="1" t="s">
        <v>47</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5" t="s">
        <v>18</v>
      </c>
      <c r="B31" s="49" cm="1">
        <f t="array" ref="B31">SUMPRODUCT(--('BLS Table 2.7'!$O:$O=$A31),'BLS Table 2.7'!L:L,'BLS Table 2.7'!N:N)/SUMIFS('BLS Table 2.7'!L:L,'BLS Table 2.7'!$O:$O,$A31)/100</f>
        <v>1.3000000000000001E-2</v>
      </c>
      <c r="E31" s="1" t="s">
        <v>18</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x14ac:dyDescent="0.25">
      <c r="A32" s="1" t="s">
        <v>19</v>
      </c>
      <c r="B32" s="49" cm="1">
        <f t="array" ref="B32">SUMPRODUCT(--('BLS Table 2.7'!$O:$O=$A32),'BLS Table 2.7'!L:L,'BLS Table 2.7'!N:N)/SUMIFS('BLS Table 2.7'!L:L,'BLS Table 2.7'!$O:$O,$A32)/100</f>
        <v>2.5021213389121336E-2</v>
      </c>
      <c r="E32" s="1" t="s">
        <v>19</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20</v>
      </c>
      <c r="B33" s="49" cm="1">
        <f t="array" ref="B33">SUMPRODUCT(--('BLS Table 2.7'!$O:$O=$A33),'BLS Table 2.7'!L:L,'BLS Table 2.7'!N:N)/SUMIFS('BLS Table 2.7'!L:L,'BLS Table 2.7'!$O:$O,$A33)/100</f>
        <v>1.6E-2</v>
      </c>
      <c r="E33" s="1" t="s">
        <v>20</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21</v>
      </c>
      <c r="B34" s="49" cm="1">
        <f t="array" ref="B34">SUMPRODUCT(--('BLS Table 2.7'!$O:$O=$A34),'BLS Table 2.7'!L:L,'BLS Table 2.7'!N:N)/SUMIFS('BLS Table 2.7'!L:L,'BLS Table 2.7'!$O:$O,$A34)/100</f>
        <v>2.1000000000000001E-2</v>
      </c>
      <c r="E34" s="1" t="s">
        <v>21</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22</v>
      </c>
      <c r="B35" s="49" cm="1">
        <f t="array" ref="B35">SUMPRODUCT(--('BLS Table 2.7'!$O:$O=$A35),'BLS Table 2.7'!L:L,'BLS Table 2.7'!N:N)/SUMIFS('BLS Table 2.7'!L:L,'BLS Table 2.7'!$O:$O,$A35)/100</f>
        <v>2.6399863914719889E-2</v>
      </c>
      <c r="E35" s="1" t="s">
        <v>22</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23</v>
      </c>
      <c r="B36" s="49" cm="1">
        <f t="array" ref="B36">SUMPRODUCT(--('BLS Table 2.7'!$O:$O=$A36),'BLS Table 2.7'!L:L,'BLS Table 2.7'!N:N)/SUMIFS('BLS Table 2.7'!L:L,'BLS Table 2.7'!$O:$O,$A36)/100</f>
        <v>0.02</v>
      </c>
      <c r="E36" s="1" t="s">
        <v>23</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24</v>
      </c>
      <c r="B37" s="49" cm="1">
        <f t="array" ref="B37">SUMPRODUCT(--('BLS Table 2.7'!$O:$O=$A37),'BLS Table 2.7'!L:L,'BLS Table 2.7'!N:N)/SUMIFS('BLS Table 2.7'!L:L,'BLS Table 2.7'!$O:$O,$A37)/100</f>
        <v>3.7309863252836785E-2</v>
      </c>
      <c r="E37" s="1" t="s">
        <v>24</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25</v>
      </c>
      <c r="B38" s="49" cm="1">
        <f t="array" ref="B38">SUMPRODUCT(--('BLS Table 2.7'!$O:$O=$A38),'BLS Table 2.7'!L:L,'BLS Table 2.7'!N:N)/SUMIFS('BLS Table 2.7'!L:L,'BLS Table 2.7'!$O:$O,$A38)/100</f>
        <v>1.3999999999999999E-2</v>
      </c>
      <c r="E38" s="1" t="s">
        <v>25</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26</v>
      </c>
      <c r="B39" s="49" cm="1">
        <f t="array" ref="B39">SUMPRODUCT(--('BLS Table 2.7'!$O:$O=$A39),'BLS Table 2.7'!L:L,'BLS Table 2.7'!N:N)/SUMIFS('BLS Table 2.7'!L:L,'BLS Table 2.7'!$O:$O,$A39)/100</f>
        <v>1.9E-2</v>
      </c>
      <c r="E39" s="1" t="s">
        <v>26</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27</v>
      </c>
      <c r="B40" s="49" cm="1">
        <f t="array" ref="B40">SUMPRODUCT(--('BLS Table 2.7'!$O:$O=$A40),'BLS Table 2.7'!L:L,'BLS Table 2.7'!N:N)/SUMIFS('BLS Table 2.7'!L:L,'BLS Table 2.7'!$O:$O,$A40)/100</f>
        <v>2.2553371629871297E-2</v>
      </c>
      <c r="E40" s="1" t="s">
        <v>27</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28</v>
      </c>
      <c r="B41" s="49" cm="1">
        <f t="array" ref="B41">SUMPRODUCT(--('BLS Table 2.7'!$O:$O=$A41),'BLS Table 2.7'!L:L,'BLS Table 2.7'!N:N)/SUMIFS('BLS Table 2.7'!L:L,'BLS Table 2.7'!$O:$O,$A41)/100</f>
        <v>7.5478431778214549E-3</v>
      </c>
      <c r="E41" s="1" t="s">
        <v>28</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29</v>
      </c>
      <c r="B42" s="49" cm="1">
        <f t="array" ref="B42">SUMPRODUCT(--('BLS Table 2.7'!$O:$O=$A42),'BLS Table 2.7'!L:L,'BLS Table 2.7'!N:N)/SUMIFS('BLS Table 2.7'!L:L,'BLS Table 2.7'!$O:$O,$A42)/100</f>
        <v>1.7000000000000001E-2</v>
      </c>
      <c r="E42" s="1" t="s">
        <v>29</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30</v>
      </c>
      <c r="B43" s="49" cm="1">
        <f t="array" ref="B43">SUMPRODUCT(--('BLS Table 2.7'!$O:$O=$A43),'BLS Table 2.7'!L:L,'BLS Table 2.7'!N:N)/SUMIFS('BLS Table 2.7'!L:L,'BLS Table 2.7'!$O:$O,$A43)/100</f>
        <v>2.8999999999999998E-2</v>
      </c>
      <c r="E43" s="1" t="s">
        <v>30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31</v>
      </c>
      <c r="B44" s="49" cm="1">
        <f t="array" ref="B44">SUMPRODUCT(--('BLS Table 2.7'!$O:$O=$A44),'BLS Table 2.7'!L:L,'BLS Table 2.7'!N:N)/SUMIFS('BLS Table 2.7'!L:L,'BLS Table 2.7'!$O:$O,$A44)/100</f>
        <v>2.2000000000000002E-2</v>
      </c>
      <c r="E44" s="1" t="s">
        <v>31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32</v>
      </c>
      <c r="B45" s="49" cm="1">
        <f t="array" ref="B45">SUMPRODUCT(--('BLS Table 2.7'!$O:$O=$A45),'BLS Table 2.7'!L:L,'BLS Table 2.7'!N:N)/SUMIFS('BLS Table 2.7'!L:L,'BLS Table 2.7'!$O:$O,$A45)/100</f>
        <v>1.7000000000000001E-2</v>
      </c>
      <c r="E45" s="1" t="s">
        <v>32</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645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2</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x14ac:dyDescent="0.25">
      <c r="A52" s="1" t="s">
        <v>39</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x14ac:dyDescent="0.25">
      <c r="A53" s="1" t="s">
        <v>40</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x14ac:dyDescent="0.25">
      <c r="A54" s="1" t="s">
        <v>3</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x14ac:dyDescent="0.25">
      <c r="A55" s="1" t="s">
        <v>4</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5</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x14ac:dyDescent="0.25">
      <c r="A57" s="1" t="s">
        <v>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x14ac:dyDescent="0.25">
      <c r="A58" s="1" t="s">
        <v>7</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x14ac:dyDescent="0.25">
      <c r="A59" s="1" t="s">
        <v>8</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x14ac:dyDescent="0.25">
      <c r="A60" s="1" t="s">
        <v>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x14ac:dyDescent="0.25">
      <c r="A61" s="1" t="s">
        <v>35</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x14ac:dyDescent="0.25">
      <c r="A62" s="1" t="s">
        <v>36</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x14ac:dyDescent="0.25">
      <c r="A64" s="1" t="s">
        <v>41</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x14ac:dyDescent="0.25">
      <c r="A65" s="1" t="s">
        <v>42</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x14ac:dyDescent="0.25">
      <c r="A66" s="1" t="s">
        <v>43</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x14ac:dyDescent="0.25">
      <c r="A67" s="1" t="s">
        <v>44</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x14ac:dyDescent="0.25">
      <c r="A68" s="1" t="s">
        <v>11</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x14ac:dyDescent="0.25">
      <c r="A69" s="1" t="s">
        <v>12</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x14ac:dyDescent="0.25">
      <c r="A70" s="1" t="s">
        <v>13</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x14ac:dyDescent="0.25">
      <c r="A71" s="1" t="s">
        <v>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x14ac:dyDescent="0.25">
      <c r="A72" s="1" t="s">
        <v>15</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x14ac:dyDescent="0.25">
      <c r="A73" s="1" t="s">
        <v>16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x14ac:dyDescent="0.25">
      <c r="A74" s="1" t="s">
        <v>17</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x14ac:dyDescent="0.25">
      <c r="A75" s="1" t="s">
        <v>45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46</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47</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18</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x14ac:dyDescent="0.25">
      <c r="A79" s="1" t="s">
        <v>19</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20</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21</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22</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23</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24</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25</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26</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27</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28</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29</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30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31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32</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abSelected="1" topLeftCell="P1" workbookViewId="0">
      <selection activeCell="C9" sqref="C9:AD19"/>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3" t="s">
        <v>684</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x14ac:dyDescent="0.25">
      <c r="A2" s="85" t="s">
        <v>685</v>
      </c>
    </row>
    <row r="3" spans="1:46" ht="26.25" x14ac:dyDescent="0.25">
      <c r="A3" s="85" t="s">
        <v>686</v>
      </c>
    </row>
    <row r="4" spans="1:46" x14ac:dyDescent="0.25">
      <c r="A4" s="86"/>
    </row>
    <row r="5" spans="1:46" x14ac:dyDescent="0.25">
      <c r="A5" s="87" t="s">
        <v>687</v>
      </c>
    </row>
    <row r="6" spans="1:46" x14ac:dyDescent="0.25">
      <c r="A6" s="83" t="s">
        <v>688</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x14ac:dyDescent="0.25">
      <c r="AG7" s="86"/>
      <c r="AH7" s="86"/>
      <c r="AI7" s="86"/>
      <c r="AJ7" s="86"/>
      <c r="AK7" s="86"/>
      <c r="AL7" s="86"/>
      <c r="AM7" s="86"/>
      <c r="AN7" s="86"/>
      <c r="AO7" s="86"/>
      <c r="AP7" s="86"/>
      <c r="AQ7" s="86"/>
      <c r="AR7" s="86"/>
      <c r="AS7" s="86"/>
      <c r="AT7" s="86"/>
    </row>
    <row r="8" spans="1:46" x14ac:dyDescent="0.25">
      <c r="A8" s="88" t="s">
        <v>689</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x14ac:dyDescent="0.25">
      <c r="A9" s="89" t="s">
        <v>690</v>
      </c>
      <c r="B9" s="89"/>
      <c r="C9" s="89">
        <v>0</v>
      </c>
      <c r="D9" s="89">
        <v>0</v>
      </c>
      <c r="E9" s="89">
        <v>0</v>
      </c>
      <c r="F9" s="89">
        <v>0</v>
      </c>
      <c r="G9" s="89">
        <v>0</v>
      </c>
      <c r="H9" s="89">
        <v>0</v>
      </c>
      <c r="I9" s="89">
        <v>0</v>
      </c>
      <c r="J9" s="89">
        <v>0</v>
      </c>
      <c r="K9" s="89">
        <v>0</v>
      </c>
      <c r="L9" s="89">
        <v>0</v>
      </c>
      <c r="M9" s="89">
        <v>0</v>
      </c>
      <c r="N9" s="89">
        <v>0</v>
      </c>
      <c r="O9" s="89">
        <v>0</v>
      </c>
      <c r="P9" s="89">
        <v>0</v>
      </c>
      <c r="Q9" s="89">
        <v>0</v>
      </c>
      <c r="R9" s="89">
        <v>0</v>
      </c>
      <c r="S9" s="89">
        <v>0</v>
      </c>
      <c r="T9" s="89">
        <v>0</v>
      </c>
      <c r="U9" s="89">
        <v>0</v>
      </c>
      <c r="V9" s="89">
        <v>0</v>
      </c>
      <c r="W9" s="89">
        <v>0</v>
      </c>
      <c r="X9" s="89">
        <v>0</v>
      </c>
      <c r="Y9" s="89">
        <v>0</v>
      </c>
      <c r="Z9" s="89">
        <v>0</v>
      </c>
      <c r="AA9" s="89">
        <v>0</v>
      </c>
      <c r="AB9" s="89">
        <v>0</v>
      </c>
      <c r="AC9" s="89">
        <v>0</v>
      </c>
      <c r="AD9" s="89">
        <v>0</v>
      </c>
    </row>
    <row r="10" spans="1:46" x14ac:dyDescent="0.25">
      <c r="A10" s="89" t="s">
        <v>691</v>
      </c>
      <c r="B10" s="89"/>
      <c r="C10" s="89">
        <v>0</v>
      </c>
      <c r="D10" s="89">
        <v>0</v>
      </c>
      <c r="E10" s="89">
        <v>0</v>
      </c>
      <c r="F10" s="89">
        <v>0</v>
      </c>
      <c r="G10" s="89">
        <v>0</v>
      </c>
      <c r="H10" s="89">
        <v>0</v>
      </c>
      <c r="I10" s="89">
        <v>0</v>
      </c>
      <c r="J10" s="89">
        <v>0</v>
      </c>
      <c r="K10" s="89">
        <v>0</v>
      </c>
      <c r="L10" s="89">
        <v>0</v>
      </c>
      <c r="M10" s="89">
        <v>0</v>
      </c>
      <c r="N10" s="89">
        <v>0</v>
      </c>
      <c r="O10" s="89">
        <v>0</v>
      </c>
      <c r="P10" s="89">
        <v>0</v>
      </c>
      <c r="Q10" s="89">
        <v>0</v>
      </c>
      <c r="R10" s="89">
        <v>0</v>
      </c>
      <c r="S10" s="89">
        <v>0</v>
      </c>
      <c r="T10" s="89">
        <v>0</v>
      </c>
      <c r="U10" s="89">
        <v>0</v>
      </c>
      <c r="V10" s="89">
        <v>0</v>
      </c>
      <c r="W10" s="89">
        <v>0</v>
      </c>
      <c r="X10" s="89">
        <v>0</v>
      </c>
      <c r="Y10" s="89">
        <v>0</v>
      </c>
      <c r="Z10" s="89">
        <v>0</v>
      </c>
      <c r="AA10" s="89">
        <v>0</v>
      </c>
      <c r="AB10" s="89">
        <v>0</v>
      </c>
      <c r="AC10" s="89">
        <v>0</v>
      </c>
      <c r="AD10" s="89">
        <v>0</v>
      </c>
    </row>
    <row r="11" spans="1:46" x14ac:dyDescent="0.25">
      <c r="A11" s="89" t="s">
        <v>692</v>
      </c>
      <c r="B11" s="89"/>
      <c r="C11" s="89">
        <v>0</v>
      </c>
      <c r="D11" s="89">
        <v>0</v>
      </c>
      <c r="E11" s="89">
        <v>0</v>
      </c>
      <c r="F11" s="89">
        <v>0</v>
      </c>
      <c r="G11" s="89">
        <v>0</v>
      </c>
      <c r="H11" s="89">
        <v>0</v>
      </c>
      <c r="I11" s="89">
        <v>0</v>
      </c>
      <c r="J11" s="89">
        <v>0</v>
      </c>
      <c r="K11" s="89">
        <v>0</v>
      </c>
      <c r="L11" s="89">
        <v>0</v>
      </c>
      <c r="M11" s="89">
        <v>0</v>
      </c>
      <c r="N11" s="89">
        <v>0</v>
      </c>
      <c r="O11" s="89">
        <v>0</v>
      </c>
      <c r="P11" s="89">
        <v>0</v>
      </c>
      <c r="Q11" s="89">
        <v>0</v>
      </c>
      <c r="R11" s="89">
        <v>0</v>
      </c>
      <c r="S11" s="89">
        <v>0</v>
      </c>
      <c r="T11" s="89">
        <v>0</v>
      </c>
      <c r="U11" s="89">
        <v>0</v>
      </c>
      <c r="V11" s="89">
        <v>0</v>
      </c>
      <c r="W11" s="89">
        <v>0</v>
      </c>
      <c r="X11" s="89">
        <v>0</v>
      </c>
      <c r="Y11" s="89">
        <v>0</v>
      </c>
      <c r="Z11" s="89">
        <v>0</v>
      </c>
      <c r="AA11" s="89">
        <v>0</v>
      </c>
      <c r="AB11" s="89">
        <v>0</v>
      </c>
      <c r="AC11" s="89">
        <v>0</v>
      </c>
      <c r="AD11" s="89">
        <v>0</v>
      </c>
    </row>
    <row r="12" spans="1:46" x14ac:dyDescent="0.25">
      <c r="A12" s="89" t="s">
        <v>693</v>
      </c>
      <c r="B12" s="89"/>
      <c r="C12" s="89">
        <v>0</v>
      </c>
      <c r="D12" s="89">
        <v>0</v>
      </c>
      <c r="E12" s="89">
        <v>0</v>
      </c>
      <c r="F12" s="89">
        <v>0</v>
      </c>
      <c r="G12" s="89">
        <v>0</v>
      </c>
      <c r="H12" s="89">
        <v>0</v>
      </c>
      <c r="I12" s="89">
        <v>0</v>
      </c>
      <c r="J12" s="89">
        <v>0</v>
      </c>
      <c r="K12" s="89">
        <v>0</v>
      </c>
      <c r="L12" s="89">
        <v>0</v>
      </c>
      <c r="M12" s="89">
        <v>0</v>
      </c>
      <c r="N12" s="89">
        <v>0</v>
      </c>
      <c r="O12" s="89">
        <v>0</v>
      </c>
      <c r="P12" s="89">
        <v>0</v>
      </c>
      <c r="Q12" s="89">
        <v>0</v>
      </c>
      <c r="R12" s="89">
        <v>0</v>
      </c>
      <c r="S12" s="89">
        <v>0</v>
      </c>
      <c r="T12" s="89">
        <v>0</v>
      </c>
      <c r="U12" s="89">
        <v>0</v>
      </c>
      <c r="V12" s="89">
        <v>0</v>
      </c>
      <c r="W12" s="89">
        <v>0</v>
      </c>
      <c r="X12" s="89">
        <v>0</v>
      </c>
      <c r="Y12" s="89">
        <v>0</v>
      </c>
      <c r="Z12" s="89">
        <v>0</v>
      </c>
      <c r="AA12" s="89">
        <v>0</v>
      </c>
      <c r="AB12" s="89">
        <v>0</v>
      </c>
      <c r="AC12" s="89">
        <v>0</v>
      </c>
      <c r="AD12" s="89">
        <v>0</v>
      </c>
    </row>
    <row r="13" spans="1:46" x14ac:dyDescent="0.25">
      <c r="A13" s="89" t="s">
        <v>694</v>
      </c>
      <c r="B13" s="89"/>
      <c r="C13" s="89">
        <v>0</v>
      </c>
      <c r="D13" s="89">
        <v>0</v>
      </c>
      <c r="E13" s="89">
        <v>0</v>
      </c>
      <c r="F13" s="89">
        <v>0</v>
      </c>
      <c r="G13" s="89">
        <v>0</v>
      </c>
      <c r="H13" s="89">
        <v>0</v>
      </c>
      <c r="I13" s="89">
        <v>0</v>
      </c>
      <c r="J13" s="89">
        <v>0</v>
      </c>
      <c r="K13" s="89">
        <v>0</v>
      </c>
      <c r="L13" s="89">
        <v>0</v>
      </c>
      <c r="M13" s="89">
        <v>0</v>
      </c>
      <c r="N13" s="89">
        <v>0</v>
      </c>
      <c r="O13" s="89">
        <v>0</v>
      </c>
      <c r="P13" s="89">
        <v>0</v>
      </c>
      <c r="Q13" s="89">
        <v>0</v>
      </c>
      <c r="R13" s="89">
        <v>0</v>
      </c>
      <c r="S13" s="89">
        <v>0</v>
      </c>
      <c r="T13" s="89">
        <v>0</v>
      </c>
      <c r="U13" s="89">
        <v>0</v>
      </c>
      <c r="V13" s="89">
        <v>0</v>
      </c>
      <c r="W13" s="89">
        <v>0</v>
      </c>
      <c r="X13" s="89">
        <v>0</v>
      </c>
      <c r="Y13" s="89">
        <v>0</v>
      </c>
      <c r="Z13" s="89">
        <v>0</v>
      </c>
      <c r="AA13" s="89">
        <v>0</v>
      </c>
      <c r="AB13" s="89">
        <v>0</v>
      </c>
      <c r="AC13" s="89">
        <v>0</v>
      </c>
      <c r="AD13" s="89">
        <v>0</v>
      </c>
    </row>
    <row r="14" spans="1:46" x14ac:dyDescent="0.25">
      <c r="A14" s="89" t="s">
        <v>695</v>
      </c>
      <c r="B14" s="89"/>
      <c r="C14" s="89">
        <v>0</v>
      </c>
      <c r="D14" s="89">
        <v>0</v>
      </c>
      <c r="E14" s="89">
        <v>0</v>
      </c>
      <c r="F14" s="89">
        <v>0</v>
      </c>
      <c r="G14" s="89">
        <v>0</v>
      </c>
      <c r="H14" s="89">
        <v>0</v>
      </c>
      <c r="I14" s="89">
        <v>0</v>
      </c>
      <c r="J14" s="89">
        <v>0</v>
      </c>
      <c r="K14" s="89">
        <v>0</v>
      </c>
      <c r="L14" s="89">
        <v>0</v>
      </c>
      <c r="M14" s="89">
        <v>0</v>
      </c>
      <c r="N14" s="89">
        <v>0</v>
      </c>
      <c r="O14" s="89">
        <v>0</v>
      </c>
      <c r="P14" s="89">
        <v>0</v>
      </c>
      <c r="Q14" s="89">
        <v>0</v>
      </c>
      <c r="R14" s="89">
        <v>0</v>
      </c>
      <c r="S14" s="89">
        <v>0</v>
      </c>
      <c r="T14" s="89">
        <v>0</v>
      </c>
      <c r="U14" s="89">
        <v>0</v>
      </c>
      <c r="V14" s="89">
        <v>0</v>
      </c>
      <c r="W14" s="89">
        <v>0</v>
      </c>
      <c r="X14" s="89">
        <v>0</v>
      </c>
      <c r="Y14" s="89">
        <v>0</v>
      </c>
      <c r="Z14" s="89">
        <v>0</v>
      </c>
      <c r="AA14" s="89">
        <v>0</v>
      </c>
      <c r="AB14" s="89">
        <v>0</v>
      </c>
      <c r="AC14" s="89">
        <v>0</v>
      </c>
      <c r="AD14" s="89">
        <v>0</v>
      </c>
    </row>
    <row r="15" spans="1:46" x14ac:dyDescent="0.25">
      <c r="A15" s="89" t="s">
        <v>696</v>
      </c>
      <c r="B15" s="89"/>
      <c r="C15" s="89">
        <v>0</v>
      </c>
      <c r="D15" s="89">
        <v>0</v>
      </c>
      <c r="E15" s="89">
        <v>0</v>
      </c>
      <c r="F15" s="89">
        <v>0</v>
      </c>
      <c r="G15" s="89">
        <v>0</v>
      </c>
      <c r="H15" s="89">
        <v>0</v>
      </c>
      <c r="I15" s="89">
        <v>0</v>
      </c>
      <c r="J15" s="89">
        <v>0</v>
      </c>
      <c r="K15" s="89">
        <v>0</v>
      </c>
      <c r="L15" s="89">
        <v>0</v>
      </c>
      <c r="M15" s="89">
        <v>0</v>
      </c>
      <c r="N15" s="89">
        <v>0</v>
      </c>
      <c r="O15" s="89">
        <v>0</v>
      </c>
      <c r="P15" s="89">
        <v>0</v>
      </c>
      <c r="Q15" s="89">
        <v>0</v>
      </c>
      <c r="R15" s="89">
        <v>0</v>
      </c>
      <c r="S15" s="89">
        <v>0</v>
      </c>
      <c r="T15" s="89">
        <v>0</v>
      </c>
      <c r="U15" s="89">
        <v>0</v>
      </c>
      <c r="V15" s="89">
        <v>0</v>
      </c>
      <c r="W15" s="89">
        <v>0</v>
      </c>
      <c r="X15" s="89">
        <v>0</v>
      </c>
      <c r="Y15" s="89">
        <v>0</v>
      </c>
      <c r="Z15" s="89">
        <v>0</v>
      </c>
      <c r="AA15" s="89">
        <v>0</v>
      </c>
      <c r="AB15" s="89">
        <v>0</v>
      </c>
      <c r="AC15" s="89">
        <v>0</v>
      </c>
      <c r="AD15" s="89">
        <v>0</v>
      </c>
    </row>
    <row r="16" spans="1:46" x14ac:dyDescent="0.25">
      <c r="A16" s="89" t="s">
        <v>697</v>
      </c>
      <c r="B16" s="89"/>
      <c r="C16" s="89">
        <v>0</v>
      </c>
      <c r="D16" s="89">
        <v>0</v>
      </c>
      <c r="E16" s="89">
        <v>0</v>
      </c>
      <c r="F16" s="89">
        <v>0</v>
      </c>
      <c r="G16" s="89">
        <v>0</v>
      </c>
      <c r="H16" s="89">
        <v>0</v>
      </c>
      <c r="I16" s="89">
        <v>0</v>
      </c>
      <c r="J16" s="89">
        <v>0</v>
      </c>
      <c r="K16" s="89">
        <v>0</v>
      </c>
      <c r="L16" s="89">
        <v>0</v>
      </c>
      <c r="M16" s="89">
        <v>0</v>
      </c>
      <c r="N16" s="89">
        <v>0</v>
      </c>
      <c r="O16" s="89">
        <v>0</v>
      </c>
      <c r="P16" s="89">
        <v>0</v>
      </c>
      <c r="Q16" s="89">
        <v>0</v>
      </c>
      <c r="R16" s="89">
        <v>0</v>
      </c>
      <c r="S16" s="89">
        <v>0</v>
      </c>
      <c r="T16" s="89">
        <v>0</v>
      </c>
      <c r="U16" s="89">
        <v>0</v>
      </c>
      <c r="V16" s="89">
        <v>0</v>
      </c>
      <c r="W16" s="89">
        <v>0</v>
      </c>
      <c r="X16" s="89">
        <v>0</v>
      </c>
      <c r="Y16" s="89">
        <v>0</v>
      </c>
      <c r="Z16" s="89">
        <v>0</v>
      </c>
      <c r="AA16" s="89">
        <v>0</v>
      </c>
      <c r="AB16" s="89">
        <v>0</v>
      </c>
      <c r="AC16" s="89">
        <v>0</v>
      </c>
      <c r="AD16" s="89">
        <v>0</v>
      </c>
    </row>
    <row r="17" spans="1:46" x14ac:dyDescent="0.25">
      <c r="A17" s="89" t="s">
        <v>698</v>
      </c>
      <c r="B17" s="89"/>
      <c r="C17" s="89">
        <v>0</v>
      </c>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row>
    <row r="18" spans="1:46" x14ac:dyDescent="0.25">
      <c r="A18" s="89" t="s">
        <v>699</v>
      </c>
      <c r="B18" s="89"/>
      <c r="C18" s="89">
        <v>0</v>
      </c>
      <c r="D18" s="89">
        <v>0</v>
      </c>
      <c r="E18" s="89">
        <v>0</v>
      </c>
      <c r="F18" s="89">
        <v>0</v>
      </c>
      <c r="G18" s="89">
        <v>0</v>
      </c>
      <c r="H18" s="89">
        <v>0</v>
      </c>
      <c r="I18" s="89">
        <v>0</v>
      </c>
      <c r="J18" s="89">
        <v>0</v>
      </c>
      <c r="K18" s="89">
        <v>0</v>
      </c>
      <c r="L18" s="89">
        <v>0</v>
      </c>
      <c r="M18" s="89">
        <v>0</v>
      </c>
      <c r="N18" s="89">
        <v>0</v>
      </c>
      <c r="O18" s="89">
        <v>0</v>
      </c>
      <c r="P18" s="89">
        <v>0</v>
      </c>
      <c r="Q18" s="89">
        <v>0</v>
      </c>
      <c r="R18" s="89">
        <v>0</v>
      </c>
      <c r="S18" s="89">
        <v>0</v>
      </c>
      <c r="T18" s="89">
        <v>0</v>
      </c>
      <c r="U18" s="89">
        <v>0</v>
      </c>
      <c r="V18" s="89">
        <v>0</v>
      </c>
      <c r="W18" s="89">
        <v>0</v>
      </c>
      <c r="X18" s="89">
        <v>0</v>
      </c>
      <c r="Y18" s="89">
        <v>0</v>
      </c>
      <c r="Z18" s="89">
        <v>0</v>
      </c>
      <c r="AA18" s="89">
        <v>0</v>
      </c>
      <c r="AB18" s="89">
        <v>0</v>
      </c>
      <c r="AC18" s="89">
        <v>0</v>
      </c>
      <c r="AD18" s="89">
        <v>0</v>
      </c>
    </row>
    <row r="19" spans="1:46" x14ac:dyDescent="0.25">
      <c r="A19" s="89" t="s">
        <v>700</v>
      </c>
      <c r="B19" s="89"/>
      <c r="C19" s="89">
        <v>0</v>
      </c>
      <c r="D19" s="89">
        <v>0</v>
      </c>
      <c r="E19" s="89">
        <v>0</v>
      </c>
      <c r="F19" s="89">
        <v>0</v>
      </c>
      <c r="G19" s="89">
        <v>0</v>
      </c>
      <c r="H19" s="89">
        <v>0</v>
      </c>
      <c r="I19" s="89">
        <v>0</v>
      </c>
      <c r="J19" s="89">
        <v>0</v>
      </c>
      <c r="K19" s="89">
        <v>0</v>
      </c>
      <c r="L19" s="89">
        <v>0</v>
      </c>
      <c r="M19" s="89">
        <v>0</v>
      </c>
      <c r="N19" s="89">
        <v>0</v>
      </c>
      <c r="O19" s="89">
        <v>0</v>
      </c>
      <c r="P19" s="89">
        <v>0</v>
      </c>
      <c r="Q19" s="89">
        <v>0</v>
      </c>
      <c r="R19" s="89">
        <v>0</v>
      </c>
      <c r="S19" s="89">
        <v>0</v>
      </c>
      <c r="T19" s="89">
        <v>0</v>
      </c>
      <c r="U19" s="89">
        <v>0</v>
      </c>
      <c r="V19" s="89">
        <v>0</v>
      </c>
      <c r="W19" s="89">
        <v>0</v>
      </c>
      <c r="X19" s="89">
        <v>0</v>
      </c>
      <c r="Y19" s="89">
        <v>0</v>
      </c>
      <c r="Z19" s="89">
        <v>0</v>
      </c>
      <c r="AA19" s="89">
        <v>0</v>
      </c>
      <c r="AB19" s="89">
        <v>0</v>
      </c>
      <c r="AC19" s="89">
        <v>0</v>
      </c>
      <c r="AD19" s="89">
        <v>0</v>
      </c>
    </row>
    <row r="20" spans="1:46" x14ac:dyDescent="0.25">
      <c r="A20" s="88"/>
      <c r="C20" s="86"/>
      <c r="D20" s="86"/>
      <c r="E20" s="86"/>
      <c r="F20" s="86"/>
      <c r="G20" s="86"/>
      <c r="H20" s="86"/>
      <c r="I20" s="86"/>
      <c r="J20" s="86"/>
      <c r="K20" s="86"/>
      <c r="L20" s="86"/>
    </row>
    <row r="22" spans="1:46" x14ac:dyDescent="0.25">
      <c r="A22" s="83" t="s">
        <v>701</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x14ac:dyDescent="0.25">
      <c r="A23" s="88" t="s">
        <v>702</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x14ac:dyDescent="0.25">
      <c r="A25" s="88" t="s">
        <v>703</v>
      </c>
    </row>
    <row r="26" spans="1:46" x14ac:dyDescent="0.25">
      <c r="A26" s="91">
        <v>2500000000</v>
      </c>
      <c r="B26" s="86" t="s">
        <v>704</v>
      </c>
    </row>
    <row r="27" spans="1:46" x14ac:dyDescent="0.25">
      <c r="A27" s="91">
        <v>400000000</v>
      </c>
      <c r="B27" s="86" t="s">
        <v>705</v>
      </c>
    </row>
    <row r="28" spans="1:46" x14ac:dyDescent="0.25">
      <c r="A28" s="91">
        <f>A26-A27</f>
        <v>2100000000</v>
      </c>
      <c r="B28" s="86" t="s">
        <v>706</v>
      </c>
    </row>
    <row r="30" spans="1:46" x14ac:dyDescent="0.25">
      <c r="A30" s="88"/>
      <c r="B30" s="86">
        <v>2022</v>
      </c>
      <c r="C30" s="86">
        <v>2023</v>
      </c>
      <c r="D30" s="86">
        <v>2024</v>
      </c>
      <c r="E30" s="86">
        <v>2025</v>
      </c>
      <c r="F30" s="86">
        <v>2026</v>
      </c>
      <c r="G30" s="86">
        <v>2027</v>
      </c>
      <c r="H30" s="86">
        <v>2028</v>
      </c>
      <c r="I30" s="86">
        <v>2029</v>
      </c>
      <c r="J30" s="86">
        <v>2030</v>
      </c>
      <c r="K30" s="86">
        <v>2031</v>
      </c>
    </row>
    <row r="31" spans="1:46" x14ac:dyDescent="0.25">
      <c r="A31" s="86" t="s">
        <v>707</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x14ac:dyDescent="0.25">
      <c r="A32" s="86" t="s">
        <v>708</v>
      </c>
      <c r="B32" s="92">
        <v>800000000</v>
      </c>
      <c r="C32" s="92">
        <v>300000000</v>
      </c>
      <c r="D32" s="92">
        <v>300000000</v>
      </c>
      <c r="E32" s="92">
        <v>300000000</v>
      </c>
      <c r="F32" s="92">
        <v>300000000</v>
      </c>
      <c r="G32" s="92">
        <v>300000000</v>
      </c>
      <c r="H32" s="92">
        <v>300000000</v>
      </c>
      <c r="I32" s="92">
        <v>300000000</v>
      </c>
      <c r="J32" s="92">
        <v>300000000</v>
      </c>
      <c r="K32" s="92">
        <v>300000000</v>
      </c>
    </row>
    <row r="33" spans="1:11" x14ac:dyDescent="0.25">
      <c r="A33" s="86" t="s">
        <v>709</v>
      </c>
      <c r="B33" s="92">
        <f t="shared" ref="B33:K33" si="0">B31-B32</f>
        <v>4200000000</v>
      </c>
      <c r="C33" s="92">
        <f t="shared" si="0"/>
        <v>4700000000</v>
      </c>
      <c r="D33" s="92">
        <f t="shared" si="0"/>
        <v>1575000000</v>
      </c>
      <c r="E33" s="92">
        <f t="shared" si="0"/>
        <v>1575000000</v>
      </c>
      <c r="F33" s="92">
        <f t="shared" si="0"/>
        <v>1575000000</v>
      </c>
      <c r="G33" s="92">
        <f t="shared" si="0"/>
        <v>1575000000</v>
      </c>
      <c r="H33" s="92">
        <f t="shared" si="0"/>
        <v>1575000000</v>
      </c>
      <c r="I33" s="92">
        <f t="shared" si="0"/>
        <v>1575000000</v>
      </c>
      <c r="J33" s="92">
        <f t="shared" si="0"/>
        <v>1575000000</v>
      </c>
      <c r="K33" s="92">
        <f t="shared" si="0"/>
        <v>1575000000</v>
      </c>
    </row>
    <row r="34" spans="1:11" x14ac:dyDescent="0.25">
      <c r="A34" s="88"/>
    </row>
    <row r="35" spans="1:11" x14ac:dyDescent="0.25">
      <c r="A35" s="88" t="s">
        <v>710</v>
      </c>
      <c r="B35" s="89">
        <v>0.3</v>
      </c>
      <c r="C35" s="86"/>
      <c r="D35" s="86"/>
      <c r="E35" s="86"/>
      <c r="F35" s="86"/>
      <c r="G35" s="86"/>
      <c r="H35" s="86"/>
      <c r="I35" s="86"/>
      <c r="J35" s="86"/>
      <c r="K35" s="86"/>
    </row>
    <row r="36" spans="1:11" x14ac:dyDescent="0.25">
      <c r="A36" s="88"/>
      <c r="B36" s="86"/>
      <c r="C36" s="86"/>
      <c r="D36" s="86"/>
      <c r="E36" s="86"/>
      <c r="F36" s="86"/>
      <c r="G36" s="86"/>
      <c r="H36" s="86"/>
      <c r="I36" s="86"/>
      <c r="J36" s="86"/>
      <c r="K36" s="86"/>
    </row>
    <row r="37" spans="1:11" x14ac:dyDescent="0.25">
      <c r="A37" s="88"/>
      <c r="B37" s="86">
        <v>2023</v>
      </c>
      <c r="C37" s="86">
        <v>2024</v>
      </c>
      <c r="D37" s="86">
        <v>2025</v>
      </c>
      <c r="E37" s="86">
        <v>2026</v>
      </c>
      <c r="F37" s="86">
        <v>2027</v>
      </c>
      <c r="G37" s="86">
        <v>2028</v>
      </c>
      <c r="H37" s="86">
        <v>2029</v>
      </c>
      <c r="I37" s="86">
        <v>2030</v>
      </c>
      <c r="J37" s="86">
        <v>2031</v>
      </c>
      <c r="K37" s="86">
        <v>2032</v>
      </c>
    </row>
    <row r="38" spans="1:11" x14ac:dyDescent="0.25">
      <c r="A38" s="86" t="s">
        <v>711</v>
      </c>
      <c r="B38" s="92">
        <f t="shared" ref="B38:K40" si="1">B31*10/25*(1-$B$35)</f>
        <v>1400000000</v>
      </c>
      <c r="C38" s="92">
        <f t="shared" si="1"/>
        <v>1400000000</v>
      </c>
      <c r="D38" s="92">
        <f t="shared" si="1"/>
        <v>524999999.99999994</v>
      </c>
      <c r="E38" s="92">
        <f t="shared" si="1"/>
        <v>524999999.99999994</v>
      </c>
      <c r="F38" s="92">
        <f t="shared" si="1"/>
        <v>524999999.99999994</v>
      </c>
      <c r="G38" s="92">
        <f t="shared" si="1"/>
        <v>524999999.99999994</v>
      </c>
      <c r="H38" s="92">
        <f t="shared" si="1"/>
        <v>524999999.99999994</v>
      </c>
      <c r="I38" s="92">
        <f t="shared" si="1"/>
        <v>524999999.99999994</v>
      </c>
      <c r="J38" s="92">
        <f t="shared" si="1"/>
        <v>524999999.99999994</v>
      </c>
      <c r="K38" s="92">
        <f t="shared" si="1"/>
        <v>524999999.99999994</v>
      </c>
    </row>
    <row r="39" spans="1:11" x14ac:dyDescent="0.25">
      <c r="A39" s="86" t="s">
        <v>708</v>
      </c>
      <c r="B39" s="92">
        <f t="shared" si="1"/>
        <v>224000000</v>
      </c>
      <c r="C39" s="92">
        <f t="shared" si="1"/>
        <v>84000000</v>
      </c>
      <c r="D39" s="92">
        <f t="shared" si="1"/>
        <v>84000000</v>
      </c>
      <c r="E39" s="92">
        <f t="shared" si="1"/>
        <v>84000000</v>
      </c>
      <c r="F39" s="92">
        <f t="shared" si="1"/>
        <v>84000000</v>
      </c>
      <c r="G39" s="92">
        <f t="shared" si="1"/>
        <v>84000000</v>
      </c>
      <c r="H39" s="92">
        <f t="shared" si="1"/>
        <v>84000000</v>
      </c>
      <c r="I39" s="92">
        <f t="shared" si="1"/>
        <v>84000000</v>
      </c>
      <c r="J39" s="92">
        <f t="shared" si="1"/>
        <v>84000000</v>
      </c>
      <c r="K39" s="92">
        <f t="shared" si="1"/>
        <v>84000000</v>
      </c>
    </row>
    <row r="40" spans="1:11" x14ac:dyDescent="0.25">
      <c r="A40" s="86" t="s">
        <v>709</v>
      </c>
      <c r="B40" s="92">
        <f t="shared" si="1"/>
        <v>1176000000</v>
      </c>
      <c r="C40" s="92">
        <f t="shared" si="1"/>
        <v>1316000000</v>
      </c>
      <c r="D40" s="92">
        <f t="shared" si="1"/>
        <v>441000000</v>
      </c>
      <c r="E40" s="92">
        <f t="shared" si="1"/>
        <v>441000000</v>
      </c>
      <c r="F40" s="92">
        <f t="shared" si="1"/>
        <v>441000000</v>
      </c>
      <c r="G40" s="92">
        <f t="shared" si="1"/>
        <v>441000000</v>
      </c>
      <c r="H40" s="92">
        <f t="shared" si="1"/>
        <v>441000000</v>
      </c>
      <c r="I40" s="92">
        <f t="shared" si="1"/>
        <v>441000000</v>
      </c>
      <c r="J40" s="92">
        <f t="shared" si="1"/>
        <v>441000000</v>
      </c>
      <c r="K40" s="92">
        <f t="shared" si="1"/>
        <v>441000000</v>
      </c>
    </row>
    <row r="41" spans="1:11" x14ac:dyDescent="0.25">
      <c r="A41" s="88"/>
    </row>
    <row r="42" spans="1:11" x14ac:dyDescent="0.25">
      <c r="A42" s="88" t="s">
        <v>712</v>
      </c>
    </row>
    <row r="43" spans="1:11" x14ac:dyDescent="0.25">
      <c r="A43" s="88" t="s">
        <v>713</v>
      </c>
      <c r="B43" s="88"/>
      <c r="C43" s="88"/>
    </row>
    <row r="44" spans="1:11" x14ac:dyDescent="0.25">
      <c r="A44" s="88" t="s">
        <v>714</v>
      </c>
      <c r="B44" s="88" t="s">
        <v>715</v>
      </c>
      <c r="C44" s="88" t="s">
        <v>716</v>
      </c>
    </row>
    <row r="45" spans="1:11" x14ac:dyDescent="0.25">
      <c r="A45" s="89">
        <f t="shared" ref="A45:A55" si="2">C474</f>
        <v>0.6618814743668382</v>
      </c>
      <c r="B45" s="86" t="str">
        <f t="shared" ref="B45:C55" si="3">A474</f>
        <v>appliances and and electrical equipment 27</v>
      </c>
      <c r="C45" s="86" t="str">
        <f t="shared" si="3"/>
        <v>ISIC 27</v>
      </c>
    </row>
    <row r="46" spans="1:11" x14ac:dyDescent="0.25">
      <c r="A46" s="89">
        <f t="shared" si="2"/>
        <v>1.7782478268941946E-2</v>
      </c>
      <c r="B46" s="86" t="str">
        <f t="shared" si="3"/>
        <v>chemicals 20</v>
      </c>
      <c r="C46" s="86" t="str">
        <f t="shared" si="3"/>
        <v>ISIC 20</v>
      </c>
    </row>
    <row r="47" spans="1:11" x14ac:dyDescent="0.25">
      <c r="A47" s="89">
        <f t="shared" si="2"/>
        <v>0.11787782481068719</v>
      </c>
      <c r="B47" s="86" t="str">
        <f t="shared" si="3"/>
        <v>other machinery 28</v>
      </c>
      <c r="C47" s="86" t="str">
        <f t="shared" si="3"/>
        <v>ISIC 28</v>
      </c>
    </row>
    <row r="48" spans="1:11" x14ac:dyDescent="0.25">
      <c r="A48" s="89">
        <f t="shared" si="2"/>
        <v>1.5496109959526627E-3</v>
      </c>
      <c r="B48" s="86" t="str">
        <f t="shared" si="3"/>
        <v>other manufacturing 31T33</v>
      </c>
      <c r="C48" s="86" t="str">
        <f t="shared" si="3"/>
        <v>ISIC 31T33</v>
      </c>
    </row>
    <row r="49" spans="1:3" x14ac:dyDescent="0.25">
      <c r="A49" s="89">
        <f t="shared" si="2"/>
        <v>8.8664188451909693E-4</v>
      </c>
      <c r="B49" s="86" t="str">
        <f t="shared" si="3"/>
        <v>rubber and plastic products 22</v>
      </c>
      <c r="C49" s="86" t="str">
        <f t="shared" si="3"/>
        <v>ISIC 22</v>
      </c>
    </row>
    <row r="50" spans="1:3" x14ac:dyDescent="0.25">
      <c r="A50" s="89">
        <f t="shared" si="2"/>
        <v>7.8652416974080486E-2</v>
      </c>
      <c r="B50" s="86" t="str">
        <f t="shared" si="3"/>
        <v>metal products except machinery and vehicles 25</v>
      </c>
      <c r="C50" s="86" t="str">
        <f t="shared" si="3"/>
        <v>ISIC 25</v>
      </c>
    </row>
    <row r="51" spans="1:3" x14ac:dyDescent="0.25">
      <c r="A51" s="89">
        <f t="shared" si="2"/>
        <v>7.3297826254832332E-2</v>
      </c>
      <c r="B51" s="86" t="str">
        <f t="shared" si="3"/>
        <v>nonroad vehicles 30</v>
      </c>
      <c r="C51" s="86" t="str">
        <f t="shared" si="3"/>
        <v>ISIC 30</v>
      </c>
    </row>
    <row r="52" spans="1:3" x14ac:dyDescent="0.25">
      <c r="A52" s="89">
        <f t="shared" si="2"/>
        <v>1.1507289830772744E-2</v>
      </c>
      <c r="B52" s="86" t="str">
        <f t="shared" si="3"/>
        <v>cement and other nonmetallic minerals 239</v>
      </c>
      <c r="C52" s="86" t="str">
        <f t="shared" si="3"/>
        <v>ISIC 239</v>
      </c>
    </row>
    <row r="53" spans="1:3" x14ac:dyDescent="0.25">
      <c r="A53" s="89">
        <f t="shared" si="2"/>
        <v>2.9316718497395945E-3</v>
      </c>
      <c r="B53" s="86" t="str">
        <f t="shared" si="3"/>
        <v>other metals 242</v>
      </c>
      <c r="C53" s="86" t="str">
        <f t="shared" si="3"/>
        <v>ISIC 242</v>
      </c>
    </row>
    <row r="54" spans="1:3" x14ac:dyDescent="0.25">
      <c r="A54" s="89">
        <f t="shared" si="2"/>
        <v>2.3458757323451922E-2</v>
      </c>
      <c r="B54" s="86" t="str">
        <f t="shared" si="3"/>
        <v>glass and glass products 231</v>
      </c>
      <c r="C54" s="86" t="str">
        <f t="shared" si="3"/>
        <v>ISIC 231</v>
      </c>
    </row>
    <row r="55" spans="1:3" x14ac:dyDescent="0.25">
      <c r="A55" s="89">
        <f t="shared" si="2"/>
        <v>1.0174007440183873E-2</v>
      </c>
      <c r="B55" s="86" t="str">
        <f t="shared" si="3"/>
        <v>road vehicles 29</v>
      </c>
      <c r="C55" s="86" t="str">
        <f t="shared" si="3"/>
        <v>ISIC 29</v>
      </c>
    </row>
    <row r="56" spans="1:3" x14ac:dyDescent="0.25">
      <c r="A56" s="88"/>
    </row>
    <row r="57" spans="1:3" x14ac:dyDescent="0.25">
      <c r="A57" s="88" t="s">
        <v>717</v>
      </c>
    </row>
    <row r="58" spans="1:3" x14ac:dyDescent="0.25">
      <c r="A58" s="88" t="s">
        <v>714</v>
      </c>
      <c r="B58" s="88" t="s">
        <v>715</v>
      </c>
      <c r="C58" s="88" t="s">
        <v>716</v>
      </c>
    </row>
    <row r="59" spans="1:3" x14ac:dyDescent="0.25">
      <c r="A59" s="89">
        <f t="shared" ref="A59:A68" si="4">A45/(SUM($A$45:$A$55)-$A$55)*(1-$A$69)</f>
        <v>0.56169512888857132</v>
      </c>
      <c r="B59" s="86" t="str">
        <f t="shared" ref="B59:C69" si="5">B45</f>
        <v>appliances and and electrical equipment 27</v>
      </c>
      <c r="C59" s="86" t="str">
        <f t="shared" si="5"/>
        <v>ISIC 27</v>
      </c>
    </row>
    <row r="60" spans="1:3" x14ac:dyDescent="0.25">
      <c r="A60" s="89">
        <f t="shared" si="4"/>
        <v>1.5090815818325319E-2</v>
      </c>
      <c r="B60" s="86" t="str">
        <f t="shared" si="5"/>
        <v>chemicals 20</v>
      </c>
      <c r="C60" s="86" t="str">
        <f t="shared" si="5"/>
        <v>ISIC 20</v>
      </c>
    </row>
    <row r="61" spans="1:3" x14ac:dyDescent="0.25">
      <c r="A61" s="89">
        <f t="shared" si="4"/>
        <v>0.10003513100813374</v>
      </c>
      <c r="B61" s="86" t="str">
        <f t="shared" si="5"/>
        <v>other machinery 28</v>
      </c>
      <c r="C61" s="86" t="str">
        <f t="shared" si="5"/>
        <v>ISIC 28</v>
      </c>
    </row>
    <row r="62" spans="1:3" x14ac:dyDescent="0.25">
      <c r="A62" s="89">
        <f t="shared" si="4"/>
        <v>1.3150525914498808E-3</v>
      </c>
      <c r="B62" s="86" t="str">
        <f t="shared" si="5"/>
        <v>other manufacturing 31T33</v>
      </c>
      <c r="C62" s="86" t="str">
        <f t="shared" si="5"/>
        <v>ISIC 31T33</v>
      </c>
    </row>
    <row r="63" spans="1:3" x14ac:dyDescent="0.25">
      <c r="A63" s="89">
        <f t="shared" si="4"/>
        <v>7.5243445675734122E-4</v>
      </c>
      <c r="B63" s="86" t="str">
        <f t="shared" si="5"/>
        <v>rubber and plastic products 22</v>
      </c>
      <c r="C63" s="86" t="str">
        <f t="shared" si="5"/>
        <v>ISIC 22</v>
      </c>
    </row>
    <row r="64" spans="1:3" x14ac:dyDescent="0.25">
      <c r="A64" s="89">
        <f t="shared" si="4"/>
        <v>6.674711591212841E-2</v>
      </c>
      <c r="B64" s="86" t="str">
        <f t="shared" si="5"/>
        <v>metal products except machinery and vehicles 25</v>
      </c>
      <c r="C64" s="86" t="str">
        <f t="shared" si="5"/>
        <v>ISIC 25</v>
      </c>
    </row>
    <row r="65" spans="1:12" x14ac:dyDescent="0.25">
      <c r="A65" s="89">
        <f t="shared" si="4"/>
        <v>6.2203028125004924E-2</v>
      </c>
      <c r="B65" s="86" t="str">
        <f t="shared" si="5"/>
        <v>nonroad vehicles 30</v>
      </c>
      <c r="C65" s="86" t="str">
        <f t="shared" si="5"/>
        <v>ISIC 30</v>
      </c>
    </row>
    <row r="66" spans="1:12" x14ac:dyDescent="0.25">
      <c r="A66" s="89">
        <f t="shared" si="4"/>
        <v>9.7654774985765705E-3</v>
      </c>
      <c r="B66" s="86" t="str">
        <f t="shared" si="5"/>
        <v>cement and other nonmetallic minerals 239</v>
      </c>
      <c r="C66" s="86" t="str">
        <f t="shared" si="5"/>
        <v>ISIC 239</v>
      </c>
    </row>
    <row r="67" spans="1:12" x14ac:dyDescent="0.25">
      <c r="A67" s="89">
        <f t="shared" si="4"/>
        <v>2.4879164340922697E-3</v>
      </c>
      <c r="B67" s="86" t="str">
        <f t="shared" si="5"/>
        <v>other metals 242</v>
      </c>
      <c r="C67" s="86" t="str">
        <f t="shared" si="5"/>
        <v>ISIC 242</v>
      </c>
    </row>
    <row r="68" spans="1:12" x14ac:dyDescent="0.25">
      <c r="A68" s="89">
        <f t="shared" si="4"/>
        <v>1.9907899266960096E-2</v>
      </c>
      <c r="B68" s="86" t="str">
        <f t="shared" si="5"/>
        <v>glass and glass products 231</v>
      </c>
      <c r="C68" s="86" t="str">
        <f t="shared" si="5"/>
        <v>ISIC 231</v>
      </c>
    </row>
    <row r="69" spans="1:12" x14ac:dyDescent="0.25">
      <c r="A69" s="89">
        <f>B39/B38</f>
        <v>0.16</v>
      </c>
      <c r="B69" s="86" t="str">
        <f t="shared" si="5"/>
        <v>road vehicles 29</v>
      </c>
      <c r="C69" s="86" t="str">
        <f t="shared" si="5"/>
        <v>ISIC 29</v>
      </c>
    </row>
    <row r="70" spans="1:12" x14ac:dyDescent="0.25">
      <c r="A70" s="88"/>
    </row>
    <row r="71" spans="1:12" x14ac:dyDescent="0.25">
      <c r="A71" s="88" t="s">
        <v>718</v>
      </c>
    </row>
    <row r="72" spans="1:12" x14ac:dyDescent="0.25">
      <c r="A72" s="86">
        <f>500000000</f>
        <v>500000000</v>
      </c>
      <c r="B72" s="86" t="s">
        <v>719</v>
      </c>
    </row>
    <row r="73" spans="1:12" x14ac:dyDescent="0.25">
      <c r="A73" s="88"/>
    </row>
    <row r="74" spans="1:12" x14ac:dyDescent="0.25">
      <c r="A74" s="88" t="s">
        <v>720</v>
      </c>
    </row>
    <row r="75" spans="1:12" x14ac:dyDescent="0.25">
      <c r="A75" s="88" t="s">
        <v>715</v>
      </c>
      <c r="B75" s="88" t="s">
        <v>716</v>
      </c>
      <c r="C75" s="86">
        <v>2023</v>
      </c>
      <c r="D75" s="86">
        <v>2024</v>
      </c>
      <c r="E75" s="86">
        <v>2025</v>
      </c>
      <c r="F75" s="86">
        <v>2026</v>
      </c>
      <c r="G75" s="86">
        <v>2027</v>
      </c>
      <c r="H75" s="86">
        <v>2028</v>
      </c>
      <c r="I75" s="86">
        <v>2029</v>
      </c>
      <c r="J75" s="86">
        <v>2030</v>
      </c>
      <c r="K75" s="86">
        <v>2031</v>
      </c>
      <c r="L75" s="86">
        <v>2032</v>
      </c>
    </row>
    <row r="76" spans="1:12" x14ac:dyDescent="0.25">
      <c r="A76" s="86" t="str">
        <f t="shared" ref="A76:B86" si="6">B59</f>
        <v>appliances and and electrical equipment 27</v>
      </c>
      <c r="B76" s="86" t="str">
        <f t="shared" si="6"/>
        <v>ISIC 27</v>
      </c>
      <c r="C76" s="91">
        <f t="shared" ref="C76:L76" si="7">$A59*B$38+$A$72/2/9</f>
        <v>814150958.22177768</v>
      </c>
      <c r="D76" s="91">
        <f t="shared" si="7"/>
        <v>814150958.22177768</v>
      </c>
      <c r="E76" s="91">
        <f t="shared" si="7"/>
        <v>322667720.4442777</v>
      </c>
      <c r="F76" s="91">
        <f t="shared" si="7"/>
        <v>322667720.4442777</v>
      </c>
      <c r="G76" s="91">
        <f t="shared" si="7"/>
        <v>322667720.4442777</v>
      </c>
      <c r="H76" s="91">
        <f t="shared" si="7"/>
        <v>322667720.4442777</v>
      </c>
      <c r="I76" s="91">
        <f t="shared" si="7"/>
        <v>322667720.4442777</v>
      </c>
      <c r="J76" s="91">
        <f t="shared" si="7"/>
        <v>322667720.4442777</v>
      </c>
      <c r="K76" s="91">
        <f t="shared" si="7"/>
        <v>322667720.4442777</v>
      </c>
      <c r="L76" s="91">
        <f t="shared" si="7"/>
        <v>322667720.4442777</v>
      </c>
    </row>
    <row r="77" spans="1:12" x14ac:dyDescent="0.25">
      <c r="A77" s="86" t="str">
        <f t="shared" si="6"/>
        <v>chemicals 20</v>
      </c>
      <c r="B77" s="86" t="str">
        <f t="shared" si="6"/>
        <v>ISIC 20</v>
      </c>
      <c r="C77" s="91">
        <f t="shared" ref="C77:L83" si="8">$A60*B$38</f>
        <v>21127142.145655446</v>
      </c>
      <c r="D77" s="91">
        <f t="shared" si="8"/>
        <v>21127142.145655446</v>
      </c>
      <c r="E77" s="91">
        <f t="shared" si="8"/>
        <v>7922678.3046207922</v>
      </c>
      <c r="F77" s="91">
        <f t="shared" si="8"/>
        <v>7922678.3046207922</v>
      </c>
      <c r="G77" s="91">
        <f t="shared" si="8"/>
        <v>7922678.3046207922</v>
      </c>
      <c r="H77" s="91">
        <f t="shared" si="8"/>
        <v>7922678.3046207922</v>
      </c>
      <c r="I77" s="91">
        <f t="shared" si="8"/>
        <v>7922678.3046207922</v>
      </c>
      <c r="J77" s="91">
        <f t="shared" si="8"/>
        <v>7922678.3046207922</v>
      </c>
      <c r="K77" s="91">
        <f t="shared" si="8"/>
        <v>7922678.3046207922</v>
      </c>
      <c r="L77" s="91">
        <f t="shared" si="8"/>
        <v>7922678.3046207922</v>
      </c>
    </row>
    <row r="78" spans="1:12" x14ac:dyDescent="0.25">
      <c r="A78" s="86" t="str">
        <f t="shared" si="6"/>
        <v>other machinery 28</v>
      </c>
      <c r="B78" s="86" t="str">
        <f t="shared" si="6"/>
        <v>ISIC 28</v>
      </c>
      <c r="C78" s="91">
        <f t="shared" si="8"/>
        <v>140049183.41138723</v>
      </c>
      <c r="D78" s="91">
        <f t="shared" si="8"/>
        <v>140049183.41138723</v>
      </c>
      <c r="E78" s="91">
        <f t="shared" si="8"/>
        <v>52518443.779270209</v>
      </c>
      <c r="F78" s="91">
        <f t="shared" si="8"/>
        <v>52518443.779270209</v>
      </c>
      <c r="G78" s="91">
        <f t="shared" si="8"/>
        <v>52518443.779270209</v>
      </c>
      <c r="H78" s="91">
        <f t="shared" si="8"/>
        <v>52518443.779270209</v>
      </c>
      <c r="I78" s="91">
        <f t="shared" si="8"/>
        <v>52518443.779270209</v>
      </c>
      <c r="J78" s="91">
        <f t="shared" si="8"/>
        <v>52518443.779270209</v>
      </c>
      <c r="K78" s="91">
        <f t="shared" si="8"/>
        <v>52518443.779270209</v>
      </c>
      <c r="L78" s="91">
        <f t="shared" si="8"/>
        <v>52518443.779270209</v>
      </c>
    </row>
    <row r="79" spans="1:12" x14ac:dyDescent="0.25">
      <c r="A79" s="86" t="str">
        <f t="shared" si="6"/>
        <v>other manufacturing 31T33</v>
      </c>
      <c r="B79" s="86" t="str">
        <f t="shared" si="6"/>
        <v>ISIC 31T33</v>
      </c>
      <c r="C79" s="91">
        <f t="shared" si="8"/>
        <v>1841073.6280298331</v>
      </c>
      <c r="D79" s="91">
        <f t="shared" si="8"/>
        <v>1841073.6280298331</v>
      </c>
      <c r="E79" s="91">
        <f t="shared" si="8"/>
        <v>690402.61051118735</v>
      </c>
      <c r="F79" s="91">
        <f t="shared" si="8"/>
        <v>690402.61051118735</v>
      </c>
      <c r="G79" s="91">
        <f t="shared" si="8"/>
        <v>690402.61051118735</v>
      </c>
      <c r="H79" s="91">
        <f t="shared" si="8"/>
        <v>690402.61051118735</v>
      </c>
      <c r="I79" s="91">
        <f t="shared" si="8"/>
        <v>690402.61051118735</v>
      </c>
      <c r="J79" s="91">
        <f t="shared" si="8"/>
        <v>690402.61051118735</v>
      </c>
      <c r="K79" s="91">
        <f t="shared" si="8"/>
        <v>690402.61051118735</v>
      </c>
      <c r="L79" s="91">
        <f t="shared" si="8"/>
        <v>690402.61051118735</v>
      </c>
    </row>
    <row r="80" spans="1:12" x14ac:dyDescent="0.25">
      <c r="A80" s="86" t="str">
        <f t="shared" si="6"/>
        <v>rubber and plastic products 22</v>
      </c>
      <c r="B80" s="86" t="str">
        <f t="shared" si="6"/>
        <v>ISIC 22</v>
      </c>
      <c r="C80" s="91">
        <f t="shared" si="8"/>
        <v>1053408.2394602776</v>
      </c>
      <c r="D80" s="91">
        <f t="shared" si="8"/>
        <v>1053408.2394602776</v>
      </c>
      <c r="E80" s="91">
        <f t="shared" si="8"/>
        <v>395028.08979760407</v>
      </c>
      <c r="F80" s="91">
        <f t="shared" si="8"/>
        <v>395028.08979760407</v>
      </c>
      <c r="G80" s="91">
        <f t="shared" si="8"/>
        <v>395028.08979760407</v>
      </c>
      <c r="H80" s="91">
        <f t="shared" si="8"/>
        <v>395028.08979760407</v>
      </c>
      <c r="I80" s="91">
        <f t="shared" si="8"/>
        <v>395028.08979760407</v>
      </c>
      <c r="J80" s="91">
        <f t="shared" si="8"/>
        <v>395028.08979760407</v>
      </c>
      <c r="K80" s="91">
        <f t="shared" si="8"/>
        <v>395028.08979760407</v>
      </c>
      <c r="L80" s="91">
        <f t="shared" si="8"/>
        <v>395028.08979760407</v>
      </c>
    </row>
    <row r="81" spans="1:43" x14ac:dyDescent="0.25">
      <c r="A81" s="86" t="str">
        <f t="shared" si="6"/>
        <v>metal products except machinery and vehicles 25</v>
      </c>
      <c r="B81" s="86" t="str">
        <f t="shared" si="6"/>
        <v>ISIC 25</v>
      </c>
      <c r="C81" s="91">
        <f t="shared" si="8"/>
        <v>93445962.276979774</v>
      </c>
      <c r="D81" s="91">
        <f t="shared" si="8"/>
        <v>93445962.276979774</v>
      </c>
      <c r="E81" s="91">
        <f t="shared" si="8"/>
        <v>35042235.853867412</v>
      </c>
      <c r="F81" s="91">
        <f t="shared" si="8"/>
        <v>35042235.853867412</v>
      </c>
      <c r="G81" s="91">
        <f t="shared" si="8"/>
        <v>35042235.853867412</v>
      </c>
      <c r="H81" s="91">
        <f t="shared" si="8"/>
        <v>35042235.853867412</v>
      </c>
      <c r="I81" s="91">
        <f t="shared" si="8"/>
        <v>35042235.853867412</v>
      </c>
      <c r="J81" s="91">
        <f t="shared" si="8"/>
        <v>35042235.853867412</v>
      </c>
      <c r="K81" s="91">
        <f t="shared" si="8"/>
        <v>35042235.853867412</v>
      </c>
      <c r="L81" s="91">
        <f t="shared" si="8"/>
        <v>35042235.853867412</v>
      </c>
    </row>
    <row r="82" spans="1:43" x14ac:dyDescent="0.25">
      <c r="A82" s="86" t="str">
        <f t="shared" si="6"/>
        <v>nonroad vehicles 30</v>
      </c>
      <c r="B82" s="86" t="str">
        <f t="shared" si="6"/>
        <v>ISIC 30</v>
      </c>
      <c r="C82" s="91">
        <f t="shared" si="8"/>
        <v>87084239.375006899</v>
      </c>
      <c r="D82" s="91">
        <f t="shared" si="8"/>
        <v>87084239.375006899</v>
      </c>
      <c r="E82" s="91">
        <f t="shared" si="8"/>
        <v>32656589.765627582</v>
      </c>
      <c r="F82" s="91">
        <f t="shared" si="8"/>
        <v>32656589.765627582</v>
      </c>
      <c r="G82" s="91">
        <f t="shared" si="8"/>
        <v>32656589.765627582</v>
      </c>
      <c r="H82" s="91">
        <f t="shared" si="8"/>
        <v>32656589.765627582</v>
      </c>
      <c r="I82" s="91">
        <f t="shared" si="8"/>
        <v>32656589.765627582</v>
      </c>
      <c r="J82" s="91">
        <f t="shared" si="8"/>
        <v>32656589.765627582</v>
      </c>
      <c r="K82" s="91">
        <f t="shared" si="8"/>
        <v>32656589.765627582</v>
      </c>
      <c r="L82" s="91">
        <f t="shared" si="8"/>
        <v>32656589.765627582</v>
      </c>
    </row>
    <row r="83" spans="1:43" x14ac:dyDescent="0.25">
      <c r="A83" s="86" t="str">
        <f t="shared" si="6"/>
        <v>cement and other nonmetallic minerals 239</v>
      </c>
      <c r="B83" s="86" t="str">
        <f t="shared" si="6"/>
        <v>ISIC 239</v>
      </c>
      <c r="C83" s="91">
        <f t="shared" si="8"/>
        <v>13671668.498007199</v>
      </c>
      <c r="D83" s="91">
        <f t="shared" si="8"/>
        <v>13671668.498007199</v>
      </c>
      <c r="E83" s="91">
        <f t="shared" si="8"/>
        <v>5126875.6867526993</v>
      </c>
      <c r="F83" s="91">
        <f t="shared" si="8"/>
        <v>5126875.6867526993</v>
      </c>
      <c r="G83" s="91">
        <f t="shared" si="8"/>
        <v>5126875.6867526993</v>
      </c>
      <c r="H83" s="91">
        <f t="shared" si="8"/>
        <v>5126875.6867526993</v>
      </c>
      <c r="I83" s="91">
        <f t="shared" si="8"/>
        <v>5126875.6867526993</v>
      </c>
      <c r="J83" s="91">
        <f t="shared" si="8"/>
        <v>5126875.6867526993</v>
      </c>
      <c r="K83" s="91">
        <f t="shared" si="8"/>
        <v>5126875.6867526993</v>
      </c>
      <c r="L83" s="91">
        <f t="shared" si="8"/>
        <v>5126875.6867526993</v>
      </c>
    </row>
    <row r="84" spans="1:43" x14ac:dyDescent="0.25">
      <c r="A84" s="86" t="str">
        <f t="shared" si="6"/>
        <v>other metals 242</v>
      </c>
      <c r="B84" s="86" t="str">
        <f t="shared" si="6"/>
        <v>ISIC 242</v>
      </c>
      <c r="C84" s="91">
        <f t="shared" ref="C84:L84" si="9">$A67*B$38+$A$72/2/9</f>
        <v>31260860.785506953</v>
      </c>
      <c r="D84" s="91">
        <f t="shared" si="9"/>
        <v>31260860.785506953</v>
      </c>
      <c r="E84" s="91">
        <f t="shared" si="9"/>
        <v>29083933.905676216</v>
      </c>
      <c r="F84" s="91">
        <f t="shared" si="9"/>
        <v>29083933.905676216</v>
      </c>
      <c r="G84" s="91">
        <f t="shared" si="9"/>
        <v>29083933.905676216</v>
      </c>
      <c r="H84" s="91">
        <f t="shared" si="9"/>
        <v>29083933.905676216</v>
      </c>
      <c r="I84" s="91">
        <f t="shared" si="9"/>
        <v>29083933.905676216</v>
      </c>
      <c r="J84" s="91">
        <f t="shared" si="9"/>
        <v>29083933.905676216</v>
      </c>
      <c r="K84" s="91">
        <f t="shared" si="9"/>
        <v>29083933.905676216</v>
      </c>
      <c r="L84" s="91">
        <f t="shared" si="9"/>
        <v>29083933.905676216</v>
      </c>
    </row>
    <row r="85" spans="1:43" x14ac:dyDescent="0.25">
      <c r="A85" s="86" t="str">
        <f t="shared" si="6"/>
        <v>glass and glass products 231</v>
      </c>
      <c r="B85" s="86" t="str">
        <f t="shared" si="6"/>
        <v>ISIC 231</v>
      </c>
      <c r="C85" s="91">
        <f t="shared" ref="C85:L86" si="10">$A68*B$38</f>
        <v>27871058.973744135</v>
      </c>
      <c r="D85" s="91">
        <f t="shared" si="10"/>
        <v>27871058.973744135</v>
      </c>
      <c r="E85" s="91">
        <f t="shared" si="10"/>
        <v>10451647.115154048</v>
      </c>
      <c r="F85" s="91">
        <f t="shared" si="10"/>
        <v>10451647.115154048</v>
      </c>
      <c r="G85" s="91">
        <f t="shared" si="10"/>
        <v>10451647.115154048</v>
      </c>
      <c r="H85" s="91">
        <f t="shared" si="10"/>
        <v>10451647.115154048</v>
      </c>
      <c r="I85" s="91">
        <f t="shared" si="10"/>
        <v>10451647.115154048</v>
      </c>
      <c r="J85" s="91">
        <f t="shared" si="10"/>
        <v>10451647.115154048</v>
      </c>
      <c r="K85" s="91">
        <f t="shared" si="10"/>
        <v>10451647.115154048</v>
      </c>
      <c r="L85" s="91">
        <f t="shared" si="10"/>
        <v>10451647.115154048</v>
      </c>
    </row>
    <row r="86" spans="1:43" x14ac:dyDescent="0.25">
      <c r="A86" s="86" t="str">
        <f t="shared" si="6"/>
        <v>road vehicles 29</v>
      </c>
      <c r="B86" s="86" t="str">
        <f t="shared" si="6"/>
        <v>ISIC 29</v>
      </c>
      <c r="C86" s="91">
        <f t="shared" si="10"/>
        <v>224000000</v>
      </c>
      <c r="D86" s="91">
        <f t="shared" si="10"/>
        <v>224000000</v>
      </c>
      <c r="E86" s="91">
        <f t="shared" si="10"/>
        <v>83999999.999999985</v>
      </c>
      <c r="F86" s="91">
        <f t="shared" si="10"/>
        <v>83999999.999999985</v>
      </c>
      <c r="G86" s="91">
        <f t="shared" si="10"/>
        <v>83999999.999999985</v>
      </c>
      <c r="H86" s="91">
        <f t="shared" si="10"/>
        <v>83999999.999999985</v>
      </c>
      <c r="I86" s="91">
        <f t="shared" si="10"/>
        <v>83999999.999999985</v>
      </c>
      <c r="J86" s="91">
        <f t="shared" si="10"/>
        <v>83999999.999999985</v>
      </c>
      <c r="K86" s="91">
        <f t="shared" si="10"/>
        <v>83999999.999999985</v>
      </c>
      <c r="L86" s="91">
        <f t="shared" si="10"/>
        <v>83999999.999999985</v>
      </c>
    </row>
    <row r="87" spans="1:43" x14ac:dyDescent="0.25">
      <c r="A87" s="88"/>
    </row>
    <row r="88" spans="1:43" x14ac:dyDescent="0.25">
      <c r="A88" s="88" t="s">
        <v>721</v>
      </c>
    </row>
    <row r="89" spans="1:43" x14ac:dyDescent="0.25">
      <c r="A89" s="88" t="str">
        <f t="shared" ref="A89:B100" si="11">A75</f>
        <v>Industry Category</v>
      </c>
      <c r="B89" s="88" t="str">
        <f t="shared" si="11"/>
        <v>ISIC Code</v>
      </c>
      <c r="C89" s="86">
        <v>2023</v>
      </c>
      <c r="D89" s="86">
        <v>2024</v>
      </c>
      <c r="E89" s="86">
        <v>2025</v>
      </c>
      <c r="F89" s="86">
        <v>2026</v>
      </c>
      <c r="G89" s="86">
        <v>2027</v>
      </c>
      <c r="H89" s="86">
        <v>2028</v>
      </c>
      <c r="I89" s="86">
        <v>2029</v>
      </c>
      <c r="J89" s="86">
        <v>2030</v>
      </c>
      <c r="K89" s="86">
        <v>2031</v>
      </c>
      <c r="L89" s="86">
        <v>2032</v>
      </c>
    </row>
    <row r="90" spans="1:43" x14ac:dyDescent="0.25">
      <c r="A90" s="86" t="str">
        <f t="shared" si="11"/>
        <v>appliances and and electrical equipment 27</v>
      </c>
      <c r="B90" s="86" t="str">
        <f t="shared" si="11"/>
        <v>ISIC 27</v>
      </c>
      <c r="C90" s="91">
        <f>C76/$B$23</f>
        <v>2713836527.4059258</v>
      </c>
      <c r="D90" s="91">
        <f t="shared" ref="D90:L90" si="12">D76/$B$23</f>
        <v>2713836527.4059258</v>
      </c>
      <c r="E90" s="91">
        <f t="shared" si="12"/>
        <v>1075559068.1475923</v>
      </c>
      <c r="F90" s="91">
        <f t="shared" si="12"/>
        <v>1075559068.1475923</v>
      </c>
      <c r="G90" s="91">
        <f t="shared" si="12"/>
        <v>1075559068.1475923</v>
      </c>
      <c r="H90" s="91">
        <f t="shared" si="12"/>
        <v>1075559068.1475923</v>
      </c>
      <c r="I90" s="91">
        <f t="shared" si="12"/>
        <v>1075559068.1475923</v>
      </c>
      <c r="J90" s="91">
        <f t="shared" si="12"/>
        <v>1075559068.1475923</v>
      </c>
      <c r="K90" s="91">
        <f t="shared" si="12"/>
        <v>1075559068.1475923</v>
      </c>
      <c r="L90" s="91">
        <f t="shared" si="12"/>
        <v>1075559068.1475923</v>
      </c>
    </row>
    <row r="91" spans="1:43" x14ac:dyDescent="0.25">
      <c r="A91" s="86" t="str">
        <f t="shared" si="11"/>
        <v>chemicals 20</v>
      </c>
      <c r="B91" s="86" t="str">
        <f t="shared" si="11"/>
        <v>ISIC 20</v>
      </c>
      <c r="C91" s="91">
        <f t="shared" ref="C91:L100" si="13">C77/$B$23</f>
        <v>70423807.152184829</v>
      </c>
      <c r="D91" s="91">
        <f t="shared" si="13"/>
        <v>70423807.152184829</v>
      </c>
      <c r="E91" s="91">
        <f t="shared" si="13"/>
        <v>26408927.682069309</v>
      </c>
      <c r="F91" s="91">
        <f t="shared" si="13"/>
        <v>26408927.682069309</v>
      </c>
      <c r="G91" s="91">
        <f t="shared" si="13"/>
        <v>26408927.682069309</v>
      </c>
      <c r="H91" s="91">
        <f t="shared" si="13"/>
        <v>26408927.682069309</v>
      </c>
      <c r="I91" s="91">
        <f t="shared" si="13"/>
        <v>26408927.682069309</v>
      </c>
      <c r="J91" s="91">
        <f t="shared" si="13"/>
        <v>26408927.682069309</v>
      </c>
      <c r="K91" s="91">
        <f t="shared" si="13"/>
        <v>26408927.682069309</v>
      </c>
      <c r="L91" s="91">
        <f t="shared" si="13"/>
        <v>26408927.682069309</v>
      </c>
    </row>
    <row r="92" spans="1:43" x14ac:dyDescent="0.25">
      <c r="A92" s="86" t="str">
        <f t="shared" si="11"/>
        <v>other machinery 28</v>
      </c>
      <c r="B92" s="86" t="str">
        <f t="shared" si="11"/>
        <v>ISIC 28</v>
      </c>
      <c r="C92" s="91">
        <f t="shared" si="13"/>
        <v>466830611.3712908</v>
      </c>
      <c r="D92" s="91">
        <f t="shared" si="13"/>
        <v>466830611.3712908</v>
      </c>
      <c r="E92" s="91">
        <f t="shared" si="13"/>
        <v>175061479.26423404</v>
      </c>
      <c r="F92" s="91">
        <f t="shared" si="13"/>
        <v>175061479.26423404</v>
      </c>
      <c r="G92" s="91">
        <f t="shared" si="13"/>
        <v>175061479.26423404</v>
      </c>
      <c r="H92" s="91">
        <f t="shared" si="13"/>
        <v>175061479.26423404</v>
      </c>
      <c r="I92" s="91">
        <f t="shared" si="13"/>
        <v>175061479.26423404</v>
      </c>
      <c r="J92" s="91">
        <f t="shared" si="13"/>
        <v>175061479.26423404</v>
      </c>
      <c r="K92" s="91">
        <f t="shared" si="13"/>
        <v>175061479.26423404</v>
      </c>
      <c r="L92" s="91">
        <f t="shared" si="13"/>
        <v>175061479.26423404</v>
      </c>
    </row>
    <row r="93" spans="1:43" x14ac:dyDescent="0.25">
      <c r="A93" s="86" t="str">
        <f t="shared" si="11"/>
        <v>other manufacturing 31T33</v>
      </c>
      <c r="B93" s="86" t="str">
        <f t="shared" si="11"/>
        <v>ISIC 31T33</v>
      </c>
      <c r="C93" s="91">
        <f t="shared" si="13"/>
        <v>6136912.0934327776</v>
      </c>
      <c r="D93" s="91">
        <f t="shared" si="13"/>
        <v>6136912.0934327776</v>
      </c>
      <c r="E93" s="91">
        <f t="shared" si="13"/>
        <v>2301342.0350372912</v>
      </c>
      <c r="F93" s="91">
        <f t="shared" si="13"/>
        <v>2301342.0350372912</v>
      </c>
      <c r="G93" s="91">
        <f t="shared" si="13"/>
        <v>2301342.0350372912</v>
      </c>
      <c r="H93" s="91">
        <f t="shared" si="13"/>
        <v>2301342.0350372912</v>
      </c>
      <c r="I93" s="91">
        <f t="shared" si="13"/>
        <v>2301342.0350372912</v>
      </c>
      <c r="J93" s="91">
        <f t="shared" si="13"/>
        <v>2301342.0350372912</v>
      </c>
      <c r="K93" s="91">
        <f t="shared" si="13"/>
        <v>2301342.0350372912</v>
      </c>
      <c r="L93" s="91">
        <f t="shared" si="1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x14ac:dyDescent="0.25">
      <c r="A94" s="86" t="str">
        <f t="shared" si="11"/>
        <v>rubber and plastic products 22</v>
      </c>
      <c r="B94" s="86" t="str">
        <f t="shared" si="11"/>
        <v>ISIC 22</v>
      </c>
      <c r="C94" s="91">
        <f t="shared" si="13"/>
        <v>3511360.7982009253</v>
      </c>
      <c r="D94" s="91">
        <f t="shared" si="13"/>
        <v>3511360.7982009253</v>
      </c>
      <c r="E94" s="91">
        <f t="shared" si="13"/>
        <v>1316760.2993253469</v>
      </c>
      <c r="F94" s="91">
        <f t="shared" si="13"/>
        <v>1316760.2993253469</v>
      </c>
      <c r="G94" s="91">
        <f t="shared" si="13"/>
        <v>1316760.2993253469</v>
      </c>
      <c r="H94" s="91">
        <f t="shared" si="13"/>
        <v>1316760.2993253469</v>
      </c>
      <c r="I94" s="91">
        <f t="shared" si="13"/>
        <v>1316760.2993253469</v>
      </c>
      <c r="J94" s="91">
        <f t="shared" si="13"/>
        <v>1316760.2993253469</v>
      </c>
      <c r="K94" s="91">
        <f t="shared" si="13"/>
        <v>1316760.2993253469</v>
      </c>
      <c r="L94" s="91">
        <f t="shared" si="1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x14ac:dyDescent="0.25">
      <c r="A95" s="86" t="str">
        <f t="shared" si="11"/>
        <v>metal products except machinery and vehicles 25</v>
      </c>
      <c r="B95" s="86" t="str">
        <f t="shared" si="11"/>
        <v>ISIC 25</v>
      </c>
      <c r="C95" s="91">
        <f t="shared" si="13"/>
        <v>311486540.92326593</v>
      </c>
      <c r="D95" s="91">
        <f t="shared" si="13"/>
        <v>311486540.92326593</v>
      </c>
      <c r="E95" s="91">
        <f t="shared" si="13"/>
        <v>116807452.84622471</v>
      </c>
      <c r="F95" s="91">
        <f t="shared" si="13"/>
        <v>116807452.84622471</v>
      </c>
      <c r="G95" s="91">
        <f t="shared" si="13"/>
        <v>116807452.84622471</v>
      </c>
      <c r="H95" s="91">
        <f t="shared" si="13"/>
        <v>116807452.84622471</v>
      </c>
      <c r="I95" s="91">
        <f t="shared" si="13"/>
        <v>116807452.84622471</v>
      </c>
      <c r="J95" s="91">
        <f t="shared" si="13"/>
        <v>116807452.84622471</v>
      </c>
      <c r="K95" s="91">
        <f t="shared" si="13"/>
        <v>116807452.84622471</v>
      </c>
      <c r="L95" s="91">
        <f t="shared" si="1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x14ac:dyDescent="0.25">
      <c r="A96" s="86" t="str">
        <f t="shared" si="11"/>
        <v>nonroad vehicles 30</v>
      </c>
      <c r="B96" s="86" t="str">
        <f t="shared" si="11"/>
        <v>ISIC 30</v>
      </c>
      <c r="C96" s="91">
        <f t="shared" si="13"/>
        <v>290280797.91668969</v>
      </c>
      <c r="D96" s="91">
        <f t="shared" si="13"/>
        <v>290280797.91668969</v>
      </c>
      <c r="E96" s="91">
        <f t="shared" si="13"/>
        <v>108855299.21875861</v>
      </c>
      <c r="F96" s="91">
        <f t="shared" si="13"/>
        <v>108855299.21875861</v>
      </c>
      <c r="G96" s="91">
        <f t="shared" si="13"/>
        <v>108855299.21875861</v>
      </c>
      <c r="H96" s="91">
        <f t="shared" si="13"/>
        <v>108855299.21875861</v>
      </c>
      <c r="I96" s="91">
        <f t="shared" si="13"/>
        <v>108855299.21875861</v>
      </c>
      <c r="J96" s="91">
        <f t="shared" si="13"/>
        <v>108855299.21875861</v>
      </c>
      <c r="K96" s="91">
        <f t="shared" si="13"/>
        <v>108855299.21875861</v>
      </c>
      <c r="L96" s="91">
        <f t="shared" si="1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x14ac:dyDescent="0.25">
      <c r="A97" s="86" t="str">
        <f t="shared" si="11"/>
        <v>cement and other nonmetallic minerals 239</v>
      </c>
      <c r="B97" s="86" t="str">
        <f t="shared" si="11"/>
        <v>ISIC 239</v>
      </c>
      <c r="C97" s="91">
        <f t="shared" si="13"/>
        <v>45572228.326690666</v>
      </c>
      <c r="D97" s="91">
        <f t="shared" si="13"/>
        <v>45572228.326690666</v>
      </c>
      <c r="E97" s="91">
        <f t="shared" si="13"/>
        <v>17089585.622508999</v>
      </c>
      <c r="F97" s="91">
        <f t="shared" si="13"/>
        <v>17089585.622508999</v>
      </c>
      <c r="G97" s="91">
        <f t="shared" si="13"/>
        <v>17089585.622508999</v>
      </c>
      <c r="H97" s="91">
        <f t="shared" si="13"/>
        <v>17089585.622508999</v>
      </c>
      <c r="I97" s="91">
        <f t="shared" si="13"/>
        <v>17089585.622508999</v>
      </c>
      <c r="J97" s="91">
        <f t="shared" si="13"/>
        <v>17089585.622508999</v>
      </c>
      <c r="K97" s="91">
        <f t="shared" si="13"/>
        <v>17089585.622508999</v>
      </c>
      <c r="L97" s="91">
        <f t="shared" si="1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x14ac:dyDescent="0.25">
      <c r="A98" s="86" t="str">
        <f t="shared" si="11"/>
        <v>other metals 242</v>
      </c>
      <c r="B98" s="86" t="str">
        <f t="shared" si="11"/>
        <v>ISIC 242</v>
      </c>
      <c r="C98" s="91">
        <f t="shared" si="13"/>
        <v>104202869.28502318</v>
      </c>
      <c r="D98" s="91">
        <f t="shared" si="13"/>
        <v>104202869.28502318</v>
      </c>
      <c r="E98" s="91">
        <f t="shared" si="13"/>
        <v>96946446.352254063</v>
      </c>
      <c r="F98" s="91">
        <f t="shared" si="13"/>
        <v>96946446.352254063</v>
      </c>
      <c r="G98" s="91">
        <f t="shared" si="13"/>
        <v>96946446.352254063</v>
      </c>
      <c r="H98" s="91">
        <f t="shared" si="13"/>
        <v>96946446.352254063</v>
      </c>
      <c r="I98" s="91">
        <f t="shared" si="13"/>
        <v>96946446.352254063</v>
      </c>
      <c r="J98" s="91">
        <f t="shared" si="13"/>
        <v>96946446.352254063</v>
      </c>
      <c r="K98" s="91">
        <f t="shared" si="13"/>
        <v>96946446.352254063</v>
      </c>
      <c r="L98" s="91">
        <f t="shared" si="1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x14ac:dyDescent="0.25">
      <c r="A99" s="86" t="str">
        <f t="shared" si="11"/>
        <v>glass and glass products 231</v>
      </c>
      <c r="B99" s="86" t="str">
        <f t="shared" si="11"/>
        <v>ISIC 231</v>
      </c>
      <c r="C99" s="91">
        <f t="shared" si="13"/>
        <v>92903529.912480459</v>
      </c>
      <c r="D99" s="91">
        <f t="shared" si="13"/>
        <v>92903529.912480459</v>
      </c>
      <c r="E99" s="91">
        <f t="shared" si="13"/>
        <v>34838823.717180163</v>
      </c>
      <c r="F99" s="91">
        <f t="shared" si="13"/>
        <v>34838823.717180163</v>
      </c>
      <c r="G99" s="91">
        <f t="shared" si="13"/>
        <v>34838823.717180163</v>
      </c>
      <c r="H99" s="91">
        <f t="shared" si="13"/>
        <v>34838823.717180163</v>
      </c>
      <c r="I99" s="91">
        <f t="shared" si="13"/>
        <v>34838823.717180163</v>
      </c>
      <c r="J99" s="91">
        <f t="shared" si="13"/>
        <v>34838823.717180163</v>
      </c>
      <c r="K99" s="91">
        <f t="shared" si="13"/>
        <v>34838823.717180163</v>
      </c>
      <c r="L99" s="91">
        <f t="shared" si="1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x14ac:dyDescent="0.25">
      <c r="A100" s="86" t="str">
        <f t="shared" si="11"/>
        <v>road vehicles 29</v>
      </c>
      <c r="B100" s="86" t="str">
        <f t="shared" si="11"/>
        <v>ISIC 29</v>
      </c>
      <c r="C100" s="91">
        <f t="shared" si="13"/>
        <v>746666666.66666675</v>
      </c>
      <c r="D100" s="91">
        <f t="shared" si="13"/>
        <v>746666666.66666675</v>
      </c>
      <c r="E100" s="91">
        <f t="shared" si="13"/>
        <v>279999999.99999994</v>
      </c>
      <c r="F100" s="91">
        <f t="shared" si="13"/>
        <v>279999999.99999994</v>
      </c>
      <c r="G100" s="91">
        <f t="shared" si="13"/>
        <v>279999999.99999994</v>
      </c>
      <c r="H100" s="91">
        <f t="shared" si="13"/>
        <v>279999999.99999994</v>
      </c>
      <c r="I100" s="91">
        <f t="shared" si="13"/>
        <v>279999999.99999994</v>
      </c>
      <c r="J100" s="91">
        <f t="shared" si="13"/>
        <v>279999999.99999994</v>
      </c>
      <c r="K100" s="91">
        <f t="shared" si="13"/>
        <v>279999999.99999994</v>
      </c>
      <c r="L100" s="91">
        <f t="shared" si="1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x14ac:dyDescent="0.25">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x14ac:dyDescent="0.25">
      <c r="A102" s="88" t="s">
        <v>722</v>
      </c>
    </row>
    <row r="103" spans="1:43" x14ac:dyDescent="0.25">
      <c r="A103" s="88" t="str">
        <f t="shared" ref="A103:B114" si="14">A89</f>
        <v>Industry Category</v>
      </c>
      <c r="B103" s="88" t="str">
        <f t="shared" si="14"/>
        <v>ISIC Code</v>
      </c>
      <c r="C103" s="86">
        <v>2023</v>
      </c>
      <c r="D103" s="86">
        <v>2024</v>
      </c>
      <c r="E103" s="86">
        <v>2025</v>
      </c>
      <c r="F103" s="86">
        <v>2026</v>
      </c>
      <c r="G103" s="86">
        <v>2027</v>
      </c>
      <c r="H103" s="86">
        <v>2028</v>
      </c>
      <c r="I103" s="86">
        <v>2029</v>
      </c>
      <c r="J103" s="86">
        <v>2030</v>
      </c>
      <c r="K103" s="86">
        <v>2031</v>
      </c>
      <c r="L103" s="86">
        <v>2032</v>
      </c>
    </row>
    <row r="104" spans="1:43" x14ac:dyDescent="0.25">
      <c r="A104" s="86" t="str">
        <f t="shared" si="14"/>
        <v>appliances and and electrical equipment 27</v>
      </c>
      <c r="B104" s="86" t="str">
        <f t="shared" si="14"/>
        <v>ISIC 27</v>
      </c>
      <c r="C104" s="91">
        <f t="shared" ref="C104:L104" si="15">SUM($C90:C90)</f>
        <v>2713836527.4059258</v>
      </c>
      <c r="D104" s="91">
        <f t="shared" si="15"/>
        <v>5427673054.8118515</v>
      </c>
      <c r="E104" s="91">
        <f t="shared" si="15"/>
        <v>6503232122.959444</v>
      </c>
      <c r="F104" s="91">
        <f t="shared" si="15"/>
        <v>7578791191.1070366</v>
      </c>
      <c r="G104" s="91">
        <f t="shared" si="15"/>
        <v>8654350259.2546291</v>
      </c>
      <c r="H104" s="91">
        <f t="shared" si="15"/>
        <v>9729909327.4022217</v>
      </c>
      <c r="I104" s="91">
        <f t="shared" si="15"/>
        <v>10805468395.549814</v>
      </c>
      <c r="J104" s="91">
        <f t="shared" si="15"/>
        <v>11881027463.697407</v>
      </c>
      <c r="K104" s="91">
        <f t="shared" si="15"/>
        <v>12956586531.844999</v>
      </c>
      <c r="L104" s="91">
        <f t="shared" si="15"/>
        <v>14032145599.992592</v>
      </c>
    </row>
    <row r="105" spans="1:43" x14ac:dyDescent="0.25">
      <c r="A105" s="86" t="str">
        <f t="shared" si="14"/>
        <v>chemicals 20</v>
      </c>
      <c r="B105" s="86" t="str">
        <f t="shared" si="14"/>
        <v>ISIC 20</v>
      </c>
      <c r="C105" s="91">
        <f t="shared" ref="C105:L114" si="16">SUM($C91:C91)</f>
        <v>70423807.152184829</v>
      </c>
      <c r="D105" s="91">
        <f t="shared" si="16"/>
        <v>140847614.30436966</v>
      </c>
      <c r="E105" s="91">
        <f t="shared" si="16"/>
        <v>167256541.98643896</v>
      </c>
      <c r="F105" s="91">
        <f t="shared" si="16"/>
        <v>193665469.66850826</v>
      </c>
      <c r="G105" s="91">
        <f t="shared" si="16"/>
        <v>220074397.35057756</v>
      </c>
      <c r="H105" s="91">
        <f t="shared" si="16"/>
        <v>246483325.03264686</v>
      </c>
      <c r="I105" s="91">
        <f t="shared" si="16"/>
        <v>272892252.7147162</v>
      </c>
      <c r="J105" s="91">
        <f t="shared" si="16"/>
        <v>299301180.3967855</v>
      </c>
      <c r="K105" s="91">
        <f t="shared" si="16"/>
        <v>325710108.0788548</v>
      </c>
      <c r="L105" s="91">
        <f t="shared" si="16"/>
        <v>352119035.7609241</v>
      </c>
    </row>
    <row r="106" spans="1:43" x14ac:dyDescent="0.25">
      <c r="A106" s="86" t="str">
        <f t="shared" si="14"/>
        <v>other machinery 28</v>
      </c>
      <c r="B106" s="86" t="str">
        <f t="shared" si="14"/>
        <v>ISIC 28</v>
      </c>
      <c r="C106" s="91">
        <f t="shared" si="16"/>
        <v>466830611.3712908</v>
      </c>
      <c r="D106" s="91">
        <f t="shared" si="16"/>
        <v>933661222.74258161</v>
      </c>
      <c r="E106" s="91">
        <f t="shared" si="16"/>
        <v>1108722702.0068157</v>
      </c>
      <c r="F106" s="91">
        <f t="shared" si="16"/>
        <v>1283784181.2710497</v>
      </c>
      <c r="G106" s="91">
        <f t="shared" si="16"/>
        <v>1458845660.5352838</v>
      </c>
      <c r="H106" s="91">
        <f t="shared" si="16"/>
        <v>1633907139.7995179</v>
      </c>
      <c r="I106" s="91">
        <f t="shared" si="16"/>
        <v>1808968619.0637519</v>
      </c>
      <c r="J106" s="91">
        <f t="shared" si="16"/>
        <v>1984030098.327986</v>
      </c>
      <c r="K106" s="91">
        <f t="shared" si="16"/>
        <v>2159091577.5922198</v>
      </c>
      <c r="L106" s="91">
        <f t="shared" si="16"/>
        <v>2334153056.8564539</v>
      </c>
    </row>
    <row r="107" spans="1:43" x14ac:dyDescent="0.25">
      <c r="A107" s="86" t="str">
        <f t="shared" si="14"/>
        <v>other manufacturing 31T33</v>
      </c>
      <c r="B107" s="86" t="str">
        <f t="shared" si="14"/>
        <v>ISIC 31T33</v>
      </c>
      <c r="C107" s="91">
        <f t="shared" si="16"/>
        <v>6136912.0934327776</v>
      </c>
      <c r="D107" s="91">
        <f t="shared" si="16"/>
        <v>12273824.186865555</v>
      </c>
      <c r="E107" s="91">
        <f t="shared" si="16"/>
        <v>14575166.221902847</v>
      </c>
      <c r="F107" s="91">
        <f t="shared" si="16"/>
        <v>16876508.256940138</v>
      </c>
      <c r="G107" s="91">
        <f t="shared" si="16"/>
        <v>19177850.291977428</v>
      </c>
      <c r="H107" s="91">
        <f t="shared" si="16"/>
        <v>21479192.327014718</v>
      </c>
      <c r="I107" s="91">
        <f t="shared" si="16"/>
        <v>23780534.362052009</v>
      </c>
      <c r="J107" s="91">
        <f t="shared" si="16"/>
        <v>26081876.397089299</v>
      </c>
      <c r="K107" s="91">
        <f t="shared" si="16"/>
        <v>28383218.432126589</v>
      </c>
      <c r="L107" s="91">
        <f t="shared" si="1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x14ac:dyDescent="0.25">
      <c r="A108" s="86" t="str">
        <f t="shared" si="14"/>
        <v>rubber and plastic products 22</v>
      </c>
      <c r="B108" s="86" t="str">
        <f t="shared" si="14"/>
        <v>ISIC 22</v>
      </c>
      <c r="C108" s="91">
        <f t="shared" si="16"/>
        <v>3511360.7982009253</v>
      </c>
      <c r="D108" s="91">
        <f t="shared" si="16"/>
        <v>7022721.5964018507</v>
      </c>
      <c r="E108" s="91">
        <f t="shared" si="16"/>
        <v>8339481.8957271976</v>
      </c>
      <c r="F108" s="91">
        <f t="shared" si="16"/>
        <v>9656242.1950525455</v>
      </c>
      <c r="G108" s="91">
        <f t="shared" si="16"/>
        <v>10973002.494377892</v>
      </c>
      <c r="H108" s="91">
        <f t="shared" si="16"/>
        <v>12289762.793703239</v>
      </c>
      <c r="I108" s="91">
        <f t="shared" si="16"/>
        <v>13606523.093028586</v>
      </c>
      <c r="J108" s="91">
        <f t="shared" si="16"/>
        <v>14923283.392353933</v>
      </c>
      <c r="K108" s="91">
        <f t="shared" si="16"/>
        <v>16240043.69167928</v>
      </c>
      <c r="L108" s="91">
        <f t="shared" si="1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x14ac:dyDescent="0.25">
      <c r="A109" s="86" t="str">
        <f t="shared" si="14"/>
        <v>metal products except machinery and vehicles 25</v>
      </c>
      <c r="B109" s="86" t="str">
        <f t="shared" si="14"/>
        <v>ISIC 25</v>
      </c>
      <c r="C109" s="91">
        <f t="shared" si="16"/>
        <v>311486540.92326593</v>
      </c>
      <c r="D109" s="91">
        <f t="shared" si="16"/>
        <v>622973081.84653187</v>
      </c>
      <c r="E109" s="91">
        <f t="shared" si="16"/>
        <v>739780534.69275653</v>
      </c>
      <c r="F109" s="91">
        <f t="shared" si="16"/>
        <v>856587987.5389812</v>
      </c>
      <c r="G109" s="91">
        <f t="shared" si="16"/>
        <v>973395440.38520586</v>
      </c>
      <c r="H109" s="91">
        <f t="shared" si="16"/>
        <v>1090202893.2314305</v>
      </c>
      <c r="I109" s="91">
        <f t="shared" si="16"/>
        <v>1207010346.0776553</v>
      </c>
      <c r="J109" s="91">
        <f t="shared" si="16"/>
        <v>1323817798.9238801</v>
      </c>
      <c r="K109" s="91">
        <f t="shared" si="16"/>
        <v>1440625251.7701049</v>
      </c>
      <c r="L109" s="91">
        <f t="shared" si="1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x14ac:dyDescent="0.25">
      <c r="A110" s="86" t="str">
        <f t="shared" si="14"/>
        <v>nonroad vehicles 30</v>
      </c>
      <c r="B110" s="86" t="str">
        <f t="shared" si="14"/>
        <v>ISIC 30</v>
      </c>
      <c r="C110" s="91">
        <f t="shared" si="16"/>
        <v>290280797.91668969</v>
      </c>
      <c r="D110" s="91">
        <f t="shared" si="16"/>
        <v>580561595.83337939</v>
      </c>
      <c r="E110" s="91">
        <f t="shared" si="16"/>
        <v>689416895.05213797</v>
      </c>
      <c r="F110" s="91">
        <f t="shared" si="16"/>
        <v>798272194.27089655</v>
      </c>
      <c r="G110" s="91">
        <f t="shared" si="16"/>
        <v>907127493.48965514</v>
      </c>
      <c r="H110" s="91">
        <f t="shared" si="16"/>
        <v>1015982792.7084137</v>
      </c>
      <c r="I110" s="91">
        <f t="shared" si="16"/>
        <v>1124838091.9271724</v>
      </c>
      <c r="J110" s="91">
        <f t="shared" si="16"/>
        <v>1233693391.145931</v>
      </c>
      <c r="K110" s="91">
        <f t="shared" si="16"/>
        <v>1342548690.3646896</v>
      </c>
      <c r="L110" s="91">
        <f t="shared" si="1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x14ac:dyDescent="0.25">
      <c r="A111" s="86" t="str">
        <f t="shared" si="14"/>
        <v>cement and other nonmetallic minerals 239</v>
      </c>
      <c r="B111" s="86" t="str">
        <f t="shared" si="14"/>
        <v>ISIC 239</v>
      </c>
      <c r="C111" s="91">
        <f t="shared" si="16"/>
        <v>45572228.326690666</v>
      </c>
      <c r="D111" s="91">
        <f t="shared" si="16"/>
        <v>91144456.653381333</v>
      </c>
      <c r="E111" s="91">
        <f t="shared" si="16"/>
        <v>108234042.27589034</v>
      </c>
      <c r="F111" s="91">
        <f t="shared" si="16"/>
        <v>125323627.89839934</v>
      </c>
      <c r="G111" s="91">
        <f t="shared" si="16"/>
        <v>142413213.52090833</v>
      </c>
      <c r="H111" s="91">
        <f t="shared" si="16"/>
        <v>159502799.14341733</v>
      </c>
      <c r="I111" s="91">
        <f t="shared" si="16"/>
        <v>176592384.76592633</v>
      </c>
      <c r="J111" s="91">
        <f t="shared" si="16"/>
        <v>193681970.38843533</v>
      </c>
      <c r="K111" s="91">
        <f t="shared" si="16"/>
        <v>210771556.01094434</v>
      </c>
      <c r="L111" s="91">
        <f t="shared" si="1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x14ac:dyDescent="0.25">
      <c r="A112" s="86" t="str">
        <f t="shared" si="14"/>
        <v>other metals 242</v>
      </c>
      <c r="B112" s="86" t="str">
        <f t="shared" si="14"/>
        <v>ISIC 242</v>
      </c>
      <c r="C112" s="91">
        <f t="shared" si="16"/>
        <v>104202869.28502318</v>
      </c>
      <c r="D112" s="91">
        <f t="shared" si="16"/>
        <v>208405738.57004637</v>
      </c>
      <c r="E112" s="91">
        <f t="shared" si="16"/>
        <v>305352184.92230046</v>
      </c>
      <c r="F112" s="91">
        <f t="shared" si="16"/>
        <v>402298631.27455449</v>
      </c>
      <c r="G112" s="91">
        <f t="shared" si="16"/>
        <v>499245077.62680852</v>
      </c>
      <c r="H112" s="91">
        <f t="shared" si="16"/>
        <v>596191523.97906256</v>
      </c>
      <c r="I112" s="91">
        <f t="shared" si="16"/>
        <v>693137970.33131659</v>
      </c>
      <c r="J112" s="91">
        <f t="shared" si="16"/>
        <v>790084416.68357062</v>
      </c>
      <c r="K112" s="91">
        <f t="shared" si="16"/>
        <v>887030863.03582466</v>
      </c>
      <c r="L112" s="91">
        <f t="shared" si="1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x14ac:dyDescent="0.25">
      <c r="A113" s="86" t="str">
        <f t="shared" si="14"/>
        <v>glass and glass products 231</v>
      </c>
      <c r="B113" s="86" t="str">
        <f t="shared" si="14"/>
        <v>ISIC 231</v>
      </c>
      <c r="C113" s="91">
        <f t="shared" si="16"/>
        <v>92903529.912480459</v>
      </c>
      <c r="D113" s="91">
        <f t="shared" si="16"/>
        <v>185807059.82496092</v>
      </c>
      <c r="E113" s="91">
        <f t="shared" si="16"/>
        <v>220645883.54214108</v>
      </c>
      <c r="F113" s="91">
        <f t="shared" si="16"/>
        <v>255484707.25932124</v>
      </c>
      <c r="G113" s="91">
        <f t="shared" si="16"/>
        <v>290323530.97650141</v>
      </c>
      <c r="H113" s="91">
        <f t="shared" si="16"/>
        <v>325162354.6936816</v>
      </c>
      <c r="I113" s="91">
        <f t="shared" si="16"/>
        <v>360001178.41086173</v>
      </c>
      <c r="J113" s="91">
        <f t="shared" si="16"/>
        <v>394840002.12804186</v>
      </c>
      <c r="K113" s="91">
        <f t="shared" si="16"/>
        <v>429678825.845222</v>
      </c>
      <c r="L113" s="91">
        <f t="shared" si="1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x14ac:dyDescent="0.25">
      <c r="A114" s="86" t="str">
        <f t="shared" si="14"/>
        <v>road vehicles 29</v>
      </c>
      <c r="B114" s="86" t="str">
        <f t="shared" si="14"/>
        <v>ISIC 29</v>
      </c>
      <c r="C114" s="91">
        <f t="shared" si="16"/>
        <v>746666666.66666675</v>
      </c>
      <c r="D114" s="91">
        <f t="shared" si="16"/>
        <v>1493333333.3333335</v>
      </c>
      <c r="E114" s="91">
        <f t="shared" si="16"/>
        <v>1773333333.3333335</v>
      </c>
      <c r="F114" s="91">
        <f t="shared" si="16"/>
        <v>2053333333.3333335</v>
      </c>
      <c r="G114" s="91">
        <f t="shared" si="16"/>
        <v>2333333333.3333335</v>
      </c>
      <c r="H114" s="91">
        <f t="shared" si="16"/>
        <v>2613333333.3333335</v>
      </c>
      <c r="I114" s="91">
        <f t="shared" si="16"/>
        <v>2893333333.3333335</v>
      </c>
      <c r="J114" s="91">
        <f t="shared" si="16"/>
        <v>3173333333.3333335</v>
      </c>
      <c r="K114" s="91">
        <f t="shared" si="16"/>
        <v>3453333333.3333335</v>
      </c>
      <c r="L114" s="91">
        <f t="shared" si="1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x14ac:dyDescent="0.25">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x14ac:dyDescent="0.25">
      <c r="A116" s="88" t="s">
        <v>723</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x14ac:dyDescent="0.25">
      <c r="A117" s="88" t="str">
        <f t="shared" ref="A117:B128" si="17">A89</f>
        <v>Industry Category</v>
      </c>
      <c r="B117" s="88" t="str">
        <f t="shared" si="1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x14ac:dyDescent="0.25">
      <c r="A118" s="86" t="str">
        <f t="shared" si="17"/>
        <v>appliances and and electrical equipment 27</v>
      </c>
      <c r="B118" s="86" t="str">
        <f t="shared" si="1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x14ac:dyDescent="0.25">
      <c r="A119" s="86" t="str">
        <f t="shared" si="17"/>
        <v>chemicals 20</v>
      </c>
      <c r="B119" s="86" t="str">
        <f t="shared" si="1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x14ac:dyDescent="0.25">
      <c r="A120" s="86" t="str">
        <f t="shared" si="17"/>
        <v>other machinery 28</v>
      </c>
      <c r="B120" s="86" t="str">
        <f t="shared" si="1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x14ac:dyDescent="0.25">
      <c r="A121" s="86" t="str">
        <f t="shared" si="17"/>
        <v>other manufacturing 31T33</v>
      </c>
      <c r="B121" s="86" t="str">
        <f t="shared" si="1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x14ac:dyDescent="0.25">
      <c r="A122" s="86" t="str">
        <f t="shared" si="17"/>
        <v>rubber and plastic products 22</v>
      </c>
      <c r="B122" s="86" t="str">
        <f t="shared" si="1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x14ac:dyDescent="0.25">
      <c r="A123" s="86" t="str">
        <f t="shared" si="17"/>
        <v>metal products except machinery and vehicles 25</v>
      </c>
      <c r="B123" s="86" t="str">
        <f t="shared" si="1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x14ac:dyDescent="0.25">
      <c r="A124" s="86" t="str">
        <f t="shared" si="17"/>
        <v>nonroad vehicles 30</v>
      </c>
      <c r="B124" s="86" t="str">
        <f t="shared" si="1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x14ac:dyDescent="0.25">
      <c r="A125" s="86" t="str">
        <f t="shared" si="17"/>
        <v>cement and other nonmetallic minerals 239</v>
      </c>
      <c r="B125" s="86" t="str">
        <f t="shared" si="1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x14ac:dyDescent="0.25">
      <c r="A126" s="86" t="str">
        <f t="shared" si="17"/>
        <v>other metals 242</v>
      </c>
      <c r="B126" s="86" t="str">
        <f t="shared" si="1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x14ac:dyDescent="0.25">
      <c r="A127" s="86" t="str">
        <f t="shared" si="17"/>
        <v>glass and glass products 231</v>
      </c>
      <c r="B127" s="86" t="str">
        <f t="shared" si="1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x14ac:dyDescent="0.25">
      <c r="A128" s="86" t="str">
        <f t="shared" si="17"/>
        <v>road vehicles 29</v>
      </c>
      <c r="B128" s="86" t="str">
        <f t="shared" si="1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x14ac:dyDescent="0.25">
      <c r="Y129" s="92"/>
      <c r="Z129" s="92"/>
      <c r="AA129" s="92"/>
      <c r="AB129" s="92"/>
      <c r="AC129" s="92"/>
      <c r="AD129" s="92"/>
      <c r="AE129" s="92"/>
      <c r="AF129" s="92"/>
      <c r="AG129" s="92"/>
      <c r="AH129" s="92"/>
      <c r="AI129" s="92"/>
      <c r="AJ129" s="92"/>
      <c r="AK129" s="92"/>
      <c r="AL129" s="92"/>
      <c r="AM129" s="92"/>
      <c r="AN129" s="92"/>
      <c r="AO129" s="92"/>
      <c r="AP129" s="92"/>
      <c r="AQ129" s="92"/>
    </row>
    <row r="130" spans="1:43" x14ac:dyDescent="0.25">
      <c r="A130" s="88" t="s">
        <v>724</v>
      </c>
      <c r="Y130" s="92"/>
      <c r="Z130" s="92"/>
      <c r="AA130" s="92"/>
      <c r="AB130" s="92"/>
      <c r="AC130" s="92"/>
      <c r="AD130" s="92"/>
      <c r="AE130" s="92"/>
      <c r="AF130" s="92"/>
      <c r="AG130" s="92"/>
      <c r="AH130" s="92"/>
      <c r="AI130" s="92"/>
      <c r="AJ130" s="92"/>
      <c r="AK130" s="92"/>
      <c r="AL130" s="92"/>
      <c r="AM130" s="92"/>
      <c r="AN130" s="92"/>
      <c r="AO130" s="92"/>
      <c r="AP130" s="92"/>
      <c r="AQ130" s="92"/>
    </row>
    <row r="131" spans="1:43" x14ac:dyDescent="0.25">
      <c r="A131" s="88" t="str">
        <f t="shared" ref="A131:B142" si="18">A117</f>
        <v>Industry Category</v>
      </c>
      <c r="B131" s="88" t="str">
        <f t="shared" si="18"/>
        <v>ISIC Code</v>
      </c>
      <c r="C131" s="88" t="s">
        <v>725</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x14ac:dyDescent="0.25">
      <c r="A132" s="86" t="str">
        <f t="shared" si="18"/>
        <v>appliances and and electrical equipment 27</v>
      </c>
      <c r="B132" s="86" t="str">
        <f t="shared" si="18"/>
        <v>ISIC 27</v>
      </c>
      <c r="C132" s="86">
        <f t="shared" ref="C132:C142" si="1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x14ac:dyDescent="0.25">
      <c r="A133" s="86" t="str">
        <f t="shared" si="18"/>
        <v>chemicals 20</v>
      </c>
      <c r="B133" s="86" t="str">
        <f t="shared" si="18"/>
        <v>ISIC 20</v>
      </c>
      <c r="C133" s="86">
        <f t="shared" si="1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x14ac:dyDescent="0.25">
      <c r="A134" s="86" t="str">
        <f t="shared" si="18"/>
        <v>other machinery 28</v>
      </c>
      <c r="B134" s="86" t="str">
        <f t="shared" si="18"/>
        <v>ISIC 28</v>
      </c>
      <c r="C134" s="86">
        <f t="shared" si="1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x14ac:dyDescent="0.25">
      <c r="A135" s="86" t="str">
        <f t="shared" si="18"/>
        <v>other manufacturing 31T33</v>
      </c>
      <c r="B135" s="86" t="str">
        <f t="shared" si="18"/>
        <v>ISIC 31T33</v>
      </c>
      <c r="C135" s="86">
        <f t="shared" si="1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x14ac:dyDescent="0.25">
      <c r="A136" s="86" t="str">
        <f t="shared" si="18"/>
        <v>rubber and plastic products 22</v>
      </c>
      <c r="B136" s="86" t="str">
        <f t="shared" si="18"/>
        <v>ISIC 22</v>
      </c>
      <c r="C136" s="86">
        <f t="shared" si="1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x14ac:dyDescent="0.25">
      <c r="A137" s="86" t="str">
        <f t="shared" si="18"/>
        <v>metal products except machinery and vehicles 25</v>
      </c>
      <c r="B137" s="86" t="str">
        <f t="shared" si="18"/>
        <v>ISIC 25</v>
      </c>
      <c r="C137" s="86">
        <f t="shared" si="1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x14ac:dyDescent="0.25">
      <c r="A138" s="86" t="str">
        <f t="shared" si="18"/>
        <v>nonroad vehicles 30</v>
      </c>
      <c r="B138" s="86" t="str">
        <f t="shared" si="18"/>
        <v>ISIC 30</v>
      </c>
      <c r="C138" s="86">
        <f t="shared" si="1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x14ac:dyDescent="0.25">
      <c r="A139" s="86" t="str">
        <f t="shared" si="18"/>
        <v>cement and other nonmetallic minerals 239</v>
      </c>
      <c r="B139" s="86" t="str">
        <f t="shared" si="18"/>
        <v>ISIC 239</v>
      </c>
      <c r="C139" s="86">
        <f t="shared" si="1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x14ac:dyDescent="0.25">
      <c r="A140" s="86" t="str">
        <f t="shared" si="18"/>
        <v>other metals 242</v>
      </c>
      <c r="B140" s="86" t="str">
        <f t="shared" si="18"/>
        <v>ISIC 242</v>
      </c>
      <c r="C140" s="86">
        <f t="shared" si="1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x14ac:dyDescent="0.25">
      <c r="A141" s="86" t="str">
        <f t="shared" si="18"/>
        <v>glass and glass products 231</v>
      </c>
      <c r="B141" s="86" t="str">
        <f t="shared" si="18"/>
        <v>ISIC 231</v>
      </c>
      <c r="C141" s="86">
        <f t="shared" si="1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x14ac:dyDescent="0.25">
      <c r="A142" s="86" t="str">
        <f t="shared" si="18"/>
        <v>road vehicles 29</v>
      </c>
      <c r="B142" s="86" t="str">
        <f t="shared" si="18"/>
        <v>ISIC 29</v>
      </c>
      <c r="C142" s="86">
        <f t="shared" si="1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x14ac:dyDescent="0.25">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x14ac:dyDescent="0.25">
      <c r="A144" s="88" t="s">
        <v>726</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x14ac:dyDescent="0.25">
      <c r="A145" s="88" t="str">
        <f t="shared" ref="A145:B156" si="20">A131</f>
        <v>Industry Category</v>
      </c>
      <c r="B145" s="88" t="str">
        <f t="shared" si="2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x14ac:dyDescent="0.25">
      <c r="A146" s="86" t="str">
        <f t="shared" si="20"/>
        <v>appliances and and electrical equipment 27</v>
      </c>
      <c r="B146" s="86" t="str">
        <f t="shared" si="20"/>
        <v>ISIC 27</v>
      </c>
      <c r="C146" s="92">
        <f>C118/$C132</f>
        <v>229218032786.88525</v>
      </c>
      <c r="D146" s="92">
        <f t="shared" ref="C146:L156" si="21">D118/$C132</f>
        <v>232765573770.49182</v>
      </c>
      <c r="E146" s="92">
        <f t="shared" si="21"/>
        <v>236181967213.11475</v>
      </c>
      <c r="F146" s="92">
        <f t="shared" si="21"/>
        <v>239459016393.44263</v>
      </c>
      <c r="G146" s="92">
        <f t="shared" si="21"/>
        <v>242585245901.63934</v>
      </c>
      <c r="H146" s="92">
        <f t="shared" si="21"/>
        <v>245760655737.70493</v>
      </c>
      <c r="I146" s="92">
        <f t="shared" si="21"/>
        <v>248986885245.90164</v>
      </c>
      <c r="J146" s="92">
        <f t="shared" si="21"/>
        <v>252263934426.22952</v>
      </c>
      <c r="K146" s="92">
        <f t="shared" si="21"/>
        <v>255593442622.95084</v>
      </c>
      <c r="L146" s="92">
        <f t="shared" si="2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x14ac:dyDescent="0.25">
      <c r="A147" s="86" t="str">
        <f t="shared" si="20"/>
        <v>chemicals 20</v>
      </c>
      <c r="B147" s="86" t="str">
        <f t="shared" si="20"/>
        <v>ISIC 20</v>
      </c>
      <c r="C147" s="92">
        <f t="shared" si="21"/>
        <v>658955275229.35779</v>
      </c>
      <c r="D147" s="92">
        <f t="shared" si="21"/>
        <v>669958715596.33032</v>
      </c>
      <c r="E147" s="92">
        <f t="shared" si="21"/>
        <v>680925458715.59631</v>
      </c>
      <c r="F147" s="92">
        <f t="shared" si="21"/>
        <v>691844036697.24768</v>
      </c>
      <c r="G147" s="92">
        <f t="shared" si="21"/>
        <v>702704128440.36694</v>
      </c>
      <c r="H147" s="92">
        <f t="shared" si="21"/>
        <v>713770642201.83484</v>
      </c>
      <c r="I147" s="92">
        <f t="shared" si="21"/>
        <v>725045871559.63306</v>
      </c>
      <c r="J147" s="92">
        <f t="shared" si="21"/>
        <v>736535550458.71558</v>
      </c>
      <c r="K147" s="92">
        <f t="shared" si="21"/>
        <v>748243119266.05505</v>
      </c>
      <c r="L147" s="92">
        <f t="shared" si="2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x14ac:dyDescent="0.25">
      <c r="A148" s="86" t="str">
        <f t="shared" si="20"/>
        <v>other machinery 28</v>
      </c>
      <c r="B148" s="86" t="str">
        <f t="shared" si="20"/>
        <v>ISIC 28</v>
      </c>
      <c r="C148" s="92">
        <f t="shared" si="21"/>
        <v>574170894526.03467</v>
      </c>
      <c r="D148" s="92">
        <f t="shared" si="21"/>
        <v>583457943925.23364</v>
      </c>
      <c r="E148" s="92">
        <f t="shared" si="21"/>
        <v>592285714285.71423</v>
      </c>
      <c r="F148" s="92">
        <f t="shared" si="21"/>
        <v>600622162883.84509</v>
      </c>
      <c r="G148" s="92">
        <f t="shared" si="21"/>
        <v>608436582109.47925</v>
      </c>
      <c r="H148" s="92">
        <f t="shared" si="21"/>
        <v>616373831775.70093</v>
      </c>
      <c r="I148" s="92">
        <f t="shared" si="21"/>
        <v>624435246995.99463</v>
      </c>
      <c r="J148" s="92">
        <f t="shared" si="21"/>
        <v>632623497997.32983</v>
      </c>
      <c r="K148" s="92">
        <f t="shared" si="21"/>
        <v>640939919893.19092</v>
      </c>
      <c r="L148" s="92">
        <f t="shared" si="2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x14ac:dyDescent="0.25">
      <c r="A149" s="86" t="str">
        <f t="shared" si="20"/>
        <v>other manufacturing 31T33</v>
      </c>
      <c r="B149" s="86" t="str">
        <f t="shared" si="20"/>
        <v>ISIC 31T33</v>
      </c>
      <c r="C149" s="92">
        <f t="shared" si="21"/>
        <v>343541953232.46216</v>
      </c>
      <c r="D149" s="92">
        <f t="shared" si="21"/>
        <v>346349381017.88171</v>
      </c>
      <c r="E149" s="92">
        <f t="shared" si="21"/>
        <v>349466299862.44843</v>
      </c>
      <c r="F149" s="92">
        <f t="shared" si="21"/>
        <v>352898211829.43604</v>
      </c>
      <c r="G149" s="92">
        <f t="shared" si="21"/>
        <v>356660247592.84735</v>
      </c>
      <c r="H149" s="92">
        <f t="shared" si="21"/>
        <v>360470426409.90375</v>
      </c>
      <c r="I149" s="92">
        <f t="shared" si="21"/>
        <v>364331499312.24213</v>
      </c>
      <c r="J149" s="92">
        <f t="shared" si="21"/>
        <v>368243466299.86249</v>
      </c>
      <c r="K149" s="92">
        <f t="shared" si="21"/>
        <v>372207702888.58325</v>
      </c>
      <c r="L149" s="92">
        <f t="shared" si="21"/>
        <v>376171939477.30402</v>
      </c>
      <c r="M149" s="86"/>
      <c r="N149" s="86"/>
    </row>
    <row r="150" spans="1:46" x14ac:dyDescent="0.25">
      <c r="A150" s="86" t="str">
        <f t="shared" si="20"/>
        <v>rubber and plastic products 22</v>
      </c>
      <c r="B150" s="86" t="str">
        <f t="shared" si="20"/>
        <v>ISIC 22</v>
      </c>
      <c r="C150" s="92">
        <f t="shared" si="21"/>
        <v>301206482593.03723</v>
      </c>
      <c r="D150" s="92">
        <f t="shared" si="21"/>
        <v>305583433373.34937</v>
      </c>
      <c r="E150" s="92">
        <f t="shared" si="21"/>
        <v>310027611044.41779</v>
      </c>
      <c r="F150" s="92">
        <f t="shared" si="21"/>
        <v>314539015606.24249</v>
      </c>
      <c r="G150" s="92">
        <f t="shared" si="21"/>
        <v>319118847539.01563</v>
      </c>
      <c r="H150" s="92">
        <f t="shared" si="21"/>
        <v>323780312124.84998</v>
      </c>
      <c r="I150" s="92">
        <f t="shared" si="21"/>
        <v>328523409363.74548</v>
      </c>
      <c r="J150" s="92">
        <f t="shared" si="21"/>
        <v>333351740696.2785</v>
      </c>
      <c r="K150" s="92">
        <f t="shared" si="21"/>
        <v>338264105642.2569</v>
      </c>
      <c r="L150" s="92">
        <f t="shared" si="21"/>
        <v>343176470588.23529</v>
      </c>
      <c r="M150" s="86"/>
      <c r="N150" s="86"/>
    </row>
    <row r="151" spans="1:46" x14ac:dyDescent="0.25">
      <c r="A151" s="86" t="str">
        <f t="shared" si="20"/>
        <v>metal products except machinery and vehicles 25</v>
      </c>
      <c r="B151" s="86" t="str">
        <f t="shared" si="20"/>
        <v>ISIC 25</v>
      </c>
      <c r="C151" s="92">
        <f t="shared" si="21"/>
        <v>487559953434.22583</v>
      </c>
      <c r="D151" s="92">
        <f t="shared" si="21"/>
        <v>495001164144.35388</v>
      </c>
      <c r="E151" s="92">
        <f t="shared" si="21"/>
        <v>501713620488.94061</v>
      </c>
      <c r="F151" s="92">
        <f t="shared" si="21"/>
        <v>507656577415.59955</v>
      </c>
      <c r="G151" s="92">
        <f t="shared" si="21"/>
        <v>512790454016.29803</v>
      </c>
      <c r="H151" s="92">
        <f t="shared" si="21"/>
        <v>517987194412.10712</v>
      </c>
      <c r="I151" s="92">
        <f t="shared" si="21"/>
        <v>523246798603.02679</v>
      </c>
      <c r="J151" s="92">
        <f t="shared" si="21"/>
        <v>528571594877.76483</v>
      </c>
      <c r="K151" s="92">
        <f t="shared" si="21"/>
        <v>533960419091.96741</v>
      </c>
      <c r="L151" s="92">
        <f t="shared" si="21"/>
        <v>539349243306.16998</v>
      </c>
      <c r="M151" s="86"/>
      <c r="N151" s="86"/>
    </row>
    <row r="152" spans="1:46" x14ac:dyDescent="0.25">
      <c r="A152" s="86" t="str">
        <f t="shared" si="20"/>
        <v>nonroad vehicles 30</v>
      </c>
      <c r="B152" s="86" t="str">
        <f t="shared" si="20"/>
        <v>ISIC 30</v>
      </c>
      <c r="C152" s="92">
        <f t="shared" si="21"/>
        <v>452353598014.88831</v>
      </c>
      <c r="D152" s="92">
        <f t="shared" si="21"/>
        <v>459703473945.40942</v>
      </c>
      <c r="E152" s="92">
        <f t="shared" si="21"/>
        <v>467388337468.9826</v>
      </c>
      <c r="F152" s="92">
        <f t="shared" si="21"/>
        <v>475425558312.65503</v>
      </c>
      <c r="G152" s="92">
        <f t="shared" si="21"/>
        <v>483830024813.89575</v>
      </c>
      <c r="H152" s="92">
        <f t="shared" si="21"/>
        <v>492413151364.76422</v>
      </c>
      <c r="I152" s="92">
        <f t="shared" si="21"/>
        <v>501182382133.995</v>
      </c>
      <c r="J152" s="92">
        <f t="shared" si="21"/>
        <v>510137717121.58807</v>
      </c>
      <c r="K152" s="92">
        <f t="shared" si="21"/>
        <v>519285359801.48883</v>
      </c>
      <c r="L152" s="92">
        <f t="shared" si="21"/>
        <v>528433002481.38953</v>
      </c>
      <c r="M152" s="86"/>
      <c r="N152" s="86"/>
    </row>
    <row r="153" spans="1:46" x14ac:dyDescent="0.25">
      <c r="A153" s="86" t="str">
        <f t="shared" si="20"/>
        <v>cement and other nonmetallic minerals 239</v>
      </c>
      <c r="B153" s="86" t="str">
        <f t="shared" si="20"/>
        <v>ISIC 239</v>
      </c>
      <c r="C153" s="92">
        <f t="shared" si="21"/>
        <v>122248815165.87679</v>
      </c>
      <c r="D153" s="92">
        <f t="shared" si="21"/>
        <v>123970379146.91943</v>
      </c>
      <c r="E153" s="92">
        <f t="shared" si="21"/>
        <v>125623222748.81517</v>
      </c>
      <c r="F153" s="92">
        <f t="shared" si="21"/>
        <v>127202606635.07109</v>
      </c>
      <c r="G153" s="92">
        <f t="shared" si="21"/>
        <v>128703791469.19432</v>
      </c>
      <c r="H153" s="92">
        <f t="shared" si="21"/>
        <v>130225118483.41232</v>
      </c>
      <c r="I153" s="92">
        <f t="shared" si="21"/>
        <v>131770142180.09479</v>
      </c>
      <c r="J153" s="92">
        <f t="shared" si="21"/>
        <v>133335308056.87204</v>
      </c>
      <c r="K153" s="92">
        <f t="shared" si="21"/>
        <v>134924170616.11375</v>
      </c>
      <c r="L153" s="92">
        <f t="shared" si="21"/>
        <v>136513033175.35545</v>
      </c>
      <c r="M153" s="86"/>
      <c r="N153" s="86"/>
    </row>
    <row r="154" spans="1:46" x14ac:dyDescent="0.25">
      <c r="A154" s="86" t="str">
        <f t="shared" si="20"/>
        <v>other metals 242</v>
      </c>
      <c r="B154" s="86" t="str">
        <f t="shared" si="20"/>
        <v>ISIC 242</v>
      </c>
      <c r="C154" s="92">
        <f t="shared" si="21"/>
        <v>148439124487.00412</v>
      </c>
      <c r="D154" s="92">
        <f t="shared" si="21"/>
        <v>150255813953.48837</v>
      </c>
      <c r="E154" s="92">
        <f t="shared" si="21"/>
        <v>151948016415.86868</v>
      </c>
      <c r="F154" s="92">
        <f t="shared" si="21"/>
        <v>153512995896.03284</v>
      </c>
      <c r="G154" s="92">
        <f t="shared" si="21"/>
        <v>154942544459.64432</v>
      </c>
      <c r="H154" s="92">
        <f t="shared" si="21"/>
        <v>156389876880.98495</v>
      </c>
      <c r="I154" s="92">
        <f t="shared" si="21"/>
        <v>157852257181.94254</v>
      </c>
      <c r="J154" s="92">
        <f t="shared" si="21"/>
        <v>159332421340.62927</v>
      </c>
      <c r="K154" s="92">
        <f t="shared" si="21"/>
        <v>160829001367.98907</v>
      </c>
      <c r="L154" s="92">
        <f t="shared" si="21"/>
        <v>162325581395.34885</v>
      </c>
      <c r="M154" s="86"/>
      <c r="N154" s="86"/>
    </row>
    <row r="155" spans="1:46" x14ac:dyDescent="0.25">
      <c r="A155" s="86" t="str">
        <f t="shared" si="20"/>
        <v>glass and glass products 231</v>
      </c>
      <c r="B155" s="86" t="str">
        <f t="shared" si="20"/>
        <v>ISIC 231</v>
      </c>
      <c r="C155" s="92">
        <f t="shared" si="21"/>
        <v>42125129533.678757</v>
      </c>
      <c r="D155" s="92">
        <f t="shared" si="21"/>
        <v>43097668393.782379</v>
      </c>
      <c r="E155" s="92">
        <f t="shared" si="21"/>
        <v>43955958549.222794</v>
      </c>
      <c r="F155" s="92">
        <f t="shared" si="21"/>
        <v>44690284974.093262</v>
      </c>
      <c r="G155" s="92">
        <f t="shared" si="21"/>
        <v>45292098445.595856</v>
      </c>
      <c r="H155" s="92">
        <f t="shared" si="21"/>
        <v>45903367875.647667</v>
      </c>
      <c r="I155" s="92">
        <f t="shared" si="21"/>
        <v>46524352331.606216</v>
      </c>
      <c r="J155" s="92">
        <f t="shared" si="21"/>
        <v>47155310880.829018</v>
      </c>
      <c r="K155" s="92">
        <f t="shared" si="21"/>
        <v>47796113989.637306</v>
      </c>
      <c r="L155" s="92">
        <f t="shared" si="21"/>
        <v>48436917098.445595</v>
      </c>
      <c r="M155" s="86"/>
      <c r="N155" s="86"/>
    </row>
    <row r="156" spans="1:46" x14ac:dyDescent="0.25">
      <c r="A156" s="86" t="str">
        <f t="shared" si="20"/>
        <v>road vehicles 29</v>
      </c>
      <c r="B156" s="86" t="str">
        <f t="shared" si="20"/>
        <v>ISIC 29</v>
      </c>
      <c r="C156" s="92">
        <f t="shared" si="21"/>
        <v>1361129251700.6802</v>
      </c>
      <c r="D156" s="92">
        <f t="shared" si="21"/>
        <v>1412816326530.6123</v>
      </c>
      <c r="E156" s="92">
        <f t="shared" si="21"/>
        <v>1457578231292.5171</v>
      </c>
      <c r="F156" s="92">
        <f t="shared" si="21"/>
        <v>1494448979591.8367</v>
      </c>
      <c r="G156" s="92">
        <f t="shared" si="21"/>
        <v>1522585034013.6055</v>
      </c>
      <c r="H156" s="92">
        <f t="shared" si="21"/>
        <v>1551319727891.1565</v>
      </c>
      <c r="I156" s="92">
        <f t="shared" si="21"/>
        <v>1580680272108.8435</v>
      </c>
      <c r="J156" s="92">
        <f t="shared" si="21"/>
        <v>1610666666666.6667</v>
      </c>
      <c r="K156" s="92">
        <f t="shared" si="21"/>
        <v>1641292517006.8027</v>
      </c>
      <c r="L156" s="92">
        <f t="shared" si="21"/>
        <v>1671918367346.9387</v>
      </c>
      <c r="M156" s="86"/>
      <c r="N156" s="86"/>
    </row>
    <row r="157" spans="1:46" x14ac:dyDescent="0.25">
      <c r="A157" s="88"/>
      <c r="B157" s="86"/>
      <c r="C157" s="86"/>
      <c r="D157" s="86"/>
      <c r="E157" s="86"/>
      <c r="F157" s="86"/>
      <c r="G157" s="86"/>
      <c r="H157" s="86"/>
      <c r="I157" s="86"/>
      <c r="J157" s="86"/>
      <c r="K157" s="86"/>
      <c r="L157" s="86"/>
      <c r="M157" s="86"/>
      <c r="N157" s="86"/>
    </row>
    <row r="158" spans="1:46" x14ac:dyDescent="0.25">
      <c r="A158" s="88" t="s">
        <v>727</v>
      </c>
      <c r="B158" s="86"/>
      <c r="N158" s="86"/>
    </row>
    <row r="159" spans="1:46" x14ac:dyDescent="0.25">
      <c r="A159" s="88" t="str">
        <f t="shared" ref="A159:B170" si="22">A117</f>
        <v>Industry Category</v>
      </c>
      <c r="B159" s="88" t="str">
        <f t="shared" si="22"/>
        <v>ISIC Code</v>
      </c>
      <c r="C159" s="92"/>
      <c r="D159" s="92"/>
      <c r="E159" s="92"/>
      <c r="F159" s="92"/>
      <c r="G159" s="92"/>
      <c r="H159" s="92"/>
      <c r="I159" s="92"/>
      <c r="J159" s="92"/>
      <c r="K159" s="92"/>
      <c r="L159" s="92"/>
      <c r="M159" s="86"/>
      <c r="N159" s="86"/>
    </row>
    <row r="160" spans="1:46" x14ac:dyDescent="0.25">
      <c r="A160" s="86" t="str">
        <f t="shared" si="22"/>
        <v>appliances and and electrical equipment 27</v>
      </c>
      <c r="B160" s="86" t="str">
        <f t="shared" si="22"/>
        <v>ISIC 27</v>
      </c>
      <c r="C160" s="92">
        <f>C118+C104</f>
        <v>142536836527.40591</v>
      </c>
      <c r="D160" s="92">
        <f t="shared" ref="C160:L170" si="23">D118+D104</f>
        <v>147414673054.81186</v>
      </c>
      <c r="E160" s="92">
        <f t="shared" si="23"/>
        <v>150574232122.95944</v>
      </c>
      <c r="F160" s="92">
        <f t="shared" si="23"/>
        <v>153648791191.10703</v>
      </c>
      <c r="G160" s="92">
        <f t="shared" si="23"/>
        <v>156631350259.25464</v>
      </c>
      <c r="H160" s="92">
        <f t="shared" si="23"/>
        <v>159643909327.40222</v>
      </c>
      <c r="I160" s="92">
        <f t="shared" si="23"/>
        <v>162687468395.5498</v>
      </c>
      <c r="J160" s="92">
        <f t="shared" si="23"/>
        <v>165762027463.69742</v>
      </c>
      <c r="K160" s="92">
        <f t="shared" si="23"/>
        <v>168868586531.845</v>
      </c>
      <c r="L160" s="92">
        <f t="shared" si="2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x14ac:dyDescent="0.25">
      <c r="A161" s="86" t="str">
        <f t="shared" si="22"/>
        <v>chemicals 20</v>
      </c>
      <c r="B161" s="86" t="str">
        <f t="shared" si="22"/>
        <v>ISIC 20</v>
      </c>
      <c r="C161" s="92">
        <f t="shared" si="23"/>
        <v>574679423807.15222</v>
      </c>
      <c r="D161" s="92">
        <f t="shared" si="23"/>
        <v>584344847614.30432</v>
      </c>
      <c r="E161" s="92">
        <f t="shared" si="23"/>
        <v>593934256541.98645</v>
      </c>
      <c r="F161" s="92">
        <f t="shared" si="23"/>
        <v>603481665469.66846</v>
      </c>
      <c r="G161" s="92">
        <f t="shared" si="23"/>
        <v>612978074397.35059</v>
      </c>
      <c r="H161" s="92">
        <f t="shared" si="23"/>
        <v>622654483325.03259</v>
      </c>
      <c r="I161" s="92">
        <f t="shared" si="23"/>
        <v>632512892252.71472</v>
      </c>
      <c r="J161" s="92">
        <f t="shared" si="23"/>
        <v>642558301180.39673</v>
      </c>
      <c r="K161" s="92">
        <f t="shared" si="23"/>
        <v>652793710108.07886</v>
      </c>
      <c r="L161" s="92">
        <f t="shared" si="2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x14ac:dyDescent="0.25">
      <c r="A162" s="86" t="str">
        <f t="shared" si="22"/>
        <v>other machinery 28</v>
      </c>
      <c r="B162" s="86" t="str">
        <f t="shared" si="22"/>
        <v>ISIC 28</v>
      </c>
      <c r="C162" s="92">
        <f t="shared" si="23"/>
        <v>430520830611.37128</v>
      </c>
      <c r="D162" s="92">
        <f t="shared" si="23"/>
        <v>437943661222.74255</v>
      </c>
      <c r="E162" s="92">
        <f t="shared" si="23"/>
        <v>444730722702.00684</v>
      </c>
      <c r="F162" s="92">
        <f t="shared" si="23"/>
        <v>451149784181.27106</v>
      </c>
      <c r="G162" s="92">
        <f t="shared" si="23"/>
        <v>457177845660.53528</v>
      </c>
      <c r="H162" s="92">
        <f t="shared" si="23"/>
        <v>463297907139.7995</v>
      </c>
      <c r="I162" s="92">
        <f t="shared" si="23"/>
        <v>469510968619.06378</v>
      </c>
      <c r="J162" s="92">
        <f t="shared" si="23"/>
        <v>475819030098.328</v>
      </c>
      <c r="K162" s="92">
        <f t="shared" si="23"/>
        <v>482223091577.59222</v>
      </c>
      <c r="L162" s="92">
        <f t="shared" si="2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x14ac:dyDescent="0.25">
      <c r="A163" s="86" t="str">
        <f t="shared" si="22"/>
        <v>other manufacturing 31T33</v>
      </c>
      <c r="B163" s="86" t="str">
        <f t="shared" si="22"/>
        <v>ISIC 31T33</v>
      </c>
      <c r="C163" s="92">
        <f t="shared" si="23"/>
        <v>249761136912.09344</v>
      </c>
      <c r="D163" s="92">
        <f t="shared" si="23"/>
        <v>251808273824.18686</v>
      </c>
      <c r="E163" s="92">
        <f t="shared" si="23"/>
        <v>254076575166.22189</v>
      </c>
      <c r="F163" s="92">
        <f t="shared" si="23"/>
        <v>256573876508.25693</v>
      </c>
      <c r="G163" s="92">
        <f t="shared" si="23"/>
        <v>259311177850.29199</v>
      </c>
      <c r="H163" s="92">
        <f t="shared" si="23"/>
        <v>262083479192.32703</v>
      </c>
      <c r="I163" s="92">
        <f t="shared" si="23"/>
        <v>264892780534.36206</v>
      </c>
      <c r="J163" s="92">
        <f t="shared" si="23"/>
        <v>267739081876.39709</v>
      </c>
      <c r="K163" s="92">
        <f t="shared" si="23"/>
        <v>270623383218.43213</v>
      </c>
      <c r="L163" s="92">
        <f t="shared" si="2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x14ac:dyDescent="0.25">
      <c r="A164" s="86" t="str">
        <f t="shared" si="22"/>
        <v>rubber and plastic products 22</v>
      </c>
      <c r="B164" s="86" t="str">
        <f t="shared" si="22"/>
        <v>ISIC 22</v>
      </c>
      <c r="C164" s="92">
        <f t="shared" si="23"/>
        <v>250908511360.79819</v>
      </c>
      <c r="D164" s="92">
        <f t="shared" si="23"/>
        <v>254558022721.59641</v>
      </c>
      <c r="E164" s="92">
        <f t="shared" si="23"/>
        <v>258261339481.89572</v>
      </c>
      <c r="F164" s="92">
        <f t="shared" si="23"/>
        <v>262020656242.19504</v>
      </c>
      <c r="G164" s="92">
        <f t="shared" si="23"/>
        <v>265836973002.49438</v>
      </c>
      <c r="H164" s="92">
        <f t="shared" si="23"/>
        <v>269721289762.7937</v>
      </c>
      <c r="I164" s="92">
        <f t="shared" si="23"/>
        <v>273673606523.09302</v>
      </c>
      <c r="J164" s="92">
        <f t="shared" si="23"/>
        <v>277696923283.39233</v>
      </c>
      <c r="K164" s="92">
        <f t="shared" si="23"/>
        <v>281790240043.69165</v>
      </c>
      <c r="L164" s="92">
        <f t="shared" si="2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x14ac:dyDescent="0.25">
      <c r="A165" s="86" t="str">
        <f t="shared" si="22"/>
        <v>metal products except machinery and vehicles 25</v>
      </c>
      <c r="B165" s="86" t="str">
        <f t="shared" si="22"/>
        <v>ISIC 25</v>
      </c>
      <c r="C165" s="92">
        <f t="shared" si="23"/>
        <v>419125486540.92328</v>
      </c>
      <c r="D165" s="92">
        <f t="shared" si="23"/>
        <v>425828973081.84656</v>
      </c>
      <c r="E165" s="92">
        <f t="shared" si="23"/>
        <v>431711780534.69275</v>
      </c>
      <c r="F165" s="92">
        <f t="shared" si="23"/>
        <v>436933587987.539</v>
      </c>
      <c r="G165" s="92">
        <f t="shared" si="23"/>
        <v>441460395440.38519</v>
      </c>
      <c r="H165" s="92">
        <f t="shared" si="23"/>
        <v>446041202893.23145</v>
      </c>
      <c r="I165" s="92">
        <f t="shared" si="23"/>
        <v>450676010346.07764</v>
      </c>
      <c r="J165" s="92">
        <f t="shared" si="23"/>
        <v>455366817798.92389</v>
      </c>
      <c r="K165" s="92">
        <f t="shared" si="23"/>
        <v>460112625251.77008</v>
      </c>
      <c r="L165" s="92">
        <f t="shared" si="2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x14ac:dyDescent="0.25">
      <c r="A166" s="86" t="str">
        <f t="shared" si="22"/>
        <v>nonroad vehicles 30</v>
      </c>
      <c r="B166" s="86" t="str">
        <f t="shared" si="22"/>
        <v>ISIC 30</v>
      </c>
      <c r="C166" s="92">
        <f t="shared" si="23"/>
        <v>364887280797.91669</v>
      </c>
      <c r="D166" s="92">
        <f t="shared" si="23"/>
        <v>371101561595.83337</v>
      </c>
      <c r="E166" s="92">
        <f t="shared" si="23"/>
        <v>377404416895.05212</v>
      </c>
      <c r="F166" s="92">
        <f t="shared" si="23"/>
        <v>383991272194.27087</v>
      </c>
      <c r="G166" s="92">
        <f t="shared" si="23"/>
        <v>390874127493.48969</v>
      </c>
      <c r="H166" s="92">
        <f t="shared" si="23"/>
        <v>397900982792.70844</v>
      </c>
      <c r="I166" s="92">
        <f t="shared" si="23"/>
        <v>405077838091.92719</v>
      </c>
      <c r="J166" s="92">
        <f t="shared" si="23"/>
        <v>412404693391.14594</v>
      </c>
      <c r="K166" s="92">
        <f t="shared" si="23"/>
        <v>419886548690.36469</v>
      </c>
      <c r="L166" s="92">
        <f t="shared" si="2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x14ac:dyDescent="0.25">
      <c r="A167" s="86" t="str">
        <f t="shared" si="22"/>
        <v>cement and other nonmetallic minerals 239</v>
      </c>
      <c r="B167" s="86" t="str">
        <f t="shared" si="22"/>
        <v>ISIC 239</v>
      </c>
      <c r="C167" s="92">
        <f t="shared" si="23"/>
        <v>103223572228.32669</v>
      </c>
      <c r="D167" s="92">
        <f t="shared" si="23"/>
        <v>104722144456.65338</v>
      </c>
      <c r="E167" s="92">
        <f t="shared" si="23"/>
        <v>106134234042.27589</v>
      </c>
      <c r="F167" s="92">
        <f t="shared" si="23"/>
        <v>107484323627.89839</v>
      </c>
      <c r="G167" s="92">
        <f t="shared" si="23"/>
        <v>108768413213.5209</v>
      </c>
      <c r="H167" s="92">
        <f t="shared" si="23"/>
        <v>110069502799.14342</v>
      </c>
      <c r="I167" s="92">
        <f t="shared" si="23"/>
        <v>111390592384.76593</v>
      </c>
      <c r="J167" s="92">
        <f t="shared" si="23"/>
        <v>112728681970.38843</v>
      </c>
      <c r="K167" s="92">
        <f t="shared" si="23"/>
        <v>114086771556.01094</v>
      </c>
      <c r="L167" s="92">
        <f t="shared" si="2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x14ac:dyDescent="0.25">
      <c r="A168" s="86" t="str">
        <f t="shared" si="22"/>
        <v>other metals 242</v>
      </c>
      <c r="B168" s="86" t="str">
        <f t="shared" si="22"/>
        <v>ISIC 242</v>
      </c>
      <c r="C168" s="92">
        <f t="shared" si="23"/>
        <v>108613202869.28502</v>
      </c>
      <c r="D168" s="92">
        <f t="shared" si="23"/>
        <v>110045405738.57005</v>
      </c>
      <c r="E168" s="92">
        <f t="shared" si="23"/>
        <v>111379352184.9223</v>
      </c>
      <c r="F168" s="92">
        <f t="shared" si="23"/>
        <v>112620298631.27455</v>
      </c>
      <c r="G168" s="92">
        <f t="shared" si="23"/>
        <v>113762245077.62682</v>
      </c>
      <c r="H168" s="92">
        <f t="shared" si="23"/>
        <v>114917191523.97906</v>
      </c>
      <c r="I168" s="92">
        <f t="shared" si="23"/>
        <v>116083137970.33131</v>
      </c>
      <c r="J168" s="92">
        <f t="shared" si="23"/>
        <v>117262084416.68356</v>
      </c>
      <c r="K168" s="92">
        <f t="shared" si="23"/>
        <v>118453030863.03583</v>
      </c>
      <c r="L168" s="92">
        <f t="shared" si="2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x14ac:dyDescent="0.25">
      <c r="A169" s="86" t="str">
        <f t="shared" si="22"/>
        <v>glass and glass products 231</v>
      </c>
      <c r="B169" s="86" t="str">
        <f t="shared" si="22"/>
        <v>ISIC 231</v>
      </c>
      <c r="C169" s="92">
        <f t="shared" si="23"/>
        <v>32613503529.912479</v>
      </c>
      <c r="D169" s="92">
        <f t="shared" si="23"/>
        <v>33457207059.824963</v>
      </c>
      <c r="E169" s="92">
        <f t="shared" si="23"/>
        <v>34154645883.542141</v>
      </c>
      <c r="F169" s="92">
        <f t="shared" si="23"/>
        <v>34756384707.259323</v>
      </c>
      <c r="G169" s="92">
        <f t="shared" si="23"/>
        <v>35255823530.976501</v>
      </c>
      <c r="H169" s="92">
        <f t="shared" si="23"/>
        <v>35762562354.69368</v>
      </c>
      <c r="I169" s="92">
        <f t="shared" si="23"/>
        <v>36276801178.410858</v>
      </c>
      <c r="J169" s="92">
        <f t="shared" si="23"/>
        <v>36798740002.128044</v>
      </c>
      <c r="K169" s="92">
        <f t="shared" si="23"/>
        <v>37328278825.845222</v>
      </c>
      <c r="L169" s="92">
        <f t="shared" si="2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x14ac:dyDescent="0.25">
      <c r="A170" s="86" t="str">
        <f t="shared" si="22"/>
        <v>road vehicles 29</v>
      </c>
      <c r="B170" s="86" t="str">
        <f t="shared" si="22"/>
        <v>ISIC 29</v>
      </c>
      <c r="C170" s="92">
        <f t="shared" si="23"/>
        <v>1001176666666.6666</v>
      </c>
      <c r="D170" s="92">
        <f t="shared" si="23"/>
        <v>1039913333333.3334</v>
      </c>
      <c r="E170" s="92">
        <f t="shared" si="23"/>
        <v>1073093333333.3334</v>
      </c>
      <c r="F170" s="92">
        <f t="shared" si="23"/>
        <v>1100473333333.3333</v>
      </c>
      <c r="G170" s="92">
        <f t="shared" si="23"/>
        <v>1121433333333.3333</v>
      </c>
      <c r="H170" s="92">
        <f t="shared" si="23"/>
        <v>1142833333333.3333</v>
      </c>
      <c r="I170" s="92">
        <f t="shared" si="23"/>
        <v>1164693333333.3333</v>
      </c>
      <c r="J170" s="92">
        <f t="shared" si="23"/>
        <v>1187013333333.3333</v>
      </c>
      <c r="K170" s="92">
        <f t="shared" si="23"/>
        <v>1209803333333.3333</v>
      </c>
      <c r="L170" s="92">
        <f t="shared" si="2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x14ac:dyDescent="0.25">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x14ac:dyDescent="0.25">
      <c r="A172" s="88" t="s">
        <v>1322</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x14ac:dyDescent="0.25">
      <c r="A173" s="88" t="str">
        <f t="shared" ref="A173:B173" si="24">A131</f>
        <v>Industry Category</v>
      </c>
      <c r="B173" s="88" t="str">
        <f t="shared" si="24"/>
        <v>ISIC Code</v>
      </c>
      <c r="C173" s="92"/>
      <c r="D173" s="92"/>
      <c r="E173" s="92"/>
      <c r="F173" s="92"/>
      <c r="G173" s="92"/>
      <c r="H173" s="92"/>
      <c r="I173" s="92"/>
      <c r="J173" s="92"/>
      <c r="K173" s="92"/>
      <c r="L173" s="92"/>
      <c r="M173" s="86"/>
      <c r="N173" s="86"/>
    </row>
    <row r="174" spans="1:46" x14ac:dyDescent="0.25">
      <c r="A174" s="86" t="str">
        <f t="shared" ref="A174:A184" si="25">A146</f>
        <v>appliances and and electrical equipment 27</v>
      </c>
      <c r="B174" s="86" t="str">
        <f t="shared" ref="B174" si="26">B146</f>
        <v>ISIC 27</v>
      </c>
      <c r="C174" s="124">
        <f>C160/C118-1</f>
        <v>1.9409085253541347E-2</v>
      </c>
      <c r="D174" s="124">
        <f t="shared" ref="D174:L174" si="27">D160/D118-1</f>
        <v>3.8226549295441448E-2</v>
      </c>
      <c r="E174" s="124">
        <f t="shared" si="27"/>
        <v>4.5139078113981546E-2</v>
      </c>
      <c r="F174" s="124">
        <f t="shared" si="27"/>
        <v>5.1884652502957707E-2</v>
      </c>
      <c r="G174" s="124">
        <f t="shared" si="27"/>
        <v>5.8484428385861653E-2</v>
      </c>
      <c r="H174" s="124">
        <f t="shared" si="27"/>
        <v>6.4903273392759919E-2</v>
      </c>
      <c r="I174" s="124">
        <f t="shared" si="27"/>
        <v>7.1143837950183642E-2</v>
      </c>
      <c r="J174" s="124">
        <f t="shared" si="27"/>
        <v>7.7209190632355096E-2</v>
      </c>
      <c r="K174" s="124">
        <f t="shared" si="27"/>
        <v>8.3101919876885644E-2</v>
      </c>
      <c r="L174" s="124">
        <f t="shared" si="27"/>
        <v>8.8843099092663635E-2</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x14ac:dyDescent="0.25">
      <c r="A175" s="86" t="str">
        <f t="shared" si="25"/>
        <v>chemicals 20</v>
      </c>
      <c r="B175" s="86" t="str">
        <f t="shared" ref="B175:B184" si="28">B147</f>
        <v>ISIC 20</v>
      </c>
      <c r="C175" s="124">
        <f t="shared" ref="C175:L184" si="29">C161/C119-1</f>
        <v>1.2255952682993509E-4</v>
      </c>
      <c r="D175" s="124">
        <f t="shared" si="29"/>
        <v>2.4109320426490832E-4</v>
      </c>
      <c r="E175" s="124">
        <f t="shared" si="29"/>
        <v>2.8168716346055334E-4</v>
      </c>
      <c r="F175" s="124">
        <f t="shared" si="29"/>
        <v>3.2101661174843699E-4</v>
      </c>
      <c r="G175" s="124">
        <f t="shared" si="29"/>
        <v>3.5915385413254342E-4</v>
      </c>
      <c r="H175" s="124">
        <f t="shared" si="29"/>
        <v>3.9601567626479373E-4</v>
      </c>
      <c r="I175" s="124">
        <f t="shared" si="29"/>
        <v>4.3162762987902781E-4</v>
      </c>
      <c r="J175" s="124">
        <f t="shared" si="29"/>
        <v>4.6601321335582035E-4</v>
      </c>
      <c r="K175" s="124">
        <f t="shared" si="29"/>
        <v>4.9919706112611095E-4</v>
      </c>
      <c r="L175" s="124">
        <f t="shared" si="29"/>
        <v>5.3135846839547085E-4</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x14ac:dyDescent="0.25">
      <c r="A176" s="86" t="str">
        <f t="shared" si="25"/>
        <v>other machinery 28</v>
      </c>
      <c r="B176" s="86" t="str">
        <f t="shared" si="28"/>
        <v>ISIC 28</v>
      </c>
      <c r="C176" s="124">
        <f t="shared" si="29"/>
        <v>1.0855162639371585E-3</v>
      </c>
      <c r="D176" s="124">
        <f t="shared" si="29"/>
        <v>2.1364756475654723E-3</v>
      </c>
      <c r="E176" s="124">
        <f t="shared" si="29"/>
        <v>2.4992509433860999E-3</v>
      </c>
      <c r="F176" s="124">
        <f t="shared" si="29"/>
        <v>2.8537035056461768E-3</v>
      </c>
      <c r="G176" s="124">
        <f t="shared" si="29"/>
        <v>3.201195606361118E-3</v>
      </c>
      <c r="H176" s="124">
        <f t="shared" si="29"/>
        <v>3.5391694821331754E-3</v>
      </c>
      <c r="I176" s="124">
        <f t="shared" si="29"/>
        <v>3.867780379523289E-3</v>
      </c>
      <c r="J176" s="124">
        <f t="shared" si="29"/>
        <v>4.1871750679625119E-3</v>
      </c>
      <c r="K176" s="124">
        <f t="shared" si="29"/>
        <v>4.4975077856124202E-3</v>
      </c>
      <c r="L176" s="124">
        <f t="shared" si="29"/>
        <v>4.7998903065773479E-3</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x14ac:dyDescent="0.25">
      <c r="A177" s="86" t="str">
        <f t="shared" si="25"/>
        <v>other manufacturing 31T33</v>
      </c>
      <c r="B177" s="86" t="str">
        <f t="shared" si="28"/>
        <v>ISIC 31T33</v>
      </c>
      <c r="C177" s="124">
        <f t="shared" si="29"/>
        <v>2.4571728667766024E-5</v>
      </c>
      <c r="D177" s="124">
        <f t="shared" si="29"/>
        <v>4.8745111863812696E-5</v>
      </c>
      <c r="E177" s="124">
        <f t="shared" si="29"/>
        <v>5.7368540836044701E-5</v>
      </c>
      <c r="F177" s="124">
        <f t="shared" si="29"/>
        <v>6.5780735886811215E-5</v>
      </c>
      <c r="G177" s="124">
        <f t="shared" si="29"/>
        <v>7.3962367878710467E-5</v>
      </c>
      <c r="H177" s="124">
        <f t="shared" si="29"/>
        <v>8.1962254455225647E-5</v>
      </c>
      <c r="I177" s="124">
        <f t="shared" si="29"/>
        <v>8.9782248440029022E-5</v>
      </c>
      <c r="J177" s="124">
        <f t="shared" si="29"/>
        <v>9.7424766063225476E-5</v>
      </c>
      <c r="K177" s="124">
        <f t="shared" si="29"/>
        <v>1.0489188060436305E-4</v>
      </c>
      <c r="L177" s="124">
        <f t="shared" si="29"/>
        <v>1.1220161281255692E-4</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x14ac:dyDescent="0.25">
      <c r="A178" s="86" t="str">
        <f t="shared" si="25"/>
        <v>rubber and plastic products 22</v>
      </c>
      <c r="B178" s="86" t="str">
        <f t="shared" si="28"/>
        <v>ISIC 22</v>
      </c>
      <c r="C178" s="124">
        <f t="shared" si="29"/>
        <v>1.3994782081638846E-5</v>
      </c>
      <c r="D178" s="124">
        <f t="shared" si="29"/>
        <v>2.7588662375732653E-5</v>
      </c>
      <c r="E178" s="124">
        <f t="shared" si="29"/>
        <v>3.2291907144266219E-5</v>
      </c>
      <c r="F178" s="124">
        <f t="shared" si="29"/>
        <v>3.685433892108847E-5</v>
      </c>
      <c r="G178" s="124">
        <f t="shared" si="29"/>
        <v>4.1278891057983103E-5</v>
      </c>
      <c r="H178" s="124">
        <f t="shared" si="29"/>
        <v>4.5566750808134771E-5</v>
      </c>
      <c r="I178" s="124">
        <f t="shared" si="29"/>
        <v>4.9720540426179127E-5</v>
      </c>
      <c r="J178" s="124">
        <f t="shared" si="29"/>
        <v>5.3742350574870201E-5</v>
      </c>
      <c r="K178" s="124">
        <f t="shared" si="29"/>
        <v>5.7634997166600144E-5</v>
      </c>
      <c r="L178" s="124">
        <f t="shared" si="29"/>
        <v>6.1416201965425188E-5</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x14ac:dyDescent="0.25">
      <c r="A179" s="86" t="str">
        <f t="shared" si="25"/>
        <v>metal products except machinery and vehicles 25</v>
      </c>
      <c r="B179" s="86" t="str">
        <f t="shared" si="28"/>
        <v>ISIC 25</v>
      </c>
      <c r="C179" s="124">
        <f t="shared" si="29"/>
        <v>7.4373478661948766E-4</v>
      </c>
      <c r="D179" s="124">
        <f t="shared" si="29"/>
        <v>1.4651088692223535E-3</v>
      </c>
      <c r="E179" s="124">
        <f t="shared" si="29"/>
        <v>1.716539670077788E-3</v>
      </c>
      <c r="F179" s="124">
        <f t="shared" si="29"/>
        <v>1.9643044405897037E-3</v>
      </c>
      <c r="G179" s="124">
        <f t="shared" si="29"/>
        <v>2.2098164994317493E-3</v>
      </c>
      <c r="H179" s="124">
        <f t="shared" si="29"/>
        <v>2.450163935425298E-3</v>
      </c>
      <c r="I179" s="124">
        <f t="shared" si="29"/>
        <v>2.6854140020282635E-3</v>
      </c>
      <c r="J179" s="124">
        <f t="shared" si="29"/>
        <v>2.9156220862867066E-3</v>
      </c>
      <c r="K179" s="124">
        <f t="shared" si="29"/>
        <v>3.1408615563410791E-3</v>
      </c>
      <c r="L179" s="124">
        <f t="shared" si="29"/>
        <v>3.3616001360159409E-3</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x14ac:dyDescent="0.25">
      <c r="A180" s="86" t="str">
        <f t="shared" si="25"/>
        <v>nonroad vehicles 30</v>
      </c>
      <c r="B180" s="86" t="str">
        <f t="shared" si="28"/>
        <v>ISIC 30</v>
      </c>
      <c r="C180" s="124">
        <f t="shared" si="29"/>
        <v>7.9616891503953013E-4</v>
      </c>
      <c r="D180" s="124">
        <f t="shared" si="29"/>
        <v>1.566879059036852E-3</v>
      </c>
      <c r="E180" s="124">
        <f t="shared" si="29"/>
        <v>1.8300755081483988E-3</v>
      </c>
      <c r="F180" s="124">
        <f t="shared" si="29"/>
        <v>2.08321183912763E-3</v>
      </c>
      <c r="G180" s="124">
        <f t="shared" si="29"/>
        <v>2.3261647613508352E-3</v>
      </c>
      <c r="H180" s="124">
        <f t="shared" si="29"/>
        <v>2.5598921418255038E-3</v>
      </c>
      <c r="I180" s="124">
        <f t="shared" si="29"/>
        <v>2.7845766510639081E-3</v>
      </c>
      <c r="J180" s="124">
        <f t="shared" si="29"/>
        <v>3.0004387253623754E-3</v>
      </c>
      <c r="K180" s="124">
        <f t="shared" si="29"/>
        <v>3.2076644041358904E-3</v>
      </c>
      <c r="L180" s="124">
        <f t="shared" si="29"/>
        <v>3.407715563322089E-3</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x14ac:dyDescent="0.25">
      <c r="A181" s="86" t="str">
        <f t="shared" si="25"/>
        <v>cement and other nonmetallic minerals 239</v>
      </c>
      <c r="B181" s="86" t="str">
        <f t="shared" si="28"/>
        <v>ISIC 239</v>
      </c>
      <c r="C181" s="124">
        <f t="shared" si="29"/>
        <v>4.4168551752021834E-4</v>
      </c>
      <c r="D181" s="124">
        <f t="shared" si="29"/>
        <v>8.7110375178856003E-4</v>
      </c>
      <c r="E181" s="124">
        <f t="shared" si="29"/>
        <v>1.0208254793719895E-3</v>
      </c>
      <c r="F181" s="124">
        <f t="shared" si="29"/>
        <v>1.1673322953678067E-3</v>
      </c>
      <c r="G181" s="124">
        <f t="shared" si="29"/>
        <v>1.3110416799007041E-3</v>
      </c>
      <c r="H181" s="124">
        <f t="shared" si="29"/>
        <v>1.4512128026877846E-3</v>
      </c>
      <c r="I181" s="124">
        <f t="shared" si="29"/>
        <v>1.5878611035116119E-3</v>
      </c>
      <c r="J181" s="124">
        <f t="shared" si="29"/>
        <v>1.7210820668096538E-3</v>
      </c>
      <c r="K181" s="124">
        <f t="shared" si="29"/>
        <v>1.8508865433537469E-3</v>
      </c>
      <c r="L181" s="124">
        <f t="shared" si="29"/>
        <v>1.9776694553186314E-3</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x14ac:dyDescent="0.25">
      <c r="A182" s="86" t="str">
        <f t="shared" si="25"/>
        <v>other metals 242</v>
      </c>
      <c r="B182" s="86" t="str">
        <f t="shared" si="28"/>
        <v>ISIC 242</v>
      </c>
      <c r="C182" s="124">
        <f t="shared" si="29"/>
        <v>9.6031545111485705E-4</v>
      </c>
      <c r="D182" s="124">
        <f t="shared" si="29"/>
        <v>1.8974092388726049E-3</v>
      </c>
      <c r="E182" s="124">
        <f t="shared" si="29"/>
        <v>2.7490878596458934E-3</v>
      </c>
      <c r="F182" s="124">
        <f t="shared" si="29"/>
        <v>3.5849741688014358E-3</v>
      </c>
      <c r="G182" s="124">
        <f t="shared" si="29"/>
        <v>4.4078390791946198E-3</v>
      </c>
      <c r="H182" s="124">
        <f t="shared" si="29"/>
        <v>5.2150656832870013E-3</v>
      </c>
      <c r="I182" s="124">
        <f t="shared" si="29"/>
        <v>6.0069154201518593E-3</v>
      </c>
      <c r="J182" s="124">
        <f t="shared" si="29"/>
        <v>6.7834708486465001E-3</v>
      </c>
      <c r="K182" s="124">
        <f t="shared" si="29"/>
        <v>7.5449608138051794E-3</v>
      </c>
      <c r="L182" s="124">
        <f t="shared" si="29"/>
        <v>8.2924094841401175E-3</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x14ac:dyDescent="0.25">
      <c r="A183" s="86" t="str">
        <f t="shared" si="25"/>
        <v>glass and glass products 231</v>
      </c>
      <c r="B183" s="86" t="str">
        <f t="shared" si="28"/>
        <v>ISIC 231</v>
      </c>
      <c r="C183" s="124">
        <f t="shared" si="29"/>
        <v>2.856759405191811E-3</v>
      </c>
      <c r="D183" s="124">
        <f t="shared" si="29"/>
        <v>5.5845879591769343E-3</v>
      </c>
      <c r="E183" s="124">
        <f t="shared" si="29"/>
        <v>6.5022067407951578E-3</v>
      </c>
      <c r="F183" s="124">
        <f t="shared" si="29"/>
        <v>7.4051606554994542E-3</v>
      </c>
      <c r="G183" s="124">
        <f t="shared" si="29"/>
        <v>8.3031425541320036E-3</v>
      </c>
      <c r="H183" s="124">
        <f t="shared" si="29"/>
        <v>9.1756831678870832E-3</v>
      </c>
      <c r="I183" s="124">
        <f t="shared" si="29"/>
        <v>1.0023197456645816E-2</v>
      </c>
      <c r="J183" s="124">
        <f t="shared" si="29"/>
        <v>1.0846090724566437E-2</v>
      </c>
      <c r="K183" s="124">
        <f t="shared" si="29"/>
        <v>1.1644854434727181E-2</v>
      </c>
      <c r="L183" s="124">
        <f t="shared" si="29"/>
        <v>1.2422483427844133E-2</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x14ac:dyDescent="0.25">
      <c r="A184" s="86" t="str">
        <f t="shared" si="25"/>
        <v>road vehicles 29</v>
      </c>
      <c r="B184" s="86" t="str">
        <f t="shared" si="28"/>
        <v>ISIC 29</v>
      </c>
      <c r="C184" s="124">
        <f t="shared" si="29"/>
        <v>7.4634573799925441E-4</v>
      </c>
      <c r="D184" s="124">
        <f t="shared" si="29"/>
        <v>1.4380822146466965E-3</v>
      </c>
      <c r="E184" s="124">
        <f t="shared" si="29"/>
        <v>1.6552788460342249E-3</v>
      </c>
      <c r="F184" s="124">
        <f t="shared" si="29"/>
        <v>1.8693517355230505E-3</v>
      </c>
      <c r="G184" s="124">
        <f t="shared" si="29"/>
        <v>2.0850087868227174E-3</v>
      </c>
      <c r="H184" s="124">
        <f t="shared" si="29"/>
        <v>2.2919553536451254E-3</v>
      </c>
      <c r="I184" s="124">
        <f t="shared" si="29"/>
        <v>2.4903884776494856E-3</v>
      </c>
      <c r="J184" s="124">
        <f t="shared" si="29"/>
        <v>2.6805424156417512E-3</v>
      </c>
      <c r="K184" s="124">
        <f t="shared" si="29"/>
        <v>2.8626296956382191E-3</v>
      </c>
      <c r="L184" s="124">
        <f t="shared" si="29"/>
        <v>3.0380461023495897E-3</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x14ac:dyDescent="0.25">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x14ac:dyDescent="0.25">
      <c r="A186" s="88" t="s">
        <v>728</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x14ac:dyDescent="0.25">
      <c r="A187" s="88" t="str">
        <f t="shared" ref="A187:B198" si="30">A159</f>
        <v>Industry Category</v>
      </c>
      <c r="B187" s="88" t="str">
        <f t="shared" si="30"/>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x14ac:dyDescent="0.25">
      <c r="A188" s="86" t="str">
        <f t="shared" si="30"/>
        <v>appliances and and electrical equipment 27</v>
      </c>
      <c r="B188" s="86" t="str">
        <f t="shared" si="30"/>
        <v>ISIC 27</v>
      </c>
      <c r="C188" s="93">
        <f t="shared" ref="C188:L188" si="31">C160/(C146+C104)</f>
        <v>0.61456339289989537</v>
      </c>
      <c r="D188" s="93">
        <f t="shared" si="31"/>
        <v>0.61888687030211698</v>
      </c>
      <c r="E188" s="93">
        <f t="shared" si="31"/>
        <v>0.62045082491595183</v>
      </c>
      <c r="F188" s="93">
        <f t="shared" si="31"/>
        <v>0.62196468100746127</v>
      </c>
      <c r="G188" s="93">
        <f t="shared" si="31"/>
        <v>0.62343417459940442</v>
      </c>
      <c r="H188" s="93">
        <f t="shared" si="31"/>
        <v>0.62485246485215551</v>
      </c>
      <c r="I188" s="93">
        <f t="shared" si="31"/>
        <v>0.62622115745592921</v>
      </c>
      <c r="J188" s="93">
        <f t="shared" si="31"/>
        <v>0.62754188562859237</v>
      </c>
      <c r="K188" s="93">
        <f t="shared" si="31"/>
        <v>0.62881611691990125</v>
      </c>
      <c r="L188" s="93">
        <f t="shared" si="31"/>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x14ac:dyDescent="0.25">
      <c r="A189" s="86" t="str">
        <f t="shared" si="30"/>
        <v>chemicals 20</v>
      </c>
      <c r="B189" s="86" t="str">
        <f t="shared" si="30"/>
        <v>ISIC 20</v>
      </c>
      <c r="C189" s="93">
        <f t="shared" ref="C189:L189" si="32">C161/(C147+C105)</f>
        <v>0.87201367814233754</v>
      </c>
      <c r="D189" s="93">
        <f t="shared" si="32"/>
        <v>0.8720269042029285</v>
      </c>
      <c r="E189" s="93">
        <f t="shared" si="32"/>
        <v>0.87203143307349307</v>
      </c>
      <c r="F189" s="93">
        <f t="shared" si="32"/>
        <v>0.87203582056301265</v>
      </c>
      <c r="G189" s="93">
        <f t="shared" si="32"/>
        <v>0.87204007476588108</v>
      </c>
      <c r="H189" s="93">
        <f t="shared" si="32"/>
        <v>0.87204418642701453</v>
      </c>
      <c r="I189" s="93">
        <f t="shared" si="32"/>
        <v>0.87204815842370309</v>
      </c>
      <c r="J189" s="93">
        <f t="shared" si="32"/>
        <v>0.87205199340259976</v>
      </c>
      <c r="K189" s="93">
        <f t="shared" si="32"/>
        <v>0.87205569413552653</v>
      </c>
      <c r="L189" s="93">
        <f t="shared" si="32"/>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x14ac:dyDescent="0.25">
      <c r="A190" s="86" t="str">
        <f t="shared" si="30"/>
        <v>other machinery 28</v>
      </c>
      <c r="B190" s="86" t="str">
        <f t="shared" si="30"/>
        <v>ISIC 28</v>
      </c>
      <c r="C190" s="93">
        <f t="shared" ref="C190:L190" si="33">C162/(C148+C106)</f>
        <v>0.74920391018258703</v>
      </c>
      <c r="D190" s="93">
        <f t="shared" si="33"/>
        <v>0.74940101357521904</v>
      </c>
      <c r="E190" s="93">
        <f t="shared" si="33"/>
        <v>0.74946897877846053</v>
      </c>
      <c r="F190" s="93">
        <f t="shared" si="33"/>
        <v>0.74953534913730346</v>
      </c>
      <c r="G190" s="93">
        <f t="shared" si="33"/>
        <v>0.74960038203948054</v>
      </c>
      <c r="H190" s="93">
        <f t="shared" si="33"/>
        <v>0.74966360122416797</v>
      </c>
      <c r="I190" s="93">
        <f t="shared" si="33"/>
        <v>0.74972503843079674</v>
      </c>
      <c r="J190" s="93">
        <f t="shared" si="33"/>
        <v>0.74978472367980675</v>
      </c>
      <c r="K190" s="93">
        <f t="shared" si="33"/>
        <v>0.74984268825843203</v>
      </c>
      <c r="L190" s="93">
        <f t="shared" si="33"/>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x14ac:dyDescent="0.25">
      <c r="A191" s="86" t="str">
        <f t="shared" si="30"/>
        <v>other manufacturing 31T33</v>
      </c>
      <c r="B191" s="86" t="str">
        <f t="shared" si="30"/>
        <v>ISIC 31T33</v>
      </c>
      <c r="C191" s="93">
        <f t="shared" ref="C191:L191" si="34">C163/(C149+C107)</f>
        <v>0.72700487668844505</v>
      </c>
      <c r="D191" s="93">
        <f t="shared" si="34"/>
        <v>0.72700967414826712</v>
      </c>
      <c r="E191" s="93">
        <f t="shared" si="34"/>
        <v>0.72701138551681321</v>
      </c>
      <c r="F191" s="93">
        <f t="shared" si="34"/>
        <v>0.72701305494411084</v>
      </c>
      <c r="G191" s="93">
        <f t="shared" si="34"/>
        <v>0.72701467859583768</v>
      </c>
      <c r="H191" s="93">
        <f t="shared" si="34"/>
        <v>0.72701626616135928</v>
      </c>
      <c r="I191" s="93">
        <f t="shared" si="34"/>
        <v>0.7270178180096184</v>
      </c>
      <c r="J191" s="93">
        <f t="shared" si="34"/>
        <v>0.72701933462131652</v>
      </c>
      <c r="K191" s="93">
        <f t="shared" si="34"/>
        <v>0.72702081640905103</v>
      </c>
      <c r="L191" s="93">
        <f t="shared" si="34"/>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x14ac:dyDescent="0.25">
      <c r="A192" s="86" t="str">
        <f t="shared" si="30"/>
        <v>rubber and plastic products 22</v>
      </c>
      <c r="B192" s="86" t="str">
        <f t="shared" si="30"/>
        <v>ISIC 22</v>
      </c>
      <c r="C192" s="93">
        <f t="shared" ref="C192:L192" si="35">C164/(C150+C108)</f>
        <v>0.83300194680543482</v>
      </c>
      <c r="D192" s="93">
        <f t="shared" si="35"/>
        <v>0.83300383779821396</v>
      </c>
      <c r="E192" s="93">
        <f t="shared" si="35"/>
        <v>0.83300449203866256</v>
      </c>
      <c r="F192" s="93">
        <f t="shared" si="35"/>
        <v>0.83300512668655402</v>
      </c>
      <c r="G192" s="93">
        <f t="shared" si="35"/>
        <v>0.83300574215036827</v>
      </c>
      <c r="H192" s="93">
        <f t="shared" si="35"/>
        <v>0.83300633859567685</v>
      </c>
      <c r="I192" s="93">
        <f t="shared" si="35"/>
        <v>0.83300691638764179</v>
      </c>
      <c r="J192" s="93">
        <f t="shared" si="35"/>
        <v>0.83300747581745804</v>
      </c>
      <c r="K192" s="93">
        <f t="shared" si="35"/>
        <v>0.83300801727718177</v>
      </c>
      <c r="L192" s="93">
        <f t="shared" si="35"/>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x14ac:dyDescent="0.25">
      <c r="A193" s="86" t="str">
        <f t="shared" si="30"/>
        <v>metal products except machinery and vehicles 25</v>
      </c>
      <c r="B193" s="86" t="str">
        <f t="shared" si="30"/>
        <v>ISIC 25</v>
      </c>
      <c r="C193" s="93">
        <f t="shared" ref="C193:L193" si="36">C165/(C151+C109)</f>
        <v>0.85909002290085357</v>
      </c>
      <c r="D193" s="93">
        <f t="shared" si="36"/>
        <v>0.85917722947278552</v>
      </c>
      <c r="E193" s="93">
        <f t="shared" si="36"/>
        <v>0.85920759946132153</v>
      </c>
      <c r="F193" s="93">
        <f t="shared" si="36"/>
        <v>0.85923751382355507</v>
      </c>
      <c r="G193" s="93">
        <f t="shared" si="36"/>
        <v>0.85926714366384371</v>
      </c>
      <c r="H193" s="93">
        <f t="shared" si="36"/>
        <v>0.8592961381264983</v>
      </c>
      <c r="I193" s="93">
        <f t="shared" si="36"/>
        <v>0.85932450609737765</v>
      </c>
      <c r="J193" s="93">
        <f t="shared" si="36"/>
        <v>0.85935225500199253</v>
      </c>
      <c r="K193" s="93">
        <f t="shared" si="36"/>
        <v>0.85937939440470934</v>
      </c>
      <c r="L193" s="93">
        <f t="shared" si="36"/>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x14ac:dyDescent="0.25">
      <c r="A194" s="86" t="str">
        <f t="shared" si="30"/>
        <v>nonroad vehicles 30</v>
      </c>
      <c r="B194" s="86" t="str">
        <f t="shared" si="30"/>
        <v>ISIC 30</v>
      </c>
      <c r="C194" s="93">
        <f t="shared" ref="C194:L194" si="37">C166/(C152+C110)</f>
        <v>0.80612441231933496</v>
      </c>
      <c r="D194" s="93">
        <f t="shared" si="37"/>
        <v>0.80624469445145808</v>
      </c>
      <c r="E194" s="93">
        <f t="shared" si="37"/>
        <v>0.80628573645381174</v>
      </c>
      <c r="F194" s="93">
        <f t="shared" si="37"/>
        <v>0.80632519331408459</v>
      </c>
      <c r="G194" s="93">
        <f t="shared" si="37"/>
        <v>0.80636304775257961</v>
      </c>
      <c r="H194" s="93">
        <f t="shared" si="37"/>
        <v>0.80639945079879005</v>
      </c>
      <c r="I194" s="93">
        <f t="shared" si="37"/>
        <v>0.80643443251668923</v>
      </c>
      <c r="J194" s="93">
        <f t="shared" si="37"/>
        <v>0.80646802874185386</v>
      </c>
      <c r="K194" s="93">
        <f t="shared" si="37"/>
        <v>0.80650026985046808</v>
      </c>
      <c r="L194" s="93">
        <f t="shared" si="37"/>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x14ac:dyDescent="0.25">
      <c r="A195" s="86" t="str">
        <f t="shared" si="30"/>
        <v>cement and other nonmetallic minerals 239</v>
      </c>
      <c r="B195" s="86" t="str">
        <f t="shared" si="30"/>
        <v>ISIC 239</v>
      </c>
      <c r="C195" s="93">
        <f t="shared" ref="C195:L195" si="38">C167/(C153+C111)</f>
        <v>0.84405813241122862</v>
      </c>
      <c r="D195" s="93">
        <f t="shared" si="38"/>
        <v>0.84411460874270217</v>
      </c>
      <c r="E195" s="93">
        <f t="shared" si="38"/>
        <v>0.84413429026455244</v>
      </c>
      <c r="F195" s="93">
        <f t="shared" si="38"/>
        <v>0.84415354436306134</v>
      </c>
      <c r="G195" s="93">
        <f t="shared" si="38"/>
        <v>0.84417242619884658</v>
      </c>
      <c r="H195" s="93">
        <f t="shared" si="38"/>
        <v>0.84419083873866119</v>
      </c>
      <c r="I195" s="93">
        <f t="shared" si="38"/>
        <v>0.84420878434100199</v>
      </c>
      <c r="J195" s="93">
        <f t="shared" si="38"/>
        <v>0.84422627586245069</v>
      </c>
      <c r="K195" s="93">
        <f t="shared" si="38"/>
        <v>0.84424331503169492</v>
      </c>
      <c r="L195" s="93">
        <f t="shared" si="38"/>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x14ac:dyDescent="0.25">
      <c r="A196" s="86" t="str">
        <f t="shared" si="30"/>
        <v>other metals 242</v>
      </c>
      <c r="B196" s="86" t="str">
        <f t="shared" si="30"/>
        <v>ISIC 242</v>
      </c>
      <c r="C196" s="93">
        <f t="shared" ref="C196:L196" si="39">C168/(C154+C112)</f>
        <v>0.7311887030022588</v>
      </c>
      <c r="D196" s="93">
        <f t="shared" si="39"/>
        <v>0.73137258787364923</v>
      </c>
      <c r="E196" s="93">
        <f t="shared" si="39"/>
        <v>0.73153949373008265</v>
      </c>
      <c r="F196" s="93">
        <f t="shared" si="39"/>
        <v>0.73170310317207388</v>
      </c>
      <c r="G196" s="93">
        <f t="shared" si="39"/>
        <v>0.73186396924714658</v>
      </c>
      <c r="H196" s="93">
        <f t="shared" si="39"/>
        <v>0.73202159077923179</v>
      </c>
      <c r="I196" s="93">
        <f t="shared" si="39"/>
        <v>0.73217602982943808</v>
      </c>
      <c r="J196" s="93">
        <f t="shared" si="39"/>
        <v>0.73232731315365496</v>
      </c>
      <c r="K196" s="93">
        <f t="shared" si="39"/>
        <v>0.73247549565039871</v>
      </c>
      <c r="L196" s="93">
        <f t="shared" si="39"/>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x14ac:dyDescent="0.25">
      <c r="A197" s="86" t="str">
        <f t="shared" si="30"/>
        <v>glass and glass products 231</v>
      </c>
      <c r="B197" s="86" t="str">
        <f t="shared" si="30"/>
        <v>ISIC 231</v>
      </c>
      <c r="C197" s="93">
        <f t="shared" ref="C197:L197" si="40">C169/(C155+C113)</f>
        <v>0.77250172884151513</v>
      </c>
      <c r="D197" s="93">
        <f t="shared" si="40"/>
        <v>0.77297875711680097</v>
      </c>
      <c r="E197" s="93">
        <f t="shared" si="40"/>
        <v>0.7731387761031786</v>
      </c>
      <c r="F197" s="93">
        <f t="shared" si="40"/>
        <v>0.77329601770462719</v>
      </c>
      <c r="G197" s="93">
        <f t="shared" si="40"/>
        <v>0.77345217744455663</v>
      </c>
      <c r="H197" s="93">
        <f t="shared" si="40"/>
        <v>0.77360370698572423</v>
      </c>
      <c r="I197" s="93">
        <f t="shared" si="40"/>
        <v>0.77375069639512339</v>
      </c>
      <c r="J197" s="93">
        <f t="shared" si="40"/>
        <v>0.77389323311942337</v>
      </c>
      <c r="K197" s="93">
        <f t="shared" si="40"/>
        <v>0.77403141859518088</v>
      </c>
      <c r="L197" s="93">
        <f t="shared" si="40"/>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x14ac:dyDescent="0.25">
      <c r="A198" s="86" t="str">
        <f t="shared" si="30"/>
        <v>road vehicles 29</v>
      </c>
      <c r="B198" s="86" t="str">
        <f t="shared" si="30"/>
        <v>ISIC 29</v>
      </c>
      <c r="C198" s="93">
        <f t="shared" ref="C198:L198" si="41">C170/(C156+C114)</f>
        <v>0.73514528979035321</v>
      </c>
      <c r="D198" s="93">
        <f t="shared" si="41"/>
        <v>0.73527980671034343</v>
      </c>
      <c r="E198" s="93">
        <f t="shared" si="41"/>
        <v>0.73532201516394291</v>
      </c>
      <c r="F198" s="93">
        <f t="shared" si="41"/>
        <v>0.73536360340283724</v>
      </c>
      <c r="G198" s="93">
        <f t="shared" si="41"/>
        <v>0.73540548618639112</v>
      </c>
      <c r="H198" s="93">
        <f t="shared" si="41"/>
        <v>0.73544566484272345</v>
      </c>
      <c r="I198" s="93">
        <f t="shared" si="41"/>
        <v>0.73548417915700182</v>
      </c>
      <c r="J198" s="93">
        <f t="shared" si="41"/>
        <v>0.73552107602571093</v>
      </c>
      <c r="K198" s="93">
        <f t="shared" si="41"/>
        <v>0.73555639801927086</v>
      </c>
      <c r="L198" s="93">
        <f t="shared" si="41"/>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x14ac:dyDescent="0.25">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x14ac:dyDescent="0.25">
      <c r="A200" s="88" t="s">
        <v>1321</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x14ac:dyDescent="0.25">
      <c r="A201" s="88" t="str">
        <f t="shared" ref="A201:B201" si="42">A187</f>
        <v>Industry Category</v>
      </c>
      <c r="B201" s="88" t="str">
        <f t="shared" si="42"/>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x14ac:dyDescent="0.25">
      <c r="A202" s="86" t="str">
        <f t="shared" ref="A202:B202" si="43">A188</f>
        <v>appliances and and electrical equipment 27</v>
      </c>
      <c r="B202" s="86" t="str">
        <f t="shared" si="43"/>
        <v>ISIC 27</v>
      </c>
      <c r="C202" s="93">
        <f t="shared" ref="C202:C212" si="44">C188/$C132-1</f>
        <v>7.4809719670416719E-3</v>
      </c>
      <c r="D202" s="93">
        <f t="shared" ref="D202:L202" si="45">D188/$C132-1</f>
        <v>1.4568639839536157E-2</v>
      </c>
      <c r="E202" s="93">
        <f t="shared" si="45"/>
        <v>1.7132499862216211E-2</v>
      </c>
      <c r="F202" s="93">
        <f t="shared" si="45"/>
        <v>1.9614231159772677E-2</v>
      </c>
      <c r="G202" s="93">
        <f t="shared" si="45"/>
        <v>2.2023237048204081E-2</v>
      </c>
      <c r="H202" s="93">
        <f t="shared" si="45"/>
        <v>2.4348303036320518E-2</v>
      </c>
      <c r="I202" s="93">
        <f t="shared" si="45"/>
        <v>2.6592061403162726E-2</v>
      </c>
      <c r="J202" s="93">
        <f t="shared" si="45"/>
        <v>2.8757189555069562E-2</v>
      </c>
      <c r="K202" s="93">
        <f t="shared" si="45"/>
        <v>3.0846093311313494E-2</v>
      </c>
      <c r="L202" s="93">
        <f t="shared" si="45"/>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x14ac:dyDescent="0.25">
      <c r="A203" s="86" t="str">
        <f t="shared" ref="A203:B203" si="46">A189</f>
        <v>chemicals 20</v>
      </c>
      <c r="B203" s="86" t="str">
        <f t="shared" si="46"/>
        <v>ISIC 20</v>
      </c>
      <c r="C203" s="93">
        <f t="shared" si="44"/>
        <v>1.5685943047571982E-5</v>
      </c>
      <c r="D203" s="93">
        <f t="shared" ref="D203:L203" si="47">D189/$C133-1</f>
        <v>3.0853443725442631E-5</v>
      </c>
      <c r="E203" s="93">
        <f t="shared" si="47"/>
        <v>3.604710262972155E-5</v>
      </c>
      <c r="F203" s="93">
        <f t="shared" si="47"/>
        <v>4.1078627308177573E-5</v>
      </c>
      <c r="G203" s="93">
        <f t="shared" si="47"/>
        <v>4.5957300322418959E-5</v>
      </c>
      <c r="H203" s="93">
        <f t="shared" si="47"/>
        <v>5.0672508044247166E-5</v>
      </c>
      <c r="I203" s="93">
        <f t="shared" si="47"/>
        <v>5.5227550118219781E-5</v>
      </c>
      <c r="J203" s="93">
        <f t="shared" si="47"/>
        <v>5.962546169691052E-5</v>
      </c>
      <c r="K203" s="93">
        <f t="shared" si="47"/>
        <v>6.3869421475404309E-5</v>
      </c>
      <c r="L203" s="93">
        <f t="shared" si="47"/>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x14ac:dyDescent="0.25">
      <c r="A204" s="86" t="str">
        <f t="shared" ref="A204:B204" si="48">A190</f>
        <v>other machinery 28</v>
      </c>
      <c r="B204" s="86" t="str">
        <f t="shared" si="48"/>
        <v>ISIC 28</v>
      </c>
      <c r="C204" s="93">
        <f t="shared" si="44"/>
        <v>2.7224323442864851E-4</v>
      </c>
      <c r="D204" s="93">
        <f t="shared" ref="D204:L204" si="49">D190/$C134-1</f>
        <v>5.3539863180107616E-4</v>
      </c>
      <c r="E204" s="93">
        <f t="shared" si="49"/>
        <v>6.2613989113557977E-4</v>
      </c>
      <c r="F204" s="93">
        <f t="shared" si="49"/>
        <v>7.1475185220748472E-4</v>
      </c>
      <c r="G204" s="93">
        <f t="shared" si="49"/>
        <v>8.015781568497804E-4</v>
      </c>
      <c r="H204" s="93">
        <f t="shared" si="49"/>
        <v>8.8598294281427847E-4</v>
      </c>
      <c r="I204" s="93">
        <f t="shared" si="49"/>
        <v>9.6800858584344951E-4</v>
      </c>
      <c r="J204" s="93">
        <f t="shared" si="49"/>
        <v>1.0476951666311685E-3</v>
      </c>
      <c r="K204" s="93">
        <f t="shared" si="49"/>
        <v>1.1250844571857321E-3</v>
      </c>
      <c r="L204" s="93">
        <f t="shared" si="49"/>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x14ac:dyDescent="0.25">
      <c r="A205" s="86" t="str">
        <f t="shared" ref="A205:B205" si="50">A191</f>
        <v>other manufacturing 31T33</v>
      </c>
      <c r="B205" s="86" t="str">
        <f t="shared" si="50"/>
        <v>ISIC 31T33</v>
      </c>
      <c r="C205" s="93">
        <f t="shared" si="44"/>
        <v>6.7079620977850141E-6</v>
      </c>
      <c r="D205" s="93">
        <f t="shared" ref="D205:L205" si="51">D191/$C135-1</f>
        <v>1.330694397139176E-5</v>
      </c>
      <c r="E205" s="93">
        <f t="shared" si="51"/>
        <v>1.5660958477603515E-5</v>
      </c>
      <c r="F205" s="93">
        <f t="shared" si="51"/>
        <v>1.7957282133274077E-5</v>
      </c>
      <c r="G205" s="93">
        <f t="shared" si="51"/>
        <v>2.0190640767081547E-5</v>
      </c>
      <c r="H205" s="93">
        <f t="shared" si="51"/>
        <v>2.2374362254939939E-5</v>
      </c>
      <c r="I205" s="93">
        <f t="shared" si="51"/>
        <v>2.4508954083124479E-5</v>
      </c>
      <c r="J205" s="93">
        <f t="shared" si="51"/>
        <v>2.6595077464275363E-5</v>
      </c>
      <c r="K205" s="93">
        <f t="shared" si="51"/>
        <v>2.8633299932634415E-5</v>
      </c>
      <c r="L205" s="93">
        <f t="shared" si="51"/>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x14ac:dyDescent="0.25">
      <c r="A206" s="86" t="str">
        <f t="shared" ref="A206:B206" si="52">A192</f>
        <v>rubber and plastic products 22</v>
      </c>
      <c r="B206" s="86" t="str">
        <f t="shared" si="52"/>
        <v>ISIC 22</v>
      </c>
      <c r="C206" s="93">
        <f t="shared" si="44"/>
        <v>2.337101362437366E-6</v>
      </c>
      <c r="D206" s="93">
        <f t="shared" ref="D206:L206" si="53">D192/$C136-1</f>
        <v>4.607200737138939E-6</v>
      </c>
      <c r="E206" s="93">
        <f t="shared" si="53"/>
        <v>5.3926034364604192E-6</v>
      </c>
      <c r="F206" s="93">
        <f t="shared" si="53"/>
        <v>6.1544856591044805E-6</v>
      </c>
      <c r="G206" s="93">
        <f t="shared" si="53"/>
        <v>6.8933377770363791E-6</v>
      </c>
      <c r="H206" s="93">
        <f t="shared" si="53"/>
        <v>7.6093585557046595E-6</v>
      </c>
      <c r="I206" s="93">
        <f t="shared" si="53"/>
        <v>8.3029863646721935E-6</v>
      </c>
      <c r="J206" s="93">
        <f t="shared" si="53"/>
        <v>8.9745707780863881E-6</v>
      </c>
      <c r="K206" s="93">
        <f t="shared" si="53"/>
        <v>9.6245824512397604E-6</v>
      </c>
      <c r="L206" s="93">
        <f t="shared" si="53"/>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x14ac:dyDescent="0.25">
      <c r="A207" s="86" t="str">
        <f t="shared" ref="A207:B207" si="54">A193</f>
        <v>metal products except machinery and vehicles 25</v>
      </c>
      <c r="B207" s="86" t="str">
        <f t="shared" si="54"/>
        <v>ISIC 25</v>
      </c>
      <c r="C207" s="93">
        <f t="shared" si="44"/>
        <v>1.0479965175047568E-4</v>
      </c>
      <c r="D207" s="93">
        <f t="shared" ref="D207:L207" si="55">D193/$C137-1</f>
        <v>2.0632069008796883E-4</v>
      </c>
      <c r="E207" s="93">
        <f t="shared" si="55"/>
        <v>2.4167574077016418E-4</v>
      </c>
      <c r="F207" s="93">
        <f t="shared" si="55"/>
        <v>2.7650037666471228E-4</v>
      </c>
      <c r="G207" s="93">
        <f t="shared" si="55"/>
        <v>3.1099378794374744E-4</v>
      </c>
      <c r="H207" s="93">
        <f t="shared" si="55"/>
        <v>3.4474752793745012E-4</v>
      </c>
      <c r="I207" s="93">
        <f t="shared" si="55"/>
        <v>3.7777194106825007E-4</v>
      </c>
      <c r="J207" s="93">
        <f t="shared" si="55"/>
        <v>4.100756717027032E-4</v>
      </c>
      <c r="K207" s="93">
        <f t="shared" si="55"/>
        <v>4.4166985414362259E-4</v>
      </c>
      <c r="L207" s="93">
        <f t="shared" si="55"/>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x14ac:dyDescent="0.25">
      <c r="A208" s="86" t="str">
        <f t="shared" ref="A208:B208" si="56">A194</f>
        <v>nonroad vehicles 30</v>
      </c>
      <c r="B208" s="86" t="str">
        <f t="shared" si="56"/>
        <v>ISIC 30</v>
      </c>
      <c r="C208" s="93">
        <f t="shared" si="44"/>
        <v>1.5435771629634942E-4</v>
      </c>
      <c r="D208" s="93">
        <f t="shared" ref="D208:L208" si="57">D194/$C138-1</f>
        <v>3.0359113084132971E-4</v>
      </c>
      <c r="E208" s="93">
        <f t="shared" si="57"/>
        <v>3.5451172929490404E-4</v>
      </c>
      <c r="F208" s="93">
        <f t="shared" si="57"/>
        <v>4.0346565022897352E-4</v>
      </c>
      <c r="G208" s="93">
        <f t="shared" si="57"/>
        <v>4.5043145481327151E-4</v>
      </c>
      <c r="H208" s="93">
        <f t="shared" si="57"/>
        <v>4.9559652455344327E-4</v>
      </c>
      <c r="I208" s="93">
        <f t="shared" si="57"/>
        <v>5.3899815966396147E-4</v>
      </c>
      <c r="J208" s="93">
        <f t="shared" si="57"/>
        <v>5.8068082115858566E-4</v>
      </c>
      <c r="K208" s="93">
        <f t="shared" si="57"/>
        <v>6.2068219661037816E-4</v>
      </c>
      <c r="L208" s="93">
        <f t="shared" si="57"/>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x14ac:dyDescent="0.25">
      <c r="A209" s="86" t="str">
        <f t="shared" ref="A209:B209" si="58">A195</f>
        <v>cement and other nonmetallic minerals 239</v>
      </c>
      <c r="B209" s="86" t="str">
        <f t="shared" si="58"/>
        <v>ISIC 239</v>
      </c>
      <c r="C209" s="93">
        <f t="shared" si="44"/>
        <v>6.8877264489008994E-5</v>
      </c>
      <c r="D209" s="93">
        <f t="shared" ref="D209:L209" si="59">D195/$C139-1</f>
        <v>1.357923491731583E-4</v>
      </c>
      <c r="E209" s="93">
        <f t="shared" si="59"/>
        <v>1.5911168785831542E-4</v>
      </c>
      <c r="F209" s="93">
        <f t="shared" si="59"/>
        <v>1.8192460078370054E-4</v>
      </c>
      <c r="G209" s="93">
        <f t="shared" si="59"/>
        <v>2.0429644413111347E-4</v>
      </c>
      <c r="H209" s="93">
        <f t="shared" si="59"/>
        <v>2.2611224959856457E-4</v>
      </c>
      <c r="I209" s="93">
        <f t="shared" si="59"/>
        <v>2.4737481161385411E-4</v>
      </c>
      <c r="J209" s="93">
        <f t="shared" si="59"/>
        <v>2.6809936309324378E-4</v>
      </c>
      <c r="K209" s="93">
        <f t="shared" si="59"/>
        <v>2.882879522452253E-4</v>
      </c>
      <c r="L209" s="93">
        <f t="shared" si="59"/>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x14ac:dyDescent="0.25">
      <c r="A210" s="86" t="str">
        <f t="shared" ref="A210:B210" si="60">A196</f>
        <v>other metals 242</v>
      </c>
      <c r="B210" s="86" t="str">
        <f t="shared" si="60"/>
        <v>ISIC 242</v>
      </c>
      <c r="C210" s="93">
        <f t="shared" si="44"/>
        <v>2.581436419408778E-4</v>
      </c>
      <c r="D210" s="93">
        <f t="shared" ref="D210:L210" si="61">D196/$C140-1</f>
        <v>5.0969613358309296E-4</v>
      </c>
      <c r="E210" s="93">
        <f t="shared" si="61"/>
        <v>7.3802151858104459E-4</v>
      </c>
      <c r="F210" s="93">
        <f t="shared" si="61"/>
        <v>9.6183744469757748E-4</v>
      </c>
      <c r="G210" s="93">
        <f t="shared" si="61"/>
        <v>1.1819004748927497E-3</v>
      </c>
      <c r="H210" s="93">
        <f t="shared" si="61"/>
        <v>1.3975250057891575E-3</v>
      </c>
      <c r="I210" s="93">
        <f t="shared" si="61"/>
        <v>1.6087959363038085E-3</v>
      </c>
      <c r="J210" s="93">
        <f t="shared" si="61"/>
        <v>1.8157498682009887E-3</v>
      </c>
      <c r="K210" s="93">
        <f t="shared" si="61"/>
        <v>2.0184619020502392E-3</v>
      </c>
      <c r="L210" s="93">
        <f t="shared" si="61"/>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x14ac:dyDescent="0.25">
      <c r="A211" s="86" t="str">
        <f t="shared" ref="A211:B211" si="62">A197</f>
        <v>glass and glass products 231</v>
      </c>
      <c r="B211" s="86" t="str">
        <f t="shared" si="62"/>
        <v>ISIC 231</v>
      </c>
      <c r="C211" s="93">
        <f t="shared" si="44"/>
        <v>6.4990782579688045E-4</v>
      </c>
      <c r="D211" s="93">
        <f t="shared" ref="D211:L211" si="63">D197/$C141-1</f>
        <v>1.267820099483119E-3</v>
      </c>
      <c r="E211" s="93">
        <f t="shared" si="63"/>
        <v>1.4750985792468807E-3</v>
      </c>
      <c r="F211" s="93">
        <f t="shared" si="63"/>
        <v>1.6787794101387199E-3</v>
      </c>
      <c r="G211" s="93">
        <f t="shared" si="63"/>
        <v>1.8810588660058691E-3</v>
      </c>
      <c r="H211" s="93">
        <f t="shared" si="63"/>
        <v>2.0773406550831375E-3</v>
      </c>
      <c r="I211" s="93">
        <f t="shared" si="63"/>
        <v>2.2677414444602917E-3</v>
      </c>
      <c r="J211" s="93">
        <f t="shared" si="63"/>
        <v>2.452374507025068E-3</v>
      </c>
      <c r="K211" s="93">
        <f t="shared" si="63"/>
        <v>2.6313712372809661E-3</v>
      </c>
      <c r="L211" s="93">
        <f t="shared" si="63"/>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x14ac:dyDescent="0.25">
      <c r="A212" s="86" t="str">
        <f t="shared" ref="A212:B212" si="64">A198</f>
        <v>road vehicles 29</v>
      </c>
      <c r="B212" s="86" t="str">
        <f t="shared" si="64"/>
        <v>ISIC 29</v>
      </c>
      <c r="C212" s="93">
        <f t="shared" si="44"/>
        <v>1.9767318415397916E-4</v>
      </c>
      <c r="D212" s="93">
        <f t="shared" ref="D212:L212" si="65">D198/$C142-1</f>
        <v>3.806894018278939E-4</v>
      </c>
      <c r="E212" s="93">
        <f t="shared" si="65"/>
        <v>4.3811586931008506E-4</v>
      </c>
      <c r="F212" s="93">
        <f t="shared" si="65"/>
        <v>4.9469850726158171E-4</v>
      </c>
      <c r="G212" s="93">
        <f t="shared" si="65"/>
        <v>5.5168188624654668E-4</v>
      </c>
      <c r="H212" s="93">
        <f t="shared" si="65"/>
        <v>6.0634672479387142E-4</v>
      </c>
      <c r="I212" s="93">
        <f t="shared" si="65"/>
        <v>6.5874715238334325E-4</v>
      </c>
      <c r="J212" s="93">
        <f t="shared" si="65"/>
        <v>7.0894697375645244E-4</v>
      </c>
      <c r="K212" s="93">
        <f t="shared" si="65"/>
        <v>7.5700410785151107E-4</v>
      </c>
      <c r="L212" s="93">
        <f t="shared" si="65"/>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x14ac:dyDescent="0.25">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x14ac:dyDescent="0.25">
      <c r="A214" s="88" t="s">
        <v>729</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x14ac:dyDescent="0.25">
      <c r="A215" s="88" t="str">
        <f t="shared" ref="A215:B226" si="66">A187</f>
        <v>Industry Category</v>
      </c>
      <c r="B215" s="88" t="str">
        <f t="shared" si="66"/>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x14ac:dyDescent="0.25">
      <c r="A216" s="86" t="str">
        <f t="shared" si="66"/>
        <v>appliances and and electrical equipment 27</v>
      </c>
      <c r="B216" s="86" t="str">
        <f t="shared" si="66"/>
        <v>ISIC 27</v>
      </c>
      <c r="C216" s="89">
        <f t="shared" ref="C216:L216" si="67">(C188-$C132)/(1-$C132)</f>
        <v>1.1701007435629178E-2</v>
      </c>
      <c r="D216" s="89">
        <f t="shared" si="67"/>
        <v>2.2786846928505099E-2</v>
      </c>
      <c r="E216" s="89">
        <f t="shared" si="67"/>
        <v>2.6796986963979075E-2</v>
      </c>
      <c r="F216" s="89">
        <f t="shared" si="67"/>
        <v>3.0678669249900734E-2</v>
      </c>
      <c r="G216" s="89">
        <f t="shared" si="67"/>
        <v>3.4446601536934449E-2</v>
      </c>
      <c r="H216" s="89">
        <f t="shared" si="67"/>
        <v>3.8083243210655184E-2</v>
      </c>
      <c r="I216" s="89">
        <f t="shared" si="67"/>
        <v>4.1592711425459547E-2</v>
      </c>
      <c r="J216" s="89">
        <f t="shared" si="67"/>
        <v>4.4979193919467642E-2</v>
      </c>
      <c r="K216" s="89">
        <f t="shared" si="67"/>
        <v>4.8246453640772458E-2</v>
      </c>
      <c r="L216" s="89">
        <f t="shared" si="67"/>
        <v>5.1408256464346422E-2</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x14ac:dyDescent="0.25">
      <c r="A217" s="86" t="str">
        <f t="shared" si="66"/>
        <v>chemicals 20</v>
      </c>
      <c r="B217" s="86" t="str">
        <f t="shared" si="66"/>
        <v>ISIC 20</v>
      </c>
      <c r="C217" s="89">
        <f t="shared" ref="C217:L217" si="68">(C189-$C133)/(1-$C133)</f>
        <v>1.0686048701209067E-4</v>
      </c>
      <c r="D217" s="89">
        <f t="shared" si="68"/>
        <v>2.1018908537891873E-4</v>
      </c>
      <c r="E217" s="89">
        <f t="shared" si="68"/>
        <v>2.455708866646103E-4</v>
      </c>
      <c r="F217" s="89">
        <f t="shared" si="68"/>
        <v>2.7984814853637685E-4</v>
      </c>
      <c r="G217" s="89">
        <f t="shared" si="68"/>
        <v>3.130841084459518E-4</v>
      </c>
      <c r="H217" s="89">
        <f t="shared" si="68"/>
        <v>3.4520646105106606E-4</v>
      </c>
      <c r="I217" s="89">
        <f t="shared" si="68"/>
        <v>3.7623768518041389E-4</v>
      </c>
      <c r="J217" s="89">
        <f t="shared" si="68"/>
        <v>4.0619845781061925E-4</v>
      </c>
      <c r="K217" s="89">
        <f t="shared" si="68"/>
        <v>4.3511043380101144E-4</v>
      </c>
      <c r="L217" s="89">
        <f t="shared" si="68"/>
        <v>4.6312999566529983E-4</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x14ac:dyDescent="0.25">
      <c r="A218" s="86" t="str">
        <f t="shared" si="66"/>
        <v>other machinery 28</v>
      </c>
      <c r="B218" s="86" t="str">
        <f t="shared" si="66"/>
        <v>ISIC 28</v>
      </c>
      <c r="C218" s="89">
        <f t="shared" ref="C218:L218" si="69">(C190-$C134)/(1-$C134)</f>
        <v>8.1239116568538011E-4</v>
      </c>
      <c r="D218" s="89">
        <f t="shared" si="69"/>
        <v>1.5976636462910147E-3</v>
      </c>
      <c r="E218" s="89">
        <f t="shared" si="69"/>
        <v>1.8684413484483149E-3</v>
      </c>
      <c r="F218" s="89">
        <f t="shared" si="69"/>
        <v>2.1328650888584248E-3</v>
      </c>
      <c r="G218" s="89">
        <f t="shared" si="69"/>
        <v>2.3919603166555393E-3</v>
      </c>
      <c r="H218" s="89">
        <f t="shared" si="69"/>
        <v>2.6438295783584686E-3</v>
      </c>
      <c r="I218" s="89">
        <f t="shared" si="69"/>
        <v>2.8885993258834374E-3</v>
      </c>
      <c r="J218" s="89">
        <f t="shared" si="69"/>
        <v>3.1263891625767076E-3</v>
      </c>
      <c r="K218" s="89">
        <f t="shared" si="69"/>
        <v>3.3573237387730433E-3</v>
      </c>
      <c r="L218" s="89">
        <f t="shared" si="69"/>
        <v>3.5822392673305874E-3</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x14ac:dyDescent="0.25">
      <c r="A219" s="86" t="str">
        <f t="shared" si="66"/>
        <v>other manufacturing 31T33</v>
      </c>
      <c r="B219" s="86" t="str">
        <f t="shared" si="66"/>
        <v>ISIC 31T33</v>
      </c>
      <c r="C219" s="89">
        <f t="shared" ref="C219:L219" si="70">(C191-$C135)/(1-$C135)</f>
        <v>1.7863327637603386E-5</v>
      </c>
      <c r="D219" s="89">
        <f t="shared" si="70"/>
        <v>3.5436440538959198E-5</v>
      </c>
      <c r="E219" s="89">
        <f t="shared" si="70"/>
        <v>4.1705189792064986E-5</v>
      </c>
      <c r="F219" s="89">
        <f t="shared" si="70"/>
        <v>4.7820308098378718E-5</v>
      </c>
      <c r="G219" s="89">
        <f t="shared" si="70"/>
        <v>5.3767750321255311E-5</v>
      </c>
      <c r="H219" s="89">
        <f t="shared" si="70"/>
        <v>5.9583008642131175E-5</v>
      </c>
      <c r="I219" s="89">
        <f t="shared" si="70"/>
        <v>6.5267434499706773E-5</v>
      </c>
      <c r="J219" s="89">
        <f t="shared" si="70"/>
        <v>7.082278870525911E-5</v>
      </c>
      <c r="K219" s="89">
        <f t="shared" si="70"/>
        <v>7.6250582604578266E-5</v>
      </c>
      <c r="L219" s="89">
        <f t="shared" si="70"/>
        <v>8.1563919299092692E-5</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x14ac:dyDescent="0.25">
      <c r="A220" s="86" t="str">
        <f t="shared" si="66"/>
        <v>rubber and plastic products 22</v>
      </c>
      <c r="B220" s="86" t="str">
        <f t="shared" si="66"/>
        <v>ISIC 22</v>
      </c>
      <c r="C220" s="89">
        <f t="shared" ref="C220:L220" si="71">(C192-$C136)/(1-$C136)</f>
        <v>1.1657517574014163E-5</v>
      </c>
      <c r="D220" s="89">
        <f t="shared" si="71"/>
        <v>2.2980827628751079E-5</v>
      </c>
      <c r="E220" s="89">
        <f t="shared" si="71"/>
        <v>2.689843510536366E-5</v>
      </c>
      <c r="F220" s="89">
        <f t="shared" si="71"/>
        <v>3.0698721880585571E-5</v>
      </c>
      <c r="G220" s="89">
        <f t="shared" si="71"/>
        <v>3.4384133941941111E-5</v>
      </c>
      <c r="H220" s="89">
        <f t="shared" si="71"/>
        <v>3.7955662735876179E-5</v>
      </c>
      <c r="I220" s="89">
        <f t="shared" si="71"/>
        <v>4.1415494861263467E-5</v>
      </c>
      <c r="J220" s="89">
        <f t="shared" si="71"/>
        <v>4.4765374000480443E-5</v>
      </c>
      <c r="K220" s="89">
        <f t="shared" si="71"/>
        <v>4.8007647795235547E-5</v>
      </c>
      <c r="L220" s="89">
        <f t="shared" si="71"/>
        <v>5.1157079056595537E-5</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x14ac:dyDescent="0.25">
      <c r="A221" s="86" t="str">
        <f t="shared" si="66"/>
        <v>metal products except machinery and vehicles 25</v>
      </c>
      <c r="B221" s="86" t="str">
        <f t="shared" si="66"/>
        <v>ISIC 25</v>
      </c>
      <c r="C221" s="89">
        <f t="shared" ref="C221:L221" si="72">(C193-$C137)/(1-$C137)</f>
        <v>6.3846028974171151E-4</v>
      </c>
      <c r="D221" s="89">
        <f t="shared" si="72"/>
        <v>1.2569466155002405E-3</v>
      </c>
      <c r="E221" s="89">
        <f t="shared" si="72"/>
        <v>1.4723366051172997E-3</v>
      </c>
      <c r="F221" s="89">
        <f t="shared" si="72"/>
        <v>1.6844952025182978E-3</v>
      </c>
      <c r="G221" s="89">
        <f t="shared" si="72"/>
        <v>1.8946359137853009E-3</v>
      </c>
      <c r="H221" s="89">
        <f t="shared" si="72"/>
        <v>2.1002704006972562E-3</v>
      </c>
      <c r="I221" s="89">
        <f t="shared" si="72"/>
        <v>2.3014616835295293E-3</v>
      </c>
      <c r="J221" s="89">
        <f t="shared" si="72"/>
        <v>2.4982624254790125E-3</v>
      </c>
      <c r="K221" s="89">
        <f t="shared" si="72"/>
        <v>2.690740458931592E-3</v>
      </c>
      <c r="L221" s="89">
        <f t="shared" si="72"/>
        <v>2.8793002077591215E-3</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x14ac:dyDescent="0.25">
      <c r="A222" s="86" t="str">
        <f t="shared" si="66"/>
        <v>nonroad vehicles 30</v>
      </c>
      <c r="B222" s="86" t="str">
        <f t="shared" si="66"/>
        <v>ISIC 30</v>
      </c>
      <c r="C222" s="89">
        <f t="shared" ref="C222:L222" si="73">(C194-$C138)/(1-$C138)</f>
        <v>6.4130061512840245E-4</v>
      </c>
      <c r="D222" s="89">
        <f t="shared" si="73"/>
        <v>1.2613116054537496E-3</v>
      </c>
      <c r="E222" s="89">
        <f t="shared" si="73"/>
        <v>1.4728683186169659E-3</v>
      </c>
      <c r="F222" s="89">
        <f t="shared" si="73"/>
        <v>1.6762541963120496E-3</v>
      </c>
      <c r="G222" s="89">
        <f t="shared" si="73"/>
        <v>1.8713801679358739E-3</v>
      </c>
      <c r="H222" s="89">
        <f t="shared" si="73"/>
        <v>2.0590247360309389E-3</v>
      </c>
      <c r="I222" s="89">
        <f t="shared" si="73"/>
        <v>2.2393428695318359E-3</v>
      </c>
      <c r="J222" s="89">
        <f t="shared" si="73"/>
        <v>2.4125192879062367E-3</v>
      </c>
      <c r="K222" s="89">
        <f t="shared" si="73"/>
        <v>2.5787105694228202E-3</v>
      </c>
      <c r="L222" s="89">
        <f t="shared" si="73"/>
        <v>2.739095493015156E-3</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x14ac:dyDescent="0.25">
      <c r="A223" s="86" t="str">
        <f t="shared" si="66"/>
        <v>cement and other nonmetallic minerals 239</v>
      </c>
      <c r="B223" s="86" t="str">
        <f t="shared" si="66"/>
        <v>ISIC 239</v>
      </c>
      <c r="C223" s="89">
        <f t="shared" ref="C223:L223" si="74">(C195-$C139)/(1-$C139)</f>
        <v>3.7264366172212022E-4</v>
      </c>
      <c r="D223" s="89">
        <f t="shared" si="74"/>
        <v>7.3467142757816374E-4</v>
      </c>
      <c r="E223" s="89">
        <f t="shared" si="74"/>
        <v>8.6083502918251524E-4</v>
      </c>
      <c r="F223" s="89">
        <f t="shared" si="74"/>
        <v>9.8425873757284742E-4</v>
      </c>
      <c r="G223" s="89">
        <f t="shared" si="74"/>
        <v>1.1052961464526226E-3</v>
      </c>
      <c r="H223" s="89">
        <f t="shared" si="74"/>
        <v>1.2233252478282962E-3</v>
      </c>
      <c r="I223" s="89">
        <f t="shared" si="74"/>
        <v>1.3383611602693704E-3</v>
      </c>
      <c r="J223" s="89">
        <f t="shared" si="74"/>
        <v>1.450486297761025E-3</v>
      </c>
      <c r="K223" s="89">
        <f t="shared" si="74"/>
        <v>1.5597117416342701E-3</v>
      </c>
      <c r="L223" s="89">
        <f t="shared" si="74"/>
        <v>1.6663715911145985E-3</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x14ac:dyDescent="0.25">
      <c r="A224" s="86" t="str">
        <f t="shared" si="66"/>
        <v>other metals 242</v>
      </c>
      <c r="B224" s="86" t="str">
        <f t="shared" si="66"/>
        <v>ISIC 242</v>
      </c>
      <c r="C224" s="89">
        <f t="shared" ref="C224:L224" si="75">(C196-$C140)/(1-$C140)</f>
        <v>7.0149814966102798E-4</v>
      </c>
      <c r="D224" s="89">
        <f t="shared" si="75"/>
        <v>1.3850850321533226E-3</v>
      </c>
      <c r="E224" s="89">
        <f t="shared" si="75"/>
        <v>2.00555289993555E-3</v>
      </c>
      <c r="F224" s="89">
        <f t="shared" si="75"/>
        <v>2.6137664389364063E-3</v>
      </c>
      <c r="G224" s="89">
        <f t="shared" si="75"/>
        <v>3.2117815879055796E-3</v>
      </c>
      <c r="H224" s="89">
        <f t="shared" si="75"/>
        <v>3.7977352387799511E-3</v>
      </c>
      <c r="I224" s="89">
        <f t="shared" si="75"/>
        <v>4.3718581020003588E-3</v>
      </c>
      <c r="J224" s="89">
        <f t="shared" si="75"/>
        <v>4.9342496418400524E-3</v>
      </c>
      <c r="K224" s="89">
        <f t="shared" si="75"/>
        <v>5.4851139420027065E-3</v>
      </c>
      <c r="L224" s="89">
        <f t="shared" si="75"/>
        <v>6.0252278996544987E-3</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x14ac:dyDescent="0.25">
      <c r="A225" s="86" t="str">
        <f t="shared" si="66"/>
        <v>glass and glass products 231</v>
      </c>
      <c r="B225" s="86" t="str">
        <f t="shared" si="66"/>
        <v>ISIC 231</v>
      </c>
      <c r="C225" s="89">
        <f t="shared" ref="C225:L225" si="76">(C197-$C141)/(1-$C141)</f>
        <v>2.2005650943645373E-3</v>
      </c>
      <c r="D225" s="89">
        <f t="shared" si="76"/>
        <v>4.2927943719340113E-3</v>
      </c>
      <c r="E225" s="89">
        <f t="shared" si="76"/>
        <v>4.9946320314850218E-3</v>
      </c>
      <c r="F225" s="89">
        <f t="shared" si="76"/>
        <v>5.6842881781893539E-3</v>
      </c>
      <c r="G225" s="89">
        <f t="shared" si="76"/>
        <v>6.3691993182307576E-3</v>
      </c>
      <c r="H225" s="89">
        <f t="shared" si="76"/>
        <v>7.0338025689658211E-3</v>
      </c>
      <c r="I225" s="89">
        <f t="shared" si="76"/>
        <v>7.6784929610674325E-3</v>
      </c>
      <c r="J225" s="89">
        <f t="shared" si="76"/>
        <v>8.3036540325585727E-3</v>
      </c>
      <c r="K225" s="89">
        <f t="shared" si="76"/>
        <v>8.9097306806177907E-3</v>
      </c>
      <c r="L225" s="89">
        <f t="shared" si="76"/>
        <v>9.4990597301711482E-3</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x14ac:dyDescent="0.25">
      <c r="A226" s="86" t="str">
        <f t="shared" si="66"/>
        <v>road vehicles 29</v>
      </c>
      <c r="B226" s="86" t="str">
        <f t="shared" si="66"/>
        <v>ISIC 29</v>
      </c>
      <c r="C226" s="89">
        <f t="shared" ref="C226:L226" si="77">(C198-$C142)/(1-$C142)</f>
        <v>5.4826335982347246E-4</v>
      </c>
      <c r="D226" s="89">
        <f t="shared" si="77"/>
        <v>1.0558743786545067E-3</v>
      </c>
      <c r="E226" s="89">
        <f t="shared" si="77"/>
        <v>1.2151515620487682E-3</v>
      </c>
      <c r="F226" s="89">
        <f t="shared" si="77"/>
        <v>1.37208831259341E-3</v>
      </c>
      <c r="G226" s="89">
        <f t="shared" si="77"/>
        <v>1.5301365524193781E-3</v>
      </c>
      <c r="H226" s="89">
        <f t="shared" si="77"/>
        <v>1.6817541234847504E-3</v>
      </c>
      <c r="I226" s="89">
        <f t="shared" si="77"/>
        <v>1.8270911584974696E-3</v>
      </c>
      <c r="J226" s="89">
        <f t="shared" si="77"/>
        <v>1.9663246253243116E-3</v>
      </c>
      <c r="K226" s="89">
        <f t="shared" si="77"/>
        <v>2.0996151670599102E-3</v>
      </c>
      <c r="L226" s="89">
        <f t="shared" si="77"/>
        <v>2.2279888665514649E-3</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x14ac:dyDescent="0.25">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x14ac:dyDescent="0.25">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x14ac:dyDescent="0.25">
      <c r="A229" s="94" t="s">
        <v>730</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x14ac:dyDescent="0.25">
      <c r="A230" s="88" t="s">
        <v>731</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x14ac:dyDescent="0.25">
      <c r="A231" s="86" t="s">
        <v>732</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x14ac:dyDescent="0.25">
      <c r="A232" s="86" t="s">
        <v>733</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x14ac:dyDescent="0.25">
      <c r="A233" s="86" t="s">
        <v>734</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x14ac:dyDescent="0.25">
      <c r="A234" s="86" t="s">
        <v>735</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x14ac:dyDescent="0.25">
      <c r="A235" s="86" t="s">
        <v>736</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x14ac:dyDescent="0.25">
      <c r="A236" s="86" t="s">
        <v>737</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x14ac:dyDescent="0.25">
      <c r="A237" s="86" t="s">
        <v>738</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x14ac:dyDescent="0.25">
      <c r="A238" s="86" t="s">
        <v>739</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x14ac:dyDescent="0.25">
      <c r="A239" s="86" t="s">
        <v>740</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x14ac:dyDescent="0.25">
      <c r="A240" s="86" t="s">
        <v>741</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x14ac:dyDescent="0.25">
      <c r="A241" s="86" t="s">
        <v>742</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x14ac:dyDescent="0.25">
      <c r="A242" s="86" t="s">
        <v>743</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x14ac:dyDescent="0.25">
      <c r="A243" s="86" t="s">
        <v>744</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x14ac:dyDescent="0.25">
      <c r="A244" s="86" t="s">
        <v>745</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x14ac:dyDescent="0.25">
      <c r="A245" s="86" t="s">
        <v>746</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x14ac:dyDescent="0.25">
      <c r="A246" s="86" t="s">
        <v>747</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x14ac:dyDescent="0.25">
      <c r="A247" s="86" t="s">
        <v>748</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x14ac:dyDescent="0.25">
      <c r="A248" s="86" t="s">
        <v>749</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x14ac:dyDescent="0.25">
      <c r="A249" s="86" t="s">
        <v>750</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x14ac:dyDescent="0.25">
      <c r="A250" s="86" t="s">
        <v>751</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x14ac:dyDescent="0.25">
      <c r="A251" s="86" t="s">
        <v>752</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x14ac:dyDescent="0.25">
      <c r="A252" s="86" t="s">
        <v>753</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x14ac:dyDescent="0.25">
      <c r="A253" s="86" t="s">
        <v>754</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x14ac:dyDescent="0.25">
      <c r="A254" s="86" t="s">
        <v>755</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x14ac:dyDescent="0.25">
      <c r="A255" s="86" t="s">
        <v>756</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x14ac:dyDescent="0.25">
      <c r="A256" s="86" t="s">
        <v>757</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x14ac:dyDescent="0.25">
      <c r="A257" s="86" t="s">
        <v>758</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x14ac:dyDescent="0.25">
      <c r="A258" s="86" t="s">
        <v>759</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x14ac:dyDescent="0.25">
      <c r="A259" s="86" t="s">
        <v>760</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x14ac:dyDescent="0.25">
      <c r="A260" s="86" t="s">
        <v>761</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x14ac:dyDescent="0.25">
      <c r="A261" s="86" t="s">
        <v>762</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x14ac:dyDescent="0.25">
      <c r="A262" s="86" t="s">
        <v>763</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x14ac:dyDescent="0.25">
      <c r="A263" s="86" t="s">
        <v>764</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x14ac:dyDescent="0.25">
      <c r="A264" s="86" t="s">
        <v>765</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x14ac:dyDescent="0.25">
      <c r="A265" s="86" t="s">
        <v>766</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x14ac:dyDescent="0.25">
      <c r="A266" s="86" t="s">
        <v>767</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x14ac:dyDescent="0.25">
      <c r="A267" s="86" t="s">
        <v>768</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x14ac:dyDescent="0.25">
      <c r="A268" s="86" t="s">
        <v>769</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x14ac:dyDescent="0.25">
      <c r="A269" s="86" t="s">
        <v>770</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x14ac:dyDescent="0.25">
      <c r="A270" s="86" t="s">
        <v>771</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x14ac:dyDescent="0.25">
      <c r="A271" s="86" t="s">
        <v>772</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x14ac:dyDescent="0.25">
      <c r="A272" s="86" t="s">
        <v>773</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x14ac:dyDescent="0.25">
      <c r="A273" s="86" t="s">
        <v>774</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x14ac:dyDescent="0.25">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x14ac:dyDescent="0.25">
      <c r="A275" s="88" t="s">
        <v>775</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x14ac:dyDescent="0.25">
      <c r="A276" s="86" t="s">
        <v>732</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x14ac:dyDescent="0.25">
      <c r="A277" s="86" t="s">
        <v>776</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x14ac:dyDescent="0.25">
      <c r="A278" s="86" t="s">
        <v>777</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x14ac:dyDescent="0.25">
      <c r="A279" s="86" t="s">
        <v>778</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x14ac:dyDescent="0.25">
      <c r="A280" s="86" t="s">
        <v>779</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x14ac:dyDescent="0.25">
      <c r="A281" s="86" t="s">
        <v>780</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x14ac:dyDescent="0.25">
      <c r="A282" s="86" t="s">
        <v>781</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x14ac:dyDescent="0.25">
      <c r="A283" s="86" t="s">
        <v>782</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x14ac:dyDescent="0.25">
      <c r="A284" s="86" t="s">
        <v>783</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x14ac:dyDescent="0.25">
      <c r="A285" s="86" t="s">
        <v>784</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x14ac:dyDescent="0.25">
      <c r="A286" s="86" t="s">
        <v>785</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x14ac:dyDescent="0.25">
      <c r="A287" s="86" t="s">
        <v>786</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x14ac:dyDescent="0.25">
      <c r="A288" s="86" t="s">
        <v>787</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x14ac:dyDescent="0.25">
      <c r="A289" s="86" t="s">
        <v>788</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x14ac:dyDescent="0.25">
      <c r="A290" s="86" t="s">
        <v>789</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x14ac:dyDescent="0.25">
      <c r="A291" s="86" t="s">
        <v>790</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x14ac:dyDescent="0.25">
      <c r="A292" s="86" t="s">
        <v>791</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x14ac:dyDescent="0.25">
      <c r="A293" s="86" t="s">
        <v>792</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x14ac:dyDescent="0.25">
      <c r="A294" s="86" t="s">
        <v>793</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x14ac:dyDescent="0.25">
      <c r="A295" s="86" t="s">
        <v>794</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x14ac:dyDescent="0.25">
      <c r="A296" s="86" t="s">
        <v>795</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x14ac:dyDescent="0.25">
      <c r="A297" s="86" t="s">
        <v>796</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x14ac:dyDescent="0.25">
      <c r="A298" s="86" t="s">
        <v>797</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x14ac:dyDescent="0.25">
      <c r="A299" s="86" t="s">
        <v>798</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x14ac:dyDescent="0.25">
      <c r="A300" s="86" t="s">
        <v>799</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x14ac:dyDescent="0.25">
      <c r="A301" s="86" t="s">
        <v>800</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x14ac:dyDescent="0.25">
      <c r="A302" s="86" t="s">
        <v>801</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x14ac:dyDescent="0.25">
      <c r="A303" s="86" t="s">
        <v>802</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x14ac:dyDescent="0.25">
      <c r="A304" s="86" t="s">
        <v>803</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x14ac:dyDescent="0.25">
      <c r="A305" s="86" t="s">
        <v>804</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x14ac:dyDescent="0.25">
      <c r="A306" s="86" t="s">
        <v>805</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x14ac:dyDescent="0.25">
      <c r="A307" s="86" t="s">
        <v>806</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x14ac:dyDescent="0.25">
      <c r="A308" s="86" t="s">
        <v>807</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x14ac:dyDescent="0.25">
      <c r="A309" s="86" t="s">
        <v>808</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x14ac:dyDescent="0.25">
      <c r="A310" s="86" t="s">
        <v>809</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x14ac:dyDescent="0.25">
      <c r="A311" s="86" t="s">
        <v>810</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x14ac:dyDescent="0.25">
      <c r="A312" s="86" t="s">
        <v>811</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x14ac:dyDescent="0.25">
      <c r="A313" s="86" t="s">
        <v>812</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x14ac:dyDescent="0.25">
      <c r="A314" s="86" t="s">
        <v>813</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x14ac:dyDescent="0.25">
      <c r="A315" s="86" t="s">
        <v>814</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x14ac:dyDescent="0.25">
      <c r="A316" s="86" t="s">
        <v>815</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x14ac:dyDescent="0.25">
      <c r="A317" s="86" t="s">
        <v>816</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x14ac:dyDescent="0.25">
      <c r="A318" s="86" t="s">
        <v>817</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x14ac:dyDescent="0.25">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x14ac:dyDescent="0.25">
      <c r="A320" s="88" t="s">
        <v>818</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x14ac:dyDescent="0.25">
      <c r="A321" s="86" t="s">
        <v>732</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x14ac:dyDescent="0.25">
      <c r="A322" s="86" t="s">
        <v>743</v>
      </c>
      <c r="B322" s="92">
        <f t="shared" ref="B322:C322" si="78">B233/B278</f>
        <v>35545131845.841789</v>
      </c>
      <c r="C322" s="92">
        <f t="shared" si="78"/>
        <v>35227586206.896553</v>
      </c>
      <c r="D322" s="92">
        <f t="shared" ref="D322:AF323" si="79">D232/D277</f>
        <v>541522826086.95648</v>
      </c>
      <c r="E322" s="92">
        <f t="shared" si="79"/>
        <v>550284782608.69568</v>
      </c>
      <c r="F322" s="92">
        <f t="shared" si="79"/>
        <v>558892391304.34778</v>
      </c>
      <c r="G322" s="92">
        <f t="shared" si="79"/>
        <v>567331521739.13037</v>
      </c>
      <c r="H322" s="92">
        <f t="shared" si="79"/>
        <v>575585869565.21741</v>
      </c>
      <c r="I322" s="92">
        <f t="shared" si="79"/>
        <v>583639130434.78259</v>
      </c>
      <c r="J322" s="92">
        <f t="shared" si="79"/>
        <v>591829347826.08691</v>
      </c>
      <c r="K322" s="92">
        <f t="shared" si="79"/>
        <v>600157608695.6521</v>
      </c>
      <c r="L322" s="92">
        <f t="shared" si="79"/>
        <v>608627173913.04346</v>
      </c>
      <c r="M322" s="92">
        <f t="shared" si="79"/>
        <v>617240217391.30432</v>
      </c>
      <c r="N322" s="92">
        <f t="shared" si="79"/>
        <v>625998913043.47827</v>
      </c>
      <c r="O322" s="92">
        <f t="shared" si="79"/>
        <v>634905434782.60864</v>
      </c>
      <c r="P322" s="92">
        <f t="shared" si="79"/>
        <v>643963043478.26086</v>
      </c>
      <c r="Q322" s="92">
        <f t="shared" si="79"/>
        <v>653172826086.95654</v>
      </c>
      <c r="R322" s="92">
        <f t="shared" si="79"/>
        <v>662540217391.30432</v>
      </c>
      <c r="S322" s="92">
        <f t="shared" si="79"/>
        <v>672064130434.78259</v>
      </c>
      <c r="T322" s="92">
        <f t="shared" si="79"/>
        <v>681750000000</v>
      </c>
      <c r="U322" s="92">
        <f t="shared" si="79"/>
        <v>691600000000</v>
      </c>
      <c r="V322" s="92">
        <f t="shared" si="79"/>
        <v>701616304347.82605</v>
      </c>
      <c r="W322" s="92">
        <f t="shared" si="79"/>
        <v>711802173913.04346</v>
      </c>
      <c r="X322" s="92">
        <f t="shared" si="79"/>
        <v>722160869565.21741</v>
      </c>
      <c r="Y322" s="92">
        <f t="shared" si="79"/>
        <v>732693478260.86951</v>
      </c>
      <c r="Z322" s="92">
        <f t="shared" si="79"/>
        <v>743405434782.60864</v>
      </c>
      <c r="AA322" s="92">
        <f t="shared" si="79"/>
        <v>754297826086.95654</v>
      </c>
      <c r="AB322" s="92">
        <f t="shared" si="79"/>
        <v>765375000000</v>
      </c>
      <c r="AC322" s="92">
        <f t="shared" si="79"/>
        <v>776639130434.78259</v>
      </c>
      <c r="AD322" s="92">
        <f t="shared" si="79"/>
        <v>788094565217.39124</v>
      </c>
      <c r="AE322" s="92">
        <f t="shared" si="79"/>
        <v>799742391304.34778</v>
      </c>
      <c r="AF322" s="92">
        <f t="shared" si="79"/>
        <v>811588043478.26086</v>
      </c>
      <c r="AG322" s="92"/>
      <c r="AH322" s="92"/>
      <c r="AI322" s="92"/>
      <c r="AJ322" s="92"/>
      <c r="AK322" s="92"/>
      <c r="AL322" s="92"/>
      <c r="AM322" s="92"/>
      <c r="AN322" s="92"/>
      <c r="AO322" s="92"/>
      <c r="AP322" s="92"/>
      <c r="AQ322" s="92"/>
      <c r="AR322" s="92"/>
      <c r="AS322" s="92"/>
      <c r="AT322" s="92"/>
    </row>
    <row r="323" spans="1:46" x14ac:dyDescent="0.25">
      <c r="A323" s="86" t="s">
        <v>752</v>
      </c>
      <c r="D323" s="92">
        <f t="shared" si="79"/>
        <v>34956795131.84584</v>
      </c>
      <c r="E323" s="92">
        <f t="shared" si="79"/>
        <v>34731440162.271805</v>
      </c>
      <c r="F323" s="92">
        <f t="shared" si="79"/>
        <v>34550304259.634888</v>
      </c>
      <c r="G323" s="92">
        <f t="shared" si="79"/>
        <v>34412474645.030426</v>
      </c>
      <c r="H323" s="92">
        <f t="shared" si="79"/>
        <v>34317342799.188641</v>
      </c>
      <c r="I323" s="92">
        <f t="shared" si="79"/>
        <v>34264198782.96146</v>
      </c>
      <c r="J323" s="92">
        <f t="shared" si="79"/>
        <v>34211156186.612576</v>
      </c>
      <c r="K323" s="92">
        <f t="shared" si="79"/>
        <v>34158316430.020283</v>
      </c>
      <c r="L323" s="92">
        <f t="shared" si="79"/>
        <v>34105476673.427994</v>
      </c>
      <c r="M323" s="92">
        <f t="shared" si="79"/>
        <v>34052839756.592293</v>
      </c>
      <c r="N323" s="92">
        <f t="shared" si="79"/>
        <v>34000202839.756592</v>
      </c>
      <c r="O323" s="92">
        <f t="shared" si="79"/>
        <v>33947768762.677486</v>
      </c>
      <c r="P323" s="92">
        <f t="shared" si="79"/>
        <v>33895334685.598377</v>
      </c>
      <c r="Q323" s="92">
        <f t="shared" si="79"/>
        <v>33843103448.275864</v>
      </c>
      <c r="R323" s="92">
        <f t="shared" si="79"/>
        <v>33790872210.953346</v>
      </c>
      <c r="S323" s="92">
        <f t="shared" si="79"/>
        <v>33738843813.387424</v>
      </c>
      <c r="T323" s="92">
        <f t="shared" si="79"/>
        <v>33686916835.699799</v>
      </c>
      <c r="U323" s="92">
        <f t="shared" si="79"/>
        <v>33634989858.012173</v>
      </c>
      <c r="V323" s="92">
        <f t="shared" si="79"/>
        <v>33583265720.081135</v>
      </c>
      <c r="W323" s="92">
        <f t="shared" si="79"/>
        <v>33531643002.028397</v>
      </c>
      <c r="X323" s="92">
        <f t="shared" si="79"/>
        <v>33480020283.975658</v>
      </c>
      <c r="Y323" s="92">
        <f t="shared" si="79"/>
        <v>33428600405.679512</v>
      </c>
      <c r="Z323" s="92">
        <f t="shared" si="79"/>
        <v>33377281947.261665</v>
      </c>
      <c r="AA323" s="92">
        <f t="shared" si="79"/>
        <v>33326064908.722111</v>
      </c>
      <c r="AB323" s="92">
        <f t="shared" si="79"/>
        <v>33274847870.182556</v>
      </c>
      <c r="AC323" s="92">
        <f t="shared" si="79"/>
        <v>33223833671.399593</v>
      </c>
      <c r="AD323" s="92">
        <f t="shared" si="79"/>
        <v>33172920892.49493</v>
      </c>
      <c r="AE323" s="92">
        <f t="shared" si="79"/>
        <v>33122109533.468559</v>
      </c>
      <c r="AF323" s="92">
        <f t="shared" si="79"/>
        <v>33071399594.320488</v>
      </c>
      <c r="AG323" s="92"/>
      <c r="AH323" s="92"/>
      <c r="AI323" s="92"/>
      <c r="AJ323" s="92"/>
      <c r="AK323" s="92"/>
      <c r="AL323" s="92"/>
      <c r="AM323" s="92"/>
      <c r="AN323" s="92"/>
      <c r="AO323" s="92"/>
      <c r="AP323" s="92"/>
      <c r="AQ323" s="92"/>
      <c r="AR323" s="92"/>
      <c r="AS323" s="92"/>
      <c r="AT323" s="92"/>
    </row>
    <row r="324" spans="1:46" x14ac:dyDescent="0.25">
      <c r="A324" s="86" t="s">
        <v>753</v>
      </c>
      <c r="B324" s="92">
        <f t="shared" ref="B324:AF328" si="80">B234/B279</f>
        <v>498940129449.8382</v>
      </c>
      <c r="C324" s="92">
        <f t="shared" si="80"/>
        <v>520559870550.1618</v>
      </c>
      <c r="D324" s="92">
        <f t="shared" si="80"/>
        <v>541991909385.11328</v>
      </c>
      <c r="E324" s="92">
        <f t="shared" si="80"/>
        <v>563097087378.64075</v>
      </c>
      <c r="F324" s="92">
        <f t="shared" si="80"/>
        <v>583733009708.73792</v>
      </c>
      <c r="G324" s="92">
        <f t="shared" si="80"/>
        <v>603754045307.44336</v>
      </c>
      <c r="H324" s="92">
        <f t="shared" si="80"/>
        <v>623014563106.79614</v>
      </c>
      <c r="I324" s="92">
        <f t="shared" si="80"/>
        <v>641368932038.83496</v>
      </c>
      <c r="J324" s="92">
        <f t="shared" si="80"/>
        <v>660347896440.12952</v>
      </c>
      <c r="K324" s="92">
        <f t="shared" si="80"/>
        <v>679970873786.40771</v>
      </c>
      <c r="L324" s="92">
        <f t="shared" si="80"/>
        <v>700262135922.33008</v>
      </c>
      <c r="M324" s="92">
        <f t="shared" si="80"/>
        <v>721242718446.60193</v>
      </c>
      <c r="N324" s="92">
        <f t="shared" si="80"/>
        <v>742936893203.88354</v>
      </c>
      <c r="O324" s="92">
        <f t="shared" si="80"/>
        <v>765367313915.85767</v>
      </c>
      <c r="P324" s="92">
        <f t="shared" si="80"/>
        <v>788561488673.13916</v>
      </c>
      <c r="Q324" s="92">
        <f t="shared" si="80"/>
        <v>812545307443.36572</v>
      </c>
      <c r="R324" s="92">
        <f t="shared" si="80"/>
        <v>837343042071.19739</v>
      </c>
      <c r="S324" s="92">
        <f t="shared" si="80"/>
        <v>862983818770.22656</v>
      </c>
      <c r="T324" s="92">
        <f t="shared" si="80"/>
        <v>889496763754.04529</v>
      </c>
      <c r="U324" s="92">
        <f t="shared" si="80"/>
        <v>916911003236.24597</v>
      </c>
      <c r="V324" s="92">
        <f t="shared" si="80"/>
        <v>945258899676.37537</v>
      </c>
      <c r="W324" s="92">
        <f t="shared" si="80"/>
        <v>974569579288.02588</v>
      </c>
      <c r="X324" s="92">
        <f t="shared" si="80"/>
        <v>1004875404530.7444</v>
      </c>
      <c r="Y324" s="92">
        <f t="shared" si="80"/>
        <v>1036213592233.0098</v>
      </c>
      <c r="Z324" s="92">
        <f t="shared" si="80"/>
        <v>1068616504854.3689</v>
      </c>
      <c r="AA324" s="92">
        <f t="shared" si="80"/>
        <v>1102121359223.301</v>
      </c>
      <c r="AB324" s="92">
        <f t="shared" si="80"/>
        <v>1136763754045.3074</v>
      </c>
      <c r="AC324" s="92">
        <f t="shared" si="80"/>
        <v>1172585760517.7993</v>
      </c>
      <c r="AD324" s="92">
        <f t="shared" si="80"/>
        <v>1209626213592.2329</v>
      </c>
      <c r="AE324" s="92">
        <f t="shared" si="80"/>
        <v>1247923948220.0647</v>
      </c>
      <c r="AF324" s="92">
        <f t="shared" si="80"/>
        <v>1287525889967.6375</v>
      </c>
      <c r="AG324" s="92"/>
      <c r="AH324" s="92"/>
      <c r="AI324" s="92"/>
      <c r="AJ324" s="92"/>
      <c r="AK324" s="92"/>
      <c r="AL324" s="92"/>
      <c r="AM324" s="92"/>
      <c r="AN324" s="92"/>
      <c r="AO324" s="92"/>
      <c r="AP324" s="92"/>
      <c r="AQ324" s="92"/>
      <c r="AR324" s="92"/>
      <c r="AS324" s="92"/>
      <c r="AT324" s="92"/>
    </row>
    <row r="325" spans="1:46" x14ac:dyDescent="0.25">
      <c r="A325" s="86" t="s">
        <v>754</v>
      </c>
      <c r="B325" s="92">
        <f t="shared" si="80"/>
        <v>66735327313.769753</v>
      </c>
      <c r="C325" s="92">
        <f t="shared" si="80"/>
        <v>66121444695.25959</v>
      </c>
      <c r="D325" s="92">
        <f t="shared" si="80"/>
        <v>65702031602.708801</v>
      </c>
      <c r="E325" s="92">
        <f t="shared" si="80"/>
        <v>65471670428.893906</v>
      </c>
      <c r="F325" s="92">
        <f t="shared" si="80"/>
        <v>65427200902.93454</v>
      </c>
      <c r="G325" s="92">
        <f t="shared" si="80"/>
        <v>65567381489.841988</v>
      </c>
      <c r="H325" s="92">
        <f t="shared" si="80"/>
        <v>65893115124.153496</v>
      </c>
      <c r="I325" s="92">
        <f t="shared" si="80"/>
        <v>66407336343.11512</v>
      </c>
      <c r="J325" s="92">
        <f t="shared" si="80"/>
        <v>66926749435.665916</v>
      </c>
      <c r="K325" s="92">
        <f t="shared" si="80"/>
        <v>67451354401.80587</v>
      </c>
      <c r="L325" s="92">
        <f t="shared" si="80"/>
        <v>67981151241.534988</v>
      </c>
      <c r="M325" s="92">
        <f t="shared" si="80"/>
        <v>68516365688.487587</v>
      </c>
      <c r="N325" s="92">
        <f t="shared" si="80"/>
        <v>69056884875.846497</v>
      </c>
      <c r="O325" s="92">
        <f t="shared" si="80"/>
        <v>69602821670.428894</v>
      </c>
      <c r="P325" s="92">
        <f t="shared" si="80"/>
        <v>70154288939.05191</v>
      </c>
      <c r="Q325" s="92">
        <f t="shared" si="80"/>
        <v>70711286681.715576</v>
      </c>
      <c r="R325" s="92">
        <f t="shared" si="80"/>
        <v>71273927765.237015</v>
      </c>
      <c r="S325" s="92">
        <f t="shared" si="80"/>
        <v>71842212189.616257</v>
      </c>
      <c r="T325" s="92">
        <f t="shared" si="80"/>
        <v>72416139954.853271</v>
      </c>
      <c r="U325" s="92">
        <f t="shared" si="80"/>
        <v>72995823927.765244</v>
      </c>
      <c r="V325" s="92">
        <f t="shared" si="80"/>
        <v>73581376975.169296</v>
      </c>
      <c r="W325" s="92">
        <f t="shared" si="80"/>
        <v>74172799097.06546</v>
      </c>
      <c r="X325" s="92">
        <f t="shared" si="80"/>
        <v>74770203160.270874</v>
      </c>
      <c r="Y325" s="92">
        <f t="shared" si="80"/>
        <v>75373589164.785553</v>
      </c>
      <c r="Z325" s="92">
        <f t="shared" si="80"/>
        <v>75983069977.426636</v>
      </c>
      <c r="AA325" s="92">
        <f t="shared" si="80"/>
        <v>76598532731.376968</v>
      </c>
      <c r="AB325" s="92">
        <f t="shared" si="80"/>
        <v>77220316027.088028</v>
      </c>
      <c r="AC325" s="92">
        <f t="shared" si="80"/>
        <v>77848306997.742661</v>
      </c>
      <c r="AD325" s="92">
        <f t="shared" si="80"/>
        <v>78482618510.15802</v>
      </c>
      <c r="AE325" s="92">
        <f t="shared" si="80"/>
        <v>79123250564.334091</v>
      </c>
      <c r="AF325" s="92">
        <f t="shared" si="80"/>
        <v>79770428893.905197</v>
      </c>
      <c r="AG325" s="92"/>
      <c r="AH325" s="92"/>
      <c r="AI325" s="92"/>
      <c r="AJ325" s="92"/>
      <c r="AK325" s="92"/>
      <c r="AL325" s="92"/>
      <c r="AM325" s="92"/>
      <c r="AN325" s="92"/>
      <c r="AO325" s="92"/>
      <c r="AP325" s="92"/>
      <c r="AQ325" s="92"/>
      <c r="AR325" s="92"/>
      <c r="AS325" s="92"/>
      <c r="AT325" s="92"/>
    </row>
    <row r="326" spans="1:46" x14ac:dyDescent="0.25">
      <c r="A326" s="86" t="s">
        <v>755</v>
      </c>
      <c r="B326" s="92">
        <f t="shared" si="80"/>
        <v>86165208545.269577</v>
      </c>
      <c r="C326" s="92">
        <f t="shared" si="80"/>
        <v>86389420142.421158</v>
      </c>
      <c r="D326" s="92">
        <f t="shared" si="80"/>
        <v>86907731434.384537</v>
      </c>
      <c r="E326" s="92">
        <f t="shared" si="80"/>
        <v>87725534079.348938</v>
      </c>
      <c r="F326" s="92">
        <f t="shared" si="80"/>
        <v>88852187182.095627</v>
      </c>
      <c r="G326" s="92">
        <f t="shared" si="80"/>
        <v>90301017293.997971</v>
      </c>
      <c r="H326" s="92">
        <f t="shared" si="80"/>
        <v>92089521871.820953</v>
      </c>
      <c r="I326" s="92">
        <f t="shared" si="80"/>
        <v>94240081383.519836</v>
      </c>
      <c r="J326" s="92">
        <f t="shared" si="80"/>
        <v>96453001017.294006</v>
      </c>
      <c r="K326" s="92">
        <f t="shared" si="80"/>
        <v>98730111902.339783</v>
      </c>
      <c r="L326" s="92">
        <f t="shared" si="80"/>
        <v>101073245167.85352</v>
      </c>
      <c r="M326" s="92">
        <f t="shared" si="80"/>
        <v>103484231943.03154</v>
      </c>
      <c r="N326" s="92">
        <f t="shared" si="80"/>
        <v>105965412004.06918</v>
      </c>
      <c r="O326" s="92">
        <f t="shared" si="80"/>
        <v>108517802644.9644</v>
      </c>
      <c r="P326" s="92">
        <f t="shared" si="80"/>
        <v>111145473041.70906</v>
      </c>
      <c r="Q326" s="92">
        <f t="shared" si="80"/>
        <v>113848423194.30316</v>
      </c>
      <c r="R326" s="92">
        <f t="shared" si="80"/>
        <v>116629704984.74059</v>
      </c>
      <c r="S326" s="92">
        <f t="shared" si="80"/>
        <v>119492370295.01526</v>
      </c>
      <c r="T326" s="92">
        <f t="shared" si="80"/>
        <v>122437436419.12512</v>
      </c>
      <c r="U326" s="92">
        <f t="shared" si="80"/>
        <v>125467955239.06409</v>
      </c>
      <c r="V326" s="92">
        <f t="shared" si="80"/>
        <v>128586978636.82605</v>
      </c>
      <c r="W326" s="92">
        <f t="shared" si="80"/>
        <v>131795523906.40895</v>
      </c>
      <c r="X326" s="92">
        <f t="shared" si="80"/>
        <v>135097660223.80469</v>
      </c>
      <c r="Y326" s="92">
        <f t="shared" si="80"/>
        <v>138495422177.00916</v>
      </c>
      <c r="Z326" s="92">
        <f t="shared" si="80"/>
        <v>141991861648.01627</v>
      </c>
      <c r="AA326" s="92">
        <f t="shared" si="80"/>
        <v>145589013224.82199</v>
      </c>
      <c r="AB326" s="92">
        <f t="shared" si="80"/>
        <v>149290946083.41812</v>
      </c>
      <c r="AC326" s="92">
        <f t="shared" si="80"/>
        <v>153100712105.79858</v>
      </c>
      <c r="AD326" s="92">
        <f t="shared" si="80"/>
        <v>157020345879.95932</v>
      </c>
      <c r="AE326" s="92">
        <f t="shared" si="80"/>
        <v>161053916581.89218</v>
      </c>
      <c r="AF326" s="92">
        <f t="shared" si="80"/>
        <v>165204476093.59106</v>
      </c>
      <c r="AG326" s="92"/>
      <c r="AH326" s="92"/>
      <c r="AI326" s="92"/>
      <c r="AJ326" s="92"/>
      <c r="AK326" s="92"/>
      <c r="AL326" s="92"/>
      <c r="AM326" s="92"/>
      <c r="AN326" s="92"/>
      <c r="AO326" s="92"/>
      <c r="AP326" s="92"/>
      <c r="AQ326" s="92"/>
      <c r="AR326" s="92"/>
      <c r="AS326" s="92"/>
      <c r="AT326" s="92"/>
    </row>
    <row r="327" spans="1:46" x14ac:dyDescent="0.25">
      <c r="A327" s="86" t="s">
        <v>757</v>
      </c>
      <c r="B327" s="92">
        <f t="shared" si="80"/>
        <v>1025699018538.7131</v>
      </c>
      <c r="C327" s="92">
        <f t="shared" si="80"/>
        <v>1034541984732.8243</v>
      </c>
      <c r="D327" s="92">
        <f t="shared" si="80"/>
        <v>1044697928026.1722</v>
      </c>
      <c r="E327" s="92">
        <f t="shared" si="80"/>
        <v>1056211559432.9335</v>
      </c>
      <c r="F327" s="92">
        <f t="shared" si="80"/>
        <v>1069131952017.4481</v>
      </c>
      <c r="G327" s="92">
        <f t="shared" si="80"/>
        <v>1083516902944.3838</v>
      </c>
      <c r="H327" s="92">
        <f t="shared" si="80"/>
        <v>1099432933478.735</v>
      </c>
      <c r="I327" s="92">
        <f t="shared" si="80"/>
        <v>1116946564885.4961</v>
      </c>
      <c r="J327" s="92">
        <f t="shared" si="80"/>
        <v>1134809160305.3435</v>
      </c>
      <c r="K327" s="92">
        <f t="shared" si="80"/>
        <v>1153009814612.8679</v>
      </c>
      <c r="L327" s="92">
        <f t="shared" si="80"/>
        <v>1171581243184.2966</v>
      </c>
      <c r="M327" s="92">
        <f t="shared" si="80"/>
        <v>1190501635768.8113</v>
      </c>
      <c r="N327" s="92">
        <f t="shared" si="80"/>
        <v>1209803707742.6389</v>
      </c>
      <c r="O327" s="92">
        <f t="shared" si="80"/>
        <v>1229476553980.3706</v>
      </c>
      <c r="P327" s="92">
        <f t="shared" si="80"/>
        <v>1249541984732.8245</v>
      </c>
      <c r="Q327" s="92">
        <f t="shared" si="80"/>
        <v>1270000000000</v>
      </c>
      <c r="R327" s="92">
        <f t="shared" si="80"/>
        <v>1290850599781.8975</v>
      </c>
      <c r="S327" s="92">
        <f t="shared" si="80"/>
        <v>1312115594329.3347</v>
      </c>
      <c r="T327" s="92">
        <f t="shared" si="80"/>
        <v>1333794983642.3118</v>
      </c>
      <c r="U327" s="92">
        <f t="shared" si="80"/>
        <v>1355899672846.2378</v>
      </c>
      <c r="V327" s="92">
        <f t="shared" si="80"/>
        <v>1378440567066.5212</v>
      </c>
      <c r="W327" s="92">
        <f t="shared" si="80"/>
        <v>1401417666303.1624</v>
      </c>
      <c r="X327" s="92">
        <f t="shared" si="80"/>
        <v>1424841875681.5703</v>
      </c>
      <c r="Y327" s="92">
        <f t="shared" si="80"/>
        <v>1448735005452.5627</v>
      </c>
      <c r="Z327" s="92">
        <f t="shared" si="80"/>
        <v>1473086150490.7305</v>
      </c>
      <c r="AA327" s="92">
        <f t="shared" si="80"/>
        <v>1497917121046.8921</v>
      </c>
      <c r="AB327" s="92">
        <f t="shared" si="80"/>
        <v>1523238822246.4558</v>
      </c>
      <c r="AC327" s="92">
        <f t="shared" si="80"/>
        <v>1549051254089.4219</v>
      </c>
      <c r="AD327" s="92">
        <f t="shared" si="80"/>
        <v>1575376226826.6084</v>
      </c>
      <c r="AE327" s="92">
        <f t="shared" si="80"/>
        <v>1602202835332.6062</v>
      </c>
      <c r="AF327" s="92">
        <f t="shared" si="80"/>
        <v>1629563794983.6423</v>
      </c>
      <c r="AG327" s="92"/>
      <c r="AH327" s="92"/>
      <c r="AI327" s="92"/>
      <c r="AJ327" s="92"/>
      <c r="AK327" s="92"/>
      <c r="AL327" s="92"/>
      <c r="AM327" s="92"/>
      <c r="AN327" s="92"/>
      <c r="AO327" s="92"/>
      <c r="AP327" s="92"/>
      <c r="AQ327" s="92"/>
      <c r="AR327" s="92"/>
      <c r="AS327" s="92"/>
      <c r="AT327" s="92"/>
    </row>
    <row r="328" spans="1:46" x14ac:dyDescent="0.25">
      <c r="A328" s="86" t="s">
        <v>758</v>
      </c>
      <c r="B328" s="92">
        <f t="shared" si="80"/>
        <v>182660840707.9646</v>
      </c>
      <c r="C328" s="92">
        <f t="shared" si="80"/>
        <v>181622345132.74335</v>
      </c>
      <c r="D328" s="92">
        <f t="shared" si="80"/>
        <v>180308849557.52213</v>
      </c>
      <c r="E328" s="92">
        <f t="shared" si="80"/>
        <v>178727433628.31857</v>
      </c>
      <c r="F328" s="92">
        <f t="shared" si="80"/>
        <v>176886725663.7168</v>
      </c>
      <c r="G328" s="92">
        <f t="shared" si="80"/>
        <v>174797123893.8053</v>
      </c>
      <c r="H328" s="92">
        <f t="shared" si="80"/>
        <v>172470132743.36282</v>
      </c>
      <c r="I328" s="92">
        <f t="shared" si="80"/>
        <v>169918362831.8584</v>
      </c>
      <c r="J328" s="92">
        <f t="shared" si="80"/>
        <v>167415265486.72565</v>
      </c>
      <c r="K328" s="92">
        <f t="shared" si="80"/>
        <v>164959734513.27432</v>
      </c>
      <c r="L328" s="92">
        <f t="shared" si="80"/>
        <v>162551327433.62833</v>
      </c>
      <c r="M328" s="92">
        <f t="shared" si="80"/>
        <v>160188716814.1593</v>
      </c>
      <c r="N328" s="92">
        <f t="shared" si="80"/>
        <v>157871017699.11505</v>
      </c>
      <c r="O328" s="92">
        <f t="shared" si="80"/>
        <v>155597566371.6814</v>
      </c>
      <c r="P328" s="92">
        <f t="shared" si="80"/>
        <v>153367699115.04425</v>
      </c>
      <c r="Q328" s="92">
        <f t="shared" si="80"/>
        <v>151180088495.57523</v>
      </c>
      <c r="R328" s="92">
        <f t="shared" si="80"/>
        <v>149034292035.39822</v>
      </c>
      <c r="S328" s="92">
        <f t="shared" si="80"/>
        <v>146929424778.76105</v>
      </c>
      <c r="T328" s="92">
        <f t="shared" si="80"/>
        <v>144864823008.84955</v>
      </c>
      <c r="U328" s="92">
        <f t="shared" si="80"/>
        <v>142839380530.97345</v>
      </c>
      <c r="V328" s="92">
        <f t="shared" si="80"/>
        <v>140852654867.25662</v>
      </c>
      <c r="W328" s="92">
        <f t="shared" si="80"/>
        <v>138903761061.9469</v>
      </c>
      <c r="X328" s="92">
        <f t="shared" si="80"/>
        <v>136992256637.16814</v>
      </c>
      <c r="Y328" s="92">
        <f t="shared" si="80"/>
        <v>135117035398.23009</v>
      </c>
      <c r="Z328" s="92">
        <f t="shared" si="80"/>
        <v>133277433628.31857</v>
      </c>
      <c r="AA328" s="92">
        <f t="shared" si="80"/>
        <v>131473008849.55753</v>
      </c>
      <c r="AB328" s="92">
        <f t="shared" si="80"/>
        <v>129703097345.13274</v>
      </c>
      <c r="AC328" s="92">
        <f t="shared" si="80"/>
        <v>127966814159.29204</v>
      </c>
      <c r="AD328" s="92">
        <f t="shared" si="80"/>
        <v>126263716814.15929</v>
      </c>
      <c r="AE328" s="92">
        <f t="shared" si="80"/>
        <v>124593141592.92035</v>
      </c>
      <c r="AF328" s="92">
        <f t="shared" si="80"/>
        <v>122954424778.76106</v>
      </c>
      <c r="AG328" s="92"/>
      <c r="AH328" s="92"/>
      <c r="AI328" s="92"/>
      <c r="AJ328" s="92"/>
      <c r="AK328" s="92"/>
      <c r="AL328" s="92"/>
      <c r="AM328" s="92"/>
      <c r="AN328" s="92"/>
      <c r="AO328" s="92"/>
      <c r="AP328" s="92"/>
      <c r="AQ328" s="92"/>
      <c r="AR328" s="92"/>
      <c r="AS328" s="92"/>
      <c r="AT328" s="92"/>
    </row>
    <row r="329" spans="1:46" x14ac:dyDescent="0.25">
      <c r="A329" s="88"/>
    </row>
    <row r="330" spans="1:46" x14ac:dyDescent="0.25">
      <c r="A330" s="155" t="s">
        <v>819</v>
      </c>
      <c r="B330" s="156"/>
      <c r="C330" s="156"/>
      <c r="D330" s="96"/>
      <c r="E330" s="96"/>
      <c r="F330" s="97"/>
      <c r="G330" s="97"/>
      <c r="H330" s="98"/>
    </row>
    <row r="331" spans="1:46" x14ac:dyDescent="0.25">
      <c r="A331" s="99" t="s">
        <v>820</v>
      </c>
      <c r="B331" s="100" t="s">
        <v>821</v>
      </c>
      <c r="C331" s="100" t="s">
        <v>822</v>
      </c>
      <c r="D331" s="100" t="s">
        <v>823</v>
      </c>
      <c r="E331" s="100" t="s">
        <v>824</v>
      </c>
      <c r="F331" s="100" t="s">
        <v>825</v>
      </c>
      <c r="G331" s="100" t="s">
        <v>826</v>
      </c>
      <c r="H331" s="101" t="s">
        <v>827</v>
      </c>
      <c r="I331" s="88" t="s">
        <v>715</v>
      </c>
      <c r="J331" s="88" t="s">
        <v>716</v>
      </c>
    </row>
    <row r="332" spans="1:46" x14ac:dyDescent="0.25">
      <c r="A332" s="102" t="s">
        <v>828</v>
      </c>
      <c r="B332" s="103">
        <v>25500000</v>
      </c>
      <c r="C332" s="104" t="s">
        <v>829</v>
      </c>
      <c r="D332" s="105" t="s">
        <v>830</v>
      </c>
      <c r="E332" s="105" t="s">
        <v>831</v>
      </c>
      <c r="F332" s="106" t="s">
        <v>830</v>
      </c>
      <c r="G332" s="106" t="s">
        <v>831</v>
      </c>
      <c r="H332" s="107" t="s">
        <v>832</v>
      </c>
      <c r="I332" s="86" t="s">
        <v>690</v>
      </c>
      <c r="J332" s="86" t="s">
        <v>13</v>
      </c>
    </row>
    <row r="333" spans="1:46" x14ac:dyDescent="0.25">
      <c r="A333" s="108" t="s">
        <v>833</v>
      </c>
      <c r="B333" s="109">
        <v>2880000</v>
      </c>
      <c r="C333" s="110" t="s">
        <v>829</v>
      </c>
      <c r="D333" s="111" t="s">
        <v>834</v>
      </c>
      <c r="E333" s="111" t="s">
        <v>835</v>
      </c>
      <c r="F333" s="112" t="s">
        <v>836</v>
      </c>
      <c r="G333" s="112" t="s">
        <v>837</v>
      </c>
      <c r="H333" s="113" t="s">
        <v>838</v>
      </c>
      <c r="I333" s="86" t="s">
        <v>690</v>
      </c>
      <c r="J333" s="86" t="s">
        <v>13</v>
      </c>
    </row>
    <row r="334" spans="1:46" x14ac:dyDescent="0.25">
      <c r="A334" s="108" t="s">
        <v>839</v>
      </c>
      <c r="B334" s="109">
        <v>369600</v>
      </c>
      <c r="C334" s="110" t="s">
        <v>829</v>
      </c>
      <c r="D334" s="111" t="s">
        <v>840</v>
      </c>
      <c r="E334" s="111" t="s">
        <v>841</v>
      </c>
      <c r="F334" s="112" t="s">
        <v>840</v>
      </c>
      <c r="G334" s="112" t="s">
        <v>841</v>
      </c>
      <c r="H334" s="113" t="s">
        <v>842</v>
      </c>
      <c r="I334" s="86" t="s">
        <v>690</v>
      </c>
      <c r="J334" s="86" t="s">
        <v>13</v>
      </c>
    </row>
    <row r="335" spans="1:46" x14ac:dyDescent="0.25">
      <c r="A335" s="108" t="s">
        <v>839</v>
      </c>
      <c r="B335" s="109">
        <v>310800</v>
      </c>
      <c r="C335" s="110" t="s">
        <v>829</v>
      </c>
      <c r="D335" s="111" t="s">
        <v>840</v>
      </c>
      <c r="E335" s="111" t="s">
        <v>841</v>
      </c>
      <c r="F335" s="112" t="s">
        <v>840</v>
      </c>
      <c r="G335" s="112" t="s">
        <v>841</v>
      </c>
      <c r="H335" s="113" t="s">
        <v>843</v>
      </c>
      <c r="I335" s="86" t="s">
        <v>690</v>
      </c>
      <c r="J335" s="86" t="s">
        <v>13</v>
      </c>
    </row>
    <row r="336" spans="1:46" x14ac:dyDescent="0.25">
      <c r="A336" s="108" t="s">
        <v>844</v>
      </c>
      <c r="B336" s="109">
        <v>300000</v>
      </c>
      <c r="C336" s="110" t="s">
        <v>829</v>
      </c>
      <c r="D336" s="111" t="s">
        <v>845</v>
      </c>
      <c r="E336" s="111" t="s">
        <v>846</v>
      </c>
      <c r="F336" s="112" t="s">
        <v>845</v>
      </c>
      <c r="G336" s="112" t="s">
        <v>846</v>
      </c>
      <c r="H336" s="113" t="s">
        <v>847</v>
      </c>
      <c r="I336" s="86" t="s">
        <v>690</v>
      </c>
      <c r="J336" s="86" t="s">
        <v>13</v>
      </c>
    </row>
    <row r="337" spans="1:10" x14ac:dyDescent="0.25">
      <c r="A337" s="108" t="s">
        <v>848</v>
      </c>
      <c r="B337" s="109">
        <v>28401000</v>
      </c>
      <c r="C337" s="110" t="s">
        <v>849</v>
      </c>
      <c r="D337" s="111" t="s">
        <v>850</v>
      </c>
      <c r="E337" s="111" t="s">
        <v>851</v>
      </c>
      <c r="F337" s="112" t="s">
        <v>850</v>
      </c>
      <c r="G337" s="112" t="s">
        <v>851</v>
      </c>
      <c r="H337" s="113" t="s">
        <v>852</v>
      </c>
      <c r="I337" s="86" t="s">
        <v>691</v>
      </c>
      <c r="J337" s="86" t="s">
        <v>35</v>
      </c>
    </row>
    <row r="338" spans="1:10" x14ac:dyDescent="0.25">
      <c r="A338" s="108" t="s">
        <v>853</v>
      </c>
      <c r="B338" s="109">
        <v>903480</v>
      </c>
      <c r="C338" s="110" t="s">
        <v>849</v>
      </c>
      <c r="D338" s="111" t="s">
        <v>854</v>
      </c>
      <c r="E338" s="111" t="s">
        <v>855</v>
      </c>
      <c r="F338" s="112" t="s">
        <v>856</v>
      </c>
      <c r="G338" s="112" t="s">
        <v>855</v>
      </c>
      <c r="H338" s="113" t="s">
        <v>857</v>
      </c>
      <c r="I338" s="86" t="s">
        <v>692</v>
      </c>
      <c r="J338" s="86" t="s">
        <v>14</v>
      </c>
    </row>
    <row r="339" spans="1:10" x14ac:dyDescent="0.25">
      <c r="A339" s="108" t="s">
        <v>858</v>
      </c>
      <c r="B339" s="109">
        <v>51450000</v>
      </c>
      <c r="C339" s="110" t="s">
        <v>859</v>
      </c>
      <c r="D339" s="111" t="s">
        <v>860</v>
      </c>
      <c r="E339" s="111" t="s">
        <v>861</v>
      </c>
      <c r="F339" s="112" t="s">
        <v>862</v>
      </c>
      <c r="G339" s="112" t="s">
        <v>861</v>
      </c>
      <c r="H339" s="114" t="s">
        <v>863</v>
      </c>
      <c r="I339" s="86" t="s">
        <v>690</v>
      </c>
      <c r="J339" s="86" t="s">
        <v>13</v>
      </c>
    </row>
    <row r="340" spans="1:10" x14ac:dyDescent="0.25">
      <c r="A340" s="108" t="s">
        <v>864</v>
      </c>
      <c r="B340" s="109">
        <v>39087000</v>
      </c>
      <c r="C340" s="110" t="s">
        <v>859</v>
      </c>
      <c r="D340" s="111" t="s">
        <v>865</v>
      </c>
      <c r="E340" s="111" t="s">
        <v>866</v>
      </c>
      <c r="F340" s="112" t="s">
        <v>865</v>
      </c>
      <c r="G340" s="112" t="s">
        <v>866</v>
      </c>
      <c r="H340" s="113" t="s">
        <v>867</v>
      </c>
      <c r="I340" s="86" t="s">
        <v>690</v>
      </c>
      <c r="J340" s="86" t="s">
        <v>13</v>
      </c>
    </row>
    <row r="341" spans="1:10" x14ac:dyDescent="0.25">
      <c r="A341" s="108" t="s">
        <v>868</v>
      </c>
      <c r="B341" s="109">
        <v>19831680</v>
      </c>
      <c r="C341" s="110" t="s">
        <v>859</v>
      </c>
      <c r="D341" s="111" t="s">
        <v>869</v>
      </c>
      <c r="E341" s="111" t="s">
        <v>837</v>
      </c>
      <c r="F341" s="112" t="s">
        <v>870</v>
      </c>
      <c r="G341" s="112" t="s">
        <v>837</v>
      </c>
      <c r="H341" s="113" t="s">
        <v>871</v>
      </c>
      <c r="I341" s="86" t="s">
        <v>690</v>
      </c>
      <c r="J341" s="86" t="s">
        <v>13</v>
      </c>
    </row>
    <row r="342" spans="1:10" x14ac:dyDescent="0.25">
      <c r="A342" s="108" t="s">
        <v>872</v>
      </c>
      <c r="B342" s="109">
        <v>11304900</v>
      </c>
      <c r="C342" s="110" t="s">
        <v>859</v>
      </c>
      <c r="D342" s="111" t="s">
        <v>873</v>
      </c>
      <c r="E342" s="111" t="s">
        <v>874</v>
      </c>
      <c r="F342" s="112" t="s">
        <v>873</v>
      </c>
      <c r="G342" s="112" t="s">
        <v>874</v>
      </c>
      <c r="H342" s="113" t="s">
        <v>875</v>
      </c>
      <c r="I342" s="86" t="s">
        <v>690</v>
      </c>
      <c r="J342" s="86" t="s">
        <v>13</v>
      </c>
    </row>
    <row r="343" spans="1:10" x14ac:dyDescent="0.25">
      <c r="A343" s="108" t="s">
        <v>876</v>
      </c>
      <c r="B343" s="109">
        <v>7257882</v>
      </c>
      <c r="C343" s="110" t="s">
        <v>859</v>
      </c>
      <c r="D343" s="111" t="s">
        <v>877</v>
      </c>
      <c r="E343" s="111" t="s">
        <v>878</v>
      </c>
      <c r="F343" s="112" t="s">
        <v>877</v>
      </c>
      <c r="G343" s="112" t="s">
        <v>878</v>
      </c>
      <c r="H343" s="113" t="s">
        <v>879</v>
      </c>
      <c r="I343" s="86" t="s">
        <v>690</v>
      </c>
      <c r="J343" s="86" t="s">
        <v>13</v>
      </c>
    </row>
    <row r="344" spans="1:10" x14ac:dyDescent="0.25">
      <c r="A344" s="108" t="s">
        <v>880</v>
      </c>
      <c r="B344" s="109">
        <v>6491160</v>
      </c>
      <c r="C344" s="110" t="s">
        <v>859</v>
      </c>
      <c r="D344" s="111" t="s">
        <v>881</v>
      </c>
      <c r="E344" s="111" t="s">
        <v>882</v>
      </c>
      <c r="F344" s="112" t="s">
        <v>881</v>
      </c>
      <c r="G344" s="112" t="s">
        <v>882</v>
      </c>
      <c r="H344" s="113" t="s">
        <v>883</v>
      </c>
      <c r="I344" s="86" t="s">
        <v>690</v>
      </c>
      <c r="J344" s="86" t="s">
        <v>13</v>
      </c>
    </row>
    <row r="345" spans="1:10" x14ac:dyDescent="0.25">
      <c r="A345" s="108" t="s">
        <v>884</v>
      </c>
      <c r="B345" s="109">
        <v>1572236</v>
      </c>
      <c r="C345" s="110" t="s">
        <v>859</v>
      </c>
      <c r="D345" s="111" t="s">
        <v>885</v>
      </c>
      <c r="E345" s="111" t="s">
        <v>886</v>
      </c>
      <c r="F345" s="112" t="s">
        <v>887</v>
      </c>
      <c r="G345" s="112" t="s">
        <v>886</v>
      </c>
      <c r="H345" s="113" t="s">
        <v>888</v>
      </c>
      <c r="I345" s="86" t="s">
        <v>693</v>
      </c>
      <c r="J345" s="86" t="s">
        <v>17</v>
      </c>
    </row>
    <row r="346" spans="1:10" x14ac:dyDescent="0.25">
      <c r="A346" s="108" t="s">
        <v>889</v>
      </c>
      <c r="B346" s="109">
        <v>1374300</v>
      </c>
      <c r="C346" s="110" t="s">
        <v>859</v>
      </c>
      <c r="D346" s="111" t="s">
        <v>890</v>
      </c>
      <c r="E346" s="111" t="s">
        <v>891</v>
      </c>
      <c r="F346" s="112" t="s">
        <v>873</v>
      </c>
      <c r="G346" s="112" t="s">
        <v>874</v>
      </c>
      <c r="H346" s="113" t="s">
        <v>892</v>
      </c>
      <c r="I346" s="86" t="s">
        <v>692</v>
      </c>
      <c r="J346" s="86" t="s">
        <v>14</v>
      </c>
    </row>
    <row r="347" spans="1:10" x14ac:dyDescent="0.25">
      <c r="A347" s="108" t="s">
        <v>893</v>
      </c>
      <c r="B347" s="109">
        <v>1305480</v>
      </c>
      <c r="C347" s="110" t="s">
        <v>859</v>
      </c>
      <c r="D347" s="111" t="s">
        <v>894</v>
      </c>
      <c r="E347" s="111" t="s">
        <v>846</v>
      </c>
      <c r="F347" s="112" t="s">
        <v>894</v>
      </c>
      <c r="G347" s="112" t="s">
        <v>846</v>
      </c>
      <c r="H347" s="113" t="s">
        <v>895</v>
      </c>
      <c r="I347" s="86" t="s">
        <v>690</v>
      </c>
      <c r="J347" s="86" t="s">
        <v>13</v>
      </c>
    </row>
    <row r="348" spans="1:10" x14ac:dyDescent="0.25">
      <c r="A348" s="108" t="s">
        <v>896</v>
      </c>
      <c r="B348" s="109">
        <v>1012500</v>
      </c>
      <c r="C348" s="110" t="s">
        <v>859</v>
      </c>
      <c r="D348" s="111" t="s">
        <v>897</v>
      </c>
      <c r="E348" s="111" t="s">
        <v>898</v>
      </c>
      <c r="F348" s="112" t="s">
        <v>897</v>
      </c>
      <c r="G348" s="112" t="s">
        <v>898</v>
      </c>
      <c r="H348" s="113" t="s">
        <v>899</v>
      </c>
      <c r="I348" s="86" t="s">
        <v>693</v>
      </c>
      <c r="J348" s="86" t="s">
        <v>17</v>
      </c>
    </row>
    <row r="349" spans="1:10" x14ac:dyDescent="0.25">
      <c r="A349" s="108" t="s">
        <v>900</v>
      </c>
      <c r="B349" s="109">
        <v>920870</v>
      </c>
      <c r="C349" s="110" t="s">
        <v>859</v>
      </c>
      <c r="D349" s="111" t="s">
        <v>901</v>
      </c>
      <c r="E349" s="111" t="s">
        <v>898</v>
      </c>
      <c r="F349" s="112" t="s">
        <v>901</v>
      </c>
      <c r="G349" s="112" t="s">
        <v>898</v>
      </c>
      <c r="H349" s="113" t="s">
        <v>902</v>
      </c>
      <c r="I349" s="86" t="s">
        <v>692</v>
      </c>
      <c r="J349" s="86" t="s">
        <v>14</v>
      </c>
    </row>
    <row r="350" spans="1:10" x14ac:dyDescent="0.25">
      <c r="A350" s="108" t="s">
        <v>903</v>
      </c>
      <c r="B350" s="109">
        <v>900000</v>
      </c>
      <c r="C350" s="110" t="s">
        <v>859</v>
      </c>
      <c r="D350" s="111" t="s">
        <v>904</v>
      </c>
      <c r="E350" s="111" t="s">
        <v>837</v>
      </c>
      <c r="F350" s="112" t="s">
        <v>904</v>
      </c>
      <c r="G350" s="112" t="s">
        <v>837</v>
      </c>
      <c r="H350" s="113" t="s">
        <v>905</v>
      </c>
      <c r="I350" s="86" t="s">
        <v>690</v>
      </c>
      <c r="J350" s="86" t="s">
        <v>13</v>
      </c>
    </row>
    <row r="351" spans="1:10" x14ac:dyDescent="0.25">
      <c r="A351" s="108" t="s">
        <v>889</v>
      </c>
      <c r="B351" s="109">
        <v>774937</v>
      </c>
      <c r="C351" s="110" t="s">
        <v>859</v>
      </c>
      <c r="D351" s="111" t="s">
        <v>906</v>
      </c>
      <c r="E351" s="111" t="s">
        <v>907</v>
      </c>
      <c r="F351" s="112" t="s">
        <v>906</v>
      </c>
      <c r="G351" s="112" t="s">
        <v>907</v>
      </c>
      <c r="H351" s="113" t="s">
        <v>908</v>
      </c>
      <c r="I351" s="86" t="s">
        <v>692</v>
      </c>
      <c r="J351" s="86" t="s">
        <v>14</v>
      </c>
    </row>
    <row r="352" spans="1:10" x14ac:dyDescent="0.25">
      <c r="A352" s="108" t="s">
        <v>909</v>
      </c>
      <c r="B352" s="109">
        <v>750000</v>
      </c>
      <c r="C352" s="110" t="s">
        <v>859</v>
      </c>
      <c r="D352" s="111" t="s">
        <v>910</v>
      </c>
      <c r="E352" s="111" t="s">
        <v>911</v>
      </c>
      <c r="F352" s="112" t="s">
        <v>910</v>
      </c>
      <c r="G352" s="112" t="s">
        <v>911</v>
      </c>
      <c r="H352" s="113" t="s">
        <v>912</v>
      </c>
      <c r="I352" s="86" t="s">
        <v>692</v>
      </c>
      <c r="J352" s="86" t="s">
        <v>14</v>
      </c>
    </row>
    <row r="353" spans="1:10" x14ac:dyDescent="0.25">
      <c r="A353" s="108" t="s">
        <v>913</v>
      </c>
      <c r="B353" s="109">
        <v>692100</v>
      </c>
      <c r="C353" s="110" t="s">
        <v>859</v>
      </c>
      <c r="D353" s="111" t="s">
        <v>914</v>
      </c>
      <c r="E353" s="111" t="s">
        <v>915</v>
      </c>
      <c r="F353" s="112" t="s">
        <v>914</v>
      </c>
      <c r="G353" s="112" t="s">
        <v>915</v>
      </c>
      <c r="H353" s="114" t="s">
        <v>916</v>
      </c>
      <c r="I353" s="86" t="s">
        <v>692</v>
      </c>
      <c r="J353" s="86" t="s">
        <v>14</v>
      </c>
    </row>
    <row r="354" spans="1:10" x14ac:dyDescent="0.25">
      <c r="A354" s="108" t="s">
        <v>889</v>
      </c>
      <c r="B354" s="109">
        <v>570000</v>
      </c>
      <c r="C354" s="110" t="s">
        <v>859</v>
      </c>
      <c r="D354" s="111" t="s">
        <v>917</v>
      </c>
      <c r="E354" s="111" t="s">
        <v>918</v>
      </c>
      <c r="F354" s="112" t="s">
        <v>873</v>
      </c>
      <c r="G354" s="115" t="s">
        <v>874</v>
      </c>
      <c r="H354" s="113" t="s">
        <v>919</v>
      </c>
      <c r="I354" s="86" t="s">
        <v>692</v>
      </c>
      <c r="J354" s="86" t="s">
        <v>14</v>
      </c>
    </row>
    <row r="355" spans="1:10" x14ac:dyDescent="0.25">
      <c r="A355" s="108" t="s">
        <v>920</v>
      </c>
      <c r="B355" s="109">
        <v>548100</v>
      </c>
      <c r="C355" s="110" t="s">
        <v>859</v>
      </c>
      <c r="D355" s="111" t="s">
        <v>921</v>
      </c>
      <c r="E355" s="111" t="s">
        <v>922</v>
      </c>
      <c r="F355" s="112" t="s">
        <v>923</v>
      </c>
      <c r="G355" s="112" t="s">
        <v>841</v>
      </c>
      <c r="H355" s="113" t="s">
        <v>924</v>
      </c>
      <c r="I355" s="86" t="s">
        <v>694</v>
      </c>
      <c r="J355" s="86" t="s">
        <v>10</v>
      </c>
    </row>
    <row r="356" spans="1:10" x14ac:dyDescent="0.25">
      <c r="A356" s="108" t="s">
        <v>925</v>
      </c>
      <c r="B356" s="109">
        <v>547097</v>
      </c>
      <c r="C356" s="110" t="s">
        <v>859</v>
      </c>
      <c r="D356" s="111" t="s">
        <v>926</v>
      </c>
      <c r="E356" s="111" t="s">
        <v>927</v>
      </c>
      <c r="F356" s="112" t="s">
        <v>926</v>
      </c>
      <c r="G356" s="112" t="s">
        <v>927</v>
      </c>
      <c r="H356" s="113" t="s">
        <v>928</v>
      </c>
      <c r="I356" s="86" t="s">
        <v>690</v>
      </c>
      <c r="J356" s="86" t="s">
        <v>13</v>
      </c>
    </row>
    <row r="357" spans="1:10" x14ac:dyDescent="0.25">
      <c r="A357" s="108" t="s">
        <v>929</v>
      </c>
      <c r="B357" s="109">
        <v>450000</v>
      </c>
      <c r="C357" s="110" t="s">
        <v>859</v>
      </c>
      <c r="D357" s="111" t="s">
        <v>930</v>
      </c>
      <c r="E357" s="111" t="s">
        <v>861</v>
      </c>
      <c r="F357" s="112" t="s">
        <v>930</v>
      </c>
      <c r="G357" s="115" t="s">
        <v>861</v>
      </c>
      <c r="H357" s="113" t="s">
        <v>931</v>
      </c>
      <c r="I357" s="86" t="s">
        <v>690</v>
      </c>
      <c r="J357" s="86" t="s">
        <v>13</v>
      </c>
    </row>
    <row r="358" spans="1:10" x14ac:dyDescent="0.25">
      <c r="A358" s="108" t="s">
        <v>925</v>
      </c>
      <c r="B358" s="109">
        <v>225000</v>
      </c>
      <c r="C358" s="116" t="s">
        <v>859</v>
      </c>
      <c r="D358" s="111" t="s">
        <v>932</v>
      </c>
      <c r="E358" s="111" t="s">
        <v>933</v>
      </c>
      <c r="F358" s="112" t="s">
        <v>932</v>
      </c>
      <c r="G358" s="112" t="s">
        <v>933</v>
      </c>
      <c r="H358" s="113" t="s">
        <v>934</v>
      </c>
      <c r="I358" s="86" t="s">
        <v>690</v>
      </c>
      <c r="J358" s="86" t="s">
        <v>13</v>
      </c>
    </row>
    <row r="359" spans="1:10" x14ac:dyDescent="0.25">
      <c r="A359" s="108" t="s">
        <v>935</v>
      </c>
      <c r="B359" s="109">
        <v>192000</v>
      </c>
      <c r="C359" s="110" t="s">
        <v>859</v>
      </c>
      <c r="D359" s="111" t="s">
        <v>936</v>
      </c>
      <c r="E359" s="111" t="s">
        <v>915</v>
      </c>
      <c r="F359" s="112" t="s">
        <v>936</v>
      </c>
      <c r="G359" s="112" t="s">
        <v>915</v>
      </c>
      <c r="H359" s="113" t="s">
        <v>937</v>
      </c>
      <c r="I359" s="86" t="s">
        <v>695</v>
      </c>
      <c r="J359" s="86" t="s">
        <v>11</v>
      </c>
    </row>
    <row r="360" spans="1:10" x14ac:dyDescent="0.25">
      <c r="A360" s="108" t="s">
        <v>935</v>
      </c>
      <c r="B360" s="109">
        <v>82500</v>
      </c>
      <c r="C360" s="110" t="s">
        <v>859</v>
      </c>
      <c r="D360" s="111" t="s">
        <v>938</v>
      </c>
      <c r="E360" s="111" t="s">
        <v>886</v>
      </c>
      <c r="F360" s="112" t="s">
        <v>938</v>
      </c>
      <c r="G360" s="112" t="s">
        <v>886</v>
      </c>
      <c r="H360" s="113" t="s">
        <v>937</v>
      </c>
      <c r="I360" s="86" t="s">
        <v>695</v>
      </c>
      <c r="J360" s="86" t="s">
        <v>11</v>
      </c>
    </row>
    <row r="361" spans="1:10" x14ac:dyDescent="0.25">
      <c r="A361" s="108" t="s">
        <v>939</v>
      </c>
      <c r="B361" s="109">
        <v>4767438</v>
      </c>
      <c r="C361" s="110" t="s">
        <v>940</v>
      </c>
      <c r="D361" s="111" t="s">
        <v>941</v>
      </c>
      <c r="E361" s="111" t="s">
        <v>831</v>
      </c>
      <c r="F361" s="112" t="s">
        <v>942</v>
      </c>
      <c r="G361" s="112" t="s">
        <v>943</v>
      </c>
      <c r="H361" s="113" t="s">
        <v>944</v>
      </c>
      <c r="I361" s="86" t="s">
        <v>692</v>
      </c>
      <c r="J361" s="86" t="s">
        <v>14</v>
      </c>
    </row>
    <row r="362" spans="1:10" x14ac:dyDescent="0.25">
      <c r="A362" s="108" t="s">
        <v>945</v>
      </c>
      <c r="B362" s="109">
        <v>75000</v>
      </c>
      <c r="C362" s="110" t="s">
        <v>940</v>
      </c>
      <c r="D362" s="111" t="s">
        <v>946</v>
      </c>
      <c r="E362" s="111" t="s">
        <v>947</v>
      </c>
      <c r="F362" s="112" t="s">
        <v>946</v>
      </c>
      <c r="G362" s="112" t="s">
        <v>947</v>
      </c>
      <c r="H362" s="113" t="s">
        <v>948</v>
      </c>
      <c r="I362" s="86" t="s">
        <v>692</v>
      </c>
      <c r="J362" s="86" t="s">
        <v>14</v>
      </c>
    </row>
    <row r="363" spans="1:10" x14ac:dyDescent="0.25">
      <c r="A363" s="108" t="s">
        <v>949</v>
      </c>
      <c r="B363" s="109">
        <v>5300100</v>
      </c>
      <c r="C363" s="110" t="s">
        <v>950</v>
      </c>
      <c r="D363" s="111" t="s">
        <v>951</v>
      </c>
      <c r="E363" s="111" t="s">
        <v>933</v>
      </c>
      <c r="F363" s="112" t="s">
        <v>951</v>
      </c>
      <c r="G363" s="112" t="s">
        <v>933</v>
      </c>
      <c r="H363" s="114" t="s">
        <v>952</v>
      </c>
      <c r="I363" s="86" t="s">
        <v>692</v>
      </c>
      <c r="J363" s="86" t="s">
        <v>14</v>
      </c>
    </row>
    <row r="364" spans="1:10" x14ac:dyDescent="0.25">
      <c r="A364" s="108" t="s">
        <v>953</v>
      </c>
      <c r="B364" s="109">
        <v>210000</v>
      </c>
      <c r="C364" s="110" t="s">
        <v>950</v>
      </c>
      <c r="D364" s="111" t="s">
        <v>954</v>
      </c>
      <c r="E364" s="111" t="s">
        <v>955</v>
      </c>
      <c r="F364" s="112" t="s">
        <v>954</v>
      </c>
      <c r="G364" s="112" t="s">
        <v>955</v>
      </c>
      <c r="H364" s="114" t="s">
        <v>956</v>
      </c>
      <c r="I364" s="86" t="s">
        <v>692</v>
      </c>
      <c r="J364" s="86" t="s">
        <v>14</v>
      </c>
    </row>
    <row r="365" spans="1:10" x14ac:dyDescent="0.25">
      <c r="A365" s="108" t="s">
        <v>957</v>
      </c>
      <c r="B365" s="109">
        <v>8941626</v>
      </c>
      <c r="C365" s="114" t="s">
        <v>958</v>
      </c>
      <c r="D365" s="111" t="s">
        <v>914</v>
      </c>
      <c r="E365" s="111" t="s">
        <v>915</v>
      </c>
      <c r="F365" s="115" t="s">
        <v>914</v>
      </c>
      <c r="G365" s="115" t="s">
        <v>915</v>
      </c>
      <c r="H365" s="117" t="s">
        <v>959</v>
      </c>
      <c r="I365" s="86" t="s">
        <v>692</v>
      </c>
      <c r="J365" s="86" t="s">
        <v>14</v>
      </c>
    </row>
    <row r="366" spans="1:10" x14ac:dyDescent="0.25">
      <c r="A366" s="108" t="s">
        <v>960</v>
      </c>
      <c r="B366" s="118">
        <v>112500</v>
      </c>
      <c r="C366" s="110" t="s">
        <v>958</v>
      </c>
      <c r="D366" s="111" t="s">
        <v>961</v>
      </c>
      <c r="E366" s="111" t="s">
        <v>861</v>
      </c>
      <c r="F366" s="112" t="s">
        <v>961</v>
      </c>
      <c r="G366" s="112" t="s">
        <v>861</v>
      </c>
      <c r="H366" s="119" t="s">
        <v>962</v>
      </c>
      <c r="I366" s="86" t="s">
        <v>692</v>
      </c>
      <c r="J366" s="86" t="s">
        <v>14</v>
      </c>
    </row>
    <row r="367" spans="1:10" x14ac:dyDescent="0.25">
      <c r="A367" s="108" t="s">
        <v>963</v>
      </c>
      <c r="B367" s="109">
        <v>110400000</v>
      </c>
      <c r="C367" s="110" t="s">
        <v>964</v>
      </c>
      <c r="D367" s="111" t="s">
        <v>965</v>
      </c>
      <c r="E367" s="111" t="s">
        <v>933</v>
      </c>
      <c r="F367" s="112" t="s">
        <v>966</v>
      </c>
      <c r="G367" s="112" t="s">
        <v>933</v>
      </c>
      <c r="H367" s="114" t="s">
        <v>967</v>
      </c>
      <c r="I367" s="86" t="s">
        <v>696</v>
      </c>
      <c r="J367" s="86" t="s">
        <v>16</v>
      </c>
    </row>
    <row r="368" spans="1:10" x14ac:dyDescent="0.25">
      <c r="A368" s="108" t="s">
        <v>968</v>
      </c>
      <c r="B368" s="109">
        <v>26862000</v>
      </c>
      <c r="C368" s="110" t="s">
        <v>964</v>
      </c>
      <c r="D368" s="111" t="s">
        <v>969</v>
      </c>
      <c r="E368" s="111" t="s">
        <v>970</v>
      </c>
      <c r="F368" s="112" t="s">
        <v>969</v>
      </c>
      <c r="G368" s="112" t="s">
        <v>970</v>
      </c>
      <c r="H368" s="113" t="s">
        <v>971</v>
      </c>
      <c r="I368" s="86" t="s">
        <v>692</v>
      </c>
      <c r="J368" s="86" t="s">
        <v>14</v>
      </c>
    </row>
    <row r="369" spans="1:10" x14ac:dyDescent="0.25">
      <c r="A369" s="108" t="s">
        <v>872</v>
      </c>
      <c r="B369" s="109">
        <v>11860058</v>
      </c>
      <c r="C369" s="110" t="s">
        <v>964</v>
      </c>
      <c r="D369" s="111" t="s">
        <v>972</v>
      </c>
      <c r="E369" s="111" t="s">
        <v>973</v>
      </c>
      <c r="F369" s="120" t="s">
        <v>974</v>
      </c>
      <c r="G369" s="120" t="s">
        <v>974</v>
      </c>
      <c r="H369" s="113" t="s">
        <v>975</v>
      </c>
      <c r="I369" s="86" t="s">
        <v>696</v>
      </c>
      <c r="J369" s="86" t="s">
        <v>16</v>
      </c>
    </row>
    <row r="370" spans="1:10" x14ac:dyDescent="0.25">
      <c r="A370" s="108" t="s">
        <v>976</v>
      </c>
      <c r="B370" s="109">
        <v>8700000</v>
      </c>
      <c r="C370" s="110" t="s">
        <v>964</v>
      </c>
      <c r="D370" s="111" t="s">
        <v>873</v>
      </c>
      <c r="E370" s="111" t="s">
        <v>874</v>
      </c>
      <c r="F370" s="112" t="s">
        <v>873</v>
      </c>
      <c r="G370" s="112" t="s">
        <v>874</v>
      </c>
      <c r="H370" s="113" t="s">
        <v>977</v>
      </c>
      <c r="I370" s="86" t="s">
        <v>690</v>
      </c>
      <c r="J370" s="86" t="s">
        <v>13</v>
      </c>
    </row>
    <row r="371" spans="1:10" x14ac:dyDescent="0.25">
      <c r="A371" s="108" t="s">
        <v>978</v>
      </c>
      <c r="B371" s="109">
        <v>4800000</v>
      </c>
      <c r="C371" s="110" t="s">
        <v>964</v>
      </c>
      <c r="D371" s="111" t="s">
        <v>873</v>
      </c>
      <c r="E371" s="111" t="s">
        <v>874</v>
      </c>
      <c r="F371" s="112" t="s">
        <v>873</v>
      </c>
      <c r="G371" s="112" t="s">
        <v>874</v>
      </c>
      <c r="H371" s="113" t="s">
        <v>979</v>
      </c>
      <c r="I371" s="86" t="s">
        <v>690</v>
      </c>
      <c r="J371" s="86" t="s">
        <v>13</v>
      </c>
    </row>
    <row r="372" spans="1:10" x14ac:dyDescent="0.25">
      <c r="A372" s="108" t="s">
        <v>980</v>
      </c>
      <c r="B372" s="109">
        <v>2443547</v>
      </c>
      <c r="C372" s="110" t="s">
        <v>964</v>
      </c>
      <c r="D372" s="111" t="s">
        <v>981</v>
      </c>
      <c r="E372" s="111" t="s">
        <v>947</v>
      </c>
      <c r="F372" s="112" t="s">
        <v>981</v>
      </c>
      <c r="G372" s="112" t="s">
        <v>947</v>
      </c>
      <c r="H372" s="113" t="s">
        <v>982</v>
      </c>
      <c r="I372" s="86" t="s">
        <v>697</v>
      </c>
      <c r="J372" s="86" t="s">
        <v>42</v>
      </c>
    </row>
    <row r="373" spans="1:10" x14ac:dyDescent="0.25">
      <c r="A373" s="108" t="s">
        <v>983</v>
      </c>
      <c r="B373" s="109">
        <v>834000</v>
      </c>
      <c r="C373" s="110" t="s">
        <v>964</v>
      </c>
      <c r="D373" s="111" t="s">
        <v>830</v>
      </c>
      <c r="E373" s="111" t="s">
        <v>831</v>
      </c>
      <c r="F373" s="112" t="s">
        <v>830</v>
      </c>
      <c r="G373" s="112" t="s">
        <v>831</v>
      </c>
      <c r="H373" s="113" t="s">
        <v>984</v>
      </c>
      <c r="I373" s="86" t="s">
        <v>690</v>
      </c>
      <c r="J373" s="86" t="s">
        <v>13</v>
      </c>
    </row>
    <row r="374" spans="1:10" x14ac:dyDescent="0.25">
      <c r="A374" s="108" t="s">
        <v>953</v>
      </c>
      <c r="B374" s="109">
        <v>604350</v>
      </c>
      <c r="C374" s="110" t="s">
        <v>964</v>
      </c>
      <c r="D374" s="111" t="s">
        <v>954</v>
      </c>
      <c r="E374" s="111" t="s">
        <v>955</v>
      </c>
      <c r="F374" s="112" t="s">
        <v>985</v>
      </c>
      <c r="G374" s="112" t="s">
        <v>986</v>
      </c>
      <c r="H374" s="114" t="s">
        <v>987</v>
      </c>
      <c r="I374" s="86" t="s">
        <v>690</v>
      </c>
      <c r="J374" s="86" t="s">
        <v>13</v>
      </c>
    </row>
    <row r="375" spans="1:10" x14ac:dyDescent="0.25">
      <c r="A375" s="108" t="s">
        <v>988</v>
      </c>
      <c r="B375" s="109">
        <v>63000000</v>
      </c>
      <c r="C375" s="110" t="s">
        <v>989</v>
      </c>
      <c r="D375" s="111" t="s">
        <v>990</v>
      </c>
      <c r="E375" s="111" t="s">
        <v>878</v>
      </c>
      <c r="F375" s="112" t="s">
        <v>991</v>
      </c>
      <c r="G375" s="112" t="s">
        <v>933</v>
      </c>
      <c r="H375" s="113" t="s">
        <v>992</v>
      </c>
      <c r="I375" s="86" t="s">
        <v>692</v>
      </c>
      <c r="J375" s="86" t="s">
        <v>14</v>
      </c>
    </row>
    <row r="376" spans="1:10" x14ac:dyDescent="0.25">
      <c r="A376" s="108" t="s">
        <v>993</v>
      </c>
      <c r="B376" s="109">
        <v>10800000</v>
      </c>
      <c r="C376" s="110" t="s">
        <v>989</v>
      </c>
      <c r="D376" s="111" t="s">
        <v>994</v>
      </c>
      <c r="E376" s="111" t="s">
        <v>995</v>
      </c>
      <c r="F376" s="112" t="s">
        <v>994</v>
      </c>
      <c r="G376" s="112" t="s">
        <v>995</v>
      </c>
      <c r="H376" s="113" t="s">
        <v>996</v>
      </c>
      <c r="I376" s="86" t="s">
        <v>690</v>
      </c>
      <c r="J376" s="86" t="s">
        <v>13</v>
      </c>
    </row>
    <row r="377" spans="1:10" x14ac:dyDescent="0.25">
      <c r="A377" s="108" t="s">
        <v>997</v>
      </c>
      <c r="B377" s="109">
        <v>12450000</v>
      </c>
      <c r="C377" s="110" t="s">
        <v>998</v>
      </c>
      <c r="D377" s="111" t="s">
        <v>999</v>
      </c>
      <c r="E377" s="111" t="s">
        <v>947</v>
      </c>
      <c r="F377" s="112" t="s">
        <v>999</v>
      </c>
      <c r="G377" s="112" t="s">
        <v>947</v>
      </c>
      <c r="H377" s="114" t="s">
        <v>1000</v>
      </c>
      <c r="I377" s="86" t="s">
        <v>690</v>
      </c>
      <c r="J377" s="86" t="s">
        <v>13</v>
      </c>
    </row>
    <row r="378" spans="1:10" x14ac:dyDescent="0.25">
      <c r="A378" s="108" t="s">
        <v>1001</v>
      </c>
      <c r="B378" s="109">
        <v>5151000</v>
      </c>
      <c r="C378" s="110" t="s">
        <v>998</v>
      </c>
      <c r="D378" s="111" t="s">
        <v>1002</v>
      </c>
      <c r="E378" s="111" t="s">
        <v>970</v>
      </c>
      <c r="F378" s="115" t="s">
        <v>1002</v>
      </c>
      <c r="G378" s="112" t="s">
        <v>970</v>
      </c>
      <c r="H378" s="113" t="s">
        <v>1003</v>
      </c>
      <c r="I378" s="86" t="s">
        <v>690</v>
      </c>
      <c r="J378" s="86" t="s">
        <v>13</v>
      </c>
    </row>
    <row r="379" spans="1:10" x14ac:dyDescent="0.25">
      <c r="A379" s="108" t="s">
        <v>1004</v>
      </c>
      <c r="B379" s="109">
        <v>5100000</v>
      </c>
      <c r="C379" s="110" t="s">
        <v>998</v>
      </c>
      <c r="D379" s="111" t="s">
        <v>921</v>
      </c>
      <c r="E379" s="111" t="s">
        <v>922</v>
      </c>
      <c r="F379" s="112" t="s">
        <v>921</v>
      </c>
      <c r="G379" s="112" t="s">
        <v>922</v>
      </c>
      <c r="H379" s="113" t="s">
        <v>1005</v>
      </c>
      <c r="I379" s="86" t="s">
        <v>690</v>
      </c>
      <c r="J379" s="86" t="s">
        <v>13</v>
      </c>
    </row>
    <row r="380" spans="1:10" x14ac:dyDescent="0.25">
      <c r="A380" s="108" t="s">
        <v>1006</v>
      </c>
      <c r="B380" s="109">
        <v>4890000</v>
      </c>
      <c r="C380" s="110" t="s">
        <v>998</v>
      </c>
      <c r="D380" s="111" t="s">
        <v>1007</v>
      </c>
      <c r="E380" s="111" t="s">
        <v>970</v>
      </c>
      <c r="F380" s="112" t="s">
        <v>1007</v>
      </c>
      <c r="G380" s="112" t="s">
        <v>970</v>
      </c>
      <c r="H380" s="113" t="s">
        <v>1008</v>
      </c>
      <c r="I380" s="86" t="s">
        <v>698</v>
      </c>
      <c r="J380" s="86" t="s">
        <v>44</v>
      </c>
    </row>
    <row r="381" spans="1:10" x14ac:dyDescent="0.25">
      <c r="A381" s="108" t="s">
        <v>1009</v>
      </c>
      <c r="B381" s="109">
        <v>3000000</v>
      </c>
      <c r="C381" s="110" t="s">
        <v>998</v>
      </c>
      <c r="D381" s="111" t="s">
        <v>1010</v>
      </c>
      <c r="E381" s="111" t="s">
        <v>898</v>
      </c>
      <c r="F381" s="112" t="s">
        <v>1010</v>
      </c>
      <c r="G381" s="112" t="s">
        <v>898</v>
      </c>
      <c r="H381" s="113" t="s">
        <v>1011</v>
      </c>
      <c r="I381" s="86" t="s">
        <v>690</v>
      </c>
      <c r="J381" s="86" t="s">
        <v>13</v>
      </c>
    </row>
    <row r="382" spans="1:10" x14ac:dyDescent="0.25">
      <c r="A382" s="108" t="s">
        <v>1012</v>
      </c>
      <c r="B382" s="109">
        <v>2211000</v>
      </c>
      <c r="C382" s="110" t="s">
        <v>998</v>
      </c>
      <c r="D382" s="111" t="s">
        <v>1013</v>
      </c>
      <c r="E382" s="111" t="s">
        <v>1014</v>
      </c>
      <c r="F382" s="112" t="s">
        <v>1013</v>
      </c>
      <c r="G382" s="112" t="s">
        <v>1014</v>
      </c>
      <c r="H382" s="113" t="s">
        <v>1015</v>
      </c>
      <c r="I382" s="86" t="s">
        <v>690</v>
      </c>
      <c r="J382" s="86" t="s">
        <v>13</v>
      </c>
    </row>
    <row r="383" spans="1:10" x14ac:dyDescent="0.25">
      <c r="A383" s="108" t="s">
        <v>1016</v>
      </c>
      <c r="B383" s="109">
        <v>1508973</v>
      </c>
      <c r="C383" s="110" t="s">
        <v>998</v>
      </c>
      <c r="D383" s="111" t="s">
        <v>1017</v>
      </c>
      <c r="E383" s="111" t="s">
        <v>831</v>
      </c>
      <c r="F383" s="112" t="s">
        <v>991</v>
      </c>
      <c r="G383" s="112" t="s">
        <v>911</v>
      </c>
      <c r="H383" s="113" t="s">
        <v>1018</v>
      </c>
      <c r="I383" s="86" t="s">
        <v>690</v>
      </c>
      <c r="J383" s="86" t="s">
        <v>13</v>
      </c>
    </row>
    <row r="384" spans="1:10" x14ac:dyDescent="0.25">
      <c r="A384" s="108" t="s">
        <v>1019</v>
      </c>
      <c r="B384" s="109">
        <v>846180</v>
      </c>
      <c r="C384" s="110" t="s">
        <v>998</v>
      </c>
      <c r="D384" s="111" t="s">
        <v>999</v>
      </c>
      <c r="E384" s="111" t="s">
        <v>947</v>
      </c>
      <c r="F384" s="112" t="s">
        <v>999</v>
      </c>
      <c r="G384" s="112" t="s">
        <v>947</v>
      </c>
      <c r="H384" s="113" t="s">
        <v>1020</v>
      </c>
      <c r="I384" s="86" t="s">
        <v>690</v>
      </c>
      <c r="J384" s="86" t="s">
        <v>13</v>
      </c>
    </row>
    <row r="385" spans="1:10" x14ac:dyDescent="0.25">
      <c r="A385" s="108" t="s">
        <v>1019</v>
      </c>
      <c r="B385" s="109">
        <v>495510</v>
      </c>
      <c r="C385" s="110" t="s">
        <v>998</v>
      </c>
      <c r="D385" s="111" t="s">
        <v>1021</v>
      </c>
      <c r="E385" s="111" t="s">
        <v>861</v>
      </c>
      <c r="F385" s="112" t="s">
        <v>1021</v>
      </c>
      <c r="G385" s="112" t="s">
        <v>861</v>
      </c>
      <c r="H385" s="113" t="s">
        <v>1022</v>
      </c>
      <c r="I385" s="86" t="s">
        <v>690</v>
      </c>
      <c r="J385" s="86" t="s">
        <v>13</v>
      </c>
    </row>
    <row r="386" spans="1:10" x14ac:dyDescent="0.25">
      <c r="A386" s="108" t="s">
        <v>1023</v>
      </c>
      <c r="B386" s="109">
        <v>141870000</v>
      </c>
      <c r="C386" s="110" t="s">
        <v>1024</v>
      </c>
      <c r="D386" s="111" t="s">
        <v>1025</v>
      </c>
      <c r="E386" s="111" t="s">
        <v>846</v>
      </c>
      <c r="F386" s="112" t="s">
        <v>1025</v>
      </c>
      <c r="G386" s="112" t="s">
        <v>846</v>
      </c>
      <c r="H386" s="113" t="s">
        <v>1026</v>
      </c>
      <c r="I386" s="86" t="s">
        <v>690</v>
      </c>
      <c r="J386" s="86" t="s">
        <v>13</v>
      </c>
    </row>
    <row r="387" spans="1:10" x14ac:dyDescent="0.25">
      <c r="A387" s="108" t="s">
        <v>1027</v>
      </c>
      <c r="B387" s="109">
        <v>128482287</v>
      </c>
      <c r="C387" s="110" t="s">
        <v>1024</v>
      </c>
      <c r="D387" s="111" t="s">
        <v>1028</v>
      </c>
      <c r="E387" s="111" t="s">
        <v>878</v>
      </c>
      <c r="F387" s="112" t="s">
        <v>1028</v>
      </c>
      <c r="G387" s="112" t="s">
        <v>878</v>
      </c>
      <c r="H387" s="114" t="s">
        <v>1029</v>
      </c>
      <c r="I387" s="86" t="s">
        <v>690</v>
      </c>
      <c r="J387" s="86" t="s">
        <v>13</v>
      </c>
    </row>
    <row r="388" spans="1:10" x14ac:dyDescent="0.25">
      <c r="A388" s="108" t="s">
        <v>1030</v>
      </c>
      <c r="B388" s="109">
        <v>82200000</v>
      </c>
      <c r="C388" s="110" t="s">
        <v>1024</v>
      </c>
      <c r="D388" s="111" t="s">
        <v>1031</v>
      </c>
      <c r="E388" s="111" t="s">
        <v>1032</v>
      </c>
      <c r="F388" s="112" t="s">
        <v>1031</v>
      </c>
      <c r="G388" s="112" t="s">
        <v>1032</v>
      </c>
      <c r="H388" s="113" t="s">
        <v>1033</v>
      </c>
      <c r="I388" s="86" t="s">
        <v>690</v>
      </c>
      <c r="J388" s="86" t="s">
        <v>13</v>
      </c>
    </row>
    <row r="389" spans="1:10" x14ac:dyDescent="0.25">
      <c r="A389" s="108" t="s">
        <v>1034</v>
      </c>
      <c r="B389" s="109">
        <v>2674236</v>
      </c>
      <c r="C389" s="110" t="s">
        <v>1024</v>
      </c>
      <c r="D389" s="111" t="s">
        <v>1035</v>
      </c>
      <c r="E389" s="111" t="s">
        <v>1036</v>
      </c>
      <c r="F389" s="112" t="s">
        <v>1035</v>
      </c>
      <c r="G389" s="112" t="s">
        <v>1036</v>
      </c>
      <c r="H389" s="113" t="s">
        <v>1037</v>
      </c>
      <c r="I389" s="86" t="s">
        <v>690</v>
      </c>
      <c r="J389" s="86" t="s">
        <v>13</v>
      </c>
    </row>
    <row r="390" spans="1:10" x14ac:dyDescent="0.25">
      <c r="A390" s="108" t="s">
        <v>1038</v>
      </c>
      <c r="B390" s="109">
        <v>1230000</v>
      </c>
      <c r="C390" s="110" t="s">
        <v>1024</v>
      </c>
      <c r="D390" s="111" t="s">
        <v>1039</v>
      </c>
      <c r="E390" s="111" t="s">
        <v>911</v>
      </c>
      <c r="F390" s="112" t="s">
        <v>1039</v>
      </c>
      <c r="G390" s="112" t="s">
        <v>911</v>
      </c>
      <c r="H390" s="113" t="s">
        <v>1040</v>
      </c>
      <c r="I390" s="86" t="s">
        <v>690</v>
      </c>
      <c r="J390" s="86" t="s">
        <v>13</v>
      </c>
    </row>
    <row r="391" spans="1:10" x14ac:dyDescent="0.25">
      <c r="A391" s="108" t="s">
        <v>1034</v>
      </c>
      <c r="B391" s="109">
        <v>731207</v>
      </c>
      <c r="C391" s="110" t="s">
        <v>1024</v>
      </c>
      <c r="D391" s="111" t="s">
        <v>1041</v>
      </c>
      <c r="E391" s="111" t="s">
        <v>1042</v>
      </c>
      <c r="F391" s="112" t="s">
        <v>1041</v>
      </c>
      <c r="G391" s="112" t="s">
        <v>1042</v>
      </c>
      <c r="H391" s="113" t="s">
        <v>1043</v>
      </c>
      <c r="I391" s="86" t="s">
        <v>690</v>
      </c>
      <c r="J391" s="86" t="s">
        <v>13</v>
      </c>
    </row>
    <row r="392" spans="1:10" x14ac:dyDescent="0.25">
      <c r="A392" s="108" t="s">
        <v>1044</v>
      </c>
      <c r="B392" s="109">
        <v>180000</v>
      </c>
      <c r="C392" s="110" t="s">
        <v>1024</v>
      </c>
      <c r="D392" s="111" t="s">
        <v>1045</v>
      </c>
      <c r="E392" s="111" t="s">
        <v>898</v>
      </c>
      <c r="F392" s="112" t="s">
        <v>1045</v>
      </c>
      <c r="G392" s="112" t="s">
        <v>898</v>
      </c>
      <c r="H392" s="113" t="s">
        <v>1046</v>
      </c>
      <c r="I392" s="86" t="s">
        <v>690</v>
      </c>
      <c r="J392" s="86" t="s">
        <v>13</v>
      </c>
    </row>
    <row r="393" spans="1:10" x14ac:dyDescent="0.25">
      <c r="A393" s="108" t="s">
        <v>1047</v>
      </c>
      <c r="B393" s="109">
        <v>51563980</v>
      </c>
      <c r="C393" s="110" t="s">
        <v>1048</v>
      </c>
      <c r="D393" s="111" t="s">
        <v>923</v>
      </c>
      <c r="E393" s="111" t="s">
        <v>841</v>
      </c>
      <c r="F393" s="112" t="s">
        <v>923</v>
      </c>
      <c r="G393" s="112" t="s">
        <v>841</v>
      </c>
      <c r="H393" s="113" t="s">
        <v>1049</v>
      </c>
      <c r="I393" s="86" t="s">
        <v>690</v>
      </c>
      <c r="J393" s="86" t="s">
        <v>13</v>
      </c>
    </row>
    <row r="394" spans="1:10" x14ac:dyDescent="0.25">
      <c r="A394" s="108" t="s">
        <v>1050</v>
      </c>
      <c r="B394" s="109">
        <v>20400000</v>
      </c>
      <c r="C394" s="110" t="s">
        <v>1048</v>
      </c>
      <c r="D394" s="111" t="s">
        <v>1051</v>
      </c>
      <c r="E394" s="111" t="s">
        <v>1052</v>
      </c>
      <c r="F394" s="115" t="s">
        <v>1051</v>
      </c>
      <c r="G394" s="112" t="s">
        <v>1052</v>
      </c>
      <c r="H394" s="114" t="s">
        <v>1053</v>
      </c>
      <c r="I394" s="86" t="s">
        <v>690</v>
      </c>
      <c r="J394" s="86" t="s">
        <v>13</v>
      </c>
    </row>
    <row r="395" spans="1:10" x14ac:dyDescent="0.25">
      <c r="A395" s="108" t="s">
        <v>1054</v>
      </c>
      <c r="B395" s="109">
        <v>5700000</v>
      </c>
      <c r="C395" s="110" t="s">
        <v>1048</v>
      </c>
      <c r="D395" s="111" t="s">
        <v>1055</v>
      </c>
      <c r="E395" s="111" t="s">
        <v>1014</v>
      </c>
      <c r="F395" s="112" t="s">
        <v>1055</v>
      </c>
      <c r="G395" s="112" t="s">
        <v>1014</v>
      </c>
      <c r="H395" s="113" t="s">
        <v>1056</v>
      </c>
      <c r="I395" s="86" t="s">
        <v>690</v>
      </c>
      <c r="J395" s="86" t="s">
        <v>13</v>
      </c>
    </row>
    <row r="396" spans="1:10" x14ac:dyDescent="0.25">
      <c r="A396" s="108" t="s">
        <v>1057</v>
      </c>
      <c r="B396" s="109">
        <v>4740000</v>
      </c>
      <c r="C396" s="116" t="s">
        <v>1048</v>
      </c>
      <c r="D396" s="111" t="s">
        <v>1058</v>
      </c>
      <c r="E396" s="111" t="s">
        <v>1032</v>
      </c>
      <c r="F396" s="112" t="s">
        <v>1058</v>
      </c>
      <c r="G396" s="112" t="s">
        <v>1032</v>
      </c>
      <c r="H396" s="113" t="s">
        <v>1059</v>
      </c>
      <c r="I396" s="86" t="s">
        <v>690</v>
      </c>
      <c r="J396" s="86" t="s">
        <v>13</v>
      </c>
    </row>
    <row r="397" spans="1:10" x14ac:dyDescent="0.25">
      <c r="A397" s="108" t="s">
        <v>1060</v>
      </c>
      <c r="B397" s="109">
        <v>4534320</v>
      </c>
      <c r="C397" s="110" t="s">
        <v>1048</v>
      </c>
      <c r="D397" s="111" t="s">
        <v>1041</v>
      </c>
      <c r="E397" s="111" t="s">
        <v>1042</v>
      </c>
      <c r="F397" s="112" t="s">
        <v>1041</v>
      </c>
      <c r="G397" s="112" t="s">
        <v>1042</v>
      </c>
      <c r="H397" s="114" t="s">
        <v>1061</v>
      </c>
      <c r="I397" s="86" t="s">
        <v>690</v>
      </c>
      <c r="J397" s="86" t="s">
        <v>13</v>
      </c>
    </row>
    <row r="398" spans="1:10" x14ac:dyDescent="0.25">
      <c r="A398" s="108" t="s">
        <v>1062</v>
      </c>
      <c r="B398" s="109">
        <v>3756000</v>
      </c>
      <c r="C398" s="110" t="s">
        <v>1048</v>
      </c>
      <c r="D398" s="111" t="s">
        <v>1063</v>
      </c>
      <c r="E398" s="111" t="s">
        <v>886</v>
      </c>
      <c r="F398" s="112" t="s">
        <v>1063</v>
      </c>
      <c r="G398" s="112" t="s">
        <v>886</v>
      </c>
      <c r="H398" s="113" t="s">
        <v>1064</v>
      </c>
      <c r="I398" s="86" t="s">
        <v>690</v>
      </c>
      <c r="J398" s="86" t="s">
        <v>13</v>
      </c>
    </row>
    <row r="399" spans="1:10" x14ac:dyDescent="0.25">
      <c r="A399" s="108" t="s">
        <v>1065</v>
      </c>
      <c r="B399" s="109">
        <v>2105848</v>
      </c>
      <c r="C399" s="110" t="s">
        <v>1048</v>
      </c>
      <c r="D399" s="111" t="s">
        <v>1066</v>
      </c>
      <c r="E399" s="111" t="s">
        <v>1042</v>
      </c>
      <c r="F399" s="112" t="s">
        <v>1066</v>
      </c>
      <c r="G399" s="112" t="s">
        <v>1042</v>
      </c>
      <c r="H399" s="114" t="s">
        <v>1067</v>
      </c>
      <c r="I399" s="86" t="s">
        <v>690</v>
      </c>
      <c r="J399" s="86" t="s">
        <v>13</v>
      </c>
    </row>
    <row r="400" spans="1:10" x14ac:dyDescent="0.25">
      <c r="A400" s="108" t="s">
        <v>1068</v>
      </c>
      <c r="B400" s="109">
        <v>1650000</v>
      </c>
      <c r="C400" s="116" t="s">
        <v>1048</v>
      </c>
      <c r="D400" s="111" t="s">
        <v>1069</v>
      </c>
      <c r="E400" s="111" t="s">
        <v>878</v>
      </c>
      <c r="F400" s="112" t="s">
        <v>1069</v>
      </c>
      <c r="G400" s="112" t="s">
        <v>878</v>
      </c>
      <c r="H400" s="113" t="s">
        <v>1070</v>
      </c>
      <c r="I400" s="86" t="s">
        <v>690</v>
      </c>
      <c r="J400" s="86" t="s">
        <v>13</v>
      </c>
    </row>
    <row r="401" spans="1:10" x14ac:dyDescent="0.25">
      <c r="A401" s="108" t="s">
        <v>1071</v>
      </c>
      <c r="B401" s="109">
        <v>1611083</v>
      </c>
      <c r="C401" s="110" t="s">
        <v>1048</v>
      </c>
      <c r="D401" s="111" t="s">
        <v>1063</v>
      </c>
      <c r="E401" s="111" t="s">
        <v>886</v>
      </c>
      <c r="F401" s="112" t="s">
        <v>1063</v>
      </c>
      <c r="G401" s="112" t="s">
        <v>886</v>
      </c>
      <c r="H401" s="113" t="s">
        <v>1072</v>
      </c>
      <c r="I401" s="86" t="s">
        <v>690</v>
      </c>
      <c r="J401" s="86" t="s">
        <v>13</v>
      </c>
    </row>
    <row r="402" spans="1:10" x14ac:dyDescent="0.25">
      <c r="A402" s="108" t="s">
        <v>1073</v>
      </c>
      <c r="B402" s="109">
        <v>10692000</v>
      </c>
      <c r="C402" s="110" t="s">
        <v>1074</v>
      </c>
      <c r="D402" s="111" t="s">
        <v>1075</v>
      </c>
      <c r="E402" s="111" t="s">
        <v>1042</v>
      </c>
      <c r="F402" s="112" t="s">
        <v>1076</v>
      </c>
      <c r="G402" s="112" t="s">
        <v>841</v>
      </c>
      <c r="H402" s="113" t="s">
        <v>1077</v>
      </c>
      <c r="I402" s="86" t="s">
        <v>699</v>
      </c>
      <c r="J402" s="86" t="s">
        <v>41</v>
      </c>
    </row>
    <row r="403" spans="1:10" x14ac:dyDescent="0.25">
      <c r="A403" s="108" t="s">
        <v>1078</v>
      </c>
      <c r="B403" s="109">
        <v>10187618</v>
      </c>
      <c r="C403" s="110" t="s">
        <v>1074</v>
      </c>
      <c r="D403" s="111" t="s">
        <v>1079</v>
      </c>
      <c r="E403" s="111" t="s">
        <v>886</v>
      </c>
      <c r="F403" s="112" t="s">
        <v>1079</v>
      </c>
      <c r="G403" s="112" t="s">
        <v>886</v>
      </c>
      <c r="H403" s="113" t="s">
        <v>1080</v>
      </c>
      <c r="I403" s="86" t="s">
        <v>699</v>
      </c>
      <c r="J403" s="86" t="s">
        <v>41</v>
      </c>
    </row>
    <row r="404" spans="1:10" x14ac:dyDescent="0.25">
      <c r="A404" s="108" t="s">
        <v>1081</v>
      </c>
      <c r="B404" s="109">
        <v>9831000</v>
      </c>
      <c r="C404" s="110" t="s">
        <v>1074</v>
      </c>
      <c r="D404" s="111" t="s">
        <v>1082</v>
      </c>
      <c r="E404" s="111" t="s">
        <v>846</v>
      </c>
      <c r="F404" s="112" t="s">
        <v>1082</v>
      </c>
      <c r="G404" s="112" t="s">
        <v>846</v>
      </c>
      <c r="H404" s="113" t="s">
        <v>1083</v>
      </c>
      <c r="I404" s="86" t="s">
        <v>690</v>
      </c>
      <c r="J404" s="86" t="s">
        <v>13</v>
      </c>
    </row>
    <row r="405" spans="1:10" x14ac:dyDescent="0.25">
      <c r="A405" s="108" t="s">
        <v>1084</v>
      </c>
      <c r="B405" s="109">
        <v>8100000</v>
      </c>
      <c r="C405" s="110" t="s">
        <v>1074</v>
      </c>
      <c r="D405" s="111" t="s">
        <v>1085</v>
      </c>
      <c r="E405" s="111" t="s">
        <v>1042</v>
      </c>
      <c r="F405" s="112" t="s">
        <v>1085</v>
      </c>
      <c r="G405" s="112" t="s">
        <v>1042</v>
      </c>
      <c r="H405" s="113" t="s">
        <v>1086</v>
      </c>
      <c r="I405" s="86" t="s">
        <v>699</v>
      </c>
      <c r="J405" s="86" t="s">
        <v>41</v>
      </c>
    </row>
    <row r="406" spans="1:10" x14ac:dyDescent="0.25">
      <c r="A406" s="108" t="s">
        <v>1087</v>
      </c>
      <c r="B406" s="109">
        <v>3375000</v>
      </c>
      <c r="C406" s="110" t="s">
        <v>1074</v>
      </c>
      <c r="D406" s="111" t="s">
        <v>1088</v>
      </c>
      <c r="E406" s="111" t="s">
        <v>927</v>
      </c>
      <c r="F406" s="112" t="s">
        <v>1088</v>
      </c>
      <c r="G406" s="112" t="s">
        <v>927</v>
      </c>
      <c r="H406" s="113" t="s">
        <v>1089</v>
      </c>
      <c r="I406" s="86" t="s">
        <v>699</v>
      </c>
      <c r="J406" s="86" t="s">
        <v>41</v>
      </c>
    </row>
    <row r="407" spans="1:10" x14ac:dyDescent="0.25">
      <c r="A407" s="108" t="s">
        <v>1090</v>
      </c>
      <c r="B407" s="109">
        <v>2707560</v>
      </c>
      <c r="C407" s="110" t="s">
        <v>1074</v>
      </c>
      <c r="D407" s="111" t="s">
        <v>1091</v>
      </c>
      <c r="E407" s="111" t="s">
        <v>846</v>
      </c>
      <c r="F407" s="112" t="s">
        <v>1091</v>
      </c>
      <c r="G407" s="112" t="s">
        <v>846</v>
      </c>
      <c r="H407" s="113" t="s">
        <v>1092</v>
      </c>
      <c r="I407" s="86" t="s">
        <v>699</v>
      </c>
      <c r="J407" s="86" t="s">
        <v>41</v>
      </c>
    </row>
    <row r="408" spans="1:10" x14ac:dyDescent="0.25">
      <c r="A408" s="108" t="s">
        <v>1093</v>
      </c>
      <c r="B408" s="109">
        <v>1249800</v>
      </c>
      <c r="C408" s="110" t="s">
        <v>1074</v>
      </c>
      <c r="D408" s="111" t="s">
        <v>1088</v>
      </c>
      <c r="E408" s="111" t="s">
        <v>927</v>
      </c>
      <c r="F408" s="112" t="s">
        <v>1088</v>
      </c>
      <c r="G408" s="112" t="s">
        <v>927</v>
      </c>
      <c r="H408" s="113" t="s">
        <v>1094</v>
      </c>
      <c r="I408" s="86" t="s">
        <v>699</v>
      </c>
      <c r="J408" s="86" t="s">
        <v>41</v>
      </c>
    </row>
    <row r="409" spans="1:10" x14ac:dyDescent="0.25">
      <c r="A409" s="108" t="s">
        <v>1090</v>
      </c>
      <c r="B409" s="109">
        <v>900000</v>
      </c>
      <c r="C409" s="110" t="s">
        <v>1074</v>
      </c>
      <c r="D409" s="111" t="s">
        <v>1095</v>
      </c>
      <c r="E409" s="111" t="s">
        <v>1096</v>
      </c>
      <c r="F409" s="112" t="s">
        <v>1095</v>
      </c>
      <c r="G409" s="112" t="s">
        <v>1096</v>
      </c>
      <c r="H409" s="113" t="s">
        <v>1097</v>
      </c>
      <c r="I409" s="86" t="s">
        <v>699</v>
      </c>
      <c r="J409" s="86" t="s">
        <v>41</v>
      </c>
    </row>
    <row r="410" spans="1:10" x14ac:dyDescent="0.25">
      <c r="A410" s="108" t="s">
        <v>1098</v>
      </c>
      <c r="B410" s="109">
        <v>750000</v>
      </c>
      <c r="C410" s="110" t="s">
        <v>1074</v>
      </c>
      <c r="D410" s="111" t="s">
        <v>1099</v>
      </c>
      <c r="E410" s="111" t="s">
        <v>911</v>
      </c>
      <c r="F410" s="112" t="s">
        <v>1099</v>
      </c>
      <c r="G410" s="112" t="s">
        <v>911</v>
      </c>
      <c r="H410" s="113" t="s">
        <v>1100</v>
      </c>
      <c r="I410" s="86" t="s">
        <v>699</v>
      </c>
      <c r="J410" s="86" t="s">
        <v>41</v>
      </c>
    </row>
    <row r="411" spans="1:10" x14ac:dyDescent="0.25">
      <c r="A411" s="108" t="s">
        <v>1081</v>
      </c>
      <c r="B411" s="109">
        <v>642000</v>
      </c>
      <c r="C411" s="110" t="s">
        <v>1074</v>
      </c>
      <c r="D411" s="111" t="s">
        <v>1101</v>
      </c>
      <c r="E411" s="111" t="s">
        <v>831</v>
      </c>
      <c r="F411" s="112" t="s">
        <v>1102</v>
      </c>
      <c r="G411" s="112" t="s">
        <v>831</v>
      </c>
      <c r="H411" s="113" t="s">
        <v>1103</v>
      </c>
      <c r="I411" s="86" t="s">
        <v>699</v>
      </c>
      <c r="J411" s="86" t="s">
        <v>41</v>
      </c>
    </row>
    <row r="412" spans="1:10" x14ac:dyDescent="0.25">
      <c r="A412" s="108" t="s">
        <v>1087</v>
      </c>
      <c r="B412" s="109">
        <v>525000</v>
      </c>
      <c r="C412" s="110" t="s">
        <v>1074</v>
      </c>
      <c r="D412" s="111" t="s">
        <v>1088</v>
      </c>
      <c r="E412" s="111" t="s">
        <v>927</v>
      </c>
      <c r="F412" s="112" t="s">
        <v>1088</v>
      </c>
      <c r="G412" s="112" t="s">
        <v>927</v>
      </c>
      <c r="H412" s="113" t="s">
        <v>1104</v>
      </c>
      <c r="I412" s="86" t="s">
        <v>699</v>
      </c>
      <c r="J412" s="86" t="s">
        <v>41</v>
      </c>
    </row>
    <row r="413" spans="1:10" x14ac:dyDescent="0.25">
      <c r="A413" s="108" t="s">
        <v>1105</v>
      </c>
      <c r="B413" s="109">
        <v>214500</v>
      </c>
      <c r="C413" s="110" t="s">
        <v>1106</v>
      </c>
      <c r="D413" s="111" t="s">
        <v>1107</v>
      </c>
      <c r="E413" s="111" t="s">
        <v>841</v>
      </c>
      <c r="F413" s="112" t="s">
        <v>1107</v>
      </c>
      <c r="G413" s="115" t="s">
        <v>841</v>
      </c>
      <c r="H413" s="113" t="s">
        <v>1108</v>
      </c>
      <c r="I413" s="86" t="s">
        <v>690</v>
      </c>
      <c r="J413" s="86" t="s">
        <v>13</v>
      </c>
    </row>
    <row r="414" spans="1:10" x14ac:dyDescent="0.25">
      <c r="A414" s="108" t="s">
        <v>1109</v>
      </c>
      <c r="B414" s="109">
        <v>303801</v>
      </c>
      <c r="C414" s="110" t="s">
        <v>1110</v>
      </c>
      <c r="D414" s="111" t="s">
        <v>1111</v>
      </c>
      <c r="E414" s="111" t="s">
        <v>1032</v>
      </c>
      <c r="F414" s="112" t="s">
        <v>1111</v>
      </c>
      <c r="G414" s="115" t="s">
        <v>1032</v>
      </c>
      <c r="H414" s="113" t="s">
        <v>1112</v>
      </c>
      <c r="I414" s="86" t="s">
        <v>690</v>
      </c>
      <c r="J414" s="86" t="s">
        <v>13</v>
      </c>
    </row>
    <row r="415" spans="1:10" x14ac:dyDescent="0.25">
      <c r="A415" s="108" t="s">
        <v>1113</v>
      </c>
      <c r="B415" s="109">
        <v>288600</v>
      </c>
      <c r="C415" s="110" t="s">
        <v>1110</v>
      </c>
      <c r="D415" s="111" t="s">
        <v>1114</v>
      </c>
      <c r="E415" s="111" t="s">
        <v>841</v>
      </c>
      <c r="F415" s="112" t="s">
        <v>1114</v>
      </c>
      <c r="G415" s="112" t="s">
        <v>841</v>
      </c>
      <c r="H415" s="113" t="s">
        <v>1115</v>
      </c>
      <c r="I415" s="86" t="s">
        <v>690</v>
      </c>
      <c r="J415" s="86" t="s">
        <v>13</v>
      </c>
    </row>
    <row r="416" spans="1:10" x14ac:dyDescent="0.25">
      <c r="A416" s="108" t="s">
        <v>1116</v>
      </c>
      <c r="B416" s="109">
        <v>91350000</v>
      </c>
      <c r="C416" s="110" t="s">
        <v>1117</v>
      </c>
      <c r="D416" s="111" t="s">
        <v>1118</v>
      </c>
      <c r="E416" s="111" t="s">
        <v>841</v>
      </c>
      <c r="F416" s="112" t="s">
        <v>1118</v>
      </c>
      <c r="G416" s="112" t="s">
        <v>841</v>
      </c>
      <c r="H416" s="113" t="s">
        <v>1119</v>
      </c>
      <c r="I416" s="86" t="s">
        <v>690</v>
      </c>
      <c r="J416" s="86" t="s">
        <v>13</v>
      </c>
    </row>
    <row r="417" spans="1:10" x14ac:dyDescent="0.25">
      <c r="A417" s="108" t="s">
        <v>1120</v>
      </c>
      <c r="B417" s="109">
        <v>50730000</v>
      </c>
      <c r="C417" s="110" t="s">
        <v>1117</v>
      </c>
      <c r="D417" s="111" t="s">
        <v>1121</v>
      </c>
      <c r="E417" s="111" t="s">
        <v>837</v>
      </c>
      <c r="F417" s="112" t="s">
        <v>1122</v>
      </c>
      <c r="G417" s="112" t="s">
        <v>986</v>
      </c>
      <c r="H417" s="113" t="s">
        <v>1123</v>
      </c>
      <c r="I417" s="86" t="s">
        <v>690</v>
      </c>
      <c r="J417" s="86" t="s">
        <v>13</v>
      </c>
    </row>
    <row r="418" spans="1:10" x14ac:dyDescent="0.25">
      <c r="A418" s="108" t="s">
        <v>1124</v>
      </c>
      <c r="B418" s="109">
        <v>43453309</v>
      </c>
      <c r="C418" s="110" t="s">
        <v>1117</v>
      </c>
      <c r="D418" s="111" t="s">
        <v>1125</v>
      </c>
      <c r="E418" s="111" t="s">
        <v>841</v>
      </c>
      <c r="F418" s="112" t="s">
        <v>1125</v>
      </c>
      <c r="G418" s="112" t="s">
        <v>841</v>
      </c>
      <c r="H418" s="113" t="s">
        <v>1126</v>
      </c>
      <c r="I418" s="86" t="s">
        <v>690</v>
      </c>
      <c r="J418" s="86" t="s">
        <v>13</v>
      </c>
    </row>
    <row r="419" spans="1:10" x14ac:dyDescent="0.25">
      <c r="A419" s="108" t="s">
        <v>1127</v>
      </c>
      <c r="B419" s="109">
        <v>37500000</v>
      </c>
      <c r="C419" s="110" t="s">
        <v>1117</v>
      </c>
      <c r="D419" s="111" t="s">
        <v>1125</v>
      </c>
      <c r="E419" s="111" t="s">
        <v>841</v>
      </c>
      <c r="F419" s="112" t="s">
        <v>1125</v>
      </c>
      <c r="G419" s="112" t="s">
        <v>841</v>
      </c>
      <c r="H419" s="113" t="s">
        <v>1128</v>
      </c>
      <c r="I419" s="86" t="s">
        <v>690</v>
      </c>
      <c r="J419" s="86" t="s">
        <v>13</v>
      </c>
    </row>
    <row r="420" spans="1:10" x14ac:dyDescent="0.25">
      <c r="A420" s="108" t="s">
        <v>1129</v>
      </c>
      <c r="B420" s="109">
        <v>34500000</v>
      </c>
      <c r="C420" s="110" t="s">
        <v>1117</v>
      </c>
      <c r="D420" s="111" t="s">
        <v>1130</v>
      </c>
      <c r="E420" s="111" t="s">
        <v>837</v>
      </c>
      <c r="F420" s="112" t="s">
        <v>1130</v>
      </c>
      <c r="G420" s="112" t="s">
        <v>837</v>
      </c>
      <c r="H420" s="114" t="s">
        <v>1131</v>
      </c>
      <c r="I420" s="86" t="s">
        <v>690</v>
      </c>
      <c r="J420" s="86" t="s">
        <v>13</v>
      </c>
    </row>
    <row r="421" spans="1:10" x14ac:dyDescent="0.25">
      <c r="A421" s="108" t="s">
        <v>1132</v>
      </c>
      <c r="B421" s="109">
        <v>27300000</v>
      </c>
      <c r="C421" s="110" t="s">
        <v>1117</v>
      </c>
      <c r="D421" s="111" t="s">
        <v>1025</v>
      </c>
      <c r="E421" s="111" t="s">
        <v>846</v>
      </c>
      <c r="F421" s="112" t="s">
        <v>1025</v>
      </c>
      <c r="G421" s="112" t="s">
        <v>846</v>
      </c>
      <c r="H421" s="113" t="s">
        <v>1133</v>
      </c>
      <c r="I421" s="86" t="s">
        <v>690</v>
      </c>
      <c r="J421" s="86" t="s">
        <v>13</v>
      </c>
    </row>
    <row r="422" spans="1:10" x14ac:dyDescent="0.25">
      <c r="A422" s="108" t="s">
        <v>1134</v>
      </c>
      <c r="B422" s="109">
        <v>17814621</v>
      </c>
      <c r="C422" s="110" t="s">
        <v>1117</v>
      </c>
      <c r="D422" s="111" t="s">
        <v>1135</v>
      </c>
      <c r="E422" s="111" t="s">
        <v>846</v>
      </c>
      <c r="F422" s="112" t="s">
        <v>1135</v>
      </c>
      <c r="G422" s="112" t="s">
        <v>846</v>
      </c>
      <c r="H422" s="114" t="s">
        <v>1136</v>
      </c>
      <c r="I422" s="86" t="s">
        <v>690</v>
      </c>
      <c r="J422" s="86" t="s">
        <v>13</v>
      </c>
    </row>
    <row r="423" spans="1:10" x14ac:dyDescent="0.25">
      <c r="A423" s="108" t="s">
        <v>1137</v>
      </c>
      <c r="B423" s="109">
        <v>16320000</v>
      </c>
      <c r="C423" s="110" t="s">
        <v>1117</v>
      </c>
      <c r="D423" s="111" t="s">
        <v>1138</v>
      </c>
      <c r="E423" s="111" t="s">
        <v>837</v>
      </c>
      <c r="F423" s="112" t="s">
        <v>1066</v>
      </c>
      <c r="G423" s="112" t="s">
        <v>1042</v>
      </c>
      <c r="H423" s="113" t="s">
        <v>1139</v>
      </c>
      <c r="I423" s="86" t="s">
        <v>690</v>
      </c>
      <c r="J423" s="86" t="s">
        <v>13</v>
      </c>
    </row>
    <row r="424" spans="1:10" x14ac:dyDescent="0.25">
      <c r="A424" s="108" t="s">
        <v>1140</v>
      </c>
      <c r="B424" s="109">
        <v>12600000</v>
      </c>
      <c r="C424" s="110" t="s">
        <v>1117</v>
      </c>
      <c r="D424" s="111" t="s">
        <v>1141</v>
      </c>
      <c r="E424" s="111" t="s">
        <v>911</v>
      </c>
      <c r="F424" s="112" t="s">
        <v>1141</v>
      </c>
      <c r="G424" s="112" t="s">
        <v>911</v>
      </c>
      <c r="H424" s="113" t="s">
        <v>1142</v>
      </c>
      <c r="I424" s="86" t="s">
        <v>690</v>
      </c>
      <c r="J424" s="86" t="s">
        <v>13</v>
      </c>
    </row>
    <row r="425" spans="1:10" x14ac:dyDescent="0.25">
      <c r="A425" s="108" t="s">
        <v>1116</v>
      </c>
      <c r="B425" s="109">
        <v>10450200</v>
      </c>
      <c r="C425" s="110" t="s">
        <v>1117</v>
      </c>
      <c r="D425" s="111" t="s">
        <v>1118</v>
      </c>
      <c r="E425" s="111" t="s">
        <v>841</v>
      </c>
      <c r="F425" s="112" t="s">
        <v>1118</v>
      </c>
      <c r="G425" s="112" t="s">
        <v>841</v>
      </c>
      <c r="H425" s="113" t="s">
        <v>1119</v>
      </c>
      <c r="I425" s="86" t="s">
        <v>690</v>
      </c>
      <c r="J425" s="86" t="s">
        <v>13</v>
      </c>
    </row>
    <row r="426" spans="1:10" x14ac:dyDescent="0.25">
      <c r="A426" s="108" t="s">
        <v>1143</v>
      </c>
      <c r="B426" s="109">
        <v>5889149</v>
      </c>
      <c r="C426" s="110" t="s">
        <v>1117</v>
      </c>
      <c r="D426" s="111" t="s">
        <v>1144</v>
      </c>
      <c r="E426" s="111" t="s">
        <v>1145</v>
      </c>
      <c r="F426" s="112" t="s">
        <v>1144</v>
      </c>
      <c r="G426" s="112" t="s">
        <v>1145</v>
      </c>
      <c r="H426" s="113" t="s">
        <v>1146</v>
      </c>
      <c r="I426" s="86" t="s">
        <v>690</v>
      </c>
      <c r="J426" s="86" t="s">
        <v>13</v>
      </c>
    </row>
    <row r="427" spans="1:10" x14ac:dyDescent="0.25">
      <c r="A427" s="108" t="s">
        <v>1143</v>
      </c>
      <c r="B427" s="109">
        <v>3629998</v>
      </c>
      <c r="C427" s="110" t="s">
        <v>1117</v>
      </c>
      <c r="D427" s="111" t="s">
        <v>1041</v>
      </c>
      <c r="E427" s="111" t="s">
        <v>1042</v>
      </c>
      <c r="F427" s="112" t="s">
        <v>1041</v>
      </c>
      <c r="G427" s="112" t="s">
        <v>1042</v>
      </c>
      <c r="H427" s="113" t="s">
        <v>1146</v>
      </c>
      <c r="I427" s="86" t="s">
        <v>690</v>
      </c>
      <c r="J427" s="86" t="s">
        <v>13</v>
      </c>
    </row>
    <row r="428" spans="1:10" x14ac:dyDescent="0.25">
      <c r="A428" s="108" t="s">
        <v>1134</v>
      </c>
      <c r="B428" s="109">
        <v>2220000</v>
      </c>
      <c r="C428" s="110" t="s">
        <v>1117</v>
      </c>
      <c r="D428" s="111" t="s">
        <v>1147</v>
      </c>
      <c r="E428" s="111" t="s">
        <v>837</v>
      </c>
      <c r="F428" s="112" t="s">
        <v>1147</v>
      </c>
      <c r="G428" s="112" t="s">
        <v>837</v>
      </c>
      <c r="H428" s="114" t="s">
        <v>1148</v>
      </c>
      <c r="I428" s="86" t="s">
        <v>690</v>
      </c>
      <c r="J428" s="86" t="s">
        <v>13</v>
      </c>
    </row>
    <row r="429" spans="1:10" x14ac:dyDescent="0.25">
      <c r="A429" s="108" t="s">
        <v>1149</v>
      </c>
      <c r="B429" s="109">
        <v>2044500</v>
      </c>
      <c r="C429" s="110" t="s">
        <v>1117</v>
      </c>
      <c r="D429" s="111" t="s">
        <v>1150</v>
      </c>
      <c r="E429" s="111" t="s">
        <v>1151</v>
      </c>
      <c r="F429" s="112" t="s">
        <v>1150</v>
      </c>
      <c r="G429" s="112" t="s">
        <v>1151</v>
      </c>
      <c r="H429" s="113" t="s">
        <v>1152</v>
      </c>
      <c r="I429" s="86" t="s">
        <v>690</v>
      </c>
      <c r="J429" s="86" t="s">
        <v>13</v>
      </c>
    </row>
    <row r="430" spans="1:10" x14ac:dyDescent="0.25">
      <c r="A430" s="108" t="s">
        <v>1153</v>
      </c>
      <c r="B430" s="109">
        <v>1068986</v>
      </c>
      <c r="C430" s="110" t="s">
        <v>1117</v>
      </c>
      <c r="D430" s="111" t="s">
        <v>1154</v>
      </c>
      <c r="E430" s="111" t="s">
        <v>1155</v>
      </c>
      <c r="F430" s="112" t="s">
        <v>1156</v>
      </c>
      <c r="G430" s="112" t="s">
        <v>1155</v>
      </c>
      <c r="H430" s="113" t="s">
        <v>1157</v>
      </c>
      <c r="I430" s="86" t="s">
        <v>690</v>
      </c>
      <c r="J430" s="86" t="s">
        <v>13</v>
      </c>
    </row>
    <row r="431" spans="1:10" x14ac:dyDescent="0.25">
      <c r="A431" s="108" t="s">
        <v>1158</v>
      </c>
      <c r="B431" s="109">
        <v>829020</v>
      </c>
      <c r="C431" s="110" t="s">
        <v>1117</v>
      </c>
      <c r="D431" s="111" t="s">
        <v>1159</v>
      </c>
      <c r="E431" s="111" t="s">
        <v>933</v>
      </c>
      <c r="F431" s="112" t="s">
        <v>1159</v>
      </c>
      <c r="G431" s="112" t="s">
        <v>933</v>
      </c>
      <c r="H431" s="113" t="s">
        <v>1160</v>
      </c>
      <c r="I431" s="86" t="s">
        <v>690</v>
      </c>
      <c r="J431" s="86" t="s">
        <v>13</v>
      </c>
    </row>
    <row r="432" spans="1:10" x14ac:dyDescent="0.25">
      <c r="A432" s="108" t="s">
        <v>1161</v>
      </c>
      <c r="B432" s="109">
        <v>267476</v>
      </c>
      <c r="C432" s="110" t="s">
        <v>1117</v>
      </c>
      <c r="D432" s="111" t="s">
        <v>1162</v>
      </c>
      <c r="E432" s="111" t="s">
        <v>886</v>
      </c>
      <c r="F432" s="112" t="s">
        <v>1162</v>
      </c>
      <c r="G432" s="112" t="s">
        <v>886</v>
      </c>
      <c r="H432" s="113" t="s">
        <v>1163</v>
      </c>
      <c r="I432" s="86" t="s">
        <v>690</v>
      </c>
      <c r="J432" s="86" t="s">
        <v>13</v>
      </c>
    </row>
    <row r="433" spans="1:10" x14ac:dyDescent="0.25">
      <c r="A433" s="108" t="s">
        <v>1161</v>
      </c>
      <c r="B433" s="109">
        <v>149100</v>
      </c>
      <c r="C433" s="110" t="s">
        <v>1117</v>
      </c>
      <c r="D433" s="111" t="s">
        <v>1164</v>
      </c>
      <c r="E433" s="111" t="s">
        <v>886</v>
      </c>
      <c r="F433" s="112" t="s">
        <v>1164</v>
      </c>
      <c r="G433" s="112" t="s">
        <v>886</v>
      </c>
      <c r="H433" s="113" t="s">
        <v>1165</v>
      </c>
      <c r="I433" s="86" t="s">
        <v>690</v>
      </c>
      <c r="J433" s="86" t="s">
        <v>13</v>
      </c>
    </row>
    <row r="434" spans="1:10" x14ac:dyDescent="0.25">
      <c r="A434" s="108" t="s">
        <v>1166</v>
      </c>
      <c r="B434" s="109">
        <v>28560000</v>
      </c>
      <c r="C434" s="110" t="s">
        <v>1167</v>
      </c>
      <c r="D434" s="111" t="s">
        <v>1168</v>
      </c>
      <c r="E434" s="111" t="s">
        <v>874</v>
      </c>
      <c r="F434" s="112" t="s">
        <v>1168</v>
      </c>
      <c r="G434" s="112" t="s">
        <v>874</v>
      </c>
      <c r="H434" s="114" t="s">
        <v>1169</v>
      </c>
      <c r="I434" s="86" t="s">
        <v>695</v>
      </c>
      <c r="J434" s="86" t="s">
        <v>11</v>
      </c>
    </row>
    <row r="435" spans="1:10" x14ac:dyDescent="0.25">
      <c r="A435" s="108" t="s">
        <v>1170</v>
      </c>
      <c r="B435" s="109">
        <v>16970145</v>
      </c>
      <c r="C435" s="110" t="s">
        <v>1167</v>
      </c>
      <c r="D435" s="111" t="s">
        <v>1171</v>
      </c>
      <c r="E435" s="111" t="s">
        <v>927</v>
      </c>
      <c r="F435" s="112" t="s">
        <v>1172</v>
      </c>
      <c r="G435" s="112" t="s">
        <v>846</v>
      </c>
      <c r="H435" s="114" t="s">
        <v>1173</v>
      </c>
      <c r="I435" s="86" t="s">
        <v>700</v>
      </c>
      <c r="J435" s="86" t="s">
        <v>15</v>
      </c>
    </row>
    <row r="436" spans="1:10" x14ac:dyDescent="0.25">
      <c r="A436" s="108" t="s">
        <v>1161</v>
      </c>
      <c r="B436" s="109">
        <v>1260000</v>
      </c>
      <c r="C436" s="110" t="s">
        <v>1167</v>
      </c>
      <c r="D436" s="111" t="s">
        <v>994</v>
      </c>
      <c r="E436" s="111" t="s">
        <v>995</v>
      </c>
      <c r="F436" s="112" t="s">
        <v>994</v>
      </c>
      <c r="G436" s="112" t="s">
        <v>995</v>
      </c>
      <c r="H436" s="113" t="s">
        <v>1174</v>
      </c>
      <c r="I436" s="86" t="s">
        <v>691</v>
      </c>
      <c r="J436" s="86" t="s">
        <v>35</v>
      </c>
    </row>
    <row r="437" spans="1:10" x14ac:dyDescent="0.25">
      <c r="A437" s="108" t="s">
        <v>1175</v>
      </c>
      <c r="B437" s="109">
        <v>21589200</v>
      </c>
      <c r="C437" s="110" t="s">
        <v>1176</v>
      </c>
      <c r="D437" s="111" t="s">
        <v>1177</v>
      </c>
      <c r="E437" s="111" t="s">
        <v>911</v>
      </c>
      <c r="F437" s="112" t="s">
        <v>1177</v>
      </c>
      <c r="G437" s="112" t="s">
        <v>911</v>
      </c>
      <c r="H437" s="114" t="s">
        <v>1178</v>
      </c>
      <c r="I437" s="86" t="s">
        <v>695</v>
      </c>
      <c r="J437" s="86" t="s">
        <v>11</v>
      </c>
    </row>
    <row r="438" spans="1:10" x14ac:dyDescent="0.25">
      <c r="A438" s="108" t="s">
        <v>1175</v>
      </c>
      <c r="B438" s="109">
        <v>8580600</v>
      </c>
      <c r="C438" s="110" t="s">
        <v>1176</v>
      </c>
      <c r="D438" s="111" t="s">
        <v>1177</v>
      </c>
      <c r="E438" s="111" t="s">
        <v>911</v>
      </c>
      <c r="F438" s="115" t="s">
        <v>1177</v>
      </c>
      <c r="G438" s="115" t="s">
        <v>911</v>
      </c>
      <c r="H438" s="114" t="s">
        <v>1179</v>
      </c>
      <c r="I438" s="86" t="s">
        <v>695</v>
      </c>
      <c r="J438" s="86" t="s">
        <v>11</v>
      </c>
    </row>
    <row r="439" spans="1:10" x14ac:dyDescent="0.25">
      <c r="A439" s="108" t="s">
        <v>1180</v>
      </c>
      <c r="B439" s="109">
        <v>8139510</v>
      </c>
      <c r="C439" s="110" t="s">
        <v>1176</v>
      </c>
      <c r="D439" s="111" t="s">
        <v>991</v>
      </c>
      <c r="E439" s="111" t="s">
        <v>911</v>
      </c>
      <c r="F439" s="112" t="s">
        <v>991</v>
      </c>
      <c r="G439" s="112" t="s">
        <v>911</v>
      </c>
      <c r="H439" s="113" t="s">
        <v>1181</v>
      </c>
      <c r="I439" s="86" t="s">
        <v>695</v>
      </c>
      <c r="J439" s="86" t="s">
        <v>11</v>
      </c>
    </row>
    <row r="440" spans="1:10" x14ac:dyDescent="0.25">
      <c r="A440" s="108" t="s">
        <v>1182</v>
      </c>
      <c r="B440" s="109">
        <v>5135241</v>
      </c>
      <c r="C440" s="110" t="s">
        <v>1176</v>
      </c>
      <c r="D440" s="111" t="s">
        <v>1183</v>
      </c>
      <c r="E440" s="111" t="s">
        <v>851</v>
      </c>
      <c r="F440" s="112" t="s">
        <v>1183</v>
      </c>
      <c r="G440" s="112" t="s">
        <v>851</v>
      </c>
      <c r="H440" s="114" t="s">
        <v>1184</v>
      </c>
      <c r="I440" s="86" t="s">
        <v>695</v>
      </c>
      <c r="J440" s="86" t="s">
        <v>11</v>
      </c>
    </row>
    <row r="441" spans="1:10" x14ac:dyDescent="0.25">
      <c r="A441" s="108" t="s">
        <v>1182</v>
      </c>
      <c r="B441" s="109">
        <v>3902921</v>
      </c>
      <c r="C441" s="110" t="s">
        <v>1176</v>
      </c>
      <c r="D441" s="111" t="s">
        <v>1185</v>
      </c>
      <c r="E441" s="111" t="s">
        <v>1096</v>
      </c>
      <c r="F441" s="112" t="s">
        <v>1185</v>
      </c>
      <c r="G441" s="112" t="s">
        <v>1096</v>
      </c>
      <c r="H441" s="114" t="s">
        <v>1186</v>
      </c>
      <c r="I441" s="86" t="s">
        <v>695</v>
      </c>
      <c r="J441" s="86" t="s">
        <v>11</v>
      </c>
    </row>
    <row r="442" spans="1:10" x14ac:dyDescent="0.25">
      <c r="A442" s="108" t="s">
        <v>1187</v>
      </c>
      <c r="B442" s="109">
        <v>3450900</v>
      </c>
      <c r="C442" s="110" t="s">
        <v>1176</v>
      </c>
      <c r="D442" s="111" t="s">
        <v>1188</v>
      </c>
      <c r="E442" s="111" t="s">
        <v>1096</v>
      </c>
      <c r="F442" s="112" t="s">
        <v>1189</v>
      </c>
      <c r="G442" s="112" t="s">
        <v>1052</v>
      </c>
      <c r="H442" s="113" t="s">
        <v>1190</v>
      </c>
      <c r="I442" s="86" t="s">
        <v>690</v>
      </c>
      <c r="J442" s="86" t="s">
        <v>13</v>
      </c>
    </row>
    <row r="443" spans="1:10" x14ac:dyDescent="0.25">
      <c r="A443" s="108" t="s">
        <v>1191</v>
      </c>
      <c r="B443" s="109">
        <v>22021500</v>
      </c>
      <c r="C443" s="110" t="s">
        <v>1192</v>
      </c>
      <c r="D443" s="111" t="s">
        <v>1193</v>
      </c>
      <c r="E443" s="111" t="s">
        <v>846</v>
      </c>
      <c r="F443" s="112" t="s">
        <v>1193</v>
      </c>
      <c r="G443" s="112" t="s">
        <v>846</v>
      </c>
      <c r="H443" s="113" t="s">
        <v>1194</v>
      </c>
      <c r="I443" s="86" t="s">
        <v>690</v>
      </c>
      <c r="J443" s="86" t="s">
        <v>13</v>
      </c>
    </row>
    <row r="444" spans="1:10" x14ac:dyDescent="0.25">
      <c r="A444" s="108" t="s">
        <v>1195</v>
      </c>
      <c r="B444" s="109">
        <v>21600000</v>
      </c>
      <c r="C444" s="110" t="s">
        <v>1192</v>
      </c>
      <c r="D444" s="111" t="s">
        <v>1196</v>
      </c>
      <c r="E444" s="111" t="s">
        <v>911</v>
      </c>
      <c r="F444" s="112" t="s">
        <v>1196</v>
      </c>
      <c r="G444" s="112" t="s">
        <v>911</v>
      </c>
      <c r="H444" s="114" t="s">
        <v>1197</v>
      </c>
      <c r="I444" s="86" t="s">
        <v>695</v>
      </c>
      <c r="J444" s="86" t="s">
        <v>11</v>
      </c>
    </row>
    <row r="445" spans="1:10" x14ac:dyDescent="0.25">
      <c r="A445" s="108" t="s">
        <v>1198</v>
      </c>
      <c r="B445" s="109">
        <v>16750500</v>
      </c>
      <c r="C445" s="110" t="s">
        <v>1192</v>
      </c>
      <c r="D445" s="111" t="s">
        <v>1185</v>
      </c>
      <c r="E445" s="111" t="s">
        <v>970</v>
      </c>
      <c r="F445" s="112" t="s">
        <v>1199</v>
      </c>
      <c r="G445" s="112" t="s">
        <v>970</v>
      </c>
      <c r="H445" s="114" t="s">
        <v>1200</v>
      </c>
      <c r="I445" s="86" t="s">
        <v>697</v>
      </c>
      <c r="J445" s="86" t="s">
        <v>42</v>
      </c>
    </row>
    <row r="446" spans="1:10" x14ac:dyDescent="0.25">
      <c r="A446" s="108" t="s">
        <v>1201</v>
      </c>
      <c r="B446" s="109">
        <v>7073316</v>
      </c>
      <c r="C446" s="110" t="s">
        <v>1192</v>
      </c>
      <c r="D446" s="111" t="s">
        <v>1202</v>
      </c>
      <c r="E446" s="111" t="s">
        <v>1203</v>
      </c>
      <c r="F446" s="115" t="s">
        <v>1041</v>
      </c>
      <c r="G446" s="115" t="s">
        <v>1042</v>
      </c>
      <c r="H446" s="113" t="s">
        <v>1204</v>
      </c>
      <c r="I446" s="86" t="s">
        <v>695</v>
      </c>
      <c r="J446" s="86" t="s">
        <v>11</v>
      </c>
    </row>
    <row r="447" spans="1:10" x14ac:dyDescent="0.25">
      <c r="A447" s="108" t="s">
        <v>1205</v>
      </c>
      <c r="B447" s="109">
        <v>5347464</v>
      </c>
      <c r="C447" s="110" t="s">
        <v>1192</v>
      </c>
      <c r="D447" s="111" t="s">
        <v>1206</v>
      </c>
      <c r="E447" s="111" t="s">
        <v>1096</v>
      </c>
      <c r="F447" s="112" t="s">
        <v>1206</v>
      </c>
      <c r="G447" s="112" t="s">
        <v>1096</v>
      </c>
      <c r="H447" s="113" t="s">
        <v>1207</v>
      </c>
      <c r="I447" s="86" t="s">
        <v>695</v>
      </c>
      <c r="J447" s="86" t="s">
        <v>11</v>
      </c>
    </row>
    <row r="448" spans="1:10" x14ac:dyDescent="0.25">
      <c r="A448" s="108" t="s">
        <v>1208</v>
      </c>
      <c r="B448" s="109">
        <v>4372800</v>
      </c>
      <c r="C448" s="110" t="s">
        <v>1192</v>
      </c>
      <c r="D448" s="111" t="s">
        <v>1209</v>
      </c>
      <c r="E448" s="111" t="s">
        <v>915</v>
      </c>
      <c r="F448" s="112" t="s">
        <v>1209</v>
      </c>
      <c r="G448" s="112" t="s">
        <v>915</v>
      </c>
      <c r="H448" s="113" t="s">
        <v>1210</v>
      </c>
      <c r="I448" s="86" t="s">
        <v>695</v>
      </c>
      <c r="J448" s="86" t="s">
        <v>11</v>
      </c>
    </row>
    <row r="449" spans="1:10" x14ac:dyDescent="0.25">
      <c r="A449" s="108" t="s">
        <v>1187</v>
      </c>
      <c r="B449" s="109">
        <v>4331700</v>
      </c>
      <c r="C449" s="110" t="s">
        <v>1192</v>
      </c>
      <c r="D449" s="111" t="s">
        <v>1211</v>
      </c>
      <c r="E449" s="111" t="s">
        <v>861</v>
      </c>
      <c r="F449" s="112" t="s">
        <v>1189</v>
      </c>
      <c r="G449" s="112" t="s">
        <v>1052</v>
      </c>
      <c r="H449" s="113" t="s">
        <v>1212</v>
      </c>
      <c r="I449" s="86" t="s">
        <v>695</v>
      </c>
      <c r="J449" s="86" t="s">
        <v>11</v>
      </c>
    </row>
    <row r="450" spans="1:10" x14ac:dyDescent="0.25">
      <c r="A450" s="108" t="s">
        <v>1205</v>
      </c>
      <c r="B450" s="109">
        <v>3654096</v>
      </c>
      <c r="C450" s="110" t="s">
        <v>1192</v>
      </c>
      <c r="D450" s="111" t="s">
        <v>1213</v>
      </c>
      <c r="E450" s="111" t="s">
        <v>835</v>
      </c>
      <c r="F450" s="112" t="s">
        <v>1206</v>
      </c>
      <c r="G450" s="112" t="s">
        <v>1096</v>
      </c>
      <c r="H450" s="113" t="s">
        <v>1214</v>
      </c>
      <c r="I450" s="86" t="s">
        <v>695</v>
      </c>
      <c r="J450" s="86" t="s">
        <v>11</v>
      </c>
    </row>
    <row r="451" spans="1:10" x14ac:dyDescent="0.25">
      <c r="A451" s="108" t="s">
        <v>1215</v>
      </c>
      <c r="B451" s="109">
        <v>3474269</v>
      </c>
      <c r="C451" s="110" t="s">
        <v>1192</v>
      </c>
      <c r="D451" s="111" t="s">
        <v>1216</v>
      </c>
      <c r="E451" s="111" t="s">
        <v>861</v>
      </c>
      <c r="F451" s="112" t="s">
        <v>1216</v>
      </c>
      <c r="G451" s="112" t="s">
        <v>861</v>
      </c>
      <c r="H451" s="113" t="s">
        <v>1217</v>
      </c>
      <c r="I451" s="86" t="s">
        <v>695</v>
      </c>
      <c r="J451" s="86" t="s">
        <v>11</v>
      </c>
    </row>
    <row r="452" spans="1:10" x14ac:dyDescent="0.25">
      <c r="A452" s="108" t="s">
        <v>988</v>
      </c>
      <c r="B452" s="109">
        <v>2725800</v>
      </c>
      <c r="C452" s="110" t="s">
        <v>1192</v>
      </c>
      <c r="D452" s="111" t="s">
        <v>1218</v>
      </c>
      <c r="E452" s="111" t="s">
        <v>861</v>
      </c>
      <c r="F452" s="112" t="s">
        <v>991</v>
      </c>
      <c r="G452" s="112" t="s">
        <v>933</v>
      </c>
      <c r="H452" s="113" t="s">
        <v>1219</v>
      </c>
      <c r="I452" s="86" t="s">
        <v>690</v>
      </c>
      <c r="J452" s="86" t="s">
        <v>13</v>
      </c>
    </row>
    <row r="453" spans="1:10" x14ac:dyDescent="0.25">
      <c r="A453" s="108" t="s">
        <v>1220</v>
      </c>
      <c r="B453" s="109">
        <v>2385494</v>
      </c>
      <c r="C453" s="110" t="s">
        <v>1192</v>
      </c>
      <c r="D453" s="111" t="s">
        <v>1221</v>
      </c>
      <c r="E453" s="111" t="s">
        <v>1036</v>
      </c>
      <c r="F453" s="112" t="s">
        <v>1221</v>
      </c>
      <c r="G453" s="112" t="s">
        <v>1036</v>
      </c>
      <c r="H453" s="113" t="s">
        <v>1222</v>
      </c>
      <c r="I453" s="86" t="s">
        <v>695</v>
      </c>
      <c r="J453" s="86" t="s">
        <v>11</v>
      </c>
    </row>
    <row r="454" spans="1:10" x14ac:dyDescent="0.25">
      <c r="A454" s="108" t="s">
        <v>1220</v>
      </c>
      <c r="B454" s="109">
        <v>1421852</v>
      </c>
      <c r="C454" s="110" t="s">
        <v>1192</v>
      </c>
      <c r="D454" s="111" t="s">
        <v>1223</v>
      </c>
      <c r="E454" s="111" t="s">
        <v>861</v>
      </c>
      <c r="F454" s="112" t="s">
        <v>1223</v>
      </c>
      <c r="G454" s="112" t="s">
        <v>861</v>
      </c>
      <c r="H454" s="113" t="s">
        <v>1224</v>
      </c>
      <c r="I454" s="86" t="s">
        <v>695</v>
      </c>
      <c r="J454" s="86" t="s">
        <v>11</v>
      </c>
    </row>
    <row r="455" spans="1:10" x14ac:dyDescent="0.25">
      <c r="A455" s="108" t="s">
        <v>1225</v>
      </c>
      <c r="B455" s="109">
        <v>28328379</v>
      </c>
      <c r="C455" s="110" t="s">
        <v>1226</v>
      </c>
      <c r="D455" s="111" t="s">
        <v>1227</v>
      </c>
      <c r="E455" s="111" t="s">
        <v>922</v>
      </c>
      <c r="F455" s="112" t="s">
        <v>1227</v>
      </c>
      <c r="G455" s="112" t="s">
        <v>922</v>
      </c>
      <c r="H455" s="113" t="s">
        <v>1228</v>
      </c>
      <c r="I455" s="86" t="s">
        <v>692</v>
      </c>
      <c r="J455" s="86" t="s">
        <v>14</v>
      </c>
    </row>
    <row r="456" spans="1:10" x14ac:dyDescent="0.25">
      <c r="A456" s="108" t="s">
        <v>1229</v>
      </c>
      <c r="B456" s="109">
        <v>22153500</v>
      </c>
      <c r="C456" s="110" t="s">
        <v>1226</v>
      </c>
      <c r="D456" s="111" t="s">
        <v>1230</v>
      </c>
      <c r="E456" s="111" t="s">
        <v>835</v>
      </c>
      <c r="F456" s="112" t="s">
        <v>1230</v>
      </c>
      <c r="G456" s="112" t="s">
        <v>835</v>
      </c>
      <c r="H456" s="113" t="s">
        <v>1231</v>
      </c>
      <c r="I456" s="86" t="s">
        <v>690</v>
      </c>
      <c r="J456" s="86" t="s">
        <v>13</v>
      </c>
    </row>
    <row r="457" spans="1:10" x14ac:dyDescent="0.25">
      <c r="A457" s="108" t="s">
        <v>1232</v>
      </c>
      <c r="B457" s="109">
        <v>12786000</v>
      </c>
      <c r="C457" s="110" t="s">
        <v>1226</v>
      </c>
      <c r="D457" s="111" t="s">
        <v>1227</v>
      </c>
      <c r="E457" s="111" t="s">
        <v>922</v>
      </c>
      <c r="F457" s="112" t="s">
        <v>1227</v>
      </c>
      <c r="G457" s="112" t="s">
        <v>922</v>
      </c>
      <c r="H457" s="114" t="s">
        <v>1233</v>
      </c>
      <c r="I457" s="86" t="s">
        <v>692</v>
      </c>
      <c r="J457" s="86" t="s">
        <v>14</v>
      </c>
    </row>
    <row r="458" spans="1:10" x14ac:dyDescent="0.25">
      <c r="A458" s="108" t="s">
        <v>1234</v>
      </c>
      <c r="B458" s="109">
        <v>12750000</v>
      </c>
      <c r="C458" s="110" t="s">
        <v>1226</v>
      </c>
      <c r="D458" s="111" t="s">
        <v>1235</v>
      </c>
      <c r="E458" s="111" t="s">
        <v>927</v>
      </c>
      <c r="F458" s="112" t="s">
        <v>1236</v>
      </c>
      <c r="G458" s="112" t="s">
        <v>927</v>
      </c>
      <c r="H458" s="113" t="s">
        <v>1237</v>
      </c>
      <c r="I458" s="86" t="s">
        <v>692</v>
      </c>
      <c r="J458" s="86" t="s">
        <v>14</v>
      </c>
    </row>
    <row r="459" spans="1:10" x14ac:dyDescent="0.25">
      <c r="A459" s="108" t="s">
        <v>1238</v>
      </c>
      <c r="B459" s="109">
        <v>11604440</v>
      </c>
      <c r="C459" s="110" t="s">
        <v>1226</v>
      </c>
      <c r="D459" s="111" t="s">
        <v>1239</v>
      </c>
      <c r="E459" s="111" t="s">
        <v>846</v>
      </c>
      <c r="F459" s="112" t="s">
        <v>1239</v>
      </c>
      <c r="G459" s="112" t="s">
        <v>927</v>
      </c>
      <c r="H459" s="114" t="s">
        <v>1240</v>
      </c>
      <c r="I459" s="86" t="s">
        <v>692</v>
      </c>
      <c r="J459" s="86" t="s">
        <v>14</v>
      </c>
    </row>
    <row r="460" spans="1:10" x14ac:dyDescent="0.25">
      <c r="A460" s="108" t="s">
        <v>1241</v>
      </c>
      <c r="B460" s="109">
        <v>5100000</v>
      </c>
      <c r="C460" s="110" t="s">
        <v>1226</v>
      </c>
      <c r="D460" s="111" t="s">
        <v>1242</v>
      </c>
      <c r="E460" s="111" t="s">
        <v>835</v>
      </c>
      <c r="F460" s="112" t="s">
        <v>1242</v>
      </c>
      <c r="G460" s="112" t="s">
        <v>835</v>
      </c>
      <c r="H460" s="113" t="s">
        <v>1243</v>
      </c>
      <c r="I460" s="86" t="s">
        <v>690</v>
      </c>
      <c r="J460" s="86" t="s">
        <v>13</v>
      </c>
    </row>
    <row r="461" spans="1:10" x14ac:dyDescent="0.25">
      <c r="A461" s="108" t="s">
        <v>1244</v>
      </c>
      <c r="B461" s="109">
        <v>4157400</v>
      </c>
      <c r="C461" s="110" t="s">
        <v>1226</v>
      </c>
      <c r="D461" s="111" t="s">
        <v>1245</v>
      </c>
      <c r="E461" s="111" t="s">
        <v>933</v>
      </c>
      <c r="F461" s="112" t="s">
        <v>1245</v>
      </c>
      <c r="G461" s="112" t="s">
        <v>933</v>
      </c>
      <c r="H461" s="113" t="s">
        <v>1246</v>
      </c>
      <c r="I461" s="86" t="s">
        <v>692</v>
      </c>
      <c r="J461" s="86" t="s">
        <v>14</v>
      </c>
    </row>
    <row r="462" spans="1:10" x14ac:dyDescent="0.25">
      <c r="A462" s="108" t="s">
        <v>1247</v>
      </c>
      <c r="B462" s="109">
        <v>4155000</v>
      </c>
      <c r="C462" s="110" t="s">
        <v>1226</v>
      </c>
      <c r="D462" s="111" t="s">
        <v>961</v>
      </c>
      <c r="E462" s="111" t="s">
        <v>861</v>
      </c>
      <c r="F462" s="112" t="s">
        <v>1245</v>
      </c>
      <c r="G462" s="112" t="s">
        <v>933</v>
      </c>
      <c r="H462" s="113" t="s">
        <v>1246</v>
      </c>
      <c r="I462" s="86" t="s">
        <v>692</v>
      </c>
      <c r="J462" s="86" t="s">
        <v>14</v>
      </c>
    </row>
    <row r="463" spans="1:10" x14ac:dyDescent="0.25">
      <c r="A463" s="108" t="s">
        <v>1248</v>
      </c>
      <c r="B463" s="109">
        <v>3000000</v>
      </c>
      <c r="C463" s="110" t="s">
        <v>1226</v>
      </c>
      <c r="D463" s="111" t="s">
        <v>1249</v>
      </c>
      <c r="E463" s="111" t="s">
        <v>1250</v>
      </c>
      <c r="F463" s="112" t="s">
        <v>1249</v>
      </c>
      <c r="G463" s="112" t="s">
        <v>1250</v>
      </c>
      <c r="H463" s="113" t="s">
        <v>1251</v>
      </c>
      <c r="I463" s="86" t="s">
        <v>692</v>
      </c>
      <c r="J463" s="86" t="s">
        <v>14</v>
      </c>
    </row>
    <row r="464" spans="1:10" x14ac:dyDescent="0.25">
      <c r="A464" s="108" t="s">
        <v>1252</v>
      </c>
      <c r="B464" s="109">
        <v>1774800</v>
      </c>
      <c r="C464" s="110" t="s">
        <v>1226</v>
      </c>
      <c r="D464" s="111" t="s">
        <v>1253</v>
      </c>
      <c r="E464" s="111" t="s">
        <v>970</v>
      </c>
      <c r="F464" s="112" t="s">
        <v>1254</v>
      </c>
      <c r="G464" s="112" t="s">
        <v>846</v>
      </c>
      <c r="H464" s="113" t="s">
        <v>1255</v>
      </c>
      <c r="I464" s="86" t="s">
        <v>692</v>
      </c>
      <c r="J464" s="86" t="s">
        <v>14</v>
      </c>
    </row>
    <row r="465" spans="1:10" x14ac:dyDescent="0.25">
      <c r="A465" s="108" t="s">
        <v>1256</v>
      </c>
      <c r="B465" s="109">
        <v>1665299</v>
      </c>
      <c r="C465" s="110" t="s">
        <v>1226</v>
      </c>
      <c r="D465" s="111" t="s">
        <v>1257</v>
      </c>
      <c r="E465" s="111" t="s">
        <v>947</v>
      </c>
      <c r="F465" s="112" t="s">
        <v>1257</v>
      </c>
      <c r="G465" s="112" t="s">
        <v>947</v>
      </c>
      <c r="H465" s="113" t="s">
        <v>1258</v>
      </c>
      <c r="I465" s="86" t="s">
        <v>690</v>
      </c>
      <c r="J465" s="86" t="s">
        <v>13</v>
      </c>
    </row>
    <row r="466" spans="1:10" x14ac:dyDescent="0.25">
      <c r="A466" s="108" t="s">
        <v>1259</v>
      </c>
      <c r="B466" s="109">
        <v>1350000</v>
      </c>
      <c r="C466" s="110" t="s">
        <v>1226</v>
      </c>
      <c r="D466" s="111" t="s">
        <v>1260</v>
      </c>
      <c r="E466" s="111" t="s">
        <v>846</v>
      </c>
      <c r="F466" s="112" t="s">
        <v>1260</v>
      </c>
      <c r="G466" s="112" t="s">
        <v>891</v>
      </c>
      <c r="H466" s="113" t="s">
        <v>1261</v>
      </c>
      <c r="I466" s="86" t="s">
        <v>692</v>
      </c>
      <c r="J466" s="86" t="s">
        <v>14</v>
      </c>
    </row>
    <row r="467" spans="1:10" x14ac:dyDescent="0.25">
      <c r="A467" s="108" t="s">
        <v>1262</v>
      </c>
      <c r="B467" s="109">
        <v>1301190</v>
      </c>
      <c r="C467" s="110" t="s">
        <v>1226</v>
      </c>
      <c r="D467" s="111" t="s">
        <v>1263</v>
      </c>
      <c r="E467" s="111" t="s">
        <v>846</v>
      </c>
      <c r="F467" s="112" t="s">
        <v>1263</v>
      </c>
      <c r="G467" s="112" t="s">
        <v>846</v>
      </c>
      <c r="H467" s="113" t="s">
        <v>1264</v>
      </c>
      <c r="I467" s="86" t="s">
        <v>692</v>
      </c>
      <c r="J467" s="86" t="s">
        <v>14</v>
      </c>
    </row>
    <row r="468" spans="1:10" x14ac:dyDescent="0.25">
      <c r="A468" s="108" t="s">
        <v>1265</v>
      </c>
      <c r="B468" s="109">
        <v>930810</v>
      </c>
      <c r="C468" s="110" t="s">
        <v>1226</v>
      </c>
      <c r="D468" s="111" t="s">
        <v>1266</v>
      </c>
      <c r="E468" s="111" t="s">
        <v>947</v>
      </c>
      <c r="F468" s="112" t="s">
        <v>1266</v>
      </c>
      <c r="G468" s="112" t="s">
        <v>947</v>
      </c>
      <c r="H468" s="114" t="s">
        <v>1267</v>
      </c>
      <c r="I468" s="86" t="s">
        <v>694</v>
      </c>
      <c r="J468" s="86" t="s">
        <v>10</v>
      </c>
    </row>
    <row r="469" spans="1:10" x14ac:dyDescent="0.25">
      <c r="A469" s="108" t="s">
        <v>945</v>
      </c>
      <c r="B469" s="109">
        <v>868500</v>
      </c>
      <c r="C469" s="110" t="s">
        <v>1226</v>
      </c>
      <c r="D469" s="111" t="s">
        <v>946</v>
      </c>
      <c r="E469" s="111" t="s">
        <v>947</v>
      </c>
      <c r="F469" s="112" t="s">
        <v>946</v>
      </c>
      <c r="G469" s="112" t="s">
        <v>947</v>
      </c>
      <c r="H469" s="113" t="s">
        <v>1268</v>
      </c>
      <c r="I469" s="86" t="s">
        <v>695</v>
      </c>
      <c r="J469" s="86" t="s">
        <v>11</v>
      </c>
    </row>
    <row r="470" spans="1:10" x14ac:dyDescent="0.25">
      <c r="A470" s="108" t="s">
        <v>1269</v>
      </c>
      <c r="B470" s="109">
        <v>480000</v>
      </c>
      <c r="C470" s="110" t="s">
        <v>1226</v>
      </c>
      <c r="D470" s="111" t="s">
        <v>1270</v>
      </c>
      <c r="E470" s="111" t="s">
        <v>837</v>
      </c>
      <c r="F470" s="112" t="s">
        <v>1271</v>
      </c>
      <c r="G470" s="112" t="s">
        <v>837</v>
      </c>
      <c r="H470" s="113" t="s">
        <v>1272</v>
      </c>
      <c r="I470" s="86" t="s">
        <v>695</v>
      </c>
      <c r="J470" s="86" t="s">
        <v>11</v>
      </c>
    </row>
    <row r="471" spans="1:10" x14ac:dyDescent="0.25">
      <c r="A471" s="108" t="s">
        <v>1273</v>
      </c>
      <c r="B471" s="109">
        <v>157500</v>
      </c>
      <c r="C471" s="110" t="s">
        <v>1226</v>
      </c>
      <c r="D471" s="111" t="s">
        <v>1185</v>
      </c>
      <c r="E471" s="111" t="s">
        <v>1274</v>
      </c>
      <c r="F471" s="112" t="s">
        <v>1185</v>
      </c>
      <c r="G471" s="112" t="s">
        <v>1274</v>
      </c>
      <c r="H471" s="113" t="s">
        <v>1275</v>
      </c>
      <c r="I471" s="86" t="s">
        <v>692</v>
      </c>
      <c r="J471" s="86" t="s">
        <v>14</v>
      </c>
    </row>
    <row r="473" spans="1:10" x14ac:dyDescent="0.25">
      <c r="A473" s="121" t="s">
        <v>715</v>
      </c>
      <c r="B473" s="121" t="s">
        <v>716</v>
      </c>
      <c r="C473" s="86" t="s">
        <v>1276</v>
      </c>
    </row>
    <row r="474" spans="1:10" x14ac:dyDescent="0.25">
      <c r="A474" s="61" t="s">
        <v>690</v>
      </c>
      <c r="B474" s="61" t="s">
        <v>13</v>
      </c>
      <c r="C474" s="89">
        <f t="shared" ref="C474:C484" si="81">SUMIFS($B$332:$B$471,$I$332:$I$471,A474)/SUM($B$332:$B$471)</f>
        <v>0.6618814743668382</v>
      </c>
    </row>
    <row r="475" spans="1:10" x14ac:dyDescent="0.25">
      <c r="A475" s="61" t="s">
        <v>691</v>
      </c>
      <c r="B475" s="61" t="s">
        <v>35</v>
      </c>
      <c r="C475" s="89">
        <f t="shared" si="81"/>
        <v>1.7782478268941946E-2</v>
      </c>
    </row>
    <row r="476" spans="1:10" x14ac:dyDescent="0.25">
      <c r="A476" s="61" t="s">
        <v>692</v>
      </c>
      <c r="B476" s="61" t="s">
        <v>14</v>
      </c>
      <c r="C476" s="89">
        <f t="shared" si="81"/>
        <v>0.11787782481068719</v>
      </c>
    </row>
    <row r="477" spans="1:10" x14ac:dyDescent="0.25">
      <c r="A477" s="61" t="s">
        <v>693</v>
      </c>
      <c r="B477" s="61" t="s">
        <v>17</v>
      </c>
      <c r="C477" s="89">
        <f t="shared" si="81"/>
        <v>1.5496109959526627E-3</v>
      </c>
    </row>
    <row r="478" spans="1:10" x14ac:dyDescent="0.25">
      <c r="A478" s="61" t="s">
        <v>694</v>
      </c>
      <c r="B478" s="61" t="s">
        <v>10</v>
      </c>
      <c r="C478" s="89">
        <f t="shared" si="81"/>
        <v>8.8664188451909693E-4</v>
      </c>
    </row>
    <row r="479" spans="1:10" x14ac:dyDescent="0.25">
      <c r="A479" s="61" t="s">
        <v>695</v>
      </c>
      <c r="B479" s="61" t="s">
        <v>11</v>
      </c>
      <c r="C479" s="89">
        <f t="shared" si="81"/>
        <v>7.8652416974080486E-2</v>
      </c>
    </row>
    <row r="480" spans="1:10" x14ac:dyDescent="0.25">
      <c r="A480" s="61" t="s">
        <v>696</v>
      </c>
      <c r="B480" s="61" t="s">
        <v>16</v>
      </c>
      <c r="C480" s="89">
        <f t="shared" si="81"/>
        <v>7.3297826254832332E-2</v>
      </c>
    </row>
    <row r="481" spans="1:46" x14ac:dyDescent="0.25">
      <c r="A481" s="61" t="s">
        <v>697</v>
      </c>
      <c r="B481" s="61" t="s">
        <v>42</v>
      </c>
      <c r="C481" s="89">
        <f t="shared" si="81"/>
        <v>1.1507289830772744E-2</v>
      </c>
    </row>
    <row r="482" spans="1:46" x14ac:dyDescent="0.25">
      <c r="A482" s="61" t="s">
        <v>698</v>
      </c>
      <c r="B482" s="61" t="s">
        <v>44</v>
      </c>
      <c r="C482" s="89">
        <f t="shared" si="81"/>
        <v>2.9316718497395945E-3</v>
      </c>
    </row>
    <row r="483" spans="1:46" x14ac:dyDescent="0.25">
      <c r="A483" s="61" t="s">
        <v>699</v>
      </c>
      <c r="B483" s="61" t="s">
        <v>41</v>
      </c>
      <c r="C483" s="89">
        <f t="shared" si="81"/>
        <v>2.3458757323451922E-2</v>
      </c>
    </row>
    <row r="484" spans="1:46" x14ac:dyDescent="0.25">
      <c r="A484" s="61" t="s">
        <v>700</v>
      </c>
      <c r="B484" s="61" t="s">
        <v>15</v>
      </c>
      <c r="C484" s="89">
        <f t="shared" si="81"/>
        <v>1.0174007440183873E-2</v>
      </c>
    </row>
    <row r="486" spans="1:46" x14ac:dyDescent="0.25">
      <c r="A486" s="122" t="s">
        <v>1277</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x14ac:dyDescent="0.25">
      <c r="A487" s="88" t="s">
        <v>1278</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x14ac:dyDescent="0.25">
      <c r="A488" s="86" t="s">
        <v>732</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x14ac:dyDescent="0.25">
      <c r="A489" s="86" t="s">
        <v>1279</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x14ac:dyDescent="0.25">
      <c r="A490" s="86" t="s">
        <v>1280</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x14ac:dyDescent="0.25">
      <c r="A491" s="86" t="s">
        <v>1281</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x14ac:dyDescent="0.25">
      <c r="A492" s="86" t="s">
        <v>1282</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x14ac:dyDescent="0.25">
      <c r="A493" s="86" t="s">
        <v>1283</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x14ac:dyDescent="0.25">
      <c r="A494" s="86" t="s">
        <v>1284</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x14ac:dyDescent="0.25">
      <c r="A495" s="86" t="s">
        <v>1285</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x14ac:dyDescent="0.25">
      <c r="A496" s="86" t="s">
        <v>1286</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x14ac:dyDescent="0.25">
      <c r="A497" s="86" t="s">
        <v>1287</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x14ac:dyDescent="0.25">
      <c r="A498" s="86" t="s">
        <v>1288</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x14ac:dyDescent="0.25">
      <c r="A499" s="86" t="s">
        <v>1289</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x14ac:dyDescent="0.25">
      <c r="A500" s="86" t="s">
        <v>1290</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x14ac:dyDescent="0.25">
      <c r="A501" s="86" t="s">
        <v>1291</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x14ac:dyDescent="0.25">
      <c r="A502" s="86" t="s">
        <v>1292</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x14ac:dyDescent="0.25">
      <c r="A503" s="86" t="s">
        <v>1293</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x14ac:dyDescent="0.25">
      <c r="A504" s="86" t="s">
        <v>1294</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x14ac:dyDescent="0.25">
      <c r="A505" s="86" t="s">
        <v>1295</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x14ac:dyDescent="0.25">
      <c r="A506" s="86" t="s">
        <v>1296</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x14ac:dyDescent="0.25">
      <c r="A507" s="86" t="s">
        <v>1297</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x14ac:dyDescent="0.25">
      <c r="A508" s="86" t="s">
        <v>1298</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x14ac:dyDescent="0.25">
      <c r="A509" s="86" t="s">
        <v>1299</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x14ac:dyDescent="0.25">
      <c r="A510" s="86" t="s">
        <v>1300</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x14ac:dyDescent="0.25">
      <c r="A511" s="86" t="s">
        <v>1301</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x14ac:dyDescent="0.25">
      <c r="A512" s="86" t="s">
        <v>1302</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x14ac:dyDescent="0.25">
      <c r="A513" s="86" t="s">
        <v>1303</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x14ac:dyDescent="0.25">
      <c r="A514" s="86" t="s">
        <v>1304</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x14ac:dyDescent="0.25">
      <c r="A515" s="86" t="s">
        <v>1305</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x14ac:dyDescent="0.25">
      <c r="A516" s="86" t="s">
        <v>1306</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x14ac:dyDescent="0.25">
      <c r="A517" s="86" t="s">
        <v>1307</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x14ac:dyDescent="0.25">
      <c r="A518" s="86" t="s">
        <v>1308</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x14ac:dyDescent="0.25">
      <c r="A519" s="86" t="s">
        <v>1309</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x14ac:dyDescent="0.25">
      <c r="A520" s="86" t="s">
        <v>1310</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x14ac:dyDescent="0.25">
      <c r="A521" s="86" t="s">
        <v>1311</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x14ac:dyDescent="0.25">
      <c r="A522" s="86" t="s">
        <v>1312</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x14ac:dyDescent="0.25">
      <c r="A523" s="86" t="s">
        <v>1313</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x14ac:dyDescent="0.25">
      <c r="A524" s="86" t="s">
        <v>1314</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x14ac:dyDescent="0.25">
      <c r="A525" s="86" t="s">
        <v>1315</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x14ac:dyDescent="0.25">
      <c r="A526" s="86" t="s">
        <v>1316</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x14ac:dyDescent="0.25">
      <c r="A527" s="86" t="s">
        <v>1317</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x14ac:dyDescent="0.25">
      <c r="A528" s="86" t="s">
        <v>1318</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x14ac:dyDescent="0.25">
      <c r="A529" s="86" t="s">
        <v>1319</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x14ac:dyDescent="0.25">
      <c r="A530" s="86" t="s">
        <v>1320</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workbookViewId="0">
      <selection activeCell="F43" sqref="F43"/>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647</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2</v>
      </c>
      <c r="B2">
        <f>'Rescale to Fit GDP Proj'!C58</f>
        <v>0</v>
      </c>
      <c r="C2">
        <f>'Rescale to Fit GDP Proj'!D58</f>
        <v>-1.1176675252313165E-7</v>
      </c>
      <c r="D2">
        <f>'Rescale to Fit GDP Proj'!E58*IFERROR((1+INDEX('IRA - Advanced Manufacturing'!C$174:C$184,MATCH(BPCiObIC!$A2,'IRA - Advanced Manufacturing'!$B$174:$B$184,0))),1)</f>
        <v>-1.351144756156354E-3</v>
      </c>
      <c r="E2">
        <f>'Rescale to Fit GDP Proj'!F58*IFERROR((1+INDEX('IRA - Advanced Manufacturing'!D$174:D$184,MATCH(BPCiObIC!$A2,'IRA - Advanced Manufacturing'!$B$174:$B$184,0))),1)</f>
        <v>9.1327311896364331E-3</v>
      </c>
      <c r="F2">
        <f>'Rescale to Fit GDP Proj'!G58*IFERROR((1+INDEX('IRA - Advanced Manufacturing'!E$174:E$184,MATCH(BPCiObIC!$A2,'IRA - Advanced Manufacturing'!$B$174:$B$184,0))),1)</f>
        <v>1.3396292555433637E-2</v>
      </c>
      <c r="G2">
        <f>'Rescale to Fit GDP Proj'!H58*IFERROR((1+INDEX('IRA - Advanced Manufacturing'!F$174:F$184,MATCH(BPCiObIC!$A2,'IRA - Advanced Manufacturing'!$B$174:$B$184,0))),1)</f>
        <v>1.5288029043628203E-2</v>
      </c>
      <c r="H2">
        <f>'Rescale to Fit GDP Proj'!I58*IFERROR((1+INDEX('IRA - Advanced Manufacturing'!G$174:G$184,MATCH(BPCiObIC!$A2,'IRA - Advanced Manufacturing'!$B$174:$B$184,0))),1)</f>
        <v>1.3409394355563977E-2</v>
      </c>
      <c r="I2">
        <f>'Rescale to Fit GDP Proj'!J58*IFERROR((1+INDEX('IRA - Advanced Manufacturing'!H$174:H$184,MATCH(BPCiObIC!$A2,'IRA - Advanced Manufacturing'!$B$174:$B$184,0))),1)</f>
        <v>1.1724967323022162E-2</v>
      </c>
      <c r="J2">
        <f>'Rescale to Fit GDP Proj'!K58*IFERROR((1+INDEX('IRA - Advanced Manufacturing'!I$174:I$184,MATCH(BPCiObIC!$A2,'IRA - Advanced Manufacturing'!$B$174:$B$184,0))),1)</f>
        <v>1.0145946781208788E-2</v>
      </c>
      <c r="K2">
        <f>'Rescale to Fit GDP Proj'!L58*IFERROR((1+INDEX('IRA - Advanced Manufacturing'!J$174:J$184,MATCH(BPCiObIC!$A2,'IRA - Advanced Manufacturing'!$B$174:$B$184,0))),1)</f>
        <v>8.9948669406765165E-3</v>
      </c>
      <c r="L2">
        <f>'Rescale to Fit GDP Proj'!M58*IFERROR((1+INDEX('IRA - Advanced Manufacturing'!K$174:K$184,MATCH(BPCiObIC!$A2,'IRA - Advanced Manufacturing'!$B$174:$B$184,0))),1)</f>
        <v>9.4495050668864985E-3</v>
      </c>
      <c r="M2">
        <f>'Rescale to Fit GDP Proj'!N58*IFERROR((1+INDEX('IRA - Advanced Manufacturing'!L$174:L$184,MATCH(BPCiObIC!$A2,'IRA - Advanced Manufacturing'!$B$174:$B$184,0))),1)</f>
        <v>9.4250511027641447E-3</v>
      </c>
      <c r="N2">
        <f>($M$2-'Rescale to Fit GDP Proj'!$N$58)+'Rescale to Fit GDP Proj'!O58</f>
        <v>8.9255192456237017E-3</v>
      </c>
      <c r="O2">
        <f>($M$2-'Rescale to Fit GDP Proj'!$N$58)+'Rescale to Fit GDP Proj'!P58</f>
        <v>7.4097627586356156E-3</v>
      </c>
      <c r="P2">
        <f>($M$2-'Rescale to Fit GDP Proj'!$N$58)+'Rescale to Fit GDP Proj'!Q58</f>
        <v>6.7130996550877758E-3</v>
      </c>
      <c r="Q2">
        <f>($M$2-'Rescale to Fit GDP Proj'!$N$58)+'Rescale to Fit GDP Proj'!R58</f>
        <v>5.716763180880804E-3</v>
      </c>
      <c r="R2">
        <f>($M$2-'Rescale to Fit GDP Proj'!$N$58)+'Rescale to Fit GDP Proj'!S58</f>
        <v>7.5760035587299863E-3</v>
      </c>
      <c r="S2">
        <f>($M$2-'Rescale to Fit GDP Proj'!$N$58)+'Rescale to Fit GDP Proj'!T58</f>
        <v>7.1536951294813881E-3</v>
      </c>
      <c r="T2">
        <f>($M$2-'Rescale to Fit GDP Proj'!$N$58)+'Rescale to Fit GDP Proj'!U58</f>
        <v>7.1459481307566122E-3</v>
      </c>
      <c r="U2">
        <f>($M$2-'Rescale to Fit GDP Proj'!$N$58)+'Rescale to Fit GDP Proj'!V58</f>
        <v>7.4916309583193752E-3</v>
      </c>
      <c r="V2">
        <f>($M$2-'Rescale to Fit GDP Proj'!$N$58)+'Rescale to Fit GDP Proj'!W58</f>
        <v>7.2285954080919743E-3</v>
      </c>
      <c r="W2">
        <f>($M$2-'Rescale to Fit GDP Proj'!$N$58)+'Rescale to Fit GDP Proj'!X58</f>
        <v>7.3706946374330297E-3</v>
      </c>
      <c r="X2">
        <f>($M$2-'Rescale to Fit GDP Proj'!$N$58)+'Rescale to Fit GDP Proj'!Y58</f>
        <v>7.0938733399760852E-3</v>
      </c>
      <c r="Y2">
        <f>($M$2-'Rescale to Fit GDP Proj'!$N$58)+'Rescale to Fit GDP Proj'!Z58</f>
        <v>6.4748791506016781E-3</v>
      </c>
      <c r="Z2">
        <f>($M$2-'Rescale to Fit GDP Proj'!$N$58)+'Rescale to Fit GDP Proj'!AA58</f>
        <v>6.5823967962771908E-3</v>
      </c>
      <c r="AA2">
        <f>($M$2-'Rescale to Fit GDP Proj'!$N$58)+'Rescale to Fit GDP Proj'!AB58</f>
        <v>6.4007589031328544E-3</v>
      </c>
      <c r="AB2">
        <f>($M$2-'Rescale to Fit GDP Proj'!$N$58)+'Rescale to Fit GDP Proj'!AC58</f>
        <v>6.336104189372832E-3</v>
      </c>
      <c r="AC2">
        <f>($M$2-'Rescale to Fit GDP Proj'!$N$58)+'Rescale to Fit GDP Proj'!AD58</f>
        <v>6.1202546767399378E-3</v>
      </c>
      <c r="AD2">
        <f>($M$2-'Rescale to Fit GDP Proj'!$N$58)+'Rescale to Fit GDP Proj'!AE58</f>
        <v>6.1772644825424531E-3</v>
      </c>
      <c r="AE2">
        <f>($M$2-'Rescale to Fit GDP Proj'!$N$58)+'Rescale to Fit GDP Proj'!AF58</f>
        <v>6.2089546805407627E-3</v>
      </c>
    </row>
    <row r="3" spans="1:31" x14ac:dyDescent="0.25">
      <c r="A3" s="2" t="s">
        <v>39</v>
      </c>
      <c r="B3">
        <f>'Rescale to Fit GDP Proj'!C59</f>
        <v>0</v>
      </c>
      <c r="C3">
        <f>'Rescale to Fit GDP Proj'!D59</f>
        <v>-1.7527630427501863E-2</v>
      </c>
      <c r="D3">
        <f>'Rescale to Fit GDP Proj'!E59*IFERROR((1+INDEX('IRA - Advanced Manufacturing'!C$174:C$184,MATCH(BPCiObIC!$A3,'IRA - Advanced Manufacturing'!$B$174:$B$184,0))),1)</f>
        <v>-5.5963094607880223E-2</v>
      </c>
      <c r="E3">
        <f>'Rescale to Fit GDP Proj'!F59*IFERROR((1+INDEX('IRA - Advanced Manufacturing'!D$174:D$184,MATCH(BPCiObIC!$A3,'IRA - Advanced Manufacturing'!$B$174:$B$184,0))),1)</f>
        <v>9.3166706721140774E-2</v>
      </c>
      <c r="F3">
        <f>'Rescale to Fit GDP Proj'!G59*IFERROR((1+INDEX('IRA - Advanced Manufacturing'!E$174:E$184,MATCH(BPCiObIC!$A3,'IRA - Advanced Manufacturing'!$B$174:$B$184,0))),1)</f>
        <v>-6.1190092334750167E-2</v>
      </c>
      <c r="G3">
        <f>'Rescale to Fit GDP Proj'!H59*IFERROR((1+INDEX('IRA - Advanced Manufacturing'!F$174:F$184,MATCH(BPCiObIC!$A3,'IRA - Advanced Manufacturing'!$B$174:$B$184,0))),1)</f>
        <v>-8.5239247521661107E-2</v>
      </c>
      <c r="H3">
        <f>'Rescale to Fit GDP Proj'!I59*IFERROR((1+INDEX('IRA - Advanced Manufacturing'!G$174:G$184,MATCH(BPCiObIC!$A3,'IRA - Advanced Manufacturing'!$B$174:$B$184,0))),1)</f>
        <v>-0.1035071251813294</v>
      </c>
      <c r="I3">
        <f>'Rescale to Fit GDP Proj'!J59*IFERROR((1+INDEX('IRA - Advanced Manufacturing'!H$174:H$184,MATCH(BPCiObIC!$A3,'IRA - Advanced Manufacturing'!$B$174:$B$184,0))),1)</f>
        <v>-0.10251284980011421</v>
      </c>
      <c r="J3">
        <f>'Rescale to Fit GDP Proj'!K59*IFERROR((1+INDEX('IRA - Advanced Manufacturing'!I$174:I$184,MATCH(BPCiObIC!$A3,'IRA - Advanced Manufacturing'!$B$174:$B$184,0))),1)</f>
        <v>-0.10738148265987921</v>
      </c>
      <c r="K3">
        <f>'Rescale to Fit GDP Proj'!L59*IFERROR((1+INDEX('IRA - Advanced Manufacturing'!J$174:J$184,MATCH(BPCiObIC!$A3,'IRA - Advanced Manufacturing'!$B$174:$B$184,0))),1)</f>
        <v>-4.9783164023049921E-2</v>
      </c>
      <c r="L3">
        <f>'Rescale to Fit GDP Proj'!M59*IFERROR((1+INDEX('IRA - Advanced Manufacturing'!K$174:K$184,MATCH(BPCiObIC!$A3,'IRA - Advanced Manufacturing'!$B$174:$B$184,0))),1)</f>
        <v>-4.4388871522350569E-3</v>
      </c>
      <c r="M3">
        <f>'Rescale to Fit GDP Proj'!N59*IFERROR((1+INDEX('IRA - Advanced Manufacturing'!L$174:L$184,MATCH(BPCiObIC!$A3,'IRA - Advanced Manufacturing'!$B$174:$B$184,0))),1)</f>
        <v>7.2218035669431042E-3</v>
      </c>
      <c r="N3">
        <f>($M$2-'Rescale to Fit GDP Proj'!$N$58)+'Rescale to Fit GDP Proj'!O59</f>
        <v>-4.3020138412619762E-3</v>
      </c>
      <c r="O3">
        <f>($M$2-'Rescale to Fit GDP Proj'!$N$58)+'Rescale to Fit GDP Proj'!P59</f>
        <v>-9.2047589229806038E-3</v>
      </c>
      <c r="P3">
        <f>($M$2-'Rescale to Fit GDP Proj'!$N$58)+'Rescale to Fit GDP Proj'!Q59</f>
        <v>7.5206977185110135E-3</v>
      </c>
      <c r="Q3">
        <f>($M$2-'Rescale to Fit GDP Proj'!$N$58)+'Rescale to Fit GDP Proj'!R59</f>
        <v>-1.1730021327311466E-2</v>
      </c>
      <c r="R3">
        <f>($M$2-'Rescale to Fit GDP Proj'!$N$58)+'Rescale to Fit GDP Proj'!S59</f>
        <v>-2.2596001269438375E-2</v>
      </c>
      <c r="S3">
        <f>($M$2-'Rescale to Fit GDP Proj'!$N$58)+'Rescale to Fit GDP Proj'!T59</f>
        <v>-1.6104941879342773E-2</v>
      </c>
      <c r="T3">
        <f>($M$2-'Rescale to Fit GDP Proj'!$N$58)+'Rescale to Fit GDP Proj'!U59</f>
        <v>-2.3760807867467457E-2</v>
      </c>
      <c r="U3">
        <f>($M$2-'Rescale to Fit GDP Proj'!$N$58)+'Rescale to Fit GDP Proj'!V59</f>
        <v>-1.4603475086201141E-2</v>
      </c>
      <c r="V3">
        <f>($M$2-'Rescale to Fit GDP Proj'!$N$58)+'Rescale to Fit GDP Proj'!W59</f>
        <v>8.2332761578047717E-4</v>
      </c>
      <c r="W3">
        <f>($M$2-'Rescale to Fit GDP Proj'!$N$58)+'Rescale to Fit GDP Proj'!X59</f>
        <v>1.8509631863989184E-3</v>
      </c>
      <c r="X3">
        <f>($M$2-'Rescale to Fit GDP Proj'!$N$58)+'Rescale to Fit GDP Proj'!Y59</f>
        <v>-1.3890789653756752E-2</v>
      </c>
      <c r="Y3">
        <f>($M$2-'Rescale to Fit GDP Proj'!$N$58)+'Rescale to Fit GDP Proj'!Z59</f>
        <v>-1.5890639095135606E-2</v>
      </c>
      <c r="Z3">
        <f>($M$2-'Rescale to Fit GDP Proj'!$N$58)+'Rescale to Fit GDP Proj'!AA59</f>
        <v>-1.1775490057819759E-2</v>
      </c>
      <c r="AA3">
        <f>($M$2-'Rescale to Fit GDP Proj'!$N$58)+'Rescale to Fit GDP Proj'!AB59</f>
        <v>-1.1202283267927222E-2</v>
      </c>
      <c r="AB3">
        <f>($M$2-'Rescale to Fit GDP Proj'!$N$58)+'Rescale to Fit GDP Proj'!AC59</f>
        <v>-5.3398758839659291E-3</v>
      </c>
      <c r="AC3">
        <f>($M$2-'Rescale to Fit GDP Proj'!$N$58)+'Rescale to Fit GDP Proj'!AD59</f>
        <v>-2.756819500870593E-3</v>
      </c>
      <c r="AD3">
        <f>($M$2-'Rescale to Fit GDP Proj'!$N$58)+'Rescale to Fit GDP Proj'!AE59</f>
        <v>-6.1108686163247224E-3</v>
      </c>
      <c r="AE3">
        <f>($M$2-'Rescale to Fit GDP Proj'!$N$58)+'Rescale to Fit GDP Proj'!AF59</f>
        <v>-1.4273166447079511E-2</v>
      </c>
    </row>
    <row r="4" spans="1:31" x14ac:dyDescent="0.25">
      <c r="A4" s="2" t="s">
        <v>40</v>
      </c>
      <c r="B4">
        <f>'Rescale to Fit GDP Proj'!C60</f>
        <v>0</v>
      </c>
      <c r="C4">
        <f>'Rescale to Fit GDP Proj'!D60</f>
        <v>3.1355829933379484E-3</v>
      </c>
      <c r="D4">
        <f>'Rescale to Fit GDP Proj'!E60*IFERROR((1+INDEX('IRA - Advanced Manufacturing'!C$174:C$184,MATCH(BPCiObIC!$A4,'IRA - Advanced Manufacturing'!$B$174:$B$184,0))),1)</f>
        <v>-2.7932862389056286E-2</v>
      </c>
      <c r="E4">
        <f>'Rescale to Fit GDP Proj'!F60*IFERROR((1+INDEX('IRA - Advanced Manufacturing'!D$174:D$184,MATCH(BPCiObIC!$A4,'IRA - Advanced Manufacturing'!$B$174:$B$184,0))),1)</f>
        <v>-2.7538351689491069E-4</v>
      </c>
      <c r="F4">
        <f>'Rescale to Fit GDP Proj'!G60*IFERROR((1+INDEX('IRA - Advanced Manufacturing'!E$174:E$184,MATCH(BPCiObIC!$A4,'IRA - Advanced Manufacturing'!$B$174:$B$184,0))),1)</f>
        <v>7.6435852604493362E-3</v>
      </c>
      <c r="G4">
        <f>'Rescale to Fit GDP Proj'!H60*IFERROR((1+INDEX('IRA - Advanced Manufacturing'!F$174:F$184,MATCH(BPCiObIC!$A4,'IRA - Advanced Manufacturing'!$B$174:$B$184,0))),1)</f>
        <v>1.3378753106103517E-2</v>
      </c>
      <c r="H4">
        <f>'Rescale to Fit GDP Proj'!I60*IFERROR((1+INDEX('IRA - Advanced Manufacturing'!G$174:G$184,MATCH(BPCiObIC!$A4,'IRA - Advanced Manufacturing'!$B$174:$B$184,0))),1)</f>
        <v>1.6767167366375706E-3</v>
      </c>
      <c r="I4">
        <f>'Rescale to Fit GDP Proj'!J60*IFERROR((1+INDEX('IRA - Advanced Manufacturing'!H$174:H$184,MATCH(BPCiObIC!$A4,'IRA - Advanced Manufacturing'!$B$174:$B$184,0))),1)</f>
        <v>8.1244305399892133E-3</v>
      </c>
      <c r="J4">
        <f>'Rescale to Fit GDP Proj'!K60*IFERROR((1+INDEX('IRA - Advanced Manufacturing'!I$174:I$184,MATCH(BPCiObIC!$A4,'IRA - Advanced Manufacturing'!$B$174:$B$184,0))),1)</f>
        <v>1.0173672263785521E-3</v>
      </c>
      <c r="K4">
        <f>'Rescale to Fit GDP Proj'!L60*IFERROR((1+INDEX('IRA - Advanced Manufacturing'!J$174:J$184,MATCH(BPCiObIC!$A4,'IRA - Advanced Manufacturing'!$B$174:$B$184,0))),1)</f>
        <v>4.9074833127989697E-3</v>
      </c>
      <c r="L4">
        <f>'Rescale to Fit GDP Proj'!M60*IFERROR((1+INDEX('IRA - Advanced Manufacturing'!K$174:K$184,MATCH(BPCiObIC!$A4,'IRA - Advanced Manufacturing'!$B$174:$B$184,0))),1)</f>
        <v>4.7181362805120211E-3</v>
      </c>
      <c r="M4">
        <f>'Rescale to Fit GDP Proj'!N60*IFERROR((1+INDEX('IRA - Advanced Manufacturing'!L$174:L$184,MATCH(BPCiObIC!$A4,'IRA - Advanced Manufacturing'!$B$174:$B$184,0))),1)</f>
        <v>9.7939751541981108E-3</v>
      </c>
      <c r="N4">
        <f>($M$2-'Rescale to Fit GDP Proj'!$N$58)+'Rescale to Fit GDP Proj'!O60</f>
        <v>9.6080751718246645E-3</v>
      </c>
      <c r="O4">
        <f>($M$2-'Rescale to Fit GDP Proj'!$N$58)+'Rescale to Fit GDP Proj'!P60</f>
        <v>6.633702562351098E-3</v>
      </c>
      <c r="P4">
        <f>($M$2-'Rescale to Fit GDP Proj'!$N$58)+'Rescale to Fit GDP Proj'!Q60</f>
        <v>3.28188424572172E-3</v>
      </c>
      <c r="Q4">
        <f>($M$2-'Rescale to Fit GDP Proj'!$N$58)+'Rescale to Fit GDP Proj'!R60</f>
        <v>4.2395808994429799E-3</v>
      </c>
      <c r="R4">
        <f>($M$2-'Rescale to Fit GDP Proj'!$N$58)+'Rescale to Fit GDP Proj'!S60</f>
        <v>4.9426445061489035E-3</v>
      </c>
      <c r="S4">
        <f>($M$2-'Rescale to Fit GDP Proj'!$N$58)+'Rescale to Fit GDP Proj'!T60</f>
        <v>1.960327360960577E-3</v>
      </c>
      <c r="T4">
        <f>($M$2-'Rescale to Fit GDP Proj'!$N$58)+'Rescale to Fit GDP Proj'!U60</f>
        <v>3.9935543698029321E-3</v>
      </c>
      <c r="U4">
        <f>($M$2-'Rescale to Fit GDP Proj'!$N$58)+'Rescale to Fit GDP Proj'!V60</f>
        <v>-1.4762952408784225E-3</v>
      </c>
      <c r="V4">
        <f>($M$2-'Rescale to Fit GDP Proj'!$N$58)+'Rescale to Fit GDP Proj'!W60</f>
        <v>-6.0048948991747546E-4</v>
      </c>
      <c r="W4">
        <f>($M$2-'Rescale to Fit GDP Proj'!$N$58)+'Rescale to Fit GDP Proj'!X60</f>
        <v>2.5960981146046264E-3</v>
      </c>
      <c r="X4">
        <f>($M$2-'Rescale to Fit GDP Proj'!$N$58)+'Rescale to Fit GDP Proj'!Y60</f>
        <v>4.9865537087397998E-3</v>
      </c>
      <c r="Y4">
        <f>($M$2-'Rescale to Fit GDP Proj'!$N$58)+'Rescale to Fit GDP Proj'!Z60</f>
        <v>5.046139575226781E-3</v>
      </c>
      <c r="Z4">
        <f>($M$2-'Rescale to Fit GDP Proj'!$N$58)+'Rescale to Fit GDP Proj'!AA60</f>
        <v>-1.6631131980766319E-4</v>
      </c>
      <c r="AA4">
        <f>($M$2-'Rescale to Fit GDP Proj'!$N$58)+'Rescale to Fit GDP Proj'!AB60</f>
        <v>3.2248783177884462E-3</v>
      </c>
      <c r="AB4">
        <f>($M$2-'Rescale to Fit GDP Proj'!$N$58)+'Rescale to Fit GDP Proj'!AC60</f>
        <v>-1.5101633545643691E-3</v>
      </c>
      <c r="AC4">
        <f>($M$2-'Rescale to Fit GDP Proj'!$N$58)+'Rescale to Fit GDP Proj'!AD60</f>
        <v>4.2949915700879211E-3</v>
      </c>
      <c r="AD4">
        <f>($M$2-'Rescale to Fit GDP Proj'!$N$58)+'Rescale to Fit GDP Proj'!AE60</f>
        <v>5.7468524885153239E-3</v>
      </c>
      <c r="AE4">
        <f>($M$2-'Rescale to Fit GDP Proj'!$N$58)+'Rescale to Fit GDP Proj'!AF60</f>
        <v>5.0993658006285468E-3</v>
      </c>
    </row>
    <row r="5" spans="1:31" x14ac:dyDescent="0.25">
      <c r="A5" s="2" t="s">
        <v>3</v>
      </c>
      <c r="B5">
        <f>'Rescale to Fit GDP Proj'!C61</f>
        <v>0</v>
      </c>
      <c r="C5">
        <f>'Rescale to Fit GDP Proj'!D61</f>
        <v>-2.8519755147467907E-4</v>
      </c>
      <c r="D5">
        <f>'Rescale to Fit GDP Proj'!E61*IFERROR((1+INDEX('IRA - Advanced Manufacturing'!C$174:C$184,MATCH(BPCiObIC!$A5,'IRA - Advanced Manufacturing'!$B$174:$B$184,0))),1)</f>
        <v>-2.4179187534780183E-2</v>
      </c>
      <c r="E5">
        <f>'Rescale to Fit GDP Proj'!F61*IFERROR((1+INDEX('IRA - Advanced Manufacturing'!D$174:D$184,MATCH(BPCiObIC!$A5,'IRA - Advanced Manufacturing'!$B$174:$B$184,0))),1)</f>
        <v>-2.2910666932793467E-2</v>
      </c>
      <c r="F5">
        <f>'Rescale to Fit GDP Proj'!G61*IFERROR((1+INDEX('IRA - Advanced Manufacturing'!E$174:E$184,MATCH(BPCiObIC!$A5,'IRA - Advanced Manufacturing'!$B$174:$B$184,0))),1)</f>
        <v>-1.3292478295761311E-2</v>
      </c>
      <c r="G5">
        <f>'Rescale to Fit GDP Proj'!H61*IFERROR((1+INDEX('IRA - Advanced Manufacturing'!F$174:F$184,MATCH(BPCiObIC!$A5,'IRA - Advanced Manufacturing'!$B$174:$B$184,0))),1)</f>
        <v>-1.4521471666863826E-2</v>
      </c>
      <c r="H5">
        <f>'Rescale to Fit GDP Proj'!I61*IFERROR((1+INDEX('IRA - Advanced Manufacturing'!G$174:G$184,MATCH(BPCiObIC!$A5,'IRA - Advanced Manufacturing'!$B$174:$B$184,0))),1)</f>
        <v>-1.9372167702049713E-2</v>
      </c>
      <c r="I5">
        <f>'Rescale to Fit GDP Proj'!J61*IFERROR((1+INDEX('IRA - Advanced Manufacturing'!H$174:H$184,MATCH(BPCiObIC!$A5,'IRA - Advanced Manufacturing'!$B$174:$B$184,0))),1)</f>
        <v>-1.2425211549937991E-2</v>
      </c>
      <c r="J5">
        <f>'Rescale to Fit GDP Proj'!K61*IFERROR((1+INDEX('IRA - Advanced Manufacturing'!I$174:I$184,MATCH(BPCiObIC!$A5,'IRA - Advanced Manufacturing'!$B$174:$B$184,0))),1)</f>
        <v>-5.0512093462868595E-3</v>
      </c>
      <c r="K5">
        <f>'Rescale to Fit GDP Proj'!L61*IFERROR((1+INDEX('IRA - Advanced Manufacturing'!J$174:J$184,MATCH(BPCiObIC!$A5,'IRA - Advanced Manufacturing'!$B$174:$B$184,0))),1)</f>
        <v>-5.4194633485430037E-3</v>
      </c>
      <c r="L5">
        <f>'Rescale to Fit GDP Proj'!M61*IFERROR((1+INDEX('IRA - Advanced Manufacturing'!K$174:K$184,MATCH(BPCiObIC!$A5,'IRA - Advanced Manufacturing'!$B$174:$B$184,0))),1)</f>
        <v>-6.3415016049479548E-3</v>
      </c>
      <c r="M5">
        <f>'Rescale to Fit GDP Proj'!N61*IFERROR((1+INDEX('IRA - Advanced Manufacturing'!L$174:L$184,MATCH(BPCiObIC!$A5,'IRA - Advanced Manufacturing'!$B$174:$B$184,0))),1)</f>
        <v>-3.6400882445635305E-3</v>
      </c>
      <c r="N5">
        <f>($M$2-'Rescale to Fit GDP Proj'!$N$58)+'Rescale to Fit GDP Proj'!O61</f>
        <v>-4.0329595596957498E-3</v>
      </c>
      <c r="O5">
        <f>($M$2-'Rescale to Fit GDP Proj'!$N$58)+'Rescale to Fit GDP Proj'!P61</f>
        <v>-6.1453933369325971E-3</v>
      </c>
      <c r="P5">
        <f>($M$2-'Rescale to Fit GDP Proj'!$N$58)+'Rescale to Fit GDP Proj'!Q61</f>
        <v>-1.7895090034672036E-3</v>
      </c>
      <c r="Q5">
        <f>($M$2-'Rescale to Fit GDP Proj'!$N$58)+'Rescale to Fit GDP Proj'!R61</f>
        <v>1.5046018407363136E-3</v>
      </c>
      <c r="R5">
        <f>($M$2-'Rescale to Fit GDP Proj'!$N$58)+'Rescale to Fit GDP Proj'!S61</f>
        <v>4.7467595774264735E-3</v>
      </c>
      <c r="S5">
        <f>($M$2-'Rescale to Fit GDP Proj'!$N$58)+'Rescale to Fit GDP Proj'!T61</f>
        <v>5.7900932141379639E-3</v>
      </c>
      <c r="T5">
        <f>($M$2-'Rescale to Fit GDP Proj'!$N$58)+'Rescale to Fit GDP Proj'!U61</f>
        <v>9.2203068163847161E-3</v>
      </c>
      <c r="U5">
        <f>($M$2-'Rescale to Fit GDP Proj'!$N$58)+'Rescale to Fit GDP Proj'!V61</f>
        <v>8.35253004873617E-3</v>
      </c>
      <c r="V5">
        <f>($M$2-'Rescale to Fit GDP Proj'!$N$58)+'Rescale to Fit GDP Proj'!W61</f>
        <v>9.2158020700585791E-3</v>
      </c>
      <c r="W5">
        <f>($M$2-'Rescale to Fit GDP Proj'!$N$58)+'Rescale to Fit GDP Proj'!X61</f>
        <v>9.2086419562976522E-3</v>
      </c>
      <c r="X5">
        <f>($M$2-'Rescale to Fit GDP Proj'!$N$58)+'Rescale to Fit GDP Proj'!Y61</f>
        <v>1.6677601965301877E-2</v>
      </c>
      <c r="Y5">
        <f>($M$2-'Rescale to Fit GDP Proj'!$N$58)+'Rescale to Fit GDP Proj'!Z61</f>
        <v>1.5098304067236985E-2</v>
      </c>
      <c r="Z5">
        <f>($M$2-'Rescale to Fit GDP Proj'!$N$58)+'Rescale to Fit GDP Proj'!AA61</f>
        <v>1.3838784079484403E-2</v>
      </c>
      <c r="AA5">
        <f>($M$2-'Rescale to Fit GDP Proj'!$N$58)+'Rescale to Fit GDP Proj'!AB61</f>
        <v>1.1914484045966182E-2</v>
      </c>
      <c r="AB5">
        <f>($M$2-'Rescale to Fit GDP Proj'!$N$58)+'Rescale to Fit GDP Proj'!AC61</f>
        <v>5.6781334217239831E-3</v>
      </c>
      <c r="AC5">
        <f>($M$2-'Rescale to Fit GDP Proj'!$N$58)+'Rescale to Fit GDP Proj'!AD61</f>
        <v>2.9949987819383401E-3</v>
      </c>
      <c r="AD5">
        <f>($M$2-'Rescale to Fit GDP Proj'!$N$58)+'Rescale to Fit GDP Proj'!AE61</f>
        <v>6.343582123671314E-3</v>
      </c>
      <c r="AE5">
        <f>($M$2-'Rescale to Fit GDP Proj'!$N$58)+'Rescale to Fit GDP Proj'!AF61</f>
        <v>1.235163836674414E-2</v>
      </c>
    </row>
    <row r="6" spans="1:31" x14ac:dyDescent="0.25">
      <c r="A6" s="2" t="s">
        <v>4</v>
      </c>
      <c r="B6">
        <f>'Rescale to Fit GDP Proj'!C62</f>
        <v>0</v>
      </c>
      <c r="C6">
        <f>'Rescale to Fit GDP Proj'!D62</f>
        <v>2.7665999999999993E-2</v>
      </c>
      <c r="D6">
        <f>'Rescale to Fit GDP Proj'!E62*IFERROR((1+INDEX('IRA - Advanced Manufacturing'!C$174:C$184,MATCH(BPCiObIC!$A6,'IRA - Advanced Manufacturing'!$B$174:$B$184,0))),1)</f>
        <v>2.7665999999999993E-2</v>
      </c>
      <c r="E6">
        <f>'Rescale to Fit GDP Proj'!F62*IFERROR((1+INDEX('IRA - Advanced Manufacturing'!D$174:D$184,MATCH(BPCiObIC!$A6,'IRA - Advanced Manufacturing'!$B$174:$B$184,0))),1)</f>
        <v>2.7665999999999993E-2</v>
      </c>
      <c r="F6">
        <f>'Rescale to Fit GDP Proj'!G62*IFERROR((1+INDEX('IRA - Advanced Manufacturing'!E$174:E$184,MATCH(BPCiObIC!$A6,'IRA - Advanced Manufacturing'!$B$174:$B$184,0))),1)</f>
        <v>2.7665999999999993E-2</v>
      </c>
      <c r="G6">
        <f>'Rescale to Fit GDP Proj'!H62*IFERROR((1+INDEX('IRA - Advanced Manufacturing'!F$174:F$184,MATCH(BPCiObIC!$A6,'IRA - Advanced Manufacturing'!$B$174:$B$184,0))),1)</f>
        <v>2.7665999999999993E-2</v>
      </c>
      <c r="H6">
        <f>'Rescale to Fit GDP Proj'!I62*IFERROR((1+INDEX('IRA - Advanced Manufacturing'!G$174:G$184,MATCH(BPCiObIC!$A6,'IRA - Advanced Manufacturing'!$B$174:$B$184,0))),1)</f>
        <v>2.7665999999999993E-2</v>
      </c>
      <c r="I6">
        <f>'Rescale to Fit GDP Proj'!J62*IFERROR((1+INDEX('IRA - Advanced Manufacturing'!H$174:H$184,MATCH(BPCiObIC!$A6,'IRA - Advanced Manufacturing'!$B$174:$B$184,0))),1)</f>
        <v>2.7665999999999993E-2</v>
      </c>
      <c r="J6">
        <f>'Rescale to Fit GDP Proj'!K62*IFERROR((1+INDEX('IRA - Advanced Manufacturing'!I$174:I$184,MATCH(BPCiObIC!$A6,'IRA - Advanced Manufacturing'!$B$174:$B$184,0))),1)</f>
        <v>2.7665999999999993E-2</v>
      </c>
      <c r="K6">
        <f>'Rescale to Fit GDP Proj'!L62*IFERROR((1+INDEX('IRA - Advanced Manufacturing'!J$174:J$184,MATCH(BPCiObIC!$A6,'IRA - Advanced Manufacturing'!$B$174:$B$184,0))),1)</f>
        <v>2.7665999999999993E-2</v>
      </c>
      <c r="L6">
        <f>'Rescale to Fit GDP Proj'!M62*IFERROR((1+INDEX('IRA - Advanced Manufacturing'!K$174:K$184,MATCH(BPCiObIC!$A6,'IRA - Advanced Manufacturing'!$B$174:$B$184,0))),1)</f>
        <v>2.7665999999999993E-2</v>
      </c>
      <c r="M6">
        <f>'Rescale to Fit GDP Proj'!N62*IFERROR((1+INDEX('IRA - Advanced Manufacturing'!L$174:L$184,MATCH(BPCiObIC!$A6,'IRA - Advanced Manufacturing'!$B$174:$B$184,0))),1)</f>
        <v>2.7665999999999993E-2</v>
      </c>
      <c r="N6">
        <f>($M$2-'Rescale to Fit GDP Proj'!$N$58)+'Rescale to Fit GDP Proj'!O62</f>
        <v>2.7665999999999993E-2</v>
      </c>
      <c r="O6">
        <f>($M$2-'Rescale to Fit GDP Proj'!$N$58)+'Rescale to Fit GDP Proj'!P62</f>
        <v>2.7665999999999993E-2</v>
      </c>
      <c r="P6">
        <f>($M$2-'Rescale to Fit GDP Proj'!$N$58)+'Rescale to Fit GDP Proj'!Q62</f>
        <v>2.7665999999999993E-2</v>
      </c>
      <c r="Q6">
        <f>($M$2-'Rescale to Fit GDP Proj'!$N$58)+'Rescale to Fit GDP Proj'!R62</f>
        <v>2.7665999999999993E-2</v>
      </c>
      <c r="R6">
        <f>($M$2-'Rescale to Fit GDP Proj'!$N$58)+'Rescale to Fit GDP Proj'!S62</f>
        <v>2.7665999999999993E-2</v>
      </c>
      <c r="S6">
        <f>($M$2-'Rescale to Fit GDP Proj'!$N$58)+'Rescale to Fit GDP Proj'!T62</f>
        <v>2.7665999999999993E-2</v>
      </c>
      <c r="T6">
        <f>($M$2-'Rescale to Fit GDP Proj'!$N$58)+'Rescale to Fit GDP Proj'!U62</f>
        <v>2.7665999999999993E-2</v>
      </c>
      <c r="U6">
        <f>($M$2-'Rescale to Fit GDP Proj'!$N$58)+'Rescale to Fit GDP Proj'!V62</f>
        <v>2.7665999999999993E-2</v>
      </c>
      <c r="V6">
        <f>($M$2-'Rescale to Fit GDP Proj'!$N$58)+'Rescale to Fit GDP Proj'!W62</f>
        <v>2.7665999999999993E-2</v>
      </c>
      <c r="W6">
        <f>($M$2-'Rescale to Fit GDP Proj'!$N$58)+'Rescale to Fit GDP Proj'!X62</f>
        <v>2.7665999999999993E-2</v>
      </c>
      <c r="X6">
        <f>($M$2-'Rescale to Fit GDP Proj'!$N$58)+'Rescale to Fit GDP Proj'!Y62</f>
        <v>2.7665999999999993E-2</v>
      </c>
      <c r="Y6">
        <f>($M$2-'Rescale to Fit GDP Proj'!$N$58)+'Rescale to Fit GDP Proj'!Z62</f>
        <v>2.7665999999999993E-2</v>
      </c>
      <c r="Z6">
        <f>($M$2-'Rescale to Fit GDP Proj'!$N$58)+'Rescale to Fit GDP Proj'!AA62</f>
        <v>2.7665999999999993E-2</v>
      </c>
      <c r="AA6">
        <f>($M$2-'Rescale to Fit GDP Proj'!$N$58)+'Rescale to Fit GDP Proj'!AB62</f>
        <v>2.7665999999999993E-2</v>
      </c>
      <c r="AB6">
        <f>($M$2-'Rescale to Fit GDP Proj'!$N$58)+'Rescale to Fit GDP Proj'!AC62</f>
        <v>2.7665999999999993E-2</v>
      </c>
      <c r="AC6">
        <f>($M$2-'Rescale to Fit GDP Proj'!$N$58)+'Rescale to Fit GDP Proj'!AD62</f>
        <v>2.7665999999999993E-2</v>
      </c>
      <c r="AD6">
        <f>($M$2-'Rescale to Fit GDP Proj'!$N$58)+'Rescale to Fit GDP Proj'!AE62</f>
        <v>2.7665999999999993E-2</v>
      </c>
      <c r="AE6">
        <f>($M$2-'Rescale to Fit GDP Proj'!$N$58)+'Rescale to Fit GDP Proj'!AF62</f>
        <v>2.7665999999999993E-2</v>
      </c>
    </row>
    <row r="7" spans="1:31" x14ac:dyDescent="0.25">
      <c r="A7" s="2" t="s">
        <v>5</v>
      </c>
      <c r="B7">
        <f>'Rescale to Fit GDP Proj'!C63</f>
        <v>0</v>
      </c>
      <c r="C7">
        <f>'Rescale to Fit GDP Proj'!D63</f>
        <v>-1.2463136070661631E-2</v>
      </c>
      <c r="D7">
        <f>'Rescale to Fit GDP Proj'!E63*IFERROR((1+INDEX('IRA - Advanced Manufacturing'!C$174:C$184,MATCH(BPCiObIC!$A7,'IRA - Advanced Manufacturing'!$B$174:$B$184,0))),1)</f>
        <v>1.5600730540306472E-2</v>
      </c>
      <c r="E7">
        <f>'Rescale to Fit GDP Proj'!F63*IFERROR((1+INDEX('IRA - Advanced Manufacturing'!D$174:D$184,MATCH(BPCiObIC!$A7,'IRA - Advanced Manufacturing'!$B$174:$B$184,0))),1)</f>
        <v>1.0035728714814878E-2</v>
      </c>
      <c r="F7">
        <f>'Rescale to Fit GDP Proj'!G63*IFERROR((1+INDEX('IRA - Advanced Manufacturing'!E$174:E$184,MATCH(BPCiObIC!$A7,'IRA - Advanced Manufacturing'!$B$174:$B$184,0))),1)</f>
        <v>9.2179804330815001E-3</v>
      </c>
      <c r="G7">
        <f>'Rescale to Fit GDP Proj'!H63*IFERROR((1+INDEX('IRA - Advanced Manufacturing'!F$174:F$184,MATCH(BPCiObIC!$A7,'IRA - Advanced Manufacturing'!$B$174:$B$184,0))),1)</f>
        <v>1.2898742714762445E-2</v>
      </c>
      <c r="H7">
        <f>'Rescale to Fit GDP Proj'!I63*IFERROR((1+INDEX('IRA - Advanced Manufacturing'!G$174:G$184,MATCH(BPCiObIC!$A7,'IRA - Advanced Manufacturing'!$B$174:$B$184,0))),1)</f>
        <v>1.4149095163342949E-2</v>
      </c>
      <c r="I7">
        <f>'Rescale to Fit GDP Proj'!J63*IFERROR((1+INDEX('IRA - Advanced Manufacturing'!H$174:H$184,MATCH(BPCiObIC!$A7,'IRA - Advanced Manufacturing'!$B$174:$B$184,0))),1)</f>
        <v>1.4043115956099314E-2</v>
      </c>
      <c r="J7">
        <f>'Rescale to Fit GDP Proj'!K63*IFERROR((1+INDEX('IRA - Advanced Manufacturing'!I$174:I$184,MATCH(BPCiObIC!$A7,'IRA - Advanced Manufacturing'!$B$174:$B$184,0))),1)</f>
        <v>1.2009641443108341E-2</v>
      </c>
      <c r="K7">
        <f>'Rescale to Fit GDP Proj'!L63*IFERROR((1+INDEX('IRA - Advanced Manufacturing'!J$174:J$184,MATCH(BPCiObIC!$A7,'IRA - Advanced Manufacturing'!$B$174:$B$184,0))),1)</f>
        <v>1.1759881819468567E-2</v>
      </c>
      <c r="L7">
        <f>'Rescale to Fit GDP Proj'!M63*IFERROR((1+INDEX('IRA - Advanced Manufacturing'!K$174:K$184,MATCH(BPCiObIC!$A7,'IRA - Advanced Manufacturing'!$B$174:$B$184,0))),1)</f>
        <v>1.2933221296125166E-2</v>
      </c>
      <c r="M7">
        <f>'Rescale to Fit GDP Proj'!N63*IFERROR((1+INDEX('IRA - Advanced Manufacturing'!L$174:L$184,MATCH(BPCiObIC!$A7,'IRA - Advanced Manufacturing'!$B$174:$B$184,0))),1)</f>
        <v>1.1139385189412005E-2</v>
      </c>
      <c r="N7">
        <f>($M$2-'Rescale to Fit GDP Proj'!$N$58)+'Rescale to Fit GDP Proj'!O63</f>
        <v>8.9925337133202887E-3</v>
      </c>
      <c r="O7">
        <f>($M$2-'Rescale to Fit GDP Proj'!$N$58)+'Rescale to Fit GDP Proj'!P63</f>
        <v>9.4682388286955691E-3</v>
      </c>
      <c r="P7">
        <f>($M$2-'Rescale to Fit GDP Proj'!$N$58)+'Rescale to Fit GDP Proj'!Q63</f>
        <v>1.0372901895221382E-2</v>
      </c>
      <c r="Q7">
        <f>($M$2-'Rescale to Fit GDP Proj'!$N$58)+'Rescale to Fit GDP Proj'!R63</f>
        <v>1.0839406918071162E-2</v>
      </c>
      <c r="R7">
        <f>($M$2-'Rescale to Fit GDP Proj'!$N$58)+'Rescale to Fit GDP Proj'!S63</f>
        <v>1.0422412469442062E-2</v>
      </c>
      <c r="S7">
        <f>($M$2-'Rescale to Fit GDP Proj'!$N$58)+'Rescale to Fit GDP Proj'!T63</f>
        <v>1.0462424486291933E-2</v>
      </c>
      <c r="T7">
        <f>($M$2-'Rescale to Fit GDP Proj'!$N$58)+'Rescale to Fit GDP Proj'!U63</f>
        <v>1.0722425223961852E-2</v>
      </c>
      <c r="U7">
        <f>($M$2-'Rescale to Fit GDP Proj'!$N$58)+'Rescale to Fit GDP Proj'!V63</f>
        <v>1.0600328516912715E-2</v>
      </c>
      <c r="V7">
        <f>($M$2-'Rescale to Fit GDP Proj'!$N$58)+'Rescale to Fit GDP Proj'!W63</f>
        <v>1.0196510895153074E-2</v>
      </c>
      <c r="W7">
        <f>($M$2-'Rescale to Fit GDP Proj'!$N$58)+'Rescale to Fit GDP Proj'!X63</f>
        <v>1.0638881547569288E-2</v>
      </c>
      <c r="X7">
        <f>($M$2-'Rescale to Fit GDP Proj'!$N$58)+'Rescale to Fit GDP Proj'!Y63</f>
        <v>1.0301133471732161E-2</v>
      </c>
      <c r="Y7">
        <f>($M$2-'Rescale to Fit GDP Proj'!$N$58)+'Rescale to Fit GDP Proj'!Z63</f>
        <v>1.0031565791011068E-2</v>
      </c>
      <c r="Z7">
        <f>($M$2-'Rescale to Fit GDP Proj'!$N$58)+'Rescale to Fit GDP Proj'!AA63</f>
        <v>9.8631337651723001E-3</v>
      </c>
      <c r="AA7">
        <f>($M$2-'Rescale to Fit GDP Proj'!$N$58)+'Rescale to Fit GDP Proj'!AB63</f>
        <v>9.3485819277131649E-3</v>
      </c>
      <c r="AB7">
        <f>($M$2-'Rescale to Fit GDP Proj'!$N$58)+'Rescale to Fit GDP Proj'!AC63</f>
        <v>9.3957905673998626E-3</v>
      </c>
      <c r="AC7">
        <f>($M$2-'Rescale to Fit GDP Proj'!$N$58)+'Rescale to Fit GDP Proj'!AD63</f>
        <v>9.4085840288950281E-3</v>
      </c>
      <c r="AD7">
        <f>($M$2-'Rescale to Fit GDP Proj'!$N$58)+'Rescale to Fit GDP Proj'!AE63</f>
        <v>9.3731390797313074E-3</v>
      </c>
      <c r="AE7">
        <f>($M$2-'Rescale to Fit GDP Proj'!$N$58)+'Rescale to Fit GDP Proj'!AF63</f>
        <v>9.2652576987369457E-3</v>
      </c>
    </row>
    <row r="8" spans="1:31" x14ac:dyDescent="0.25">
      <c r="A8" s="2" t="s">
        <v>6</v>
      </c>
      <c r="B8">
        <f>'Rescale to Fit GDP Proj'!C64</f>
        <v>0</v>
      </c>
      <c r="C8">
        <f>'Rescale to Fit GDP Proj'!D64</f>
        <v>-4.9111462171322448E-4</v>
      </c>
      <c r="D8">
        <f>'Rescale to Fit GDP Proj'!E64*IFERROR((1+INDEX('IRA - Advanced Manufacturing'!C$174:C$184,MATCH(BPCiObIC!$A8,'IRA - Advanced Manufacturing'!$B$174:$B$184,0))),1)</f>
        <v>-1.5291759005209545E-2</v>
      </c>
      <c r="E8">
        <f>'Rescale to Fit GDP Proj'!F64*IFERROR((1+INDEX('IRA - Advanced Manufacturing'!D$174:D$184,MATCH(BPCiObIC!$A8,'IRA - Advanced Manufacturing'!$B$174:$B$184,0))),1)</f>
        <v>-1.016174478068347E-2</v>
      </c>
      <c r="F8">
        <f>'Rescale to Fit GDP Proj'!G64*IFERROR((1+INDEX('IRA - Advanced Manufacturing'!E$174:E$184,MATCH(BPCiObIC!$A8,'IRA - Advanced Manufacturing'!$B$174:$B$184,0))),1)</f>
        <v>4.3146482214819338E-4</v>
      </c>
      <c r="G8">
        <f>'Rescale to Fit GDP Proj'!H64*IFERROR((1+INDEX('IRA - Advanced Manufacturing'!F$174:F$184,MATCH(BPCiObIC!$A8,'IRA - Advanced Manufacturing'!$B$174:$B$184,0))),1)</f>
        <v>1.8861179006834535E-2</v>
      </c>
      <c r="H8">
        <f>'Rescale to Fit GDP Proj'!I64*IFERROR((1+INDEX('IRA - Advanced Manufacturing'!G$174:G$184,MATCH(BPCiObIC!$A8,'IRA - Advanced Manufacturing'!$B$174:$B$184,0))),1)</f>
        <v>2.285464942719714E-2</v>
      </c>
      <c r="I8">
        <f>'Rescale to Fit GDP Proj'!J64*IFERROR((1+INDEX('IRA - Advanced Manufacturing'!H$174:H$184,MATCH(BPCiObIC!$A8,'IRA - Advanced Manufacturing'!$B$174:$B$184,0))),1)</f>
        <v>1.5633738108204877E-2</v>
      </c>
      <c r="J8">
        <f>'Rescale to Fit GDP Proj'!K64*IFERROR((1+INDEX('IRA - Advanced Manufacturing'!I$174:I$184,MATCH(BPCiObIC!$A8,'IRA - Advanced Manufacturing'!$B$174:$B$184,0))),1)</f>
        <v>6.6148158689388467E-3</v>
      </c>
      <c r="K8">
        <f>'Rescale to Fit GDP Proj'!L64*IFERROR((1+INDEX('IRA - Advanced Manufacturing'!J$174:J$184,MATCH(BPCiObIC!$A8,'IRA - Advanced Manufacturing'!$B$174:$B$184,0))),1)</f>
        <v>1.5438154404753086E-3</v>
      </c>
      <c r="L8">
        <f>'Rescale to Fit GDP Proj'!M64*IFERROR((1+INDEX('IRA - Advanced Manufacturing'!K$174:K$184,MATCH(BPCiObIC!$A8,'IRA - Advanced Manufacturing'!$B$174:$B$184,0))),1)</f>
        <v>4.4272973335657273E-3</v>
      </c>
      <c r="M8">
        <f>'Rescale to Fit GDP Proj'!N64*IFERROR((1+INDEX('IRA - Advanced Manufacturing'!L$174:L$184,MATCH(BPCiObIC!$A8,'IRA - Advanced Manufacturing'!$B$174:$B$184,0))),1)</f>
        <v>9.1903449354974361E-3</v>
      </c>
      <c r="N8">
        <f>($M$2-'Rescale to Fit GDP Proj'!$N$58)+'Rescale to Fit GDP Proj'!O64</f>
        <v>7.5654853176274732E-3</v>
      </c>
      <c r="O8">
        <f>($M$2-'Rescale to Fit GDP Proj'!$N$58)+'Rescale to Fit GDP Proj'!P64</f>
        <v>4.4542168755109749E-3</v>
      </c>
      <c r="P8">
        <f>($M$2-'Rescale to Fit GDP Proj'!$N$58)+'Rescale to Fit GDP Proj'!Q64</f>
        <v>1.5214206110259086E-3</v>
      </c>
      <c r="Q8">
        <f>($M$2-'Rescale to Fit GDP Proj'!$N$58)+'Rescale to Fit GDP Proj'!R64</f>
        <v>-1.1139696168862671E-3</v>
      </c>
      <c r="R8">
        <f>($M$2-'Rescale to Fit GDP Proj'!$N$58)+'Rescale to Fit GDP Proj'!S64</f>
        <v>-3.8268554496087193E-3</v>
      </c>
      <c r="S8">
        <f>($M$2-'Rescale to Fit GDP Proj'!$N$58)+'Rescale to Fit GDP Proj'!T64</f>
        <v>-5.9153771360735616E-3</v>
      </c>
      <c r="T8">
        <f>($M$2-'Rescale to Fit GDP Proj'!$N$58)+'Rescale to Fit GDP Proj'!U64</f>
        <v>-7.9561139076308861E-3</v>
      </c>
      <c r="U8">
        <f>($M$2-'Rescale to Fit GDP Proj'!$N$58)+'Rescale to Fit GDP Proj'!V64</f>
        <v>-5.1567775462385357E-3</v>
      </c>
      <c r="V8">
        <f>($M$2-'Rescale to Fit GDP Proj'!$N$58)+'Rescale to Fit GDP Proj'!W64</f>
        <v>-5.101284118080922E-3</v>
      </c>
      <c r="W8">
        <f>($M$2-'Rescale to Fit GDP Proj'!$N$58)+'Rescale to Fit GDP Proj'!X64</f>
        <v>-6.4406231054001881E-3</v>
      </c>
      <c r="X8">
        <f>($M$2-'Rescale to Fit GDP Proj'!$N$58)+'Rescale to Fit GDP Proj'!Y64</f>
        <v>-6.5242911363197573E-3</v>
      </c>
      <c r="Y8">
        <f>($M$2-'Rescale to Fit GDP Proj'!$N$58)+'Rescale to Fit GDP Proj'!Z64</f>
        <v>-8.6949173686372335E-3</v>
      </c>
      <c r="Z8">
        <f>($M$2-'Rescale to Fit GDP Proj'!$N$58)+'Rescale to Fit GDP Proj'!AA64</f>
        <v>-9.3854952547869006E-3</v>
      </c>
      <c r="AA8">
        <f>($M$2-'Rescale to Fit GDP Proj'!$N$58)+'Rescale to Fit GDP Proj'!AB64</f>
        <v>-8.308223826085346E-3</v>
      </c>
      <c r="AB8">
        <f>($M$2-'Rescale to Fit GDP Proj'!$N$58)+'Rescale to Fit GDP Proj'!AC64</f>
        <v>-7.3409171008541113E-3</v>
      </c>
      <c r="AC8">
        <f>($M$2-'Rescale to Fit GDP Proj'!$N$58)+'Rescale to Fit GDP Proj'!AD64</f>
        <v>-8.1107256377364705E-3</v>
      </c>
      <c r="AD8">
        <f>($M$2-'Rescale to Fit GDP Proj'!$N$58)+'Rescale to Fit GDP Proj'!AE64</f>
        <v>-8.8553465606447165E-3</v>
      </c>
      <c r="AE8">
        <f>($M$2-'Rescale to Fit GDP Proj'!$N$58)+'Rescale to Fit GDP Proj'!AF64</f>
        <v>-7.0890216139395485E-3</v>
      </c>
    </row>
    <row r="9" spans="1:31" x14ac:dyDescent="0.25">
      <c r="A9" s="2" t="s">
        <v>7</v>
      </c>
      <c r="B9">
        <f>'Rescale to Fit GDP Proj'!C65</f>
        <v>0</v>
      </c>
      <c r="C9">
        <f>'Rescale to Fit GDP Proj'!D65</f>
        <v>-6.4436017867348285E-3</v>
      </c>
      <c r="D9">
        <f>'Rescale to Fit GDP Proj'!E65*IFERROR((1+INDEX('IRA - Advanced Manufacturing'!C$174:C$184,MATCH(BPCiObIC!$A9,'IRA - Advanced Manufacturing'!$B$174:$B$184,0))),1)</f>
        <v>-9.1320585524731934E-2</v>
      </c>
      <c r="E9">
        <f>'Rescale to Fit GDP Proj'!F65*IFERROR((1+INDEX('IRA - Advanced Manufacturing'!D$174:D$184,MATCH(BPCiObIC!$A9,'IRA - Advanced Manufacturing'!$B$174:$B$184,0))),1)</f>
        <v>-2.6686380968049761E-2</v>
      </c>
      <c r="F9">
        <f>'Rescale to Fit GDP Proj'!G65*IFERROR((1+INDEX('IRA - Advanced Manufacturing'!E$174:E$184,MATCH(BPCiObIC!$A9,'IRA - Advanced Manufacturing'!$B$174:$B$184,0))),1)</f>
        <v>1.8734118664251009E-2</v>
      </c>
      <c r="G9">
        <f>'Rescale to Fit GDP Proj'!H65*IFERROR((1+INDEX('IRA - Advanced Manufacturing'!F$174:F$184,MATCH(BPCiObIC!$A9,'IRA - Advanced Manufacturing'!$B$174:$B$184,0))),1)</f>
        <v>-1.2793884024530439E-2</v>
      </c>
      <c r="H9">
        <f>'Rescale to Fit GDP Proj'!I65*IFERROR((1+INDEX('IRA - Advanced Manufacturing'!G$174:G$184,MATCH(BPCiObIC!$A9,'IRA - Advanced Manufacturing'!$B$174:$B$184,0))),1)</f>
        <v>-4.4872067806222575E-3</v>
      </c>
      <c r="I9">
        <f>'Rescale to Fit GDP Proj'!J65*IFERROR((1+INDEX('IRA - Advanced Manufacturing'!H$174:H$184,MATCH(BPCiObIC!$A9,'IRA - Advanced Manufacturing'!$B$174:$B$184,0))),1)</f>
        <v>1.3003257427932877E-2</v>
      </c>
      <c r="J9">
        <f>'Rescale to Fit GDP Proj'!K65*IFERROR((1+INDEX('IRA - Advanced Manufacturing'!I$174:I$184,MATCH(BPCiObIC!$A9,'IRA - Advanced Manufacturing'!$B$174:$B$184,0))),1)</f>
        <v>1.6913467856892166E-2</v>
      </c>
      <c r="K9">
        <f>'Rescale to Fit GDP Proj'!L65*IFERROR((1+INDEX('IRA - Advanced Manufacturing'!J$174:J$184,MATCH(BPCiObIC!$A9,'IRA - Advanced Manufacturing'!$B$174:$B$184,0))),1)</f>
        <v>7.600720328201113E-3</v>
      </c>
      <c r="L9">
        <f>'Rescale to Fit GDP Proj'!M65*IFERROR((1+INDEX('IRA - Advanced Manufacturing'!K$174:K$184,MATCH(BPCiObIC!$A9,'IRA - Advanced Manufacturing'!$B$174:$B$184,0))),1)</f>
        <v>3.7988388227362243E-3</v>
      </c>
      <c r="M9">
        <f>'Rescale to Fit GDP Proj'!N65*IFERROR((1+INDEX('IRA - Advanced Manufacturing'!L$174:L$184,MATCH(BPCiObIC!$A9,'IRA - Advanced Manufacturing'!$B$174:$B$184,0))),1)</f>
        <v>1.1840676289599993E-2</v>
      </c>
      <c r="N9">
        <f>($M$2-'Rescale to Fit GDP Proj'!$N$58)+'Rescale to Fit GDP Proj'!O65</f>
        <v>1.4192239254918379E-2</v>
      </c>
      <c r="O9">
        <f>($M$2-'Rescale to Fit GDP Proj'!$N$58)+'Rescale to Fit GDP Proj'!P65</f>
        <v>1.7041881182366773E-2</v>
      </c>
      <c r="P9">
        <f>($M$2-'Rescale to Fit GDP Proj'!$N$58)+'Rescale to Fit GDP Proj'!Q65</f>
        <v>9.2008150361878663E-3</v>
      </c>
      <c r="Q9">
        <f>($M$2-'Rescale to Fit GDP Proj'!$N$58)+'Rescale to Fit GDP Proj'!R65</f>
        <v>-3.1531637270027701E-3</v>
      </c>
      <c r="R9">
        <f>($M$2-'Rescale to Fit GDP Proj'!$N$58)+'Rescale to Fit GDP Proj'!S65</f>
        <v>4.9909695027390765E-3</v>
      </c>
      <c r="S9">
        <f>($M$2-'Rescale to Fit GDP Proj'!$N$58)+'Rescale to Fit GDP Proj'!T65</f>
        <v>3.4092660874322804E-3</v>
      </c>
      <c r="T9">
        <f>($M$2-'Rescale to Fit GDP Proj'!$N$58)+'Rescale to Fit GDP Proj'!U65</f>
        <v>5.1082886386212521E-3</v>
      </c>
      <c r="U9">
        <f>($M$2-'Rescale to Fit GDP Proj'!$N$58)+'Rescale to Fit GDP Proj'!V65</f>
        <v>7.8306178746015559E-3</v>
      </c>
      <c r="V9">
        <f>($M$2-'Rescale to Fit GDP Proj'!$N$58)+'Rescale to Fit GDP Proj'!W65</f>
        <v>1.1136497397777069E-2</v>
      </c>
      <c r="W9">
        <f>($M$2-'Rescale to Fit GDP Proj'!$N$58)+'Rescale to Fit GDP Proj'!X65</f>
        <v>8.9852470130329879E-3</v>
      </c>
      <c r="X9">
        <f>($M$2-'Rescale to Fit GDP Proj'!$N$58)+'Rescale to Fit GDP Proj'!Y65</f>
        <v>5.8519228091203999E-3</v>
      </c>
      <c r="Y9">
        <f>($M$2-'Rescale to Fit GDP Proj'!$N$58)+'Rescale to Fit GDP Proj'!Z65</f>
        <v>7.1294085400261636E-4</v>
      </c>
      <c r="Z9">
        <f>($M$2-'Rescale to Fit GDP Proj'!$N$58)+'Rescale to Fit GDP Proj'!AA65</f>
        <v>-5.8862962270255035E-3</v>
      </c>
      <c r="AA9">
        <f>($M$2-'Rescale to Fit GDP Proj'!$N$58)+'Rescale to Fit GDP Proj'!AB65</f>
        <v>-3.8262516813534026E-3</v>
      </c>
      <c r="AB9">
        <f>($M$2-'Rescale to Fit GDP Proj'!$N$58)+'Rescale to Fit GDP Proj'!AC65</f>
        <v>1.2653771973639085E-3</v>
      </c>
      <c r="AC9">
        <f>($M$2-'Rescale to Fit GDP Proj'!$N$58)+'Rescale to Fit GDP Proj'!AD65</f>
        <v>-2.0266054103891852E-3</v>
      </c>
      <c r="AD9">
        <f>($M$2-'Rescale to Fit GDP Proj'!$N$58)+'Rescale to Fit GDP Proj'!AE65</f>
        <v>8.2720217034418426E-4</v>
      </c>
      <c r="AE9">
        <f>($M$2-'Rescale to Fit GDP Proj'!$N$58)+'Rescale to Fit GDP Proj'!AF65</f>
        <v>1.0461092933475889E-2</v>
      </c>
    </row>
    <row r="10" spans="1:31" x14ac:dyDescent="0.25">
      <c r="A10" s="2" t="s">
        <v>8</v>
      </c>
      <c r="B10">
        <f>'Rescale to Fit GDP Proj'!C66</f>
        <v>0</v>
      </c>
      <c r="C10">
        <f>'Rescale to Fit GDP Proj'!D66</f>
        <v>3.4978912866429096E-2</v>
      </c>
      <c r="D10">
        <f>'Rescale to Fit GDP Proj'!E66*IFERROR((1+INDEX('IRA - Advanced Manufacturing'!C$174:C$184,MATCH(BPCiObIC!$A10,'IRA - Advanced Manufacturing'!$B$174:$B$184,0))),1)</f>
        <v>-2.2942396061906543E-2</v>
      </c>
      <c r="E10">
        <f>'Rescale to Fit GDP Proj'!F66*IFERROR((1+INDEX('IRA - Advanced Manufacturing'!D$174:D$184,MATCH(BPCiObIC!$A10,'IRA - Advanced Manufacturing'!$B$174:$B$184,0))),1)</f>
        <v>-2.2234640317225818E-2</v>
      </c>
      <c r="F10">
        <f>'Rescale to Fit GDP Proj'!G66*IFERROR((1+INDEX('IRA - Advanced Manufacturing'!E$174:E$184,MATCH(BPCiObIC!$A10,'IRA - Advanced Manufacturing'!$B$174:$B$184,0))),1)</f>
        <v>-1.4451533039088762E-3</v>
      </c>
      <c r="G10">
        <f>'Rescale to Fit GDP Proj'!H66*IFERROR((1+INDEX('IRA - Advanced Manufacturing'!F$174:F$184,MATCH(BPCiObIC!$A10,'IRA - Advanced Manufacturing'!$B$174:$B$184,0))),1)</f>
        <v>5.1444073245757449E-3</v>
      </c>
      <c r="H10">
        <f>'Rescale to Fit GDP Proj'!I66*IFERROR((1+INDEX('IRA - Advanced Manufacturing'!G$174:G$184,MATCH(BPCiObIC!$A10,'IRA - Advanced Manufacturing'!$B$174:$B$184,0))),1)</f>
        <v>6.1956362820958406E-3</v>
      </c>
      <c r="I10">
        <f>'Rescale to Fit GDP Proj'!J66*IFERROR((1+INDEX('IRA - Advanced Manufacturing'!H$174:H$184,MATCH(BPCiObIC!$A10,'IRA - Advanced Manufacturing'!$B$174:$B$184,0))),1)</f>
        <v>5.9704499016734053E-3</v>
      </c>
      <c r="J10">
        <f>'Rescale to Fit GDP Proj'!K66*IFERROR((1+INDEX('IRA - Advanced Manufacturing'!I$174:I$184,MATCH(BPCiObIC!$A10,'IRA - Advanced Manufacturing'!$B$174:$B$184,0))),1)</f>
        <v>5.2781964925690148E-3</v>
      </c>
      <c r="K10">
        <f>'Rescale to Fit GDP Proj'!L66*IFERROR((1+INDEX('IRA - Advanced Manufacturing'!J$174:J$184,MATCH(BPCiObIC!$A10,'IRA - Advanced Manufacturing'!$B$174:$B$184,0))),1)</f>
        <v>4.6418588737639974E-3</v>
      </c>
      <c r="L10">
        <f>'Rescale to Fit GDP Proj'!M66*IFERROR((1+INDEX('IRA - Advanced Manufacturing'!K$174:K$184,MATCH(BPCiObIC!$A10,'IRA - Advanced Manufacturing'!$B$174:$B$184,0))),1)</f>
        <v>7.0155427090759287E-3</v>
      </c>
      <c r="M10">
        <f>'Rescale to Fit GDP Proj'!N66*IFERROR((1+INDEX('IRA - Advanced Manufacturing'!L$174:L$184,MATCH(BPCiObIC!$A10,'IRA - Advanced Manufacturing'!$B$174:$B$184,0))),1)</f>
        <v>8.022599442253503E-3</v>
      </c>
      <c r="N10">
        <f>($M$2-'Rescale to Fit GDP Proj'!$N$58)+'Rescale to Fit GDP Proj'!O66</f>
        <v>6.6249080887970631E-3</v>
      </c>
      <c r="O10">
        <f>($M$2-'Rescale to Fit GDP Proj'!$N$58)+'Rescale to Fit GDP Proj'!P66</f>
        <v>7.0576137448537376E-3</v>
      </c>
      <c r="P10">
        <f>($M$2-'Rescale to Fit GDP Proj'!$N$58)+'Rescale to Fit GDP Proj'!Q66</f>
        <v>7.4492850937745549E-3</v>
      </c>
      <c r="Q10">
        <f>($M$2-'Rescale to Fit GDP Proj'!$N$58)+'Rescale to Fit GDP Proj'!R66</f>
        <v>5.6427000243567463E-3</v>
      </c>
      <c r="R10">
        <f>($M$2-'Rescale to Fit GDP Proj'!$N$58)+'Rescale to Fit GDP Proj'!S66</f>
        <v>6.3743214691685049E-3</v>
      </c>
      <c r="S10">
        <f>($M$2-'Rescale to Fit GDP Proj'!$N$58)+'Rescale to Fit GDP Proj'!T66</f>
        <v>5.3302812843256569E-3</v>
      </c>
      <c r="T10">
        <f>($M$2-'Rescale to Fit GDP Proj'!$N$58)+'Rescale to Fit GDP Proj'!U66</f>
        <v>5.7048173214100124E-3</v>
      </c>
      <c r="U10">
        <f>($M$2-'Rescale to Fit GDP Proj'!$N$58)+'Rescale to Fit GDP Proj'!V66</f>
        <v>6.0568375792226532E-3</v>
      </c>
      <c r="V10">
        <f>($M$2-'Rescale to Fit GDP Proj'!$N$58)+'Rescale to Fit GDP Proj'!W66</f>
        <v>5.5613882132536071E-3</v>
      </c>
      <c r="W10">
        <f>($M$2-'Rescale to Fit GDP Proj'!$N$58)+'Rescale to Fit GDP Proj'!X66</f>
        <v>6.044285168310422E-3</v>
      </c>
      <c r="X10">
        <f>($M$2-'Rescale to Fit GDP Proj'!$N$58)+'Rescale to Fit GDP Proj'!Y66</f>
        <v>5.0612501133041167E-3</v>
      </c>
      <c r="Y10">
        <f>($M$2-'Rescale to Fit GDP Proj'!$N$58)+'Rescale to Fit GDP Proj'!Z66</f>
        <v>3.2643846150916551E-3</v>
      </c>
      <c r="Z10">
        <f>($M$2-'Rescale to Fit GDP Proj'!$N$58)+'Rescale to Fit GDP Proj'!AA66</f>
        <v>2.0710964939540588E-3</v>
      </c>
      <c r="AA10">
        <f>($M$2-'Rescale to Fit GDP Proj'!$N$58)+'Rescale to Fit GDP Proj'!AB66</f>
        <v>4.1284221972227291E-3</v>
      </c>
      <c r="AB10">
        <f>($M$2-'Rescale to Fit GDP Proj'!$N$58)+'Rescale to Fit GDP Proj'!AC66</f>
        <v>6.2435042413655183E-3</v>
      </c>
      <c r="AC10">
        <f>($M$2-'Rescale to Fit GDP Proj'!$N$58)+'Rescale to Fit GDP Proj'!AD66</f>
        <v>2.5767789247811558E-3</v>
      </c>
      <c r="AD10">
        <f>($M$2-'Rescale to Fit GDP Proj'!$N$58)+'Rescale to Fit GDP Proj'!AE66</f>
        <v>3.4895377543552866E-3</v>
      </c>
      <c r="AE10">
        <f>($M$2-'Rescale to Fit GDP Proj'!$N$58)+'Rescale to Fit GDP Proj'!AF66</f>
        <v>7.1864950152973443E-3</v>
      </c>
    </row>
    <row r="11" spans="1:31" x14ac:dyDescent="0.25">
      <c r="A11" s="2" t="s">
        <v>9</v>
      </c>
      <c r="B11">
        <f>'Rescale to Fit GDP Proj'!C67</f>
        <v>0</v>
      </c>
      <c r="C11">
        <f>'Rescale to Fit GDP Proj'!D67</f>
        <v>3.5549761599716782E-2</v>
      </c>
      <c r="D11">
        <f>'Rescale to Fit GDP Proj'!E67*IFERROR((1+INDEX('IRA - Advanced Manufacturing'!C$174:C$184,MATCH(BPCiObIC!$A11,'IRA - Advanced Manufacturing'!$B$174:$B$184,0))),1)</f>
        <v>8.5422436141874045E-2</v>
      </c>
      <c r="E11">
        <f>'Rescale to Fit GDP Proj'!F67*IFERROR((1+INDEX('IRA - Advanced Manufacturing'!D$174:D$184,MATCH(BPCiObIC!$A11,'IRA - Advanced Manufacturing'!$B$174:$B$184,0))),1)</f>
        <v>-2.9162063235914689E-3</v>
      </c>
      <c r="F11">
        <f>'Rescale to Fit GDP Proj'!G67*IFERROR((1+INDEX('IRA - Advanced Manufacturing'!E$174:E$184,MATCH(BPCiObIC!$A11,'IRA - Advanced Manufacturing'!$B$174:$B$184,0))),1)</f>
        <v>-3.6921541704652942E-3</v>
      </c>
      <c r="G11">
        <f>'Rescale to Fit GDP Proj'!H67*IFERROR((1+INDEX('IRA - Advanced Manufacturing'!F$174:F$184,MATCH(BPCiObIC!$A11,'IRA - Advanced Manufacturing'!$B$174:$B$184,0))),1)</f>
        <v>-4.4459641489246358E-3</v>
      </c>
      <c r="H11">
        <f>'Rescale to Fit GDP Proj'!I67*IFERROR((1+INDEX('IRA - Advanced Manufacturing'!G$174:G$184,MATCH(BPCiObIC!$A11,'IRA - Advanced Manufacturing'!$B$174:$B$184,0))),1)</f>
        <v>-2.7839791562164679E-3</v>
      </c>
      <c r="I11">
        <f>'Rescale to Fit GDP Proj'!J67*IFERROR((1+INDEX('IRA - Advanced Manufacturing'!H$174:H$184,MATCH(BPCiObIC!$A11,'IRA - Advanced Manufacturing'!$B$174:$B$184,0))),1)</f>
        <v>-3.0173430821903006E-3</v>
      </c>
      <c r="J11">
        <f>'Rescale to Fit GDP Proj'!K67*IFERROR((1+INDEX('IRA - Advanced Manufacturing'!I$174:I$184,MATCH(BPCiObIC!$A11,'IRA - Advanced Manufacturing'!$B$174:$B$184,0))),1)</f>
        <v>-4.4642639627459312E-3</v>
      </c>
      <c r="K11">
        <f>'Rescale to Fit GDP Proj'!L67*IFERROR((1+INDEX('IRA - Advanced Manufacturing'!J$174:J$184,MATCH(BPCiObIC!$A11,'IRA - Advanced Manufacturing'!$B$174:$B$184,0))),1)</f>
        <v>-6.8685432765323174E-3</v>
      </c>
      <c r="L11">
        <f>'Rescale to Fit GDP Proj'!M67*IFERROR((1+INDEX('IRA - Advanced Manufacturing'!K$174:K$184,MATCH(BPCiObIC!$A11,'IRA - Advanced Manufacturing'!$B$174:$B$184,0))),1)</f>
        <v>-6.5397302696028744E-3</v>
      </c>
      <c r="M11">
        <f>'Rescale to Fit GDP Proj'!N67*IFERROR((1+INDEX('IRA - Advanced Manufacturing'!L$174:L$184,MATCH(BPCiObIC!$A11,'IRA - Advanced Manufacturing'!$B$174:$B$184,0))),1)</f>
        <v>-4.0037643863698891E-3</v>
      </c>
      <c r="N11">
        <f>($M$2-'Rescale to Fit GDP Proj'!$N$58)+'Rescale to Fit GDP Proj'!O67</f>
        <v>-3.3817787368336963E-3</v>
      </c>
      <c r="O11">
        <f>($M$2-'Rescale to Fit GDP Proj'!$N$58)+'Rescale to Fit GDP Proj'!P67</f>
        <v>-1.8111949344755166E-3</v>
      </c>
      <c r="P11">
        <f>($M$2-'Rescale to Fit GDP Proj'!$N$58)+'Rescale to Fit GDP Proj'!Q67</f>
        <v>-3.1460550920145219E-3</v>
      </c>
      <c r="Q11">
        <f>($M$2-'Rescale to Fit GDP Proj'!$N$58)+'Rescale to Fit GDP Proj'!R67</f>
        <v>-2.9264288710563321E-3</v>
      </c>
      <c r="R11">
        <f>($M$2-'Rescale to Fit GDP Proj'!$N$58)+'Rescale to Fit GDP Proj'!S67</f>
        <v>-1.9351653128902295E-3</v>
      </c>
      <c r="S11">
        <f>($M$2-'Rescale to Fit GDP Proj'!$N$58)+'Rescale to Fit GDP Proj'!T67</f>
        <v>-1.6511179367828576E-3</v>
      </c>
      <c r="T11">
        <f>($M$2-'Rescale to Fit GDP Proj'!$N$58)+'Rescale to Fit GDP Proj'!U67</f>
        <v>1.039823258265792E-4</v>
      </c>
      <c r="U11">
        <f>($M$2-'Rescale to Fit GDP Proj'!$N$58)+'Rescale to Fit GDP Proj'!V67</f>
        <v>1.4413036642788759E-3</v>
      </c>
      <c r="V11">
        <f>($M$2-'Rescale to Fit GDP Proj'!$N$58)+'Rescale to Fit GDP Proj'!W67</f>
        <v>1.4745374307624805E-3</v>
      </c>
      <c r="W11">
        <f>($M$2-'Rescale to Fit GDP Proj'!$N$58)+'Rescale to Fit GDP Proj'!X67</f>
        <v>2.4567914243197766E-3</v>
      </c>
      <c r="X11">
        <f>($M$2-'Rescale to Fit GDP Proj'!$N$58)+'Rescale to Fit GDP Proj'!Y67</f>
        <v>2.7201412232435748E-3</v>
      </c>
      <c r="Y11">
        <f>($M$2-'Rescale to Fit GDP Proj'!$N$58)+'Rescale to Fit GDP Proj'!Z67</f>
        <v>3.0700615556106333E-3</v>
      </c>
      <c r="Z11">
        <f>($M$2-'Rescale to Fit GDP Proj'!$N$58)+'Rescale to Fit GDP Proj'!AA67</f>
        <v>2.1917995738792305E-3</v>
      </c>
      <c r="AA11">
        <f>($M$2-'Rescale to Fit GDP Proj'!$N$58)+'Rescale to Fit GDP Proj'!AB67</f>
        <v>4.8523798265235193E-3</v>
      </c>
      <c r="AB11">
        <f>($M$2-'Rescale to Fit GDP Proj'!$N$58)+'Rescale to Fit GDP Proj'!AC67</f>
        <v>5.2460421311441444E-3</v>
      </c>
      <c r="AC11">
        <f>($M$2-'Rescale to Fit GDP Proj'!$N$58)+'Rescale to Fit GDP Proj'!AD67</f>
        <v>2.7966121304044541E-3</v>
      </c>
      <c r="AD11">
        <f>($M$2-'Rescale to Fit GDP Proj'!$N$58)+'Rescale to Fit GDP Proj'!AE67</f>
        <v>4.9953916870836505E-3</v>
      </c>
      <c r="AE11">
        <f>($M$2-'Rescale to Fit GDP Proj'!$N$58)+'Rescale to Fit GDP Proj'!AF67</f>
        <v>9.3978866602612912E-3</v>
      </c>
    </row>
    <row r="12" spans="1:31" x14ac:dyDescent="0.25">
      <c r="A12" s="2" t="s">
        <v>35</v>
      </c>
      <c r="B12">
        <f>'Rescale to Fit GDP Proj'!C68</f>
        <v>0</v>
      </c>
      <c r="C12">
        <f>'Rescale to Fit GDP Proj'!D68</f>
        <v>-1.3315353457095599E-2</v>
      </c>
      <c r="D12">
        <f>'Rescale to Fit GDP Proj'!E68*IFERROR((1+INDEX('IRA - Advanced Manufacturing'!C$174:C$184,MATCH(BPCiObIC!$A12,'IRA - Advanced Manufacturing'!$B$174:$B$184,0))),1)</f>
        <v>-2.210897959115329E-2</v>
      </c>
      <c r="E12">
        <f>'Rescale to Fit GDP Proj'!F68*IFERROR((1+INDEX('IRA - Advanced Manufacturing'!D$174:D$184,MATCH(BPCiObIC!$A12,'IRA - Advanced Manufacturing'!$B$174:$B$184,0))),1)</f>
        <v>-1.1882663398816636E-2</v>
      </c>
      <c r="F12">
        <f>'Rescale to Fit GDP Proj'!G68*IFERROR((1+INDEX('IRA - Advanced Manufacturing'!E$174:E$184,MATCH(BPCiObIC!$A12,'IRA - Advanced Manufacturing'!$B$174:$B$184,0))),1)</f>
        <v>1.630868078553421E-2</v>
      </c>
      <c r="G12">
        <f>'Rescale to Fit GDP Proj'!H68*IFERROR((1+INDEX('IRA - Advanced Manufacturing'!F$174:F$184,MATCH(BPCiObIC!$A12,'IRA - Advanced Manufacturing'!$B$174:$B$184,0))),1)</f>
        <v>2.3091617270189255E-2</v>
      </c>
      <c r="H12">
        <f>'Rescale to Fit GDP Proj'!I68*IFERROR((1+INDEX('IRA - Advanced Manufacturing'!G$174:G$184,MATCH(BPCiObIC!$A12,'IRA - Advanced Manufacturing'!$B$174:$B$184,0))),1)</f>
        <v>2.3268620321330095E-2</v>
      </c>
      <c r="I12">
        <f>'Rescale to Fit GDP Proj'!J68*IFERROR((1+INDEX('IRA - Advanced Manufacturing'!H$174:H$184,MATCH(BPCiObIC!$A12,'IRA - Advanced Manufacturing'!$B$174:$B$184,0))),1)</f>
        <v>2.0021775006672824E-2</v>
      </c>
      <c r="J12">
        <f>'Rescale to Fit GDP Proj'!K68*IFERROR((1+INDEX('IRA - Advanced Manufacturing'!I$174:I$184,MATCH(BPCiObIC!$A12,'IRA - Advanced Manufacturing'!$B$174:$B$184,0))),1)</f>
        <v>1.5567943500349781E-2</v>
      </c>
      <c r="K12">
        <f>'Rescale to Fit GDP Proj'!L68*IFERROR((1+INDEX('IRA - Advanced Manufacturing'!J$174:J$184,MATCH(BPCiObIC!$A12,'IRA - Advanced Manufacturing'!$B$174:$B$184,0))),1)</f>
        <v>1.2629092989382798E-2</v>
      </c>
      <c r="L12">
        <f>'Rescale to Fit GDP Proj'!M68*IFERROR((1+INDEX('IRA - Advanced Manufacturing'!K$174:K$184,MATCH(BPCiObIC!$A12,'IRA - Advanced Manufacturing'!$B$174:$B$184,0))),1)</f>
        <v>1.3972945165620971E-2</v>
      </c>
      <c r="M12">
        <f>'Rescale to Fit GDP Proj'!N68*IFERROR((1+INDEX('IRA - Advanced Manufacturing'!L$174:L$184,MATCH(BPCiObIC!$A12,'IRA - Advanced Manufacturing'!$B$174:$B$184,0))),1)</f>
        <v>1.7607364474093046E-2</v>
      </c>
      <c r="N12">
        <f>($M$2-'Rescale to Fit GDP Proj'!$N$58)+'Rescale to Fit GDP Proj'!O68</f>
        <v>1.7575519865906782E-2</v>
      </c>
      <c r="O12">
        <f>($M$2-'Rescale to Fit GDP Proj'!$N$58)+'Rescale to Fit GDP Proj'!P68</f>
        <v>1.9910222932646632E-2</v>
      </c>
      <c r="P12">
        <f>($M$2-'Rescale to Fit GDP Proj'!$N$58)+'Rescale to Fit GDP Proj'!Q68</f>
        <v>2.0114490585850579E-2</v>
      </c>
      <c r="Q12">
        <f>($M$2-'Rescale to Fit GDP Proj'!$N$58)+'Rescale to Fit GDP Proj'!R68</f>
        <v>1.8393991595391464E-2</v>
      </c>
      <c r="R12">
        <f>($M$2-'Rescale to Fit GDP Proj'!$N$58)+'Rescale to Fit GDP Proj'!S68</f>
        <v>1.9179930804956481E-2</v>
      </c>
      <c r="S12">
        <f>($M$2-'Rescale to Fit GDP Proj'!$N$58)+'Rescale to Fit GDP Proj'!T68</f>
        <v>1.8461289307576338E-2</v>
      </c>
      <c r="T12">
        <f>($M$2-'Rescale to Fit GDP Proj'!$N$58)+'Rescale to Fit GDP Proj'!U68</f>
        <v>2.003171955813033E-2</v>
      </c>
      <c r="U12">
        <f>($M$2-'Rescale to Fit GDP Proj'!$N$58)+'Rescale to Fit GDP Proj'!V68</f>
        <v>2.2175946886208473E-2</v>
      </c>
      <c r="V12">
        <f>($M$2-'Rescale to Fit GDP Proj'!$N$58)+'Rescale to Fit GDP Proj'!W68</f>
        <v>2.2736370789124029E-2</v>
      </c>
      <c r="W12">
        <f>($M$2-'Rescale to Fit GDP Proj'!$N$58)+'Rescale to Fit GDP Proj'!X68</f>
        <v>2.336233868602116E-2</v>
      </c>
      <c r="X12">
        <f>($M$2-'Rescale to Fit GDP Proj'!$N$58)+'Rescale to Fit GDP Proj'!Y68</f>
        <v>2.3353297240483611E-2</v>
      </c>
      <c r="Y12">
        <f>($M$2-'Rescale to Fit GDP Proj'!$N$58)+'Rescale to Fit GDP Proj'!Z68</f>
        <v>2.1493909084778086E-2</v>
      </c>
      <c r="Z12">
        <f>($M$2-'Rescale to Fit GDP Proj'!$N$58)+'Rescale to Fit GDP Proj'!AA68</f>
        <v>1.9263654273879202E-2</v>
      </c>
      <c r="AA12">
        <f>($M$2-'Rescale to Fit GDP Proj'!$N$58)+'Rescale to Fit GDP Proj'!AB68</f>
        <v>2.0623838445370649E-2</v>
      </c>
      <c r="AB12">
        <f>($M$2-'Rescale to Fit GDP Proj'!$N$58)+'Rescale to Fit GDP Proj'!AC68</f>
        <v>2.2311283706406556E-2</v>
      </c>
      <c r="AC12">
        <f>($M$2-'Rescale to Fit GDP Proj'!$N$58)+'Rescale to Fit GDP Proj'!AD68</f>
        <v>1.9064267743415526E-2</v>
      </c>
      <c r="AD12">
        <f>($M$2-'Rescale to Fit GDP Proj'!$N$58)+'Rescale to Fit GDP Proj'!AE68</f>
        <v>1.8555543831556196E-2</v>
      </c>
      <c r="AE12">
        <f>($M$2-'Rescale to Fit GDP Proj'!$N$58)+'Rescale to Fit GDP Proj'!AF68</f>
        <v>2.2866990672822714E-2</v>
      </c>
    </row>
    <row r="13" spans="1:31" x14ac:dyDescent="0.25">
      <c r="A13" s="2" t="s">
        <v>36</v>
      </c>
      <c r="B13">
        <f>'Rescale to Fit GDP Proj'!C69</f>
        <v>0</v>
      </c>
      <c r="C13">
        <f>'Rescale to Fit GDP Proj'!D69</f>
        <v>1.7172E-2</v>
      </c>
      <c r="D13">
        <f>'Rescale to Fit GDP Proj'!E69*IFERROR((1+INDEX('IRA - Advanced Manufacturing'!C$174:C$184,MATCH(BPCiObIC!$A13,'IRA - Advanced Manufacturing'!$B$174:$B$184,0))),1)</f>
        <v>1.7172E-2</v>
      </c>
      <c r="E13">
        <f>'Rescale to Fit GDP Proj'!F69*IFERROR((1+INDEX('IRA - Advanced Manufacturing'!D$174:D$184,MATCH(BPCiObIC!$A13,'IRA - Advanced Manufacturing'!$B$174:$B$184,0))),1)</f>
        <v>1.7172E-2</v>
      </c>
      <c r="F13">
        <f>'Rescale to Fit GDP Proj'!G69*IFERROR((1+INDEX('IRA - Advanced Manufacturing'!E$174:E$184,MATCH(BPCiObIC!$A13,'IRA - Advanced Manufacturing'!$B$174:$B$184,0))),1)</f>
        <v>1.7172E-2</v>
      </c>
      <c r="G13">
        <f>'Rescale to Fit GDP Proj'!H69*IFERROR((1+INDEX('IRA - Advanced Manufacturing'!F$174:F$184,MATCH(BPCiObIC!$A13,'IRA - Advanced Manufacturing'!$B$174:$B$184,0))),1)</f>
        <v>1.7172E-2</v>
      </c>
      <c r="H13">
        <f>'Rescale to Fit GDP Proj'!I69*IFERROR((1+INDEX('IRA - Advanced Manufacturing'!G$174:G$184,MATCH(BPCiObIC!$A13,'IRA - Advanced Manufacturing'!$B$174:$B$184,0))),1)</f>
        <v>1.7172E-2</v>
      </c>
      <c r="I13">
        <f>'Rescale to Fit GDP Proj'!J69*IFERROR((1+INDEX('IRA - Advanced Manufacturing'!H$174:H$184,MATCH(BPCiObIC!$A13,'IRA - Advanced Manufacturing'!$B$174:$B$184,0))),1)</f>
        <v>1.7172E-2</v>
      </c>
      <c r="J13">
        <f>'Rescale to Fit GDP Proj'!K69*IFERROR((1+INDEX('IRA - Advanced Manufacturing'!I$174:I$184,MATCH(BPCiObIC!$A13,'IRA - Advanced Manufacturing'!$B$174:$B$184,0))),1)</f>
        <v>1.7172E-2</v>
      </c>
      <c r="K13">
        <f>'Rescale to Fit GDP Proj'!L69*IFERROR((1+INDEX('IRA - Advanced Manufacturing'!J$174:J$184,MATCH(BPCiObIC!$A13,'IRA - Advanced Manufacturing'!$B$174:$B$184,0))),1)</f>
        <v>1.7172E-2</v>
      </c>
      <c r="L13">
        <f>'Rescale to Fit GDP Proj'!M69*IFERROR((1+INDEX('IRA - Advanced Manufacturing'!K$174:K$184,MATCH(BPCiObIC!$A13,'IRA - Advanced Manufacturing'!$B$174:$B$184,0))),1)</f>
        <v>1.7172E-2</v>
      </c>
      <c r="M13">
        <f>'Rescale to Fit GDP Proj'!N69*IFERROR((1+INDEX('IRA - Advanced Manufacturing'!L$174:L$184,MATCH(BPCiObIC!$A13,'IRA - Advanced Manufacturing'!$B$174:$B$184,0))),1)</f>
        <v>1.7172E-2</v>
      </c>
      <c r="N13">
        <f>($M$2-'Rescale to Fit GDP Proj'!$N$58)+'Rescale to Fit GDP Proj'!O69</f>
        <v>1.7172E-2</v>
      </c>
      <c r="O13">
        <f>($M$2-'Rescale to Fit GDP Proj'!$N$58)+'Rescale to Fit GDP Proj'!P69</f>
        <v>1.7172E-2</v>
      </c>
      <c r="P13">
        <f>($M$2-'Rescale to Fit GDP Proj'!$N$58)+'Rescale to Fit GDP Proj'!Q69</f>
        <v>1.7172E-2</v>
      </c>
      <c r="Q13">
        <f>($M$2-'Rescale to Fit GDP Proj'!$N$58)+'Rescale to Fit GDP Proj'!R69</f>
        <v>1.7172E-2</v>
      </c>
      <c r="R13">
        <f>($M$2-'Rescale to Fit GDP Proj'!$N$58)+'Rescale to Fit GDP Proj'!S69</f>
        <v>1.7172E-2</v>
      </c>
      <c r="S13">
        <f>($M$2-'Rescale to Fit GDP Proj'!$N$58)+'Rescale to Fit GDP Proj'!T69</f>
        <v>1.7172E-2</v>
      </c>
      <c r="T13">
        <f>($M$2-'Rescale to Fit GDP Proj'!$N$58)+'Rescale to Fit GDP Proj'!U69</f>
        <v>1.7172E-2</v>
      </c>
      <c r="U13">
        <f>($M$2-'Rescale to Fit GDP Proj'!$N$58)+'Rescale to Fit GDP Proj'!V69</f>
        <v>1.7172E-2</v>
      </c>
      <c r="V13">
        <f>($M$2-'Rescale to Fit GDP Proj'!$N$58)+'Rescale to Fit GDP Proj'!W69</f>
        <v>1.7172E-2</v>
      </c>
      <c r="W13">
        <f>($M$2-'Rescale to Fit GDP Proj'!$N$58)+'Rescale to Fit GDP Proj'!X69</f>
        <v>1.7172E-2</v>
      </c>
      <c r="X13">
        <f>($M$2-'Rescale to Fit GDP Proj'!$N$58)+'Rescale to Fit GDP Proj'!Y69</f>
        <v>1.7172E-2</v>
      </c>
      <c r="Y13">
        <f>($M$2-'Rescale to Fit GDP Proj'!$N$58)+'Rescale to Fit GDP Proj'!Z69</f>
        <v>1.7172E-2</v>
      </c>
      <c r="Z13">
        <f>($M$2-'Rescale to Fit GDP Proj'!$N$58)+'Rescale to Fit GDP Proj'!AA69</f>
        <v>1.7172E-2</v>
      </c>
      <c r="AA13">
        <f>($M$2-'Rescale to Fit GDP Proj'!$N$58)+'Rescale to Fit GDP Proj'!AB69</f>
        <v>1.7172E-2</v>
      </c>
      <c r="AB13">
        <f>($M$2-'Rescale to Fit GDP Proj'!$N$58)+'Rescale to Fit GDP Proj'!AC69</f>
        <v>1.7172E-2</v>
      </c>
      <c r="AC13">
        <f>($M$2-'Rescale to Fit GDP Proj'!$N$58)+'Rescale to Fit GDP Proj'!AD69</f>
        <v>1.7172E-2</v>
      </c>
      <c r="AD13">
        <f>($M$2-'Rescale to Fit GDP Proj'!$N$58)+'Rescale to Fit GDP Proj'!AE69</f>
        <v>1.7172E-2</v>
      </c>
      <c r="AE13">
        <f>($M$2-'Rescale to Fit GDP Proj'!$N$58)+'Rescale to Fit GDP Proj'!AF69</f>
        <v>1.7172E-2</v>
      </c>
    </row>
    <row r="14" spans="1:31" x14ac:dyDescent="0.25">
      <c r="A14" s="2" t="s">
        <v>10</v>
      </c>
      <c r="B14">
        <f>'Rescale to Fit GDP Proj'!C70</f>
        <v>0</v>
      </c>
      <c r="C14">
        <f>'Rescale to Fit GDP Proj'!D70</f>
        <v>3.712792644662908E-2</v>
      </c>
      <c r="D14">
        <f>'Rescale to Fit GDP Proj'!E70*IFERROR((1+INDEX('IRA - Advanced Manufacturing'!C$174:C$184,MATCH(BPCiObIC!$A14,'IRA - Advanced Manufacturing'!$B$174:$B$184,0))),1)</f>
        <v>-2.0293556640896798E-2</v>
      </c>
      <c r="E14">
        <f>'Rescale to Fit GDP Proj'!F70*IFERROR((1+INDEX('IRA - Advanced Manufacturing'!D$174:D$184,MATCH(BPCiObIC!$A14,'IRA - Advanced Manufacturing'!$B$174:$B$184,0))),1)</f>
        <v>-7.2431510581143464E-3</v>
      </c>
      <c r="F14">
        <f>'Rescale to Fit GDP Proj'!G70*IFERROR((1+INDEX('IRA - Advanced Manufacturing'!E$174:E$184,MATCH(BPCiObIC!$A14,'IRA - Advanced Manufacturing'!$B$174:$B$184,0))),1)</f>
        <v>1.4554961935710937E-2</v>
      </c>
      <c r="G14">
        <f>'Rescale to Fit GDP Proj'!H70*IFERROR((1+INDEX('IRA - Advanced Manufacturing'!F$174:F$184,MATCH(BPCiObIC!$A14,'IRA - Advanced Manufacturing'!$B$174:$B$184,0))),1)</f>
        <v>2.6257218038816661E-2</v>
      </c>
      <c r="H14">
        <f>'Rescale to Fit GDP Proj'!I70*IFERROR((1+INDEX('IRA - Advanced Manufacturing'!G$174:G$184,MATCH(BPCiObIC!$A14,'IRA - Advanced Manufacturing'!$B$174:$B$184,0))),1)</f>
        <v>2.2569424966942791E-2</v>
      </c>
      <c r="I14">
        <f>'Rescale to Fit GDP Proj'!J70*IFERROR((1+INDEX('IRA - Advanced Manufacturing'!H$174:H$184,MATCH(BPCiObIC!$A14,'IRA - Advanced Manufacturing'!$B$174:$B$184,0))),1)</f>
        <v>1.8687863638703651E-2</v>
      </c>
      <c r="J14">
        <f>'Rescale to Fit GDP Proj'!K70*IFERROR((1+INDEX('IRA - Advanced Manufacturing'!I$174:I$184,MATCH(BPCiObIC!$A14,'IRA - Advanced Manufacturing'!$B$174:$B$184,0))),1)</f>
        <v>1.7180908070114843E-2</v>
      </c>
      <c r="K14">
        <f>'Rescale to Fit GDP Proj'!L70*IFERROR((1+INDEX('IRA - Advanced Manufacturing'!J$174:J$184,MATCH(BPCiObIC!$A14,'IRA - Advanced Manufacturing'!$B$174:$B$184,0))),1)</f>
        <v>1.4264150240848705E-2</v>
      </c>
      <c r="L14">
        <f>'Rescale to Fit GDP Proj'!M70*IFERROR((1+INDEX('IRA - Advanced Manufacturing'!K$174:K$184,MATCH(BPCiObIC!$A14,'IRA - Advanced Manufacturing'!$B$174:$B$184,0))),1)</f>
        <v>1.6556936268177665E-2</v>
      </c>
      <c r="M14">
        <f>'Rescale to Fit GDP Proj'!N70*IFERROR((1+INDEX('IRA - Advanced Manufacturing'!L$174:L$184,MATCH(BPCiObIC!$A14,'IRA - Advanced Manufacturing'!$B$174:$B$184,0))),1)</f>
        <v>2.0841382110395091E-2</v>
      </c>
      <c r="N14">
        <f>($M$2-'Rescale to Fit GDP Proj'!$N$58)+'Rescale to Fit GDP Proj'!O70</f>
        <v>1.8700078476099148E-2</v>
      </c>
      <c r="O14">
        <f>($M$2-'Rescale to Fit GDP Proj'!$N$58)+'Rescale to Fit GDP Proj'!P70</f>
        <v>1.7189480406808698E-2</v>
      </c>
      <c r="P14">
        <f>($M$2-'Rescale to Fit GDP Proj'!$N$58)+'Rescale to Fit GDP Proj'!Q70</f>
        <v>1.9966465136748185E-2</v>
      </c>
      <c r="Q14">
        <f>($M$2-'Rescale to Fit GDP Proj'!$N$58)+'Rescale to Fit GDP Proj'!R70</f>
        <v>1.7027862508600645E-2</v>
      </c>
      <c r="R14">
        <f>($M$2-'Rescale to Fit GDP Proj'!$N$58)+'Rescale to Fit GDP Proj'!S70</f>
        <v>1.6800043316254048E-2</v>
      </c>
      <c r="S14">
        <f>($M$2-'Rescale to Fit GDP Proj'!$N$58)+'Rescale to Fit GDP Proj'!T70</f>
        <v>1.6821684939007101E-2</v>
      </c>
      <c r="T14">
        <f>($M$2-'Rescale to Fit GDP Proj'!$N$58)+'Rescale to Fit GDP Proj'!U70</f>
        <v>1.4858094377035284E-2</v>
      </c>
      <c r="U14">
        <f>($M$2-'Rescale to Fit GDP Proj'!$N$58)+'Rescale to Fit GDP Proj'!V70</f>
        <v>1.5873920094431695E-2</v>
      </c>
      <c r="V14">
        <f>($M$2-'Rescale to Fit GDP Proj'!$N$58)+'Rescale to Fit GDP Proj'!W70</f>
        <v>1.809934685164221E-2</v>
      </c>
      <c r="W14">
        <f>($M$2-'Rescale to Fit GDP Proj'!$N$58)+'Rescale to Fit GDP Proj'!X70</f>
        <v>1.6944879389224708E-2</v>
      </c>
      <c r="X14">
        <f>($M$2-'Rescale to Fit GDP Proj'!$N$58)+'Rescale to Fit GDP Proj'!Y70</f>
        <v>1.8246950979896048E-2</v>
      </c>
      <c r="Y14">
        <f>($M$2-'Rescale to Fit GDP Proj'!$N$58)+'Rescale to Fit GDP Proj'!Z70</f>
        <v>1.559292096204631E-2</v>
      </c>
      <c r="Z14">
        <f>($M$2-'Rescale to Fit GDP Proj'!$N$58)+'Rescale to Fit GDP Proj'!AA70</f>
        <v>1.4092381070249013E-2</v>
      </c>
      <c r="AA14">
        <f>($M$2-'Rescale to Fit GDP Proj'!$N$58)+'Rescale to Fit GDP Proj'!AB70</f>
        <v>1.5618906656012137E-2</v>
      </c>
      <c r="AB14">
        <f>($M$2-'Rescale to Fit GDP Proj'!$N$58)+'Rescale to Fit GDP Proj'!AC70</f>
        <v>1.6317210137701044E-2</v>
      </c>
      <c r="AC14">
        <f>($M$2-'Rescale to Fit GDP Proj'!$N$58)+'Rescale to Fit GDP Proj'!AD70</f>
        <v>1.4095861221970199E-2</v>
      </c>
      <c r="AD14">
        <f>($M$2-'Rescale to Fit GDP Proj'!$N$58)+'Rescale to Fit GDP Proj'!AE70</f>
        <v>1.4462624576260756E-2</v>
      </c>
      <c r="AE14">
        <f>($M$2-'Rescale to Fit GDP Proj'!$N$58)+'Rescale to Fit GDP Proj'!AF70</f>
        <v>2.0773899205990029E-2</v>
      </c>
    </row>
    <row r="15" spans="1:31" x14ac:dyDescent="0.25">
      <c r="A15" s="2" t="s">
        <v>41</v>
      </c>
      <c r="B15">
        <f>'Rescale to Fit GDP Proj'!C71</f>
        <v>0</v>
      </c>
      <c r="C15">
        <f>'Rescale to Fit GDP Proj'!D71</f>
        <v>1.5773177581946376E-2</v>
      </c>
      <c r="D15">
        <f>'Rescale to Fit GDP Proj'!E71*IFERROR((1+INDEX('IRA - Advanced Manufacturing'!C$174:C$184,MATCH(BPCiObIC!$A15,'IRA - Advanced Manufacturing'!$B$174:$B$184,0))),1)</f>
        <v>-5.9054728054674092E-2</v>
      </c>
      <c r="E15">
        <f>'Rescale to Fit GDP Proj'!F71*IFERROR((1+INDEX('IRA - Advanced Manufacturing'!D$174:D$184,MATCH(BPCiObIC!$A15,'IRA - Advanced Manufacturing'!$B$174:$B$184,0))),1)</f>
        <v>-1.7107947554143244E-2</v>
      </c>
      <c r="F15">
        <f>'Rescale to Fit GDP Proj'!G71*IFERROR((1+INDEX('IRA - Advanced Manufacturing'!E$174:E$184,MATCH(BPCiObIC!$A15,'IRA - Advanced Manufacturing'!$B$174:$B$184,0))),1)</f>
        <v>3.4335180025576762E-4</v>
      </c>
      <c r="G15">
        <f>'Rescale to Fit GDP Proj'!H71*IFERROR((1+INDEX('IRA - Advanced Manufacturing'!F$174:F$184,MATCH(BPCiObIC!$A15,'IRA - Advanced Manufacturing'!$B$174:$B$184,0))),1)</f>
        <v>2.8476359481330187E-2</v>
      </c>
      <c r="H15">
        <f>'Rescale to Fit GDP Proj'!I71*IFERROR((1+INDEX('IRA - Advanced Manufacturing'!G$174:G$184,MATCH(BPCiObIC!$A15,'IRA - Advanced Manufacturing'!$B$174:$B$184,0))),1)</f>
        <v>1.5539032933920055E-2</v>
      </c>
      <c r="I15">
        <f>'Rescale to Fit GDP Proj'!J71*IFERROR((1+INDEX('IRA - Advanced Manufacturing'!H$174:H$184,MATCH(BPCiObIC!$A15,'IRA - Advanced Manufacturing'!$B$174:$B$184,0))),1)</f>
        <v>1.1887121025034893E-2</v>
      </c>
      <c r="J15">
        <f>'Rescale to Fit GDP Proj'!K71*IFERROR((1+INDEX('IRA - Advanced Manufacturing'!I$174:I$184,MATCH(BPCiObIC!$A15,'IRA - Advanced Manufacturing'!$B$174:$B$184,0))),1)</f>
        <v>9.1440598555238631E-3</v>
      </c>
      <c r="K15">
        <f>'Rescale to Fit GDP Proj'!L71*IFERROR((1+INDEX('IRA - Advanced Manufacturing'!J$174:J$184,MATCH(BPCiObIC!$A15,'IRA - Advanced Manufacturing'!$B$174:$B$184,0))),1)</f>
        <v>5.2188428506289262E-3</v>
      </c>
      <c r="L15">
        <f>'Rescale to Fit GDP Proj'!M71*IFERROR((1+INDEX('IRA - Advanced Manufacturing'!K$174:K$184,MATCH(BPCiObIC!$A15,'IRA - Advanced Manufacturing'!$B$174:$B$184,0))),1)</f>
        <v>7.165136720664528E-3</v>
      </c>
      <c r="M15">
        <f>'Rescale to Fit GDP Proj'!N71*IFERROR((1+INDEX('IRA - Advanced Manufacturing'!L$174:L$184,MATCH(BPCiObIC!$A15,'IRA - Advanced Manufacturing'!$B$174:$B$184,0))),1)</f>
        <v>8.5933606725547475E-3</v>
      </c>
      <c r="N15">
        <f>($M$2-'Rescale to Fit GDP Proj'!$N$58)+'Rescale to Fit GDP Proj'!O71</f>
        <v>1.130608727401014E-2</v>
      </c>
      <c r="O15">
        <f>($M$2-'Rescale to Fit GDP Proj'!$N$58)+'Rescale to Fit GDP Proj'!P71</f>
        <v>1.1969142745799667E-2</v>
      </c>
      <c r="P15">
        <f>($M$2-'Rescale to Fit GDP Proj'!$N$58)+'Rescale to Fit GDP Proj'!Q71</f>
        <v>1.3949979393912355E-2</v>
      </c>
      <c r="Q15">
        <f>($M$2-'Rescale to Fit GDP Proj'!$N$58)+'Rescale to Fit GDP Proj'!R71</f>
        <v>6.8801314584788324E-3</v>
      </c>
      <c r="R15">
        <f>($M$2-'Rescale to Fit GDP Proj'!$N$58)+'Rescale to Fit GDP Proj'!S71</f>
        <v>9.4374646949353692E-3</v>
      </c>
      <c r="S15">
        <f>($M$2-'Rescale to Fit GDP Proj'!$N$58)+'Rescale to Fit GDP Proj'!T71</f>
        <v>9.2330219595632146E-3</v>
      </c>
      <c r="T15">
        <f>($M$2-'Rescale to Fit GDP Proj'!$N$58)+'Rescale to Fit GDP Proj'!U71</f>
        <v>1.6360515288208269E-2</v>
      </c>
      <c r="U15">
        <f>($M$2-'Rescale to Fit GDP Proj'!$N$58)+'Rescale to Fit GDP Proj'!V71</f>
        <v>1.5954790313008654E-2</v>
      </c>
      <c r="V15">
        <f>($M$2-'Rescale to Fit GDP Proj'!$N$58)+'Rescale to Fit GDP Proj'!W71</f>
        <v>1.112481217576371E-2</v>
      </c>
      <c r="W15">
        <f>($M$2-'Rescale to Fit GDP Proj'!$N$58)+'Rescale to Fit GDP Proj'!X71</f>
        <v>1.3860200360048147E-2</v>
      </c>
      <c r="X15">
        <f>($M$2-'Rescale to Fit GDP Proj'!$N$58)+'Rescale to Fit GDP Proj'!Y71</f>
        <v>5.0577524411540842E-3</v>
      </c>
      <c r="Y15">
        <f>($M$2-'Rescale to Fit GDP Proj'!$N$58)+'Rescale to Fit GDP Proj'!Z71</f>
        <v>8.3197951615751001E-3</v>
      </c>
      <c r="Z15">
        <f>($M$2-'Rescale to Fit GDP Proj'!$N$58)+'Rescale to Fit GDP Proj'!AA71</f>
        <v>1.0128627006636479E-2</v>
      </c>
      <c r="AA15">
        <f>($M$2-'Rescale to Fit GDP Proj'!$N$58)+'Rescale to Fit GDP Proj'!AB71</f>
        <v>1.4812272831016646E-2</v>
      </c>
      <c r="AB15">
        <f>($M$2-'Rescale to Fit GDP Proj'!$N$58)+'Rescale to Fit GDP Proj'!AC71</f>
        <v>8.6918692161782347E-3</v>
      </c>
      <c r="AC15">
        <f>($M$2-'Rescale to Fit GDP Proj'!$N$58)+'Rescale to Fit GDP Proj'!AD71</f>
        <v>2.8172436255196253E-3</v>
      </c>
      <c r="AD15">
        <f>($M$2-'Rescale to Fit GDP Proj'!$N$58)+'Rescale to Fit GDP Proj'!AE71</f>
        <v>6.8585461192558397E-3</v>
      </c>
      <c r="AE15">
        <f>($M$2-'Rescale to Fit GDP Proj'!$N$58)+'Rescale to Fit GDP Proj'!AF71</f>
        <v>9.8945907513379484E-3</v>
      </c>
    </row>
    <row r="16" spans="1:31" x14ac:dyDescent="0.25">
      <c r="A16" s="2" t="s">
        <v>42</v>
      </c>
      <c r="B16">
        <f>'Rescale to Fit GDP Proj'!C72</f>
        <v>0</v>
      </c>
      <c r="C16">
        <f>'Rescale to Fit GDP Proj'!D72</f>
        <v>0.15097806738042441</v>
      </c>
      <c r="D16">
        <f>'Rescale to Fit GDP Proj'!E72*IFERROR((1+INDEX('IRA - Advanced Manufacturing'!C$174:C$184,MATCH(BPCiObIC!$A16,'IRA - Advanced Manufacturing'!$B$174:$B$184,0))),1)</f>
        <v>-4.4636116662649279E-2</v>
      </c>
      <c r="E16">
        <f>'Rescale to Fit GDP Proj'!F72*IFERROR((1+INDEX('IRA - Advanced Manufacturing'!D$174:D$184,MATCH(BPCiObIC!$A16,'IRA - Advanced Manufacturing'!$B$174:$B$184,0))),1)</f>
        <v>-1.2359039899595206E-2</v>
      </c>
      <c r="F16">
        <f>'Rescale to Fit GDP Proj'!G72*IFERROR((1+INDEX('IRA - Advanced Manufacturing'!E$174:E$184,MATCH(BPCiObIC!$A16,'IRA - Advanced Manufacturing'!$B$174:$B$184,0))),1)</f>
        <v>1.6242778618133294E-2</v>
      </c>
      <c r="G16">
        <f>'Rescale to Fit GDP Proj'!H72*IFERROR((1+INDEX('IRA - Advanced Manufacturing'!F$174:F$184,MATCH(BPCiObIC!$A16,'IRA - Advanced Manufacturing'!$B$174:$B$184,0))),1)</f>
        <v>1.5222917275583975E-2</v>
      </c>
      <c r="H16">
        <f>'Rescale to Fit GDP Proj'!I72*IFERROR((1+INDEX('IRA - Advanced Manufacturing'!G$174:G$184,MATCH(BPCiObIC!$A16,'IRA - Advanced Manufacturing'!$B$174:$B$184,0))),1)</f>
        <v>9.7495182529422891E-3</v>
      </c>
      <c r="I16">
        <f>'Rescale to Fit GDP Proj'!J72*IFERROR((1+INDEX('IRA - Advanced Manufacturing'!H$174:H$184,MATCH(BPCiObIC!$A16,'IRA - Advanced Manufacturing'!$B$174:$B$184,0))),1)</f>
        <v>9.1277381071442031E-3</v>
      </c>
      <c r="J16">
        <f>'Rescale to Fit GDP Proj'!K72*IFERROR((1+INDEX('IRA - Advanced Manufacturing'!I$174:I$184,MATCH(BPCiObIC!$A16,'IRA - Advanced Manufacturing'!$B$174:$B$184,0))),1)</f>
        <v>1.1986985145200886E-2</v>
      </c>
      <c r="K16">
        <f>'Rescale to Fit GDP Proj'!L72*IFERROR((1+INDEX('IRA - Advanced Manufacturing'!J$174:J$184,MATCH(BPCiObIC!$A16,'IRA - Advanced Manufacturing'!$B$174:$B$184,0))),1)</f>
        <v>1.2474601207686327E-2</v>
      </c>
      <c r="L16">
        <f>'Rescale to Fit GDP Proj'!M72*IFERROR((1+INDEX('IRA - Advanced Manufacturing'!K$174:K$184,MATCH(BPCiObIC!$A16,'IRA - Advanced Manufacturing'!$B$174:$B$184,0))),1)</f>
        <v>1.194135770720476E-2</v>
      </c>
      <c r="M16">
        <f>'Rescale to Fit GDP Proj'!N72*IFERROR((1+INDEX('IRA - Advanced Manufacturing'!L$174:L$184,MATCH(BPCiObIC!$A16,'IRA - Advanced Manufacturing'!$B$174:$B$184,0))),1)</f>
        <v>8.3472940950758169E-3</v>
      </c>
      <c r="N16">
        <f>($M$2-'Rescale to Fit GDP Proj'!$N$58)+'Rescale to Fit GDP Proj'!O72</f>
        <v>3.7888014391723956E-3</v>
      </c>
      <c r="O16">
        <f>($M$2-'Rescale to Fit GDP Proj'!$N$58)+'Rescale to Fit GDP Proj'!P72</f>
        <v>6.7465845468005258E-3</v>
      </c>
      <c r="P16">
        <f>($M$2-'Rescale to Fit GDP Proj'!$N$58)+'Rescale to Fit GDP Proj'!Q72</f>
        <v>1.5052959622823353E-2</v>
      </c>
      <c r="Q16">
        <f>($M$2-'Rescale to Fit GDP Proj'!$N$58)+'Rescale to Fit GDP Proj'!R72</f>
        <v>1.2041474227385626E-2</v>
      </c>
      <c r="R16">
        <f>($M$2-'Rescale to Fit GDP Proj'!$N$58)+'Rescale to Fit GDP Proj'!S72</f>
        <v>9.9802871148478717E-3</v>
      </c>
      <c r="S16">
        <f>($M$2-'Rescale to Fit GDP Proj'!$N$58)+'Rescale to Fit GDP Proj'!T72</f>
        <v>1.0639065712253327E-2</v>
      </c>
      <c r="T16">
        <f>($M$2-'Rescale to Fit GDP Proj'!$N$58)+'Rescale to Fit GDP Proj'!U72</f>
        <v>8.1060151793678654E-3</v>
      </c>
      <c r="U16">
        <f>($M$2-'Rescale to Fit GDP Proj'!$N$58)+'Rescale to Fit GDP Proj'!V72</f>
        <v>1.080696447324672E-2</v>
      </c>
      <c r="V16">
        <f>($M$2-'Rescale to Fit GDP Proj'!$N$58)+'Rescale to Fit GDP Proj'!W72</f>
        <v>1.1887984972607709E-2</v>
      </c>
      <c r="W16">
        <f>($M$2-'Rescale to Fit GDP Proj'!$N$58)+'Rescale to Fit GDP Proj'!X72</f>
        <v>9.2586728264190069E-3</v>
      </c>
      <c r="X16">
        <f>($M$2-'Rescale to Fit GDP Proj'!$N$58)+'Rescale to Fit GDP Proj'!Y72</f>
        <v>4.7204508915354429E-3</v>
      </c>
      <c r="Y16">
        <f>($M$2-'Rescale to Fit GDP Proj'!$N$58)+'Rescale to Fit GDP Proj'!Z72</f>
        <v>1.1243467321738008E-2</v>
      </c>
      <c r="Z16">
        <f>($M$2-'Rescale to Fit GDP Proj'!$N$58)+'Rescale to Fit GDP Proj'!AA72</f>
        <v>1.2945272041090819E-2</v>
      </c>
      <c r="AA16">
        <f>($M$2-'Rescale to Fit GDP Proj'!$N$58)+'Rescale to Fit GDP Proj'!AB72</f>
        <v>1.0302574454757636E-2</v>
      </c>
      <c r="AB16">
        <f>($M$2-'Rescale to Fit GDP Proj'!$N$58)+'Rescale to Fit GDP Proj'!AC72</f>
        <v>1.0309852563752889E-2</v>
      </c>
      <c r="AC16">
        <f>($M$2-'Rescale to Fit GDP Proj'!$N$58)+'Rescale to Fit GDP Proj'!AD72</f>
        <v>7.6811777032779679E-3</v>
      </c>
      <c r="AD16">
        <f>($M$2-'Rescale to Fit GDP Proj'!$N$58)+'Rescale to Fit GDP Proj'!AE72</f>
        <v>6.9431434038031209E-3</v>
      </c>
      <c r="AE16">
        <f>($M$2-'Rescale to Fit GDP Proj'!$N$58)+'Rescale to Fit GDP Proj'!AF72</f>
        <v>8.8785440559078308E-3</v>
      </c>
    </row>
    <row r="17" spans="1:31" x14ac:dyDescent="0.25">
      <c r="A17" s="2" t="s">
        <v>43</v>
      </c>
      <c r="B17">
        <f>'Rescale to Fit GDP Proj'!C73</f>
        <v>0</v>
      </c>
      <c r="C17">
        <f>'Rescale to Fit GDP Proj'!D73</f>
        <v>1.1938163022655464E-2</v>
      </c>
      <c r="D17">
        <f>'Rescale to Fit GDP Proj'!E73*IFERROR((1+INDEX('IRA - Advanced Manufacturing'!C$174:C$184,MATCH(BPCiObIC!$A17,'IRA - Advanced Manufacturing'!$B$174:$B$184,0))),1)</f>
        <v>-1.629357698709125E-2</v>
      </c>
      <c r="E17">
        <f>'Rescale to Fit GDP Proj'!F73*IFERROR((1+INDEX('IRA - Advanced Manufacturing'!D$174:D$184,MATCH(BPCiObIC!$A17,'IRA - Advanced Manufacturing'!$B$174:$B$184,0))),1)</f>
        <v>-1.5440336595079339E-2</v>
      </c>
      <c r="F17">
        <f>'Rescale to Fit GDP Proj'!G73*IFERROR((1+INDEX('IRA - Advanced Manufacturing'!E$174:E$184,MATCH(BPCiObIC!$A17,'IRA - Advanced Manufacturing'!$B$174:$B$184,0))),1)</f>
        <v>2.2674474178665444E-2</v>
      </c>
      <c r="G17">
        <f>'Rescale to Fit GDP Proj'!H73*IFERROR((1+INDEX('IRA - Advanced Manufacturing'!F$174:F$184,MATCH(BPCiObIC!$A17,'IRA - Advanced Manufacturing'!$B$174:$B$184,0))),1)</f>
        <v>4.7757682447737718E-2</v>
      </c>
      <c r="H17">
        <f>'Rescale to Fit GDP Proj'!I73*IFERROR((1+INDEX('IRA - Advanced Manufacturing'!G$174:G$184,MATCH(BPCiObIC!$A17,'IRA - Advanced Manufacturing'!$B$174:$B$184,0))),1)</f>
        <v>2.3640193589343252E-2</v>
      </c>
      <c r="I17">
        <f>'Rescale to Fit GDP Proj'!J73*IFERROR((1+INDEX('IRA - Advanced Manufacturing'!H$174:H$184,MATCH(BPCiObIC!$A17,'IRA - Advanced Manufacturing'!$B$174:$B$184,0))),1)</f>
        <v>5.4910527989095129E-3</v>
      </c>
      <c r="J17">
        <f>'Rescale to Fit GDP Proj'!K73*IFERROR((1+INDEX('IRA - Advanced Manufacturing'!I$174:I$184,MATCH(BPCiObIC!$A17,'IRA - Advanced Manufacturing'!$B$174:$B$184,0))),1)</f>
        <v>4.9106234285111938E-3</v>
      </c>
      <c r="K17">
        <f>'Rescale to Fit GDP Proj'!L73*IFERROR((1+INDEX('IRA - Advanced Manufacturing'!J$174:J$184,MATCH(BPCiObIC!$A17,'IRA - Advanced Manufacturing'!$B$174:$B$184,0))),1)</f>
        <v>-5.4148812749531018E-3</v>
      </c>
      <c r="L17">
        <f>'Rescale to Fit GDP Proj'!M73*IFERROR((1+INDEX('IRA - Advanced Manufacturing'!K$174:K$184,MATCH(BPCiObIC!$A17,'IRA - Advanced Manufacturing'!$B$174:$B$184,0))),1)</f>
        <v>-2.12880366838278E-3</v>
      </c>
      <c r="M17">
        <f>'Rescale to Fit GDP Proj'!N73*IFERROR((1+INDEX('IRA - Advanced Manufacturing'!L$174:L$184,MATCH(BPCiObIC!$A17,'IRA - Advanced Manufacturing'!$B$174:$B$184,0))),1)</f>
        <v>1.0072119571338616E-2</v>
      </c>
      <c r="N17">
        <f>($M$2-'Rescale to Fit GDP Proj'!$N$58)+'Rescale to Fit GDP Proj'!O73</f>
        <v>-3.3362241053404157E-3</v>
      </c>
      <c r="O17">
        <f>($M$2-'Rescale to Fit GDP Proj'!$N$58)+'Rescale to Fit GDP Proj'!P73</f>
        <v>-5.9556491137130235E-4</v>
      </c>
      <c r="P17">
        <f>($M$2-'Rescale to Fit GDP Proj'!$N$58)+'Rescale to Fit GDP Proj'!Q73</f>
        <v>2.9408831416412786E-3</v>
      </c>
      <c r="Q17">
        <f>($M$2-'Rescale to Fit GDP Proj'!$N$58)+'Rescale to Fit GDP Proj'!R73</f>
        <v>2.6047403437741254E-3</v>
      </c>
      <c r="R17">
        <f>($M$2-'Rescale to Fit GDP Proj'!$N$58)+'Rescale to Fit GDP Proj'!S73</f>
        <v>1.1578386866847507E-2</v>
      </c>
      <c r="S17">
        <f>($M$2-'Rescale to Fit GDP Proj'!$N$58)+'Rescale to Fit GDP Proj'!T73</f>
        <v>7.0489180745446998E-3</v>
      </c>
      <c r="T17">
        <f>($M$2-'Rescale to Fit GDP Proj'!$N$58)+'Rescale to Fit GDP Proj'!U73</f>
        <v>2.0764297459129493E-3</v>
      </c>
      <c r="U17">
        <f>($M$2-'Rescale to Fit GDP Proj'!$N$58)+'Rescale to Fit GDP Proj'!V73</f>
        <v>4.2376145999325661E-3</v>
      </c>
      <c r="V17">
        <f>($M$2-'Rescale to Fit GDP Proj'!$N$58)+'Rescale to Fit GDP Proj'!W73</f>
        <v>7.4816551704515663E-3</v>
      </c>
      <c r="W17">
        <f>($M$2-'Rescale to Fit GDP Proj'!$N$58)+'Rescale to Fit GDP Proj'!X73</f>
        <v>7.836394702089737E-3</v>
      </c>
      <c r="X17">
        <f>($M$2-'Rescale to Fit GDP Proj'!$N$58)+'Rescale to Fit GDP Proj'!Y73</f>
        <v>3.0573665751774267E-3</v>
      </c>
      <c r="Y17">
        <f>($M$2-'Rescale to Fit GDP Proj'!$N$58)+'Rescale to Fit GDP Proj'!Z73</f>
        <v>1.6140983352899905E-4</v>
      </c>
      <c r="Z17">
        <f>($M$2-'Rescale to Fit GDP Proj'!$N$58)+'Rescale to Fit GDP Proj'!AA73</f>
        <v>-2.2432142937466111E-3</v>
      </c>
      <c r="AA17">
        <f>($M$2-'Rescale to Fit GDP Proj'!$N$58)+'Rescale to Fit GDP Proj'!AB73</f>
        <v>1.5199801543267788E-3</v>
      </c>
      <c r="AB17">
        <f>($M$2-'Rescale to Fit GDP Proj'!$N$58)+'Rescale to Fit GDP Proj'!AC73</f>
        <v>4.5660502401647599E-3</v>
      </c>
      <c r="AC17">
        <f>($M$2-'Rescale to Fit GDP Proj'!$N$58)+'Rescale to Fit GDP Proj'!AD73</f>
        <v>6.5360419761895279E-4</v>
      </c>
      <c r="AD17">
        <f>($M$2-'Rescale to Fit GDP Proj'!$N$58)+'Rescale to Fit GDP Proj'!AE73</f>
        <v>1.3707211838172191E-3</v>
      </c>
      <c r="AE17">
        <f>($M$2-'Rescale to Fit GDP Proj'!$N$58)+'Rescale to Fit GDP Proj'!AF73</f>
        <v>1.0141856585633437E-2</v>
      </c>
    </row>
    <row r="18" spans="1:31" x14ac:dyDescent="0.25">
      <c r="A18" s="2" t="s">
        <v>44</v>
      </c>
      <c r="B18">
        <f>'Rescale to Fit GDP Proj'!C74</f>
        <v>0</v>
      </c>
      <c r="C18">
        <f>'Rescale to Fit GDP Proj'!D74</f>
        <v>3.9616360601994943E-2</v>
      </c>
      <c r="D18">
        <f>'Rescale to Fit GDP Proj'!E74*IFERROR((1+INDEX('IRA - Advanced Manufacturing'!C$174:C$184,MATCH(BPCiObIC!$A18,'IRA - Advanced Manufacturing'!$B$174:$B$184,0))),1)</f>
        <v>-1.2254430594148899E-2</v>
      </c>
      <c r="E18">
        <f>'Rescale to Fit GDP Proj'!F74*IFERROR((1+INDEX('IRA - Advanced Manufacturing'!D$174:D$184,MATCH(BPCiObIC!$A18,'IRA - Advanced Manufacturing'!$B$174:$B$184,0))),1)</f>
        <v>6.0548394982671699E-3</v>
      </c>
      <c r="F18">
        <f>'Rescale to Fit GDP Proj'!G74*IFERROR((1+INDEX('IRA - Advanced Manufacturing'!E$174:E$184,MATCH(BPCiObIC!$A18,'IRA - Advanced Manufacturing'!$B$174:$B$184,0))),1)</f>
        <v>2.9170566720804918E-2</v>
      </c>
      <c r="G18">
        <f>'Rescale to Fit GDP Proj'!H74*IFERROR((1+INDEX('IRA - Advanced Manufacturing'!F$174:F$184,MATCH(BPCiObIC!$A18,'IRA - Advanced Manufacturing'!$B$174:$B$184,0))),1)</f>
        <v>3.3075299684794834E-2</v>
      </c>
      <c r="H18">
        <f>'Rescale to Fit GDP Proj'!I74*IFERROR((1+INDEX('IRA - Advanced Manufacturing'!G$174:G$184,MATCH(BPCiObIC!$A18,'IRA - Advanced Manufacturing'!$B$174:$B$184,0))),1)</f>
        <v>2.1434453156154793E-2</v>
      </c>
      <c r="I18">
        <f>'Rescale to Fit GDP Proj'!J74*IFERROR((1+INDEX('IRA - Advanced Manufacturing'!H$174:H$184,MATCH(BPCiObIC!$A18,'IRA - Advanced Manufacturing'!$B$174:$B$184,0))),1)</f>
        <v>1.4571015798710554E-2</v>
      </c>
      <c r="J18">
        <f>'Rescale to Fit GDP Proj'!K74*IFERROR((1+INDEX('IRA - Advanced Manufacturing'!I$174:I$184,MATCH(BPCiObIC!$A18,'IRA - Advanced Manufacturing'!$B$174:$B$184,0))),1)</f>
        <v>7.8342121254747384E-3</v>
      </c>
      <c r="K18">
        <f>'Rescale to Fit GDP Proj'!L74*IFERROR((1+INDEX('IRA - Advanced Manufacturing'!J$174:J$184,MATCH(BPCiObIC!$A18,'IRA - Advanced Manufacturing'!$B$174:$B$184,0))),1)</f>
        <v>2.5035999343888116E-3</v>
      </c>
      <c r="L18">
        <f>'Rescale to Fit GDP Proj'!M74*IFERROR((1+INDEX('IRA - Advanced Manufacturing'!K$174:K$184,MATCH(BPCiObIC!$A18,'IRA - Advanced Manufacturing'!$B$174:$B$184,0))),1)</f>
        <v>4.1567963263599876E-3</v>
      </c>
      <c r="M18">
        <f>'Rescale to Fit GDP Proj'!N74*IFERROR((1+INDEX('IRA - Advanced Manufacturing'!L$174:L$184,MATCH(BPCiObIC!$A18,'IRA - Advanced Manufacturing'!$B$174:$B$184,0))),1)</f>
        <v>5.7072222848903644E-3</v>
      </c>
      <c r="N18">
        <f>($M$2-'Rescale to Fit GDP Proj'!$N$58)+'Rescale to Fit GDP Proj'!O74</f>
        <v>8.8489399961008495E-3</v>
      </c>
      <c r="O18">
        <f>($M$2-'Rescale to Fit GDP Proj'!$N$58)+'Rescale to Fit GDP Proj'!P74</f>
        <v>1.2837218582559084E-2</v>
      </c>
      <c r="P18">
        <f>($M$2-'Rescale to Fit GDP Proj'!$N$58)+'Rescale to Fit GDP Proj'!Q74</f>
        <v>1.313277990202605E-2</v>
      </c>
      <c r="Q18">
        <f>($M$2-'Rescale to Fit GDP Proj'!$N$58)+'Rescale to Fit GDP Proj'!R74</f>
        <v>9.287458469830305E-3</v>
      </c>
      <c r="R18">
        <f>($M$2-'Rescale to Fit GDP Proj'!$N$58)+'Rescale to Fit GDP Proj'!S74</f>
        <v>1.1269632388797459E-2</v>
      </c>
      <c r="S18">
        <f>($M$2-'Rescale to Fit GDP Proj'!$N$58)+'Rescale to Fit GDP Proj'!T74</f>
        <v>1.1054863988625646E-2</v>
      </c>
      <c r="T18">
        <f>($M$2-'Rescale to Fit GDP Proj'!$N$58)+'Rescale to Fit GDP Proj'!U74</f>
        <v>1.2019037978518702E-2</v>
      </c>
      <c r="U18">
        <f>($M$2-'Rescale to Fit GDP Proj'!$N$58)+'Rescale to Fit GDP Proj'!V74</f>
        <v>7.4329714523728076E-3</v>
      </c>
      <c r="V18">
        <f>($M$2-'Rescale to Fit GDP Proj'!$N$58)+'Rescale to Fit GDP Proj'!W74</f>
        <v>1.2572081534613436E-2</v>
      </c>
      <c r="W18">
        <f>($M$2-'Rescale to Fit GDP Proj'!$N$58)+'Rescale to Fit GDP Proj'!X74</f>
        <v>1.5859653506696481E-2</v>
      </c>
      <c r="X18">
        <f>($M$2-'Rescale to Fit GDP Proj'!$N$58)+'Rescale to Fit GDP Proj'!Y74</f>
        <v>1.138850202530115E-2</v>
      </c>
      <c r="Y18">
        <f>($M$2-'Rescale to Fit GDP Proj'!$N$58)+'Rescale to Fit GDP Proj'!Z74</f>
        <v>7.2910381629697034E-3</v>
      </c>
      <c r="Z18">
        <f>($M$2-'Rescale to Fit GDP Proj'!$N$58)+'Rescale to Fit GDP Proj'!AA74</f>
        <v>1.2786832263586526E-2</v>
      </c>
      <c r="AA18">
        <f>($M$2-'Rescale to Fit GDP Proj'!$N$58)+'Rescale to Fit GDP Proj'!AB74</f>
        <v>1.5111133502160728E-2</v>
      </c>
      <c r="AB18">
        <f>($M$2-'Rescale to Fit GDP Proj'!$N$58)+'Rescale to Fit GDP Proj'!AC74</f>
        <v>1.2640549435436745E-2</v>
      </c>
      <c r="AC18">
        <f>($M$2-'Rescale to Fit GDP Proj'!$N$58)+'Rescale to Fit GDP Proj'!AD74</f>
        <v>4.165977696765636E-3</v>
      </c>
      <c r="AD18">
        <f>($M$2-'Rescale to Fit GDP Proj'!$N$58)+'Rescale to Fit GDP Proj'!AE74</f>
        <v>7.629769784478678E-3</v>
      </c>
      <c r="AE18">
        <f>($M$2-'Rescale to Fit GDP Proj'!$N$58)+'Rescale to Fit GDP Proj'!AF74</f>
        <v>1.5067396005401473E-2</v>
      </c>
    </row>
    <row r="19" spans="1:31" x14ac:dyDescent="0.25">
      <c r="A19" s="2" t="s">
        <v>11</v>
      </c>
      <c r="B19">
        <f>'Rescale to Fit GDP Proj'!C75</f>
        <v>0</v>
      </c>
      <c r="C19">
        <f>'Rescale to Fit GDP Proj'!D75</f>
        <v>1.320816146959519E-2</v>
      </c>
      <c r="D19">
        <f>'Rescale to Fit GDP Proj'!E75*IFERROR((1+INDEX('IRA - Advanced Manufacturing'!C$174:C$184,MATCH(BPCiObIC!$A19,'IRA - Advanced Manufacturing'!$B$174:$B$184,0))),1)</f>
        <v>-1.93730508172614E-2</v>
      </c>
      <c r="E19">
        <f>'Rescale to Fit GDP Proj'!F75*IFERROR((1+INDEX('IRA - Advanced Manufacturing'!D$174:D$184,MATCH(BPCiObIC!$A19,'IRA - Advanced Manufacturing'!$B$174:$B$184,0))),1)</f>
        <v>-7.3808952547429378E-3</v>
      </c>
      <c r="F19">
        <f>'Rescale to Fit GDP Proj'!G75*IFERROR((1+INDEX('IRA - Advanced Manufacturing'!E$174:E$184,MATCH(BPCiObIC!$A19,'IRA - Advanced Manufacturing'!$B$174:$B$184,0))),1)</f>
        <v>1.8425658252652147E-2</v>
      </c>
      <c r="G19">
        <f>'Rescale to Fit GDP Proj'!H75*IFERROR((1+INDEX('IRA - Advanced Manufacturing'!F$174:F$184,MATCH(BPCiObIC!$A19,'IRA - Advanced Manufacturing'!$B$174:$B$184,0))),1)</f>
        <v>3.3049946065264998E-2</v>
      </c>
      <c r="H19">
        <f>'Rescale to Fit GDP Proj'!I75*IFERROR((1+INDEX('IRA - Advanced Manufacturing'!G$174:G$184,MATCH(BPCiObIC!$A19,'IRA - Advanced Manufacturing'!$B$174:$B$184,0))),1)</f>
        <v>2.7019514646294596E-2</v>
      </c>
      <c r="I19">
        <f>'Rescale to Fit GDP Proj'!J75*IFERROR((1+INDEX('IRA - Advanced Manufacturing'!H$174:H$184,MATCH(BPCiObIC!$A19,'IRA - Advanced Manufacturing'!$B$174:$B$184,0))),1)</f>
        <v>1.540051765443457E-2</v>
      </c>
      <c r="J19">
        <f>'Rescale to Fit GDP Proj'!K75*IFERROR((1+INDEX('IRA - Advanced Manufacturing'!I$174:I$184,MATCH(BPCiObIC!$A19,'IRA - Advanced Manufacturing'!$B$174:$B$184,0))),1)</f>
        <v>1.1612936494125217E-2</v>
      </c>
      <c r="K19">
        <f>'Rescale to Fit GDP Proj'!L75*IFERROR((1+INDEX('IRA - Advanced Manufacturing'!J$174:J$184,MATCH(BPCiObIC!$A19,'IRA - Advanced Manufacturing'!$B$174:$B$184,0))),1)</f>
        <v>7.1173745576078046E-3</v>
      </c>
      <c r="L19">
        <f>'Rescale to Fit GDP Proj'!M75*IFERROR((1+INDEX('IRA - Advanced Manufacturing'!K$174:K$184,MATCH(BPCiObIC!$A19,'IRA - Advanced Manufacturing'!$B$174:$B$184,0))),1)</f>
        <v>1.0527222812945099E-2</v>
      </c>
      <c r="M19">
        <f>'Rescale to Fit GDP Proj'!N75*IFERROR((1+INDEX('IRA - Advanced Manufacturing'!L$174:L$184,MATCH(BPCiObIC!$A19,'IRA - Advanced Manufacturing'!$B$174:$B$184,0))),1)</f>
        <v>2.1374224091898868E-2</v>
      </c>
      <c r="N19">
        <f>($M$2-'Rescale to Fit GDP Proj'!$N$58)+'Rescale to Fit GDP Proj'!O75</f>
        <v>1.783286716021338E-2</v>
      </c>
      <c r="O19">
        <f>($M$2-'Rescale to Fit GDP Proj'!$N$58)+'Rescale to Fit GDP Proj'!P75</f>
        <v>1.4539965263129725E-2</v>
      </c>
      <c r="P19">
        <f>($M$2-'Rescale to Fit GDP Proj'!$N$58)+'Rescale to Fit GDP Proj'!Q75</f>
        <v>1.921959365351943E-2</v>
      </c>
      <c r="Q19">
        <f>($M$2-'Rescale to Fit GDP Proj'!$N$58)+'Rescale to Fit GDP Proj'!R75</f>
        <v>2.0622300597723298E-2</v>
      </c>
      <c r="R19">
        <f>($M$2-'Rescale to Fit GDP Proj'!$N$58)+'Rescale to Fit GDP Proj'!S75</f>
        <v>2.2109868413097939E-2</v>
      </c>
      <c r="S19">
        <f>($M$2-'Rescale to Fit GDP Proj'!$N$58)+'Rescale to Fit GDP Proj'!T75</f>
        <v>2.2104785720884052E-2</v>
      </c>
      <c r="T19">
        <f>($M$2-'Rescale to Fit GDP Proj'!$N$58)+'Rescale to Fit GDP Proj'!U75</f>
        <v>1.593012434526735E-2</v>
      </c>
      <c r="U19">
        <f>($M$2-'Rescale to Fit GDP Proj'!$N$58)+'Rescale to Fit GDP Proj'!V75</f>
        <v>1.4950269061403086E-2</v>
      </c>
      <c r="V19">
        <f>($M$2-'Rescale to Fit GDP Proj'!$N$58)+'Rescale to Fit GDP Proj'!W75</f>
        <v>1.9251571145914116E-2</v>
      </c>
      <c r="W19">
        <f>($M$2-'Rescale to Fit GDP Proj'!$N$58)+'Rescale to Fit GDP Proj'!X75</f>
        <v>1.5939494212709033E-2</v>
      </c>
      <c r="X19">
        <f>($M$2-'Rescale to Fit GDP Proj'!$N$58)+'Rescale to Fit GDP Proj'!Y75</f>
        <v>1.3139005092617484E-2</v>
      </c>
      <c r="Y19">
        <f>($M$2-'Rescale to Fit GDP Proj'!$N$58)+'Rescale to Fit GDP Proj'!Z75</f>
        <v>8.421079660949184E-3</v>
      </c>
      <c r="Z19">
        <f>($M$2-'Rescale to Fit GDP Proj'!$N$58)+'Rescale to Fit GDP Proj'!AA75</f>
        <v>4.3730308744696477E-3</v>
      </c>
      <c r="AA19">
        <f>($M$2-'Rescale to Fit GDP Proj'!$N$58)+'Rescale to Fit GDP Proj'!AB75</f>
        <v>5.1311816787973988E-3</v>
      </c>
      <c r="AB19">
        <f>($M$2-'Rescale to Fit GDP Proj'!$N$58)+'Rescale to Fit GDP Proj'!AC75</f>
        <v>8.5044751970502555E-3</v>
      </c>
      <c r="AC19">
        <f>($M$2-'Rescale to Fit GDP Proj'!$N$58)+'Rescale to Fit GDP Proj'!AD75</f>
        <v>4.0364073788977904E-3</v>
      </c>
      <c r="AD19">
        <f>($M$2-'Rescale to Fit GDP Proj'!$N$58)+'Rescale to Fit GDP Proj'!AE75</f>
        <v>8.2516415972271593E-4</v>
      </c>
      <c r="AE19">
        <f>($M$2-'Rescale to Fit GDP Proj'!$N$58)+'Rescale to Fit GDP Proj'!AF75</f>
        <v>1.4245792065931221E-2</v>
      </c>
    </row>
    <row r="20" spans="1:31" x14ac:dyDescent="0.25">
      <c r="A20" s="2" t="s">
        <v>12</v>
      </c>
      <c r="B20">
        <f>'Rescale to Fit GDP Proj'!C76</f>
        <v>0</v>
      </c>
      <c r="C20">
        <f>'Rescale to Fit GDP Proj'!D76</f>
        <v>5.284200495128958E-2</v>
      </c>
      <c r="D20">
        <f>'Rescale to Fit GDP Proj'!E76*IFERROR((1+INDEX('IRA - Advanced Manufacturing'!C$174:C$184,MATCH(BPCiObIC!$A20,'IRA - Advanced Manufacturing'!$B$174:$B$184,0))),1)</f>
        <v>1.9620955270165E-2</v>
      </c>
      <c r="E20">
        <f>'Rescale to Fit GDP Proj'!F76*IFERROR((1+INDEX('IRA - Advanced Manufacturing'!D$174:D$184,MATCH(BPCiObIC!$A20,'IRA - Advanced Manufacturing'!$B$174:$B$184,0))),1)</f>
        <v>3.1824681139183422E-2</v>
      </c>
      <c r="F20">
        <f>'Rescale to Fit GDP Proj'!G76*IFERROR((1+INDEX('IRA - Advanced Manufacturing'!E$174:E$184,MATCH(BPCiObIC!$A20,'IRA - Advanced Manufacturing'!$B$174:$B$184,0))),1)</f>
        <v>3.9235579517610794E-2</v>
      </c>
      <c r="G20">
        <f>'Rescale to Fit GDP Proj'!H76*IFERROR((1+INDEX('IRA - Advanced Manufacturing'!F$174:F$184,MATCH(BPCiObIC!$A20,'IRA - Advanced Manufacturing'!$B$174:$B$184,0))),1)</f>
        <v>4.2408415046822065E-2</v>
      </c>
      <c r="H20">
        <f>'Rescale to Fit GDP Proj'!I76*IFERROR((1+INDEX('IRA - Advanced Manufacturing'!G$174:G$184,MATCH(BPCiObIC!$A20,'IRA - Advanced Manufacturing'!$B$174:$B$184,0))),1)</f>
        <v>3.4834472333706887E-2</v>
      </c>
      <c r="I20">
        <f>'Rescale to Fit GDP Proj'!J76*IFERROR((1+INDEX('IRA - Advanced Manufacturing'!H$174:H$184,MATCH(BPCiObIC!$A20,'IRA - Advanced Manufacturing'!$B$174:$B$184,0))),1)</f>
        <v>2.8984244209799583E-2</v>
      </c>
      <c r="J20">
        <f>'Rescale to Fit GDP Proj'!K76*IFERROR((1+INDEX('IRA - Advanced Manufacturing'!I$174:I$184,MATCH(BPCiObIC!$A20,'IRA - Advanced Manufacturing'!$B$174:$B$184,0))),1)</f>
        <v>2.1218979650825039E-2</v>
      </c>
      <c r="K20">
        <f>'Rescale to Fit GDP Proj'!L76*IFERROR((1+INDEX('IRA - Advanced Manufacturing'!J$174:J$184,MATCH(BPCiObIC!$A20,'IRA - Advanced Manufacturing'!$B$174:$B$184,0))),1)</f>
        <v>1.5338104039926177E-2</v>
      </c>
      <c r="L20">
        <f>'Rescale to Fit GDP Proj'!M76*IFERROR((1+INDEX('IRA - Advanced Manufacturing'!K$174:K$184,MATCH(BPCiObIC!$A20,'IRA - Advanced Manufacturing'!$B$174:$B$184,0))),1)</f>
        <v>1.7868140921219512E-2</v>
      </c>
      <c r="M20">
        <f>'Rescale to Fit GDP Proj'!N76*IFERROR((1+INDEX('IRA - Advanced Manufacturing'!L$174:L$184,MATCH(BPCiObIC!$A20,'IRA - Advanced Manufacturing'!$B$174:$B$184,0))),1)</f>
        <v>2.0893385267873498E-2</v>
      </c>
      <c r="N20">
        <f>($M$2-'Rescale to Fit GDP Proj'!$N$58)+'Rescale to Fit GDP Proj'!O76</f>
        <v>2.0523938341445312E-2</v>
      </c>
      <c r="O20">
        <f>($M$2-'Rescale to Fit GDP Proj'!$N$58)+'Rescale to Fit GDP Proj'!P76</f>
        <v>2.1548547438904851E-2</v>
      </c>
      <c r="P20">
        <f>($M$2-'Rescale to Fit GDP Proj'!$N$58)+'Rescale to Fit GDP Proj'!Q76</f>
        <v>2.0754106074240296E-2</v>
      </c>
      <c r="Q20">
        <f>($M$2-'Rescale to Fit GDP Proj'!$N$58)+'Rescale to Fit GDP Proj'!R76</f>
        <v>2.1618950658096381E-2</v>
      </c>
      <c r="R20">
        <f>($M$2-'Rescale to Fit GDP Proj'!$N$58)+'Rescale to Fit GDP Proj'!S76</f>
        <v>2.331375291628068E-2</v>
      </c>
      <c r="S20">
        <f>($M$2-'Rescale to Fit GDP Proj'!$N$58)+'Rescale to Fit GDP Proj'!T76</f>
        <v>2.4521705843899948E-2</v>
      </c>
      <c r="T20">
        <f>($M$2-'Rescale to Fit GDP Proj'!$N$58)+'Rescale to Fit GDP Proj'!U76</f>
        <v>2.4674285910785278E-2</v>
      </c>
      <c r="U20">
        <f>($M$2-'Rescale to Fit GDP Proj'!$N$58)+'Rescale to Fit GDP Proj'!V76</f>
        <v>2.7699018762597612E-2</v>
      </c>
      <c r="V20">
        <f>($M$2-'Rescale to Fit GDP Proj'!$N$58)+'Rescale to Fit GDP Proj'!W76</f>
        <v>2.6629288578831168E-2</v>
      </c>
      <c r="W20">
        <f>($M$2-'Rescale to Fit GDP Proj'!$N$58)+'Rescale to Fit GDP Proj'!X76</f>
        <v>2.3222641775794434E-2</v>
      </c>
      <c r="X20">
        <f>($M$2-'Rescale to Fit GDP Proj'!$N$58)+'Rescale to Fit GDP Proj'!Y76</f>
        <v>2.4143114041648685E-2</v>
      </c>
      <c r="Y20">
        <f>($M$2-'Rescale to Fit GDP Proj'!$N$58)+'Rescale to Fit GDP Proj'!Z76</f>
        <v>2.2690698305871514E-2</v>
      </c>
      <c r="Z20">
        <f>($M$2-'Rescale to Fit GDP Proj'!$N$58)+'Rescale to Fit GDP Proj'!AA76</f>
        <v>2.1067119087713432E-2</v>
      </c>
      <c r="AA20">
        <f>($M$2-'Rescale to Fit GDP Proj'!$N$58)+'Rescale to Fit GDP Proj'!AB76</f>
        <v>2.1159742535274494E-2</v>
      </c>
      <c r="AB20">
        <f>($M$2-'Rescale to Fit GDP Proj'!$N$58)+'Rescale to Fit GDP Proj'!AC76</f>
        <v>2.1313950192527655E-2</v>
      </c>
      <c r="AC20">
        <f>($M$2-'Rescale to Fit GDP Proj'!$N$58)+'Rescale to Fit GDP Proj'!AD76</f>
        <v>2.0176395490711291E-2</v>
      </c>
      <c r="AD20">
        <f>($M$2-'Rescale to Fit GDP Proj'!$N$58)+'Rescale to Fit GDP Proj'!AE76</f>
        <v>2.1733504947647555E-2</v>
      </c>
      <c r="AE20">
        <f>($M$2-'Rescale to Fit GDP Proj'!$N$58)+'Rescale to Fit GDP Proj'!AF76</f>
        <v>2.4012366562330165E-2</v>
      </c>
    </row>
    <row r="21" spans="1:31" x14ac:dyDescent="0.25">
      <c r="A21" s="2" t="s">
        <v>13</v>
      </c>
      <c r="B21">
        <f>'Rescale to Fit GDP Proj'!C77</f>
        <v>0</v>
      </c>
      <c r="C21">
        <f>'Rescale to Fit GDP Proj'!D77</f>
        <v>2.7897917209054473E-2</v>
      </c>
      <c r="D21">
        <f>'Rescale to Fit GDP Proj'!E77*IFERROR((1+INDEX('IRA - Advanced Manufacturing'!C$174:C$184,MATCH(BPCiObIC!$A21,'IRA - Advanced Manufacturing'!$B$174:$B$184,0))),1)</f>
        <v>-4.3222583901140506E-4</v>
      </c>
      <c r="E21">
        <f>'Rescale to Fit GDP Proj'!F77*IFERROR((1+INDEX('IRA - Advanced Manufacturing'!D$174:D$184,MATCH(BPCiObIC!$A21,'IRA - Advanced Manufacturing'!$B$174:$B$184,0))),1)</f>
        <v>1.1556498227855453E-2</v>
      </c>
      <c r="F21">
        <f>'Rescale to Fit GDP Proj'!G77*IFERROR((1+INDEX('IRA - Advanced Manufacturing'!E$174:E$184,MATCH(BPCiObIC!$A21,'IRA - Advanced Manufacturing'!$B$174:$B$184,0))),1)</f>
        <v>2.5117451832300911E-2</v>
      </c>
      <c r="G21">
        <f>'Rescale to Fit GDP Proj'!H77*IFERROR((1+INDEX('IRA - Advanced Manufacturing'!F$174:F$184,MATCH(BPCiObIC!$A21,'IRA - Advanced Manufacturing'!$B$174:$B$184,0))),1)</f>
        <v>2.5051306014292684E-2</v>
      </c>
      <c r="H21">
        <f>'Rescale to Fit GDP Proj'!I77*IFERROR((1+INDEX('IRA - Advanced Manufacturing'!G$174:G$184,MATCH(BPCiObIC!$A21,'IRA - Advanced Manufacturing'!$B$174:$B$184,0))),1)</f>
        <v>2.2662950433285759E-2</v>
      </c>
      <c r="I21">
        <f>'Rescale to Fit GDP Proj'!J77*IFERROR((1+INDEX('IRA - Advanced Manufacturing'!H$174:H$184,MATCH(BPCiObIC!$A21,'IRA - Advanced Manufacturing'!$B$174:$B$184,0))),1)</f>
        <v>1.9820400643674362E-2</v>
      </c>
      <c r="J21">
        <f>'Rescale to Fit GDP Proj'!K77*IFERROR((1+INDEX('IRA - Advanced Manufacturing'!I$174:I$184,MATCH(BPCiObIC!$A21,'IRA - Advanced Manufacturing'!$B$174:$B$184,0))),1)</f>
        <v>1.6464488563740658E-2</v>
      </c>
      <c r="K21">
        <f>'Rescale to Fit GDP Proj'!L77*IFERROR((1+INDEX('IRA - Advanced Manufacturing'!J$174:J$184,MATCH(BPCiObIC!$A21,'IRA - Advanced Manufacturing'!$B$174:$B$184,0))),1)</f>
        <v>1.361317778833805E-2</v>
      </c>
      <c r="L21">
        <f>'Rescale to Fit GDP Proj'!M77*IFERROR((1+INDEX('IRA - Advanced Manufacturing'!K$174:K$184,MATCH(BPCiObIC!$A21,'IRA - Advanced Manufacturing'!$B$174:$B$184,0))),1)</f>
        <v>7.8055520309095973E-3</v>
      </c>
      <c r="M21">
        <f>'Rescale to Fit GDP Proj'!N77*IFERROR((1+INDEX('IRA - Advanced Manufacturing'!L$174:L$184,MATCH(BPCiObIC!$A21,'IRA - Advanced Manufacturing'!$B$174:$B$184,0))),1)</f>
        <v>2.2569278327722059E-2</v>
      </c>
      <c r="N21">
        <f>($M$2-'Rescale to Fit GDP Proj'!$N$58)+'Rescale to Fit GDP Proj'!O77</f>
        <v>2.8130485047801513E-2</v>
      </c>
      <c r="O21">
        <f>($M$2-'Rescale to Fit GDP Proj'!$N$58)+'Rescale to Fit GDP Proj'!P77</f>
        <v>2.6439398574190958E-2</v>
      </c>
      <c r="P21">
        <f>($M$2-'Rescale to Fit GDP Proj'!$N$58)+'Rescale to Fit GDP Proj'!Q77</f>
        <v>2.7245088786736552E-2</v>
      </c>
      <c r="Q21">
        <f>($M$2-'Rescale to Fit GDP Proj'!$N$58)+'Rescale to Fit GDP Proj'!R77</f>
        <v>2.6980351727367315E-2</v>
      </c>
      <c r="R21">
        <f>($M$2-'Rescale to Fit GDP Proj'!$N$58)+'Rescale to Fit GDP Proj'!S77</f>
        <v>2.78152549053611E-2</v>
      </c>
      <c r="S21">
        <f>($M$2-'Rescale to Fit GDP Proj'!$N$58)+'Rescale to Fit GDP Proj'!T77</f>
        <v>2.9396186892423674E-2</v>
      </c>
      <c r="T21">
        <f>($M$2-'Rescale to Fit GDP Proj'!$N$58)+'Rescale to Fit GDP Proj'!U77</f>
        <v>2.8151835639818358E-2</v>
      </c>
      <c r="U21">
        <f>($M$2-'Rescale to Fit GDP Proj'!$N$58)+'Rescale to Fit GDP Proj'!V77</f>
        <v>2.9135003846306521E-2</v>
      </c>
      <c r="V21">
        <f>($M$2-'Rescale to Fit GDP Proj'!$N$58)+'Rescale to Fit GDP Proj'!W77</f>
        <v>2.9212716757661624E-2</v>
      </c>
      <c r="W21">
        <f>($M$2-'Rescale to Fit GDP Proj'!$N$58)+'Rescale to Fit GDP Proj'!X77</f>
        <v>2.6341926263819239E-2</v>
      </c>
      <c r="X21">
        <f>($M$2-'Rescale to Fit GDP Proj'!$N$58)+'Rescale to Fit GDP Proj'!Y77</f>
        <v>2.7294497376955301E-2</v>
      </c>
      <c r="Y21">
        <f>($M$2-'Rescale to Fit GDP Proj'!$N$58)+'Rescale to Fit GDP Proj'!Z77</f>
        <v>2.616038402394686E-2</v>
      </c>
      <c r="Z21">
        <f>($M$2-'Rescale to Fit GDP Proj'!$N$58)+'Rescale to Fit GDP Proj'!AA77</f>
        <v>2.4727533085390097E-2</v>
      </c>
      <c r="AA21">
        <f>($M$2-'Rescale to Fit GDP Proj'!$N$58)+'Rescale to Fit GDP Proj'!AB77</f>
        <v>2.490017520070513E-2</v>
      </c>
      <c r="AB21">
        <f>($M$2-'Rescale to Fit GDP Proj'!$N$58)+'Rescale to Fit GDP Proj'!AC77</f>
        <v>2.5570285946396595E-2</v>
      </c>
      <c r="AC21">
        <f>($M$2-'Rescale to Fit GDP Proj'!$N$58)+'Rescale to Fit GDP Proj'!AD77</f>
        <v>2.5101879462405607E-2</v>
      </c>
      <c r="AD21">
        <f>($M$2-'Rescale to Fit GDP Proj'!$N$58)+'Rescale to Fit GDP Proj'!AE77</f>
        <v>2.3967559834877181E-2</v>
      </c>
      <c r="AE21">
        <f>($M$2-'Rescale to Fit GDP Proj'!$N$58)+'Rescale to Fit GDP Proj'!AF77</f>
        <v>2.812720076082461E-2</v>
      </c>
    </row>
    <row r="22" spans="1:31" x14ac:dyDescent="0.25">
      <c r="A22" s="2" t="s">
        <v>14</v>
      </c>
      <c r="B22">
        <f>'Rescale to Fit GDP Proj'!C78</f>
        <v>0</v>
      </c>
      <c r="C22">
        <f>'Rescale to Fit GDP Proj'!D78</f>
        <v>2.7819565201757851E-2</v>
      </c>
      <c r="D22">
        <f>'Rescale to Fit GDP Proj'!E78*IFERROR((1+INDEX('IRA - Advanced Manufacturing'!C$174:C$184,MATCH(BPCiObIC!$A22,'IRA - Advanced Manufacturing'!$B$174:$B$184,0))),1)</f>
        <v>-1.5154256042793341E-2</v>
      </c>
      <c r="E22">
        <f>'Rescale to Fit GDP Proj'!F78*IFERROR((1+INDEX('IRA - Advanced Manufacturing'!D$174:D$184,MATCH(BPCiObIC!$A22,'IRA - Advanced Manufacturing'!$B$174:$B$184,0))),1)</f>
        <v>6.1699866950347437E-4</v>
      </c>
      <c r="F22">
        <f>'Rescale to Fit GDP Proj'!G78*IFERROR((1+INDEX('IRA - Advanced Manufacturing'!E$174:E$184,MATCH(BPCiObIC!$A22,'IRA - Advanced Manufacturing'!$B$174:$B$184,0))),1)</f>
        <v>1.2184010270200692E-2</v>
      </c>
      <c r="G22">
        <f>'Rescale to Fit GDP Proj'!H78*IFERROR((1+INDEX('IRA - Advanced Manufacturing'!F$174:F$184,MATCH(BPCiObIC!$A22,'IRA - Advanced Manufacturing'!$B$174:$B$184,0))),1)</f>
        <v>3.6762113316713162E-2</v>
      </c>
      <c r="H22">
        <f>'Rescale to Fit GDP Proj'!I78*IFERROR((1+INDEX('IRA - Advanced Manufacturing'!G$174:G$184,MATCH(BPCiObIC!$A22,'IRA - Advanced Manufacturing'!$B$174:$B$184,0))),1)</f>
        <v>3.1221526682539694E-2</v>
      </c>
      <c r="I22">
        <f>'Rescale to Fit GDP Proj'!J78*IFERROR((1+INDEX('IRA - Advanced Manufacturing'!H$174:H$184,MATCH(BPCiObIC!$A22,'IRA - Advanced Manufacturing'!$B$174:$B$184,0))),1)</f>
        <v>1.309519917142528E-2</v>
      </c>
      <c r="J22">
        <f>'Rescale to Fit GDP Proj'!K78*IFERROR((1+INDEX('IRA - Advanced Manufacturing'!I$174:I$184,MATCH(BPCiObIC!$A22,'IRA - Advanced Manufacturing'!$B$174:$B$184,0))),1)</f>
        <v>1.1296485888832633E-2</v>
      </c>
      <c r="K22">
        <f>'Rescale to Fit GDP Proj'!L78*IFERROR((1+INDEX('IRA - Advanced Manufacturing'!J$174:J$184,MATCH(BPCiObIC!$A22,'IRA - Advanced Manufacturing'!$B$174:$B$184,0))),1)</f>
        <v>1.1284707243073479E-2</v>
      </c>
      <c r="L22">
        <f>'Rescale to Fit GDP Proj'!M78*IFERROR((1+INDEX('IRA - Advanced Manufacturing'!K$174:K$184,MATCH(BPCiObIC!$A22,'IRA - Advanced Manufacturing'!$B$174:$B$184,0))),1)</f>
        <v>1.6882856078426885E-2</v>
      </c>
      <c r="M22">
        <f>'Rescale to Fit GDP Proj'!N78*IFERROR((1+INDEX('IRA - Advanced Manufacturing'!L$174:L$184,MATCH(BPCiObIC!$A22,'IRA - Advanced Manufacturing'!$B$174:$B$184,0))),1)</f>
        <v>2.6985798644577622E-2</v>
      </c>
      <c r="N22">
        <f>($M$2-'Rescale to Fit GDP Proj'!$N$58)+'Rescale to Fit GDP Proj'!O78</f>
        <v>2.0026985228471739E-2</v>
      </c>
      <c r="O22">
        <f>($M$2-'Rescale to Fit GDP Proj'!$N$58)+'Rescale to Fit GDP Proj'!P78</f>
        <v>1.6648145634341548E-2</v>
      </c>
      <c r="P22">
        <f>($M$2-'Rescale to Fit GDP Proj'!$N$58)+'Rescale to Fit GDP Proj'!Q78</f>
        <v>1.9118335058555435E-2</v>
      </c>
      <c r="Q22">
        <f>($M$2-'Rescale to Fit GDP Proj'!$N$58)+'Rescale to Fit GDP Proj'!R78</f>
        <v>1.748245675563977E-2</v>
      </c>
      <c r="R22">
        <f>($M$2-'Rescale to Fit GDP Proj'!$N$58)+'Rescale to Fit GDP Proj'!S78</f>
        <v>1.6699150588509321E-2</v>
      </c>
      <c r="S22">
        <f>($M$2-'Rescale to Fit GDP Proj'!$N$58)+'Rescale to Fit GDP Proj'!T78</f>
        <v>1.6390342293608282E-2</v>
      </c>
      <c r="T22">
        <f>($M$2-'Rescale to Fit GDP Proj'!$N$58)+'Rescale to Fit GDP Proj'!U78</f>
        <v>1.3313640307138816E-2</v>
      </c>
      <c r="U22">
        <f>($M$2-'Rescale to Fit GDP Proj'!$N$58)+'Rescale to Fit GDP Proj'!V78</f>
        <v>1.3249279648741372E-2</v>
      </c>
      <c r="V22">
        <f>($M$2-'Rescale to Fit GDP Proj'!$N$58)+'Rescale to Fit GDP Proj'!W78</f>
        <v>1.5371916832277078E-2</v>
      </c>
      <c r="W22">
        <f>($M$2-'Rescale to Fit GDP Proj'!$N$58)+'Rescale to Fit GDP Proj'!X78</f>
        <v>1.3414257395897359E-2</v>
      </c>
      <c r="X22">
        <f>($M$2-'Rescale to Fit GDP Proj'!$N$58)+'Rescale to Fit GDP Proj'!Y78</f>
        <v>1.0448207004543068E-2</v>
      </c>
      <c r="Y22">
        <f>($M$2-'Rescale to Fit GDP Proj'!$N$58)+'Rescale to Fit GDP Proj'!Z78</f>
        <v>7.9442565662077406E-3</v>
      </c>
      <c r="Z22">
        <f>($M$2-'Rescale to Fit GDP Proj'!$N$58)+'Rescale to Fit GDP Proj'!AA78</f>
        <v>6.5459194682268105E-3</v>
      </c>
      <c r="AA22">
        <f>($M$2-'Rescale to Fit GDP Proj'!$N$58)+'Rescale to Fit GDP Proj'!AB78</f>
        <v>1.0847716674763159E-2</v>
      </c>
      <c r="AB22">
        <f>($M$2-'Rescale to Fit GDP Proj'!$N$58)+'Rescale to Fit GDP Proj'!AC78</f>
        <v>1.1983357066250954E-2</v>
      </c>
      <c r="AC22">
        <f>($M$2-'Rescale to Fit GDP Proj'!$N$58)+'Rescale to Fit GDP Proj'!AD78</f>
        <v>1.0830463130245417E-2</v>
      </c>
      <c r="AD22">
        <f>($M$2-'Rescale to Fit GDP Proj'!$N$58)+'Rescale to Fit GDP Proj'!AE78</f>
        <v>7.286228300337959E-3</v>
      </c>
      <c r="AE22">
        <f>($M$2-'Rescale to Fit GDP Proj'!$N$58)+'Rescale to Fit GDP Proj'!AF78</f>
        <v>1.3845914409291294E-2</v>
      </c>
    </row>
    <row r="23" spans="1:31" x14ac:dyDescent="0.25">
      <c r="A23" s="2" t="s">
        <v>15</v>
      </c>
      <c r="B23">
        <f>'Rescale to Fit GDP Proj'!C79</f>
        <v>0</v>
      </c>
      <c r="C23">
        <f>'Rescale to Fit GDP Proj'!D79</f>
        <v>2.8290025712801276E-2</v>
      </c>
      <c r="D23">
        <f>'Rescale to Fit GDP Proj'!E79*IFERROR((1+INDEX('IRA - Advanced Manufacturing'!C$174:C$184,MATCH(BPCiObIC!$A23,'IRA - Advanced Manufacturing'!$B$174:$B$184,0))),1)</f>
        <v>3.113046300062013E-2</v>
      </c>
      <c r="E23">
        <f>'Rescale to Fit GDP Proj'!F79*IFERROR((1+INDEX('IRA - Advanced Manufacturing'!D$174:D$184,MATCH(BPCiObIC!$A23,'IRA - Advanced Manufacturing'!$B$174:$B$184,0))),1)</f>
        <v>1.256266485238757E-2</v>
      </c>
      <c r="F23">
        <f>'Rescale to Fit GDP Proj'!G79*IFERROR((1+INDEX('IRA - Advanced Manufacturing'!E$174:E$184,MATCH(BPCiObIC!$A23,'IRA - Advanced Manufacturing'!$B$174:$B$184,0))),1)</f>
        <v>-2.9292811744600017E-3</v>
      </c>
      <c r="G23">
        <f>'Rescale to Fit GDP Proj'!H79*IFERROR((1+INDEX('IRA - Advanced Manufacturing'!F$174:F$184,MATCH(BPCiObIC!$A23,'IRA - Advanced Manufacturing'!$B$174:$B$184,0))),1)</f>
        <v>5.2155554662203533E-3</v>
      </c>
      <c r="H23">
        <f>'Rescale to Fit GDP Proj'!I79*IFERROR((1+INDEX('IRA - Advanced Manufacturing'!G$174:G$184,MATCH(BPCiObIC!$A23,'IRA - Advanced Manufacturing'!$B$174:$B$184,0))),1)</f>
        <v>1.8613400465414719E-2</v>
      </c>
      <c r="I23">
        <f>'Rescale to Fit GDP Proj'!J79*IFERROR((1+INDEX('IRA - Advanced Manufacturing'!H$174:H$184,MATCH(BPCiObIC!$A23,'IRA - Advanced Manufacturing'!$B$174:$B$184,0))),1)</f>
        <v>1.3693654432533845E-2</v>
      </c>
      <c r="J23">
        <f>'Rescale to Fit GDP Proj'!K79*IFERROR((1+INDEX('IRA - Advanced Manufacturing'!I$174:I$184,MATCH(BPCiObIC!$A23,'IRA - Advanced Manufacturing'!$B$174:$B$184,0))),1)</f>
        <v>6.5209572839175908E-3</v>
      </c>
      <c r="K23">
        <f>'Rescale to Fit GDP Proj'!L79*IFERROR((1+INDEX('IRA - Advanced Manufacturing'!J$174:J$184,MATCH(BPCiObIC!$A23,'IRA - Advanced Manufacturing'!$B$174:$B$184,0))),1)</f>
        <v>8.742116927950367E-3</v>
      </c>
      <c r="L23">
        <f>'Rescale to Fit GDP Proj'!M79*IFERROR((1+INDEX('IRA - Advanced Manufacturing'!K$174:K$184,MATCH(BPCiObIC!$A23,'IRA - Advanced Manufacturing'!$B$174:$B$184,0))),1)</f>
        <v>1.5367636740947271E-2</v>
      </c>
      <c r="M23">
        <f>'Rescale to Fit GDP Proj'!N79*IFERROR((1+INDEX('IRA - Advanced Manufacturing'!L$174:L$184,MATCH(BPCiObIC!$A23,'IRA - Advanced Manufacturing'!$B$174:$B$184,0))),1)</f>
        <v>2.5453859671415422E-2</v>
      </c>
      <c r="N23">
        <f>($M$2-'Rescale to Fit GDP Proj'!$N$58)+'Rescale to Fit GDP Proj'!O79</f>
        <v>2.1572193082817052E-2</v>
      </c>
      <c r="O23">
        <f>($M$2-'Rescale to Fit GDP Proj'!$N$58)+'Rescale to Fit GDP Proj'!P79</f>
        <v>1.6116888921541228E-2</v>
      </c>
      <c r="P23">
        <f>($M$2-'Rescale to Fit GDP Proj'!$N$58)+'Rescale to Fit GDP Proj'!Q79</f>
        <v>1.7345637236072839E-2</v>
      </c>
      <c r="Q23">
        <f>($M$2-'Rescale to Fit GDP Proj'!$N$58)+'Rescale to Fit GDP Proj'!R79</f>
        <v>1.6353509239479078E-2</v>
      </c>
      <c r="R23">
        <f>($M$2-'Rescale to Fit GDP Proj'!$N$58)+'Rescale to Fit GDP Proj'!S79</f>
        <v>1.0977820490328473E-2</v>
      </c>
      <c r="S23">
        <f>($M$2-'Rescale to Fit GDP Proj'!$N$58)+'Rescale to Fit GDP Proj'!T79</f>
        <v>1.261426522294214E-2</v>
      </c>
      <c r="T23">
        <f>($M$2-'Rescale to Fit GDP Proj'!$N$58)+'Rescale to Fit GDP Proj'!U79</f>
        <v>1.0036546637792765E-2</v>
      </c>
      <c r="U23">
        <f>($M$2-'Rescale to Fit GDP Proj'!$N$58)+'Rescale to Fit GDP Proj'!V79</f>
        <v>1.416599813412721E-2</v>
      </c>
      <c r="V23">
        <f>($M$2-'Rescale to Fit GDP Proj'!$N$58)+'Rescale to Fit GDP Proj'!W79</f>
        <v>1.7544355535903288E-2</v>
      </c>
      <c r="W23">
        <f>($M$2-'Rescale to Fit GDP Proj'!$N$58)+'Rescale to Fit GDP Proj'!X79</f>
        <v>1.7104449392339915E-2</v>
      </c>
      <c r="X23">
        <f>($M$2-'Rescale to Fit GDP Proj'!$N$58)+'Rescale to Fit GDP Proj'!Y79</f>
        <v>1.4535340252123718E-2</v>
      </c>
      <c r="Y23">
        <f>($M$2-'Rescale to Fit GDP Proj'!$N$58)+'Rescale to Fit GDP Proj'!Z79</f>
        <v>1.1828660987783488E-2</v>
      </c>
      <c r="Z23">
        <f>($M$2-'Rescale to Fit GDP Proj'!$N$58)+'Rescale to Fit GDP Proj'!AA79</f>
        <v>1.1803524811730859E-2</v>
      </c>
      <c r="AA23">
        <f>($M$2-'Rescale to Fit GDP Proj'!$N$58)+'Rescale to Fit GDP Proj'!AB79</f>
        <v>1.5165840790277095E-2</v>
      </c>
      <c r="AB23">
        <f>($M$2-'Rescale to Fit GDP Proj'!$N$58)+'Rescale to Fit GDP Proj'!AC79</f>
        <v>1.6166940942306449E-2</v>
      </c>
      <c r="AC23">
        <f>($M$2-'Rescale to Fit GDP Proj'!$N$58)+'Rescale to Fit GDP Proj'!AD79</f>
        <v>1.434989581714108E-2</v>
      </c>
      <c r="AD23">
        <f>($M$2-'Rescale to Fit GDP Proj'!$N$58)+'Rescale to Fit GDP Proj'!AE79</f>
        <v>1.3533293976527907E-2</v>
      </c>
      <c r="AE23">
        <f>($M$2-'Rescale to Fit GDP Proj'!$N$58)+'Rescale to Fit GDP Proj'!AF79</f>
        <v>1.6845151761667794E-2</v>
      </c>
    </row>
    <row r="24" spans="1:31" x14ac:dyDescent="0.25">
      <c r="A24" s="2" t="s">
        <v>16</v>
      </c>
      <c r="B24">
        <f>'Rescale to Fit GDP Proj'!C80</f>
        <v>0</v>
      </c>
      <c r="C24">
        <f>'Rescale to Fit GDP Proj'!D80</f>
        <v>2.8290025712801276E-2</v>
      </c>
      <c r="D24">
        <f>'Rescale to Fit GDP Proj'!E80*IFERROR((1+INDEX('IRA - Advanced Manufacturing'!C$174:C$184,MATCH(BPCiObIC!$A24,'IRA - Advanced Manufacturing'!$B$174:$B$184,0))),1)</f>
        <v>3.113201286245678E-2</v>
      </c>
      <c r="E24">
        <f>'Rescale to Fit GDP Proj'!F80*IFERROR((1+INDEX('IRA - Advanced Manufacturing'!D$174:D$184,MATCH(BPCiObIC!$A24,'IRA - Advanced Manufacturing'!$B$174:$B$184,0))),1)</f>
        <v>1.256428056045665E-2</v>
      </c>
      <c r="F24">
        <f>'Rescale to Fit GDP Proj'!G80*IFERROR((1+INDEX('IRA - Advanced Manufacturing'!E$174:E$184,MATCH(BPCiObIC!$A24,'IRA - Advanced Manufacturing'!$B$174:$B$184,0))),1)</f>
        <v>-2.9297923568822413E-3</v>
      </c>
      <c r="G24">
        <f>'Rescale to Fit GDP Proj'!H80*IFERROR((1+INDEX('IRA - Advanced Manufacturing'!F$174:F$184,MATCH(BPCiObIC!$A24,'IRA - Advanced Manufacturing'!$B$174:$B$184,0))),1)</f>
        <v>5.2166687842696872E-3</v>
      </c>
      <c r="H24">
        <f>'Rescale to Fit GDP Proj'!I80*IFERROR((1+INDEX('IRA - Advanced Manufacturing'!G$174:G$184,MATCH(BPCiObIC!$A24,'IRA - Advanced Manufacturing'!$B$174:$B$184,0))),1)</f>
        <v>1.8617879858569154E-2</v>
      </c>
      <c r="I24">
        <f>'Rescale to Fit GDP Proj'!J80*IFERROR((1+INDEX('IRA - Advanced Manufacturing'!H$174:H$184,MATCH(BPCiObIC!$A24,'IRA - Advanced Manufacturing'!$B$174:$B$184,0))),1)</f>
        <v>1.3697315076288899E-2</v>
      </c>
      <c r="J24">
        <f>'Rescale to Fit GDP Proj'!K80*IFERROR((1+INDEX('IRA - Advanced Manufacturing'!I$174:I$184,MATCH(BPCiObIC!$A24,'IRA - Advanced Manufacturing'!$B$174:$B$184,0))),1)</f>
        <v>6.5228709067655689E-3</v>
      </c>
      <c r="K24">
        <f>'Rescale to Fit GDP Proj'!L80*IFERROR((1+INDEX('IRA - Advanced Manufacturing'!J$174:J$184,MATCH(BPCiObIC!$A24,'IRA - Advanced Manufacturing'!$B$174:$B$184,0))),1)</f>
        <v>8.7449060226082315E-3</v>
      </c>
      <c r="L24">
        <f>'Rescale to Fit GDP Proj'!M80*IFERROR((1+INDEX('IRA - Advanced Manufacturing'!K$174:K$184,MATCH(BPCiObIC!$A24,'IRA - Advanced Manufacturing'!$B$174:$B$184,0))),1)</f>
        <v>1.5372923973621222E-2</v>
      </c>
      <c r="M24">
        <f>'Rescale to Fit GDP Proj'!N80*IFERROR((1+INDEX('IRA - Advanced Manufacturing'!L$174:L$184,MATCH(BPCiObIC!$A24,'IRA - Advanced Manufacturing'!$B$174:$B$184,0))),1)</f>
        <v>2.5463240686044893E-2</v>
      </c>
      <c r="N24">
        <f>($M$2-'Rescale to Fit GDP Proj'!$N$58)+'Rescale to Fit GDP Proj'!O80</f>
        <v>2.1572193082817052E-2</v>
      </c>
      <c r="O24">
        <f>($M$2-'Rescale to Fit GDP Proj'!$N$58)+'Rescale to Fit GDP Proj'!P80</f>
        <v>1.6116888921541228E-2</v>
      </c>
      <c r="P24">
        <f>($M$2-'Rescale to Fit GDP Proj'!$N$58)+'Rescale to Fit GDP Proj'!Q80</f>
        <v>1.7345637236072839E-2</v>
      </c>
      <c r="Q24">
        <f>($M$2-'Rescale to Fit GDP Proj'!$N$58)+'Rescale to Fit GDP Proj'!R80</f>
        <v>1.6353509239479078E-2</v>
      </c>
      <c r="R24">
        <f>($M$2-'Rescale to Fit GDP Proj'!$N$58)+'Rescale to Fit GDP Proj'!S80</f>
        <v>1.0977820490328473E-2</v>
      </c>
      <c r="S24">
        <f>($M$2-'Rescale to Fit GDP Proj'!$N$58)+'Rescale to Fit GDP Proj'!T80</f>
        <v>1.261426522294214E-2</v>
      </c>
      <c r="T24">
        <f>($M$2-'Rescale to Fit GDP Proj'!$N$58)+'Rescale to Fit GDP Proj'!U80</f>
        <v>1.0036546637792765E-2</v>
      </c>
      <c r="U24">
        <f>($M$2-'Rescale to Fit GDP Proj'!$N$58)+'Rescale to Fit GDP Proj'!V80</f>
        <v>1.416599813412721E-2</v>
      </c>
      <c r="V24">
        <f>($M$2-'Rescale to Fit GDP Proj'!$N$58)+'Rescale to Fit GDP Proj'!W80</f>
        <v>1.7544355535903288E-2</v>
      </c>
      <c r="W24">
        <f>($M$2-'Rescale to Fit GDP Proj'!$N$58)+'Rescale to Fit GDP Proj'!X80</f>
        <v>1.7104449392339915E-2</v>
      </c>
      <c r="X24">
        <f>($M$2-'Rescale to Fit GDP Proj'!$N$58)+'Rescale to Fit GDP Proj'!Y80</f>
        <v>1.4535340252123718E-2</v>
      </c>
      <c r="Y24">
        <f>($M$2-'Rescale to Fit GDP Proj'!$N$58)+'Rescale to Fit GDP Proj'!Z80</f>
        <v>1.1828660987783488E-2</v>
      </c>
      <c r="Z24">
        <f>($M$2-'Rescale to Fit GDP Proj'!$N$58)+'Rescale to Fit GDP Proj'!AA80</f>
        <v>1.1803524811730859E-2</v>
      </c>
      <c r="AA24">
        <f>($M$2-'Rescale to Fit GDP Proj'!$N$58)+'Rescale to Fit GDP Proj'!AB80</f>
        <v>1.5165840790277095E-2</v>
      </c>
      <c r="AB24">
        <f>($M$2-'Rescale to Fit GDP Proj'!$N$58)+'Rescale to Fit GDP Proj'!AC80</f>
        <v>1.6166940942306449E-2</v>
      </c>
      <c r="AC24">
        <f>($M$2-'Rescale to Fit GDP Proj'!$N$58)+'Rescale to Fit GDP Proj'!AD80</f>
        <v>1.434989581714108E-2</v>
      </c>
      <c r="AD24">
        <f>($M$2-'Rescale to Fit GDP Proj'!$N$58)+'Rescale to Fit GDP Proj'!AE80</f>
        <v>1.3533293976527907E-2</v>
      </c>
      <c r="AE24">
        <f>($M$2-'Rescale to Fit GDP Proj'!$N$58)+'Rescale to Fit GDP Proj'!AF80</f>
        <v>1.6845151761667794E-2</v>
      </c>
    </row>
    <row r="25" spans="1:31" x14ac:dyDescent="0.25">
      <c r="A25" s="2" t="s">
        <v>17</v>
      </c>
      <c r="B25">
        <f>'Rescale to Fit GDP Proj'!C81</f>
        <v>0</v>
      </c>
      <c r="C25">
        <f>'Rescale to Fit GDP Proj'!D81</f>
        <v>-1.9964132926646411E-3</v>
      </c>
      <c r="D25">
        <f>'Rescale to Fit GDP Proj'!E81*IFERROR((1+INDEX('IRA - Advanced Manufacturing'!C$174:C$184,MATCH(BPCiObIC!$A25,'IRA - Advanced Manufacturing'!$B$174:$B$184,0))),1)</f>
        <v>-1.4094518033041665E-2</v>
      </c>
      <c r="E25">
        <f>'Rescale to Fit GDP Proj'!F81*IFERROR((1+INDEX('IRA - Advanced Manufacturing'!D$174:D$184,MATCH(BPCiObIC!$A25,'IRA - Advanced Manufacturing'!$B$174:$B$184,0))),1)</f>
        <v>2.0815993038369E-3</v>
      </c>
      <c r="F25">
        <f>'Rescale to Fit GDP Proj'!G81*IFERROR((1+INDEX('IRA - Advanced Manufacturing'!E$174:E$184,MATCH(BPCiObIC!$A25,'IRA - Advanced Manufacturing'!$B$174:$B$184,0))),1)</f>
        <v>5.5673493499697451E-3</v>
      </c>
      <c r="G25">
        <f>'Rescale to Fit GDP Proj'!H81*IFERROR((1+INDEX('IRA - Advanced Manufacturing'!F$174:F$184,MATCH(BPCiObIC!$A25,'IRA - Advanced Manufacturing'!$B$174:$B$184,0))),1)</f>
        <v>2.4826025384121375E-2</v>
      </c>
      <c r="H25">
        <f>'Rescale to Fit GDP Proj'!I81*IFERROR((1+INDEX('IRA - Advanced Manufacturing'!G$174:G$184,MATCH(BPCiObIC!$A25,'IRA - Advanced Manufacturing'!$B$174:$B$184,0))),1)</f>
        <v>2.6834531073155254E-2</v>
      </c>
      <c r="I25">
        <f>'Rescale to Fit GDP Proj'!J81*IFERROR((1+INDEX('IRA - Advanced Manufacturing'!H$174:H$184,MATCH(BPCiObIC!$A25,'IRA - Advanced Manufacturing'!$B$174:$B$184,0))),1)</f>
        <v>1.1197574408423113E-2</v>
      </c>
      <c r="J25">
        <f>'Rescale to Fit GDP Proj'!K81*IFERROR((1+INDEX('IRA - Advanced Manufacturing'!I$174:I$184,MATCH(BPCiObIC!$A25,'IRA - Advanced Manufacturing'!$B$174:$B$184,0))),1)</f>
        <v>1.1610426787875104E-2</v>
      </c>
      <c r="K25">
        <f>'Rescale to Fit GDP Proj'!L81*IFERROR((1+INDEX('IRA - Advanced Manufacturing'!J$174:J$184,MATCH(BPCiObIC!$A25,'IRA - Advanced Manufacturing'!$B$174:$B$184,0))),1)</f>
        <v>9.9462738813958333E-3</v>
      </c>
      <c r="L25">
        <f>'Rescale to Fit GDP Proj'!M81*IFERROR((1+INDEX('IRA - Advanced Manufacturing'!K$174:K$184,MATCH(BPCiObIC!$A25,'IRA - Advanced Manufacturing'!$B$174:$B$184,0))),1)</f>
        <v>9.1446480910515101E-3</v>
      </c>
      <c r="M25">
        <f>'Rescale to Fit GDP Proj'!N81*IFERROR((1+INDEX('IRA - Advanced Manufacturing'!L$174:L$184,MATCH(BPCiObIC!$A25,'IRA - Advanced Manufacturing'!$B$174:$B$184,0))),1)</f>
        <v>2.3354997867820061E-2</v>
      </c>
      <c r="N25">
        <f>($M$2-'Rescale to Fit GDP Proj'!$N$58)+'Rescale to Fit GDP Proj'!O81</f>
        <v>1.1356308967830124E-2</v>
      </c>
      <c r="O25">
        <f>($M$2-'Rescale to Fit GDP Proj'!$N$58)+'Rescale to Fit GDP Proj'!P81</f>
        <v>9.8263527715307403E-3</v>
      </c>
      <c r="P25">
        <f>($M$2-'Rescale to Fit GDP Proj'!$N$58)+'Rescale to Fit GDP Proj'!Q81</f>
        <v>1.7273574204118354E-2</v>
      </c>
      <c r="Q25">
        <f>($M$2-'Rescale to Fit GDP Proj'!$N$58)+'Rescale to Fit GDP Proj'!R81</f>
        <v>1.6821004660258997E-2</v>
      </c>
      <c r="R25">
        <f>($M$2-'Rescale to Fit GDP Proj'!$N$58)+'Rescale to Fit GDP Proj'!S81</f>
        <v>1.6443867031167389E-2</v>
      </c>
      <c r="S25">
        <f>($M$2-'Rescale to Fit GDP Proj'!$N$58)+'Rescale to Fit GDP Proj'!T81</f>
        <v>1.8446581087302405E-2</v>
      </c>
      <c r="T25">
        <f>($M$2-'Rescale to Fit GDP Proj'!$N$58)+'Rescale to Fit GDP Proj'!U81</f>
        <v>1.5373803913235068E-2</v>
      </c>
      <c r="U25">
        <f>($M$2-'Rescale to Fit GDP Proj'!$N$58)+'Rescale to Fit GDP Proj'!V81</f>
        <v>1.474217258133389E-2</v>
      </c>
      <c r="V25">
        <f>($M$2-'Rescale to Fit GDP Proj'!$N$58)+'Rescale to Fit GDP Proj'!W81</f>
        <v>2.0745060251769525E-2</v>
      </c>
      <c r="W25">
        <f>($M$2-'Rescale to Fit GDP Proj'!$N$58)+'Rescale to Fit GDP Proj'!X81</f>
        <v>1.885033743423491E-2</v>
      </c>
      <c r="X25">
        <f>($M$2-'Rescale to Fit GDP Proj'!$N$58)+'Rescale to Fit GDP Proj'!Y81</f>
        <v>1.4397285363047229E-2</v>
      </c>
      <c r="Y25">
        <f>($M$2-'Rescale to Fit GDP Proj'!$N$58)+'Rescale to Fit GDP Proj'!Z81</f>
        <v>9.8139765193812224E-3</v>
      </c>
      <c r="Z25">
        <f>($M$2-'Rescale to Fit GDP Proj'!$N$58)+'Rescale to Fit GDP Proj'!AA81</f>
        <v>5.1992816543914196E-3</v>
      </c>
      <c r="AA25">
        <f>($M$2-'Rescale to Fit GDP Proj'!$N$58)+'Rescale to Fit GDP Proj'!AB81</f>
        <v>1.2479771208234109E-2</v>
      </c>
      <c r="AB25">
        <f>($M$2-'Rescale to Fit GDP Proj'!$N$58)+'Rescale to Fit GDP Proj'!AC81</f>
        <v>1.4897378047019662E-2</v>
      </c>
      <c r="AC25">
        <f>($M$2-'Rescale to Fit GDP Proj'!$N$58)+'Rescale to Fit GDP Proj'!AD81</f>
        <v>1.071371226149141E-2</v>
      </c>
      <c r="AD25">
        <f>($M$2-'Rescale to Fit GDP Proj'!$N$58)+'Rescale to Fit GDP Proj'!AE81</f>
        <v>4.8551268393980974E-3</v>
      </c>
      <c r="AE25">
        <f>($M$2-'Rescale to Fit GDP Proj'!$N$58)+'Rescale to Fit GDP Proj'!AF81</f>
        <v>2.9332026139109315E-2</v>
      </c>
    </row>
    <row r="26" spans="1:31" x14ac:dyDescent="0.25">
      <c r="A26" s="2" t="s">
        <v>45</v>
      </c>
      <c r="B26">
        <f>'Rescale to Fit GDP Proj'!C82</f>
        <v>0</v>
      </c>
      <c r="C26">
        <f>'Rescale to Fit GDP Proj'!D82</f>
        <v>1.6218E-2</v>
      </c>
      <c r="D26">
        <f>'Rescale to Fit GDP Proj'!E82*IFERROR((1+INDEX('IRA - Advanced Manufacturing'!C$174:C$184,MATCH(BPCiObIC!$A26,'IRA - Advanced Manufacturing'!$B$174:$B$184,0))),1)</f>
        <v>1.6218E-2</v>
      </c>
      <c r="E26">
        <f>'Rescale to Fit GDP Proj'!F82*IFERROR((1+INDEX('IRA - Advanced Manufacturing'!D$174:D$184,MATCH(BPCiObIC!$A26,'IRA - Advanced Manufacturing'!$B$174:$B$184,0))),1)</f>
        <v>1.6218E-2</v>
      </c>
      <c r="F26">
        <f>'Rescale to Fit GDP Proj'!G82*IFERROR((1+INDEX('IRA - Advanced Manufacturing'!E$174:E$184,MATCH(BPCiObIC!$A26,'IRA - Advanced Manufacturing'!$B$174:$B$184,0))),1)</f>
        <v>1.6218E-2</v>
      </c>
      <c r="G26">
        <f>'Rescale to Fit GDP Proj'!H82*IFERROR((1+INDEX('IRA - Advanced Manufacturing'!F$174:F$184,MATCH(BPCiObIC!$A26,'IRA - Advanced Manufacturing'!$B$174:$B$184,0))),1)</f>
        <v>1.6218E-2</v>
      </c>
      <c r="H26">
        <f>'Rescale to Fit GDP Proj'!I82*IFERROR((1+INDEX('IRA - Advanced Manufacturing'!G$174:G$184,MATCH(BPCiObIC!$A26,'IRA - Advanced Manufacturing'!$B$174:$B$184,0))),1)</f>
        <v>1.6218E-2</v>
      </c>
      <c r="I26">
        <f>'Rescale to Fit GDP Proj'!J82*IFERROR((1+INDEX('IRA - Advanced Manufacturing'!H$174:H$184,MATCH(BPCiObIC!$A26,'IRA - Advanced Manufacturing'!$B$174:$B$184,0))),1)</f>
        <v>1.6218E-2</v>
      </c>
      <c r="J26">
        <f>'Rescale to Fit GDP Proj'!K82*IFERROR((1+INDEX('IRA - Advanced Manufacturing'!I$174:I$184,MATCH(BPCiObIC!$A26,'IRA - Advanced Manufacturing'!$B$174:$B$184,0))),1)</f>
        <v>1.6218E-2</v>
      </c>
      <c r="K26">
        <f>'Rescale to Fit GDP Proj'!L82*IFERROR((1+INDEX('IRA - Advanced Manufacturing'!J$174:J$184,MATCH(BPCiObIC!$A26,'IRA - Advanced Manufacturing'!$B$174:$B$184,0))),1)</f>
        <v>1.6218E-2</v>
      </c>
      <c r="L26">
        <f>'Rescale to Fit GDP Proj'!M82*IFERROR((1+INDEX('IRA - Advanced Manufacturing'!K$174:K$184,MATCH(BPCiObIC!$A26,'IRA - Advanced Manufacturing'!$B$174:$B$184,0))),1)</f>
        <v>1.6218E-2</v>
      </c>
      <c r="M26">
        <f>'Rescale to Fit GDP Proj'!N82*IFERROR((1+INDEX('IRA - Advanced Manufacturing'!L$174:L$184,MATCH(BPCiObIC!$A26,'IRA - Advanced Manufacturing'!$B$174:$B$184,0))),1)</f>
        <v>1.6218E-2</v>
      </c>
      <c r="N26">
        <f>($M$2-'Rescale to Fit GDP Proj'!$N$58)+'Rescale to Fit GDP Proj'!O82</f>
        <v>1.6218E-2</v>
      </c>
      <c r="O26">
        <f>($M$2-'Rescale to Fit GDP Proj'!$N$58)+'Rescale to Fit GDP Proj'!P82</f>
        <v>1.6218E-2</v>
      </c>
      <c r="P26">
        <f>($M$2-'Rescale to Fit GDP Proj'!$N$58)+'Rescale to Fit GDP Proj'!Q82</f>
        <v>1.6218E-2</v>
      </c>
      <c r="Q26">
        <f>($M$2-'Rescale to Fit GDP Proj'!$N$58)+'Rescale to Fit GDP Proj'!R82</f>
        <v>1.6218E-2</v>
      </c>
      <c r="R26">
        <f>($M$2-'Rescale to Fit GDP Proj'!$N$58)+'Rescale to Fit GDP Proj'!S82</f>
        <v>1.6218E-2</v>
      </c>
      <c r="S26">
        <f>($M$2-'Rescale to Fit GDP Proj'!$N$58)+'Rescale to Fit GDP Proj'!T82</f>
        <v>1.6218E-2</v>
      </c>
      <c r="T26">
        <f>($M$2-'Rescale to Fit GDP Proj'!$N$58)+'Rescale to Fit GDP Proj'!U82</f>
        <v>1.6218E-2</v>
      </c>
      <c r="U26">
        <f>($M$2-'Rescale to Fit GDP Proj'!$N$58)+'Rescale to Fit GDP Proj'!V82</f>
        <v>1.6218E-2</v>
      </c>
      <c r="V26">
        <f>($M$2-'Rescale to Fit GDP Proj'!$N$58)+'Rescale to Fit GDP Proj'!W82</f>
        <v>1.6218E-2</v>
      </c>
      <c r="W26">
        <f>($M$2-'Rescale to Fit GDP Proj'!$N$58)+'Rescale to Fit GDP Proj'!X82</f>
        <v>1.6218E-2</v>
      </c>
      <c r="X26">
        <f>($M$2-'Rescale to Fit GDP Proj'!$N$58)+'Rescale to Fit GDP Proj'!Y82</f>
        <v>1.6218E-2</v>
      </c>
      <c r="Y26">
        <f>($M$2-'Rescale to Fit GDP Proj'!$N$58)+'Rescale to Fit GDP Proj'!Z82</f>
        <v>1.6218E-2</v>
      </c>
      <c r="Z26">
        <f>($M$2-'Rescale to Fit GDP Proj'!$N$58)+'Rescale to Fit GDP Proj'!AA82</f>
        <v>1.6218E-2</v>
      </c>
      <c r="AA26">
        <f>($M$2-'Rescale to Fit GDP Proj'!$N$58)+'Rescale to Fit GDP Proj'!AB82</f>
        <v>1.6218E-2</v>
      </c>
      <c r="AB26">
        <f>($M$2-'Rescale to Fit GDP Proj'!$N$58)+'Rescale to Fit GDP Proj'!AC82</f>
        <v>1.6218E-2</v>
      </c>
      <c r="AC26">
        <f>($M$2-'Rescale to Fit GDP Proj'!$N$58)+'Rescale to Fit GDP Proj'!AD82</f>
        <v>1.6218E-2</v>
      </c>
      <c r="AD26">
        <f>($M$2-'Rescale to Fit GDP Proj'!$N$58)+'Rescale to Fit GDP Proj'!AE82</f>
        <v>1.6218E-2</v>
      </c>
      <c r="AE26">
        <f>($M$2-'Rescale to Fit GDP Proj'!$N$58)+'Rescale to Fit GDP Proj'!AF82</f>
        <v>1.6218E-2</v>
      </c>
    </row>
    <row r="27" spans="1:31" x14ac:dyDescent="0.25">
      <c r="A27" s="2" t="s">
        <v>46</v>
      </c>
      <c r="B27">
        <f>'Rescale to Fit GDP Proj'!C83</f>
        <v>0</v>
      </c>
      <c r="C27">
        <f>'Rescale to Fit GDP Proj'!D83</f>
        <v>7.6319999999999999E-3</v>
      </c>
      <c r="D27">
        <f>'Rescale to Fit GDP Proj'!E83*IFERROR((1+INDEX('IRA - Advanced Manufacturing'!C$174:C$184,MATCH(BPCiObIC!$A27,'IRA - Advanced Manufacturing'!$B$174:$B$184,0))),1)</f>
        <v>7.6319999999999999E-3</v>
      </c>
      <c r="E27">
        <f>'Rescale to Fit GDP Proj'!F83*IFERROR((1+INDEX('IRA - Advanced Manufacturing'!D$174:D$184,MATCH(BPCiObIC!$A27,'IRA - Advanced Manufacturing'!$B$174:$B$184,0))),1)</f>
        <v>7.6319999999999999E-3</v>
      </c>
      <c r="F27">
        <f>'Rescale to Fit GDP Proj'!G83*IFERROR((1+INDEX('IRA - Advanced Manufacturing'!E$174:E$184,MATCH(BPCiObIC!$A27,'IRA - Advanced Manufacturing'!$B$174:$B$184,0))),1)</f>
        <v>7.6319999999999999E-3</v>
      </c>
      <c r="G27">
        <f>'Rescale to Fit GDP Proj'!H83*IFERROR((1+INDEX('IRA - Advanced Manufacturing'!F$174:F$184,MATCH(BPCiObIC!$A27,'IRA - Advanced Manufacturing'!$B$174:$B$184,0))),1)</f>
        <v>7.6319999999999999E-3</v>
      </c>
      <c r="H27">
        <f>'Rescale to Fit GDP Proj'!I83*IFERROR((1+INDEX('IRA - Advanced Manufacturing'!G$174:G$184,MATCH(BPCiObIC!$A27,'IRA - Advanced Manufacturing'!$B$174:$B$184,0))),1)</f>
        <v>7.6319999999999999E-3</v>
      </c>
      <c r="I27">
        <f>'Rescale to Fit GDP Proj'!J83*IFERROR((1+INDEX('IRA - Advanced Manufacturing'!H$174:H$184,MATCH(BPCiObIC!$A27,'IRA - Advanced Manufacturing'!$B$174:$B$184,0))),1)</f>
        <v>7.6319999999999999E-3</v>
      </c>
      <c r="J27">
        <f>'Rescale to Fit GDP Proj'!K83*IFERROR((1+INDEX('IRA - Advanced Manufacturing'!I$174:I$184,MATCH(BPCiObIC!$A27,'IRA - Advanced Manufacturing'!$B$174:$B$184,0))),1)</f>
        <v>7.6319999999999999E-3</v>
      </c>
      <c r="K27">
        <f>'Rescale to Fit GDP Proj'!L83*IFERROR((1+INDEX('IRA - Advanced Manufacturing'!J$174:J$184,MATCH(BPCiObIC!$A27,'IRA - Advanced Manufacturing'!$B$174:$B$184,0))),1)</f>
        <v>7.6319999999999999E-3</v>
      </c>
      <c r="L27">
        <f>'Rescale to Fit GDP Proj'!M83*IFERROR((1+INDEX('IRA - Advanced Manufacturing'!K$174:K$184,MATCH(BPCiObIC!$A27,'IRA - Advanced Manufacturing'!$B$174:$B$184,0))),1)</f>
        <v>7.6319999999999999E-3</v>
      </c>
      <c r="M27">
        <f>'Rescale to Fit GDP Proj'!N83*IFERROR((1+INDEX('IRA - Advanced Manufacturing'!L$174:L$184,MATCH(BPCiObIC!$A27,'IRA - Advanced Manufacturing'!$B$174:$B$184,0))),1)</f>
        <v>7.6319999999999999E-3</v>
      </c>
      <c r="N27">
        <f>($M$2-'Rescale to Fit GDP Proj'!$N$58)+'Rescale to Fit GDP Proj'!O83</f>
        <v>7.6319999999999999E-3</v>
      </c>
      <c r="O27">
        <f>($M$2-'Rescale to Fit GDP Proj'!$N$58)+'Rescale to Fit GDP Proj'!P83</f>
        <v>7.6319999999999999E-3</v>
      </c>
      <c r="P27">
        <f>($M$2-'Rescale to Fit GDP Proj'!$N$58)+'Rescale to Fit GDP Proj'!Q83</f>
        <v>7.6319999999999999E-3</v>
      </c>
      <c r="Q27">
        <f>($M$2-'Rescale to Fit GDP Proj'!$N$58)+'Rescale to Fit GDP Proj'!R83</f>
        <v>7.6319999999999999E-3</v>
      </c>
      <c r="R27">
        <f>($M$2-'Rescale to Fit GDP Proj'!$N$58)+'Rescale to Fit GDP Proj'!S83</f>
        <v>7.6319999999999999E-3</v>
      </c>
      <c r="S27">
        <f>($M$2-'Rescale to Fit GDP Proj'!$N$58)+'Rescale to Fit GDP Proj'!T83</f>
        <v>7.6319999999999999E-3</v>
      </c>
      <c r="T27">
        <f>($M$2-'Rescale to Fit GDP Proj'!$N$58)+'Rescale to Fit GDP Proj'!U83</f>
        <v>7.6319999999999999E-3</v>
      </c>
      <c r="U27">
        <f>($M$2-'Rescale to Fit GDP Proj'!$N$58)+'Rescale to Fit GDP Proj'!V83</f>
        <v>7.6319999999999999E-3</v>
      </c>
      <c r="V27">
        <f>($M$2-'Rescale to Fit GDP Proj'!$N$58)+'Rescale to Fit GDP Proj'!W83</f>
        <v>7.6319999999999999E-3</v>
      </c>
      <c r="W27">
        <f>($M$2-'Rescale to Fit GDP Proj'!$N$58)+'Rescale to Fit GDP Proj'!X83</f>
        <v>7.6319999999999999E-3</v>
      </c>
      <c r="X27">
        <f>($M$2-'Rescale to Fit GDP Proj'!$N$58)+'Rescale to Fit GDP Proj'!Y83</f>
        <v>7.6319999999999999E-3</v>
      </c>
      <c r="Y27">
        <f>($M$2-'Rescale to Fit GDP Proj'!$N$58)+'Rescale to Fit GDP Proj'!Z83</f>
        <v>7.6319999999999999E-3</v>
      </c>
      <c r="Z27">
        <f>($M$2-'Rescale to Fit GDP Proj'!$N$58)+'Rescale to Fit GDP Proj'!AA83</f>
        <v>7.6319999999999999E-3</v>
      </c>
      <c r="AA27">
        <f>($M$2-'Rescale to Fit GDP Proj'!$N$58)+'Rescale to Fit GDP Proj'!AB83</f>
        <v>7.6319999999999999E-3</v>
      </c>
      <c r="AB27">
        <f>($M$2-'Rescale to Fit GDP Proj'!$N$58)+'Rescale to Fit GDP Proj'!AC83</f>
        <v>7.6319999999999999E-3</v>
      </c>
      <c r="AC27">
        <f>($M$2-'Rescale to Fit GDP Proj'!$N$58)+'Rescale to Fit GDP Proj'!AD83</f>
        <v>7.6319999999999999E-3</v>
      </c>
      <c r="AD27">
        <f>($M$2-'Rescale to Fit GDP Proj'!$N$58)+'Rescale to Fit GDP Proj'!AE83</f>
        <v>7.6319999999999999E-3</v>
      </c>
      <c r="AE27">
        <f>($M$2-'Rescale to Fit GDP Proj'!$N$58)+'Rescale to Fit GDP Proj'!AF83</f>
        <v>7.6319999999999999E-3</v>
      </c>
    </row>
    <row r="28" spans="1:31" x14ac:dyDescent="0.25">
      <c r="A28" s="2" t="s">
        <v>47</v>
      </c>
      <c r="B28">
        <f>'Rescale to Fit GDP Proj'!C84</f>
        <v>0</v>
      </c>
      <c r="C28">
        <f>'Rescale to Fit GDP Proj'!D84</f>
        <v>1.5627135483870968E-2</v>
      </c>
      <c r="D28">
        <f>'Rescale to Fit GDP Proj'!E84*IFERROR((1+INDEX('IRA - Advanced Manufacturing'!C$174:C$184,MATCH(BPCiObIC!$A28,'IRA - Advanced Manufacturing'!$B$174:$B$184,0))),1)</f>
        <v>1.5627135483870968E-2</v>
      </c>
      <c r="E28">
        <f>'Rescale to Fit GDP Proj'!F84*IFERROR((1+INDEX('IRA - Advanced Manufacturing'!D$174:D$184,MATCH(BPCiObIC!$A28,'IRA - Advanced Manufacturing'!$B$174:$B$184,0))),1)</f>
        <v>1.5627135483870968E-2</v>
      </c>
      <c r="F28">
        <f>'Rescale to Fit GDP Proj'!G84*IFERROR((1+INDEX('IRA - Advanced Manufacturing'!E$174:E$184,MATCH(BPCiObIC!$A28,'IRA - Advanced Manufacturing'!$B$174:$B$184,0))),1)</f>
        <v>1.5627135483870968E-2</v>
      </c>
      <c r="G28">
        <f>'Rescale to Fit GDP Proj'!H84*IFERROR((1+INDEX('IRA - Advanced Manufacturing'!F$174:F$184,MATCH(BPCiObIC!$A28,'IRA - Advanced Manufacturing'!$B$174:$B$184,0))),1)</f>
        <v>1.5627135483870968E-2</v>
      </c>
      <c r="H28">
        <f>'Rescale to Fit GDP Proj'!I84*IFERROR((1+INDEX('IRA - Advanced Manufacturing'!G$174:G$184,MATCH(BPCiObIC!$A28,'IRA - Advanced Manufacturing'!$B$174:$B$184,0))),1)</f>
        <v>1.5627135483870968E-2</v>
      </c>
      <c r="I28">
        <f>'Rescale to Fit GDP Proj'!J84*IFERROR((1+INDEX('IRA - Advanced Manufacturing'!H$174:H$184,MATCH(BPCiObIC!$A28,'IRA - Advanced Manufacturing'!$B$174:$B$184,0))),1)</f>
        <v>1.5627135483870968E-2</v>
      </c>
      <c r="J28">
        <f>'Rescale to Fit GDP Proj'!K84*IFERROR((1+INDEX('IRA - Advanced Manufacturing'!I$174:I$184,MATCH(BPCiObIC!$A28,'IRA - Advanced Manufacturing'!$B$174:$B$184,0))),1)</f>
        <v>1.5627135483870968E-2</v>
      </c>
      <c r="K28">
        <f>'Rescale to Fit GDP Proj'!L84*IFERROR((1+INDEX('IRA - Advanced Manufacturing'!J$174:J$184,MATCH(BPCiObIC!$A28,'IRA - Advanced Manufacturing'!$B$174:$B$184,0))),1)</f>
        <v>1.5627135483870968E-2</v>
      </c>
      <c r="L28">
        <f>'Rescale to Fit GDP Proj'!M84*IFERROR((1+INDEX('IRA - Advanced Manufacturing'!K$174:K$184,MATCH(BPCiObIC!$A28,'IRA - Advanced Manufacturing'!$B$174:$B$184,0))),1)</f>
        <v>1.5627135483870968E-2</v>
      </c>
      <c r="M28">
        <f>'Rescale to Fit GDP Proj'!N84*IFERROR((1+INDEX('IRA - Advanced Manufacturing'!L$174:L$184,MATCH(BPCiObIC!$A28,'IRA - Advanced Manufacturing'!$B$174:$B$184,0))),1)</f>
        <v>1.5627135483870968E-2</v>
      </c>
      <c r="N28">
        <f>($M$2-'Rescale to Fit GDP Proj'!$N$58)+'Rescale to Fit GDP Proj'!O84</f>
        <v>1.5627135483870968E-2</v>
      </c>
      <c r="O28">
        <f>($M$2-'Rescale to Fit GDP Proj'!$N$58)+'Rescale to Fit GDP Proj'!P84</f>
        <v>1.5627135483870968E-2</v>
      </c>
      <c r="P28">
        <f>($M$2-'Rescale to Fit GDP Proj'!$N$58)+'Rescale to Fit GDP Proj'!Q84</f>
        <v>1.5627135483870968E-2</v>
      </c>
      <c r="Q28">
        <f>($M$2-'Rescale to Fit GDP Proj'!$N$58)+'Rescale to Fit GDP Proj'!R84</f>
        <v>1.5627135483870968E-2</v>
      </c>
      <c r="R28">
        <f>($M$2-'Rescale to Fit GDP Proj'!$N$58)+'Rescale to Fit GDP Proj'!S84</f>
        <v>1.5627135483870968E-2</v>
      </c>
      <c r="S28">
        <f>($M$2-'Rescale to Fit GDP Proj'!$N$58)+'Rescale to Fit GDP Proj'!T84</f>
        <v>1.5627135483870968E-2</v>
      </c>
      <c r="T28">
        <f>($M$2-'Rescale to Fit GDP Proj'!$N$58)+'Rescale to Fit GDP Proj'!U84</f>
        <v>1.5627135483870968E-2</v>
      </c>
      <c r="U28">
        <f>($M$2-'Rescale to Fit GDP Proj'!$N$58)+'Rescale to Fit GDP Proj'!V84</f>
        <v>1.5627135483870968E-2</v>
      </c>
      <c r="V28">
        <f>($M$2-'Rescale to Fit GDP Proj'!$N$58)+'Rescale to Fit GDP Proj'!W84</f>
        <v>1.5627135483870968E-2</v>
      </c>
      <c r="W28">
        <f>($M$2-'Rescale to Fit GDP Proj'!$N$58)+'Rescale to Fit GDP Proj'!X84</f>
        <v>1.5627135483870968E-2</v>
      </c>
      <c r="X28">
        <f>($M$2-'Rescale to Fit GDP Proj'!$N$58)+'Rescale to Fit GDP Proj'!Y84</f>
        <v>1.5627135483870968E-2</v>
      </c>
      <c r="Y28">
        <f>($M$2-'Rescale to Fit GDP Proj'!$N$58)+'Rescale to Fit GDP Proj'!Z84</f>
        <v>1.5627135483870968E-2</v>
      </c>
      <c r="Z28">
        <f>($M$2-'Rescale to Fit GDP Proj'!$N$58)+'Rescale to Fit GDP Proj'!AA84</f>
        <v>1.5627135483870968E-2</v>
      </c>
      <c r="AA28">
        <f>($M$2-'Rescale to Fit GDP Proj'!$N$58)+'Rescale to Fit GDP Proj'!AB84</f>
        <v>1.5627135483870968E-2</v>
      </c>
      <c r="AB28">
        <f>($M$2-'Rescale to Fit GDP Proj'!$N$58)+'Rescale to Fit GDP Proj'!AC84</f>
        <v>1.5627135483870968E-2</v>
      </c>
      <c r="AC28">
        <f>($M$2-'Rescale to Fit GDP Proj'!$N$58)+'Rescale to Fit GDP Proj'!AD84</f>
        <v>1.5627135483870968E-2</v>
      </c>
      <c r="AD28">
        <f>($M$2-'Rescale to Fit GDP Proj'!$N$58)+'Rescale to Fit GDP Proj'!AE84</f>
        <v>1.5627135483870968E-2</v>
      </c>
      <c r="AE28">
        <f>($M$2-'Rescale to Fit GDP Proj'!$N$58)+'Rescale to Fit GDP Proj'!AF84</f>
        <v>1.5627135483870968E-2</v>
      </c>
    </row>
    <row r="29" spans="1:31" x14ac:dyDescent="0.25">
      <c r="A29" s="2" t="s">
        <v>18</v>
      </c>
      <c r="B29">
        <f>'Rescale to Fit GDP Proj'!C85</f>
        <v>0</v>
      </c>
      <c r="C29">
        <f>'Rescale to Fit GDP Proj'!D85</f>
        <v>-2.462547269728288E-2</v>
      </c>
      <c r="D29">
        <f>'Rescale to Fit GDP Proj'!E85*IFERROR((1+INDEX('IRA - Advanced Manufacturing'!C$174:C$184,MATCH(BPCiObIC!$A29,'IRA - Advanced Manufacturing'!$B$174:$B$184,0))),1)</f>
        <v>-2.1828572575535377E-2</v>
      </c>
      <c r="E29">
        <f>'Rescale to Fit GDP Proj'!F85*IFERROR((1+INDEX('IRA - Advanced Manufacturing'!D$174:D$184,MATCH(BPCiObIC!$A29,'IRA - Advanced Manufacturing'!$B$174:$B$184,0))),1)</f>
        <v>-7.398883148702743E-3</v>
      </c>
      <c r="F29">
        <f>'Rescale to Fit GDP Proj'!G85*IFERROR((1+INDEX('IRA - Advanced Manufacturing'!E$174:E$184,MATCH(BPCiObIC!$A29,'IRA - Advanced Manufacturing'!$B$174:$B$184,0))),1)</f>
        <v>1.5912711895669007E-2</v>
      </c>
      <c r="G29">
        <f>'Rescale to Fit GDP Proj'!H85*IFERROR((1+INDEX('IRA - Advanced Manufacturing'!F$174:F$184,MATCH(BPCiObIC!$A29,'IRA - Advanced Manufacturing'!$B$174:$B$184,0))),1)</f>
        <v>9.8753134364979716E-3</v>
      </c>
      <c r="H29">
        <f>'Rescale to Fit GDP Proj'!I85*IFERROR((1+INDEX('IRA - Advanced Manufacturing'!G$174:G$184,MATCH(BPCiObIC!$A29,'IRA - Advanced Manufacturing'!$B$174:$B$184,0))),1)</f>
        <v>9.0595844592316049E-4</v>
      </c>
      <c r="I29">
        <f>'Rescale to Fit GDP Proj'!J85*IFERROR((1+INDEX('IRA - Advanced Manufacturing'!H$174:H$184,MATCH(BPCiObIC!$A29,'IRA - Advanced Manufacturing'!$B$174:$B$184,0))),1)</f>
        <v>7.6347148732469772E-3</v>
      </c>
      <c r="J29">
        <f>'Rescale to Fit GDP Proj'!K85*IFERROR((1+INDEX('IRA - Advanced Manufacturing'!I$174:I$184,MATCH(BPCiObIC!$A29,'IRA - Advanced Manufacturing'!$B$174:$B$184,0))),1)</f>
        <v>2.3606440147529131E-2</v>
      </c>
      <c r="K29">
        <f>'Rescale to Fit GDP Proj'!L85*IFERROR((1+INDEX('IRA - Advanced Manufacturing'!J$174:J$184,MATCH(BPCiObIC!$A29,'IRA - Advanced Manufacturing'!$B$174:$B$184,0))),1)</f>
        <v>1.5224099410879446E-2</v>
      </c>
      <c r="L29">
        <f>'Rescale to Fit GDP Proj'!M85*IFERROR((1+INDEX('IRA - Advanced Manufacturing'!K$174:K$184,MATCH(BPCiObIC!$A29,'IRA - Advanced Manufacturing'!$B$174:$B$184,0))),1)</f>
        <v>1.4991168247270299E-3</v>
      </c>
      <c r="M29">
        <f>'Rescale to Fit GDP Proj'!N85*IFERROR((1+INDEX('IRA - Advanced Manufacturing'!L$174:L$184,MATCH(BPCiObIC!$A29,'IRA - Advanced Manufacturing'!$B$174:$B$184,0))),1)</f>
        <v>-1.1745802451263718E-3</v>
      </c>
      <c r="N29">
        <f>($M$2-'Rescale to Fit GDP Proj'!$N$58)+'Rescale to Fit GDP Proj'!O85</f>
        <v>1.4985504348045042E-3</v>
      </c>
      <c r="O29">
        <f>($M$2-'Rescale to Fit GDP Proj'!$N$58)+'Rescale to Fit GDP Proj'!P85</f>
        <v>1.1495064219934422E-3</v>
      </c>
      <c r="P29">
        <f>($M$2-'Rescale to Fit GDP Proj'!$N$58)+'Rescale to Fit GDP Proj'!Q85</f>
        <v>4.8649869186569456E-3</v>
      </c>
      <c r="Q29">
        <f>($M$2-'Rescale to Fit GDP Proj'!$N$58)+'Rescale to Fit GDP Proj'!R85</f>
        <v>8.6177378951996769E-3</v>
      </c>
      <c r="R29">
        <f>($M$2-'Rescale to Fit GDP Proj'!$N$58)+'Rescale to Fit GDP Proj'!S85</f>
        <v>1.2849450533876856E-2</v>
      </c>
      <c r="S29">
        <f>($M$2-'Rescale to Fit GDP Proj'!$N$58)+'Rescale to Fit GDP Proj'!T85</f>
        <v>1.4534707859538093E-2</v>
      </c>
      <c r="T29">
        <f>($M$2-'Rescale to Fit GDP Proj'!$N$58)+'Rescale to Fit GDP Proj'!U85</f>
        <v>1.207020877462019E-2</v>
      </c>
      <c r="U29">
        <f>($M$2-'Rescale to Fit GDP Proj'!$N$58)+'Rescale to Fit GDP Proj'!V85</f>
        <v>1.3948364414965025E-2</v>
      </c>
      <c r="V29">
        <f>($M$2-'Rescale to Fit GDP Proj'!$N$58)+'Rescale to Fit GDP Proj'!W85</f>
        <v>1.613541434906807E-2</v>
      </c>
      <c r="W29">
        <f>($M$2-'Rescale to Fit GDP Proj'!$N$58)+'Rescale to Fit GDP Proj'!X85</f>
        <v>1.2473548822428258E-2</v>
      </c>
      <c r="X29">
        <f>($M$2-'Rescale to Fit GDP Proj'!$N$58)+'Rescale to Fit GDP Proj'!Y85</f>
        <v>1.0688525871105225E-2</v>
      </c>
      <c r="Y29">
        <f>($M$2-'Rescale to Fit GDP Proj'!$N$58)+'Rescale to Fit GDP Proj'!Z85</f>
        <v>1.0544607129543427E-2</v>
      </c>
      <c r="Z29">
        <f>($M$2-'Rescale to Fit GDP Proj'!$N$58)+'Rescale to Fit GDP Proj'!AA85</f>
        <v>1.199216661393456E-2</v>
      </c>
      <c r="AA29">
        <f>($M$2-'Rescale to Fit GDP Proj'!$N$58)+'Rescale to Fit GDP Proj'!AB85</f>
        <v>1.2303674014920541E-2</v>
      </c>
      <c r="AB29">
        <f>($M$2-'Rescale to Fit GDP Proj'!$N$58)+'Rescale to Fit GDP Proj'!AC85</f>
        <v>1.1841415651298783E-2</v>
      </c>
      <c r="AC29">
        <f>($M$2-'Rescale to Fit GDP Proj'!$N$58)+'Rescale to Fit GDP Proj'!AD85</f>
        <v>9.8948342439917469E-3</v>
      </c>
      <c r="AD29">
        <f>($M$2-'Rescale to Fit GDP Proj'!$N$58)+'Rescale to Fit GDP Proj'!AE85</f>
        <v>8.7004993046270063E-3</v>
      </c>
      <c r="AE29">
        <f>($M$2-'Rescale to Fit GDP Proj'!$N$58)+'Rescale to Fit GDP Proj'!AF85</f>
        <v>1.3232596371850296E-2</v>
      </c>
    </row>
    <row r="30" spans="1:31" x14ac:dyDescent="0.25">
      <c r="A30" s="2" t="s">
        <v>19</v>
      </c>
      <c r="B30">
        <f>'Rescale to Fit GDP Proj'!C86</f>
        <v>0</v>
      </c>
      <c r="C30">
        <f>'Rescale to Fit GDP Proj'!D86</f>
        <v>2.3870237573221754E-2</v>
      </c>
      <c r="D30">
        <f>'Rescale to Fit GDP Proj'!E86*IFERROR((1+INDEX('IRA - Advanced Manufacturing'!C$174:C$184,MATCH(BPCiObIC!$A30,'IRA - Advanced Manufacturing'!$B$174:$B$184,0))),1)</f>
        <v>2.3870237573221754E-2</v>
      </c>
      <c r="E30">
        <f>'Rescale to Fit GDP Proj'!F86*IFERROR((1+INDEX('IRA - Advanced Manufacturing'!D$174:D$184,MATCH(BPCiObIC!$A30,'IRA - Advanced Manufacturing'!$B$174:$B$184,0))),1)</f>
        <v>2.3870237573221754E-2</v>
      </c>
      <c r="F30">
        <f>'Rescale to Fit GDP Proj'!G86*IFERROR((1+INDEX('IRA - Advanced Manufacturing'!E$174:E$184,MATCH(BPCiObIC!$A30,'IRA - Advanced Manufacturing'!$B$174:$B$184,0))),1)</f>
        <v>2.3870237573221754E-2</v>
      </c>
      <c r="G30">
        <f>'Rescale to Fit GDP Proj'!H86*IFERROR((1+INDEX('IRA - Advanced Manufacturing'!F$174:F$184,MATCH(BPCiObIC!$A30,'IRA - Advanced Manufacturing'!$B$174:$B$184,0))),1)</f>
        <v>2.3870237573221754E-2</v>
      </c>
      <c r="H30">
        <f>'Rescale to Fit GDP Proj'!I86*IFERROR((1+INDEX('IRA - Advanced Manufacturing'!G$174:G$184,MATCH(BPCiObIC!$A30,'IRA - Advanced Manufacturing'!$B$174:$B$184,0))),1)</f>
        <v>2.3870237573221754E-2</v>
      </c>
      <c r="I30">
        <f>'Rescale to Fit GDP Proj'!J86*IFERROR((1+INDEX('IRA - Advanced Manufacturing'!H$174:H$184,MATCH(BPCiObIC!$A30,'IRA - Advanced Manufacturing'!$B$174:$B$184,0))),1)</f>
        <v>2.3870237573221754E-2</v>
      </c>
      <c r="J30">
        <f>'Rescale to Fit GDP Proj'!K86*IFERROR((1+INDEX('IRA - Advanced Manufacturing'!I$174:I$184,MATCH(BPCiObIC!$A30,'IRA - Advanced Manufacturing'!$B$174:$B$184,0))),1)</f>
        <v>2.3870237573221754E-2</v>
      </c>
      <c r="K30">
        <f>'Rescale to Fit GDP Proj'!L86*IFERROR((1+INDEX('IRA - Advanced Manufacturing'!J$174:J$184,MATCH(BPCiObIC!$A30,'IRA - Advanced Manufacturing'!$B$174:$B$184,0))),1)</f>
        <v>2.3870237573221754E-2</v>
      </c>
      <c r="L30">
        <f>'Rescale to Fit GDP Proj'!M86*IFERROR((1+INDEX('IRA - Advanced Manufacturing'!K$174:K$184,MATCH(BPCiObIC!$A30,'IRA - Advanced Manufacturing'!$B$174:$B$184,0))),1)</f>
        <v>2.3870237573221754E-2</v>
      </c>
      <c r="M30">
        <f>'Rescale to Fit GDP Proj'!N86*IFERROR((1+INDEX('IRA - Advanced Manufacturing'!L$174:L$184,MATCH(BPCiObIC!$A30,'IRA - Advanced Manufacturing'!$B$174:$B$184,0))),1)</f>
        <v>2.3870237573221754E-2</v>
      </c>
      <c r="N30">
        <f>($M$2-'Rescale to Fit GDP Proj'!$N$58)+'Rescale to Fit GDP Proj'!O86</f>
        <v>2.3870237573221754E-2</v>
      </c>
      <c r="O30">
        <f>($M$2-'Rescale to Fit GDP Proj'!$N$58)+'Rescale to Fit GDP Proj'!P86</f>
        <v>2.3870237573221754E-2</v>
      </c>
      <c r="P30">
        <f>($M$2-'Rescale to Fit GDP Proj'!$N$58)+'Rescale to Fit GDP Proj'!Q86</f>
        <v>2.3870237573221754E-2</v>
      </c>
      <c r="Q30">
        <f>($M$2-'Rescale to Fit GDP Proj'!$N$58)+'Rescale to Fit GDP Proj'!R86</f>
        <v>2.3870237573221754E-2</v>
      </c>
      <c r="R30">
        <f>($M$2-'Rescale to Fit GDP Proj'!$N$58)+'Rescale to Fit GDP Proj'!S86</f>
        <v>2.3870237573221754E-2</v>
      </c>
      <c r="S30">
        <f>($M$2-'Rescale to Fit GDP Proj'!$N$58)+'Rescale to Fit GDP Proj'!T86</f>
        <v>2.3870237573221754E-2</v>
      </c>
      <c r="T30">
        <f>($M$2-'Rescale to Fit GDP Proj'!$N$58)+'Rescale to Fit GDP Proj'!U86</f>
        <v>2.3870237573221754E-2</v>
      </c>
      <c r="U30">
        <f>($M$2-'Rescale to Fit GDP Proj'!$N$58)+'Rescale to Fit GDP Proj'!V86</f>
        <v>2.3870237573221754E-2</v>
      </c>
      <c r="V30">
        <f>($M$2-'Rescale to Fit GDP Proj'!$N$58)+'Rescale to Fit GDP Proj'!W86</f>
        <v>2.3870237573221754E-2</v>
      </c>
      <c r="W30">
        <f>($M$2-'Rescale to Fit GDP Proj'!$N$58)+'Rescale to Fit GDP Proj'!X86</f>
        <v>2.3870237573221754E-2</v>
      </c>
      <c r="X30">
        <f>($M$2-'Rescale to Fit GDP Proj'!$N$58)+'Rescale to Fit GDP Proj'!Y86</f>
        <v>2.3870237573221754E-2</v>
      </c>
      <c r="Y30">
        <f>($M$2-'Rescale to Fit GDP Proj'!$N$58)+'Rescale to Fit GDP Proj'!Z86</f>
        <v>2.3870237573221754E-2</v>
      </c>
      <c r="Z30">
        <f>($M$2-'Rescale to Fit GDP Proj'!$N$58)+'Rescale to Fit GDP Proj'!AA86</f>
        <v>2.3870237573221754E-2</v>
      </c>
      <c r="AA30">
        <f>($M$2-'Rescale to Fit GDP Proj'!$N$58)+'Rescale to Fit GDP Proj'!AB86</f>
        <v>2.3870237573221754E-2</v>
      </c>
      <c r="AB30">
        <f>($M$2-'Rescale to Fit GDP Proj'!$N$58)+'Rescale to Fit GDP Proj'!AC86</f>
        <v>2.3870237573221754E-2</v>
      </c>
      <c r="AC30">
        <f>($M$2-'Rescale to Fit GDP Proj'!$N$58)+'Rescale to Fit GDP Proj'!AD86</f>
        <v>2.3870237573221754E-2</v>
      </c>
      <c r="AD30">
        <f>($M$2-'Rescale to Fit GDP Proj'!$N$58)+'Rescale to Fit GDP Proj'!AE86</f>
        <v>2.3870237573221754E-2</v>
      </c>
      <c r="AE30">
        <f>($M$2-'Rescale to Fit GDP Proj'!$N$58)+'Rescale to Fit GDP Proj'!AF86</f>
        <v>2.3870237573221754E-2</v>
      </c>
    </row>
    <row r="31" spans="1:31" x14ac:dyDescent="0.25">
      <c r="A31" s="2" t="s">
        <v>20</v>
      </c>
      <c r="B31">
        <f>'Rescale to Fit GDP Proj'!C87</f>
        <v>0</v>
      </c>
      <c r="C31">
        <f>'Rescale to Fit GDP Proj'!D87</f>
        <v>1.5264E-2</v>
      </c>
      <c r="D31">
        <f>'Rescale to Fit GDP Proj'!E87*IFERROR((1+INDEX('IRA - Advanced Manufacturing'!C$174:C$184,MATCH(BPCiObIC!$A31,'IRA - Advanced Manufacturing'!$B$174:$B$184,0))),1)</f>
        <v>1.5264E-2</v>
      </c>
      <c r="E31">
        <f>'Rescale to Fit GDP Proj'!F87*IFERROR((1+INDEX('IRA - Advanced Manufacturing'!D$174:D$184,MATCH(BPCiObIC!$A31,'IRA - Advanced Manufacturing'!$B$174:$B$184,0))),1)</f>
        <v>1.5264E-2</v>
      </c>
      <c r="F31">
        <f>'Rescale to Fit GDP Proj'!G87*IFERROR((1+INDEX('IRA - Advanced Manufacturing'!E$174:E$184,MATCH(BPCiObIC!$A31,'IRA - Advanced Manufacturing'!$B$174:$B$184,0))),1)</f>
        <v>1.5264E-2</v>
      </c>
      <c r="G31">
        <f>'Rescale to Fit GDP Proj'!H87*IFERROR((1+INDEX('IRA - Advanced Manufacturing'!F$174:F$184,MATCH(BPCiObIC!$A31,'IRA - Advanced Manufacturing'!$B$174:$B$184,0))),1)</f>
        <v>1.5264E-2</v>
      </c>
      <c r="H31">
        <f>'Rescale to Fit GDP Proj'!I87*IFERROR((1+INDEX('IRA - Advanced Manufacturing'!G$174:G$184,MATCH(BPCiObIC!$A31,'IRA - Advanced Manufacturing'!$B$174:$B$184,0))),1)</f>
        <v>1.5264E-2</v>
      </c>
      <c r="I31">
        <f>'Rescale to Fit GDP Proj'!J87*IFERROR((1+INDEX('IRA - Advanced Manufacturing'!H$174:H$184,MATCH(BPCiObIC!$A31,'IRA - Advanced Manufacturing'!$B$174:$B$184,0))),1)</f>
        <v>1.5264E-2</v>
      </c>
      <c r="J31">
        <f>'Rescale to Fit GDP Proj'!K87*IFERROR((1+INDEX('IRA - Advanced Manufacturing'!I$174:I$184,MATCH(BPCiObIC!$A31,'IRA - Advanced Manufacturing'!$B$174:$B$184,0))),1)</f>
        <v>1.5264E-2</v>
      </c>
      <c r="K31">
        <f>'Rescale to Fit GDP Proj'!L87*IFERROR((1+INDEX('IRA - Advanced Manufacturing'!J$174:J$184,MATCH(BPCiObIC!$A31,'IRA - Advanced Manufacturing'!$B$174:$B$184,0))),1)</f>
        <v>1.5264E-2</v>
      </c>
      <c r="L31">
        <f>'Rescale to Fit GDP Proj'!M87*IFERROR((1+INDEX('IRA - Advanced Manufacturing'!K$174:K$184,MATCH(BPCiObIC!$A31,'IRA - Advanced Manufacturing'!$B$174:$B$184,0))),1)</f>
        <v>1.5264E-2</v>
      </c>
      <c r="M31">
        <f>'Rescale to Fit GDP Proj'!N87*IFERROR((1+INDEX('IRA - Advanced Manufacturing'!L$174:L$184,MATCH(BPCiObIC!$A31,'IRA - Advanced Manufacturing'!$B$174:$B$184,0))),1)</f>
        <v>1.5264E-2</v>
      </c>
      <c r="N31">
        <f>($M$2-'Rescale to Fit GDP Proj'!$N$58)+'Rescale to Fit GDP Proj'!O87</f>
        <v>1.5264E-2</v>
      </c>
      <c r="O31">
        <f>($M$2-'Rescale to Fit GDP Proj'!$N$58)+'Rescale to Fit GDP Proj'!P87</f>
        <v>1.5264E-2</v>
      </c>
      <c r="P31">
        <f>($M$2-'Rescale to Fit GDP Proj'!$N$58)+'Rescale to Fit GDP Proj'!Q87</f>
        <v>1.5264E-2</v>
      </c>
      <c r="Q31">
        <f>($M$2-'Rescale to Fit GDP Proj'!$N$58)+'Rescale to Fit GDP Proj'!R87</f>
        <v>1.5264E-2</v>
      </c>
      <c r="R31">
        <f>($M$2-'Rescale to Fit GDP Proj'!$N$58)+'Rescale to Fit GDP Proj'!S87</f>
        <v>1.5264E-2</v>
      </c>
      <c r="S31">
        <f>($M$2-'Rescale to Fit GDP Proj'!$N$58)+'Rescale to Fit GDP Proj'!T87</f>
        <v>1.5264E-2</v>
      </c>
      <c r="T31">
        <f>($M$2-'Rescale to Fit GDP Proj'!$N$58)+'Rescale to Fit GDP Proj'!U87</f>
        <v>1.5264E-2</v>
      </c>
      <c r="U31">
        <f>($M$2-'Rescale to Fit GDP Proj'!$N$58)+'Rescale to Fit GDP Proj'!V87</f>
        <v>1.5264E-2</v>
      </c>
      <c r="V31">
        <f>($M$2-'Rescale to Fit GDP Proj'!$N$58)+'Rescale to Fit GDP Proj'!W87</f>
        <v>1.5264E-2</v>
      </c>
      <c r="W31">
        <f>($M$2-'Rescale to Fit GDP Proj'!$N$58)+'Rescale to Fit GDP Proj'!X87</f>
        <v>1.5264E-2</v>
      </c>
      <c r="X31">
        <f>($M$2-'Rescale to Fit GDP Proj'!$N$58)+'Rescale to Fit GDP Proj'!Y87</f>
        <v>1.5264E-2</v>
      </c>
      <c r="Y31">
        <f>($M$2-'Rescale to Fit GDP Proj'!$N$58)+'Rescale to Fit GDP Proj'!Z87</f>
        <v>1.5264E-2</v>
      </c>
      <c r="Z31">
        <f>($M$2-'Rescale to Fit GDP Proj'!$N$58)+'Rescale to Fit GDP Proj'!AA87</f>
        <v>1.5264E-2</v>
      </c>
      <c r="AA31">
        <f>($M$2-'Rescale to Fit GDP Proj'!$N$58)+'Rescale to Fit GDP Proj'!AB87</f>
        <v>1.5264E-2</v>
      </c>
      <c r="AB31">
        <f>($M$2-'Rescale to Fit GDP Proj'!$N$58)+'Rescale to Fit GDP Proj'!AC87</f>
        <v>1.5264E-2</v>
      </c>
      <c r="AC31">
        <f>($M$2-'Rescale to Fit GDP Proj'!$N$58)+'Rescale to Fit GDP Proj'!AD87</f>
        <v>1.5264E-2</v>
      </c>
      <c r="AD31">
        <f>($M$2-'Rescale to Fit GDP Proj'!$N$58)+'Rescale to Fit GDP Proj'!AE87</f>
        <v>1.5264E-2</v>
      </c>
      <c r="AE31">
        <f>($M$2-'Rescale to Fit GDP Proj'!$N$58)+'Rescale to Fit GDP Proj'!AF87</f>
        <v>1.5264E-2</v>
      </c>
    </row>
    <row r="32" spans="1:31" x14ac:dyDescent="0.25">
      <c r="A32" s="2" t="s">
        <v>21</v>
      </c>
      <c r="B32">
        <f>'Rescale to Fit GDP Proj'!C88</f>
        <v>0</v>
      </c>
      <c r="C32">
        <f>'Rescale to Fit GDP Proj'!D88</f>
        <v>2.0034E-2</v>
      </c>
      <c r="D32">
        <f>'Rescale to Fit GDP Proj'!E88*IFERROR((1+INDEX('IRA - Advanced Manufacturing'!C$174:C$184,MATCH(BPCiObIC!$A32,'IRA - Advanced Manufacturing'!$B$174:$B$184,0))),1)</f>
        <v>2.0034E-2</v>
      </c>
      <c r="E32">
        <f>'Rescale to Fit GDP Proj'!F88*IFERROR((1+INDEX('IRA - Advanced Manufacturing'!D$174:D$184,MATCH(BPCiObIC!$A32,'IRA - Advanced Manufacturing'!$B$174:$B$184,0))),1)</f>
        <v>2.0034E-2</v>
      </c>
      <c r="F32">
        <f>'Rescale to Fit GDP Proj'!G88*IFERROR((1+INDEX('IRA - Advanced Manufacturing'!E$174:E$184,MATCH(BPCiObIC!$A32,'IRA - Advanced Manufacturing'!$B$174:$B$184,0))),1)</f>
        <v>2.0034E-2</v>
      </c>
      <c r="G32">
        <f>'Rescale to Fit GDP Proj'!H88*IFERROR((1+INDEX('IRA - Advanced Manufacturing'!F$174:F$184,MATCH(BPCiObIC!$A32,'IRA - Advanced Manufacturing'!$B$174:$B$184,0))),1)</f>
        <v>2.0034E-2</v>
      </c>
      <c r="H32">
        <f>'Rescale to Fit GDP Proj'!I88*IFERROR((1+INDEX('IRA - Advanced Manufacturing'!G$174:G$184,MATCH(BPCiObIC!$A32,'IRA - Advanced Manufacturing'!$B$174:$B$184,0))),1)</f>
        <v>2.0034E-2</v>
      </c>
      <c r="I32">
        <f>'Rescale to Fit GDP Proj'!J88*IFERROR((1+INDEX('IRA - Advanced Manufacturing'!H$174:H$184,MATCH(BPCiObIC!$A32,'IRA - Advanced Manufacturing'!$B$174:$B$184,0))),1)</f>
        <v>2.0034E-2</v>
      </c>
      <c r="J32">
        <f>'Rescale to Fit GDP Proj'!K88*IFERROR((1+INDEX('IRA - Advanced Manufacturing'!I$174:I$184,MATCH(BPCiObIC!$A32,'IRA - Advanced Manufacturing'!$B$174:$B$184,0))),1)</f>
        <v>2.0034E-2</v>
      </c>
      <c r="K32">
        <f>'Rescale to Fit GDP Proj'!L88*IFERROR((1+INDEX('IRA - Advanced Manufacturing'!J$174:J$184,MATCH(BPCiObIC!$A32,'IRA - Advanced Manufacturing'!$B$174:$B$184,0))),1)</f>
        <v>2.0034E-2</v>
      </c>
      <c r="L32">
        <f>'Rescale to Fit GDP Proj'!M88*IFERROR((1+INDEX('IRA - Advanced Manufacturing'!K$174:K$184,MATCH(BPCiObIC!$A32,'IRA - Advanced Manufacturing'!$B$174:$B$184,0))),1)</f>
        <v>2.0034E-2</v>
      </c>
      <c r="M32">
        <f>'Rescale to Fit GDP Proj'!N88*IFERROR((1+INDEX('IRA - Advanced Manufacturing'!L$174:L$184,MATCH(BPCiObIC!$A32,'IRA - Advanced Manufacturing'!$B$174:$B$184,0))),1)</f>
        <v>2.0034E-2</v>
      </c>
      <c r="N32">
        <f>($M$2-'Rescale to Fit GDP Proj'!$N$58)+'Rescale to Fit GDP Proj'!O88</f>
        <v>2.0034E-2</v>
      </c>
      <c r="O32">
        <f>($M$2-'Rescale to Fit GDP Proj'!$N$58)+'Rescale to Fit GDP Proj'!P88</f>
        <v>2.0034E-2</v>
      </c>
      <c r="P32">
        <f>($M$2-'Rescale to Fit GDP Proj'!$N$58)+'Rescale to Fit GDP Proj'!Q88</f>
        <v>2.0034E-2</v>
      </c>
      <c r="Q32">
        <f>($M$2-'Rescale to Fit GDP Proj'!$N$58)+'Rescale to Fit GDP Proj'!R88</f>
        <v>2.0034E-2</v>
      </c>
      <c r="R32">
        <f>($M$2-'Rescale to Fit GDP Proj'!$N$58)+'Rescale to Fit GDP Proj'!S88</f>
        <v>2.0034E-2</v>
      </c>
      <c r="S32">
        <f>($M$2-'Rescale to Fit GDP Proj'!$N$58)+'Rescale to Fit GDP Proj'!T88</f>
        <v>2.0034E-2</v>
      </c>
      <c r="T32">
        <f>($M$2-'Rescale to Fit GDP Proj'!$N$58)+'Rescale to Fit GDP Proj'!U88</f>
        <v>2.0034E-2</v>
      </c>
      <c r="U32">
        <f>($M$2-'Rescale to Fit GDP Proj'!$N$58)+'Rescale to Fit GDP Proj'!V88</f>
        <v>2.0034E-2</v>
      </c>
      <c r="V32">
        <f>($M$2-'Rescale to Fit GDP Proj'!$N$58)+'Rescale to Fit GDP Proj'!W88</f>
        <v>2.0034E-2</v>
      </c>
      <c r="W32">
        <f>($M$2-'Rescale to Fit GDP Proj'!$N$58)+'Rescale to Fit GDP Proj'!X88</f>
        <v>2.0034E-2</v>
      </c>
      <c r="X32">
        <f>($M$2-'Rescale to Fit GDP Proj'!$N$58)+'Rescale to Fit GDP Proj'!Y88</f>
        <v>2.0034E-2</v>
      </c>
      <c r="Y32">
        <f>($M$2-'Rescale to Fit GDP Proj'!$N$58)+'Rescale to Fit GDP Proj'!Z88</f>
        <v>2.0034E-2</v>
      </c>
      <c r="Z32">
        <f>($M$2-'Rescale to Fit GDP Proj'!$N$58)+'Rescale to Fit GDP Proj'!AA88</f>
        <v>2.0034E-2</v>
      </c>
      <c r="AA32">
        <f>($M$2-'Rescale to Fit GDP Proj'!$N$58)+'Rescale to Fit GDP Proj'!AB88</f>
        <v>2.0034E-2</v>
      </c>
      <c r="AB32">
        <f>($M$2-'Rescale to Fit GDP Proj'!$N$58)+'Rescale to Fit GDP Proj'!AC88</f>
        <v>2.0034E-2</v>
      </c>
      <c r="AC32">
        <f>($M$2-'Rescale to Fit GDP Proj'!$N$58)+'Rescale to Fit GDP Proj'!AD88</f>
        <v>2.0034E-2</v>
      </c>
      <c r="AD32">
        <f>($M$2-'Rescale to Fit GDP Proj'!$N$58)+'Rescale to Fit GDP Proj'!AE88</f>
        <v>2.0034E-2</v>
      </c>
      <c r="AE32">
        <f>($M$2-'Rescale to Fit GDP Proj'!$N$58)+'Rescale to Fit GDP Proj'!AF88</f>
        <v>2.0034E-2</v>
      </c>
    </row>
    <row r="33" spans="1:31" x14ac:dyDescent="0.25">
      <c r="A33" s="2" t="s">
        <v>22</v>
      </c>
      <c r="B33">
        <f>'Rescale to Fit GDP Proj'!C89</f>
        <v>0</v>
      </c>
      <c r="C33">
        <f>'Rescale to Fit GDP Proj'!D89</f>
        <v>2.5185470174642774E-2</v>
      </c>
      <c r="D33">
        <f>'Rescale to Fit GDP Proj'!E89*IFERROR((1+INDEX('IRA - Advanced Manufacturing'!C$174:C$184,MATCH(BPCiObIC!$A33,'IRA - Advanced Manufacturing'!$B$174:$B$184,0))),1)</f>
        <v>2.5185470174642774E-2</v>
      </c>
      <c r="E33">
        <f>'Rescale to Fit GDP Proj'!F89*IFERROR((1+INDEX('IRA - Advanced Manufacturing'!D$174:D$184,MATCH(BPCiObIC!$A33,'IRA - Advanced Manufacturing'!$B$174:$B$184,0))),1)</f>
        <v>2.5185470174642774E-2</v>
      </c>
      <c r="F33">
        <f>'Rescale to Fit GDP Proj'!G89*IFERROR((1+INDEX('IRA - Advanced Manufacturing'!E$174:E$184,MATCH(BPCiObIC!$A33,'IRA - Advanced Manufacturing'!$B$174:$B$184,0))),1)</f>
        <v>2.5185470174642774E-2</v>
      </c>
      <c r="G33">
        <f>'Rescale to Fit GDP Proj'!H89*IFERROR((1+INDEX('IRA - Advanced Manufacturing'!F$174:F$184,MATCH(BPCiObIC!$A33,'IRA - Advanced Manufacturing'!$B$174:$B$184,0))),1)</f>
        <v>2.5185470174642774E-2</v>
      </c>
      <c r="H33">
        <f>'Rescale to Fit GDP Proj'!I89*IFERROR((1+INDEX('IRA - Advanced Manufacturing'!G$174:G$184,MATCH(BPCiObIC!$A33,'IRA - Advanced Manufacturing'!$B$174:$B$184,0))),1)</f>
        <v>2.5185470174642774E-2</v>
      </c>
      <c r="I33">
        <f>'Rescale to Fit GDP Proj'!J89*IFERROR((1+INDEX('IRA - Advanced Manufacturing'!H$174:H$184,MATCH(BPCiObIC!$A33,'IRA - Advanced Manufacturing'!$B$174:$B$184,0))),1)</f>
        <v>2.5185470174642774E-2</v>
      </c>
      <c r="J33">
        <f>'Rescale to Fit GDP Proj'!K89*IFERROR((1+INDEX('IRA - Advanced Manufacturing'!I$174:I$184,MATCH(BPCiObIC!$A33,'IRA - Advanced Manufacturing'!$B$174:$B$184,0))),1)</f>
        <v>2.5185470174642774E-2</v>
      </c>
      <c r="K33">
        <f>'Rescale to Fit GDP Proj'!L89*IFERROR((1+INDEX('IRA - Advanced Manufacturing'!J$174:J$184,MATCH(BPCiObIC!$A33,'IRA - Advanced Manufacturing'!$B$174:$B$184,0))),1)</f>
        <v>2.5185470174642774E-2</v>
      </c>
      <c r="L33">
        <f>'Rescale to Fit GDP Proj'!M89*IFERROR((1+INDEX('IRA - Advanced Manufacturing'!K$174:K$184,MATCH(BPCiObIC!$A33,'IRA - Advanced Manufacturing'!$B$174:$B$184,0))),1)</f>
        <v>2.5185470174642774E-2</v>
      </c>
      <c r="M33">
        <f>'Rescale to Fit GDP Proj'!N89*IFERROR((1+INDEX('IRA - Advanced Manufacturing'!L$174:L$184,MATCH(BPCiObIC!$A33,'IRA - Advanced Manufacturing'!$B$174:$B$184,0))),1)</f>
        <v>2.5185470174642774E-2</v>
      </c>
      <c r="N33">
        <f>($M$2-'Rescale to Fit GDP Proj'!$N$58)+'Rescale to Fit GDP Proj'!O89</f>
        <v>2.5185470174642774E-2</v>
      </c>
      <c r="O33">
        <f>($M$2-'Rescale to Fit GDP Proj'!$N$58)+'Rescale to Fit GDP Proj'!P89</f>
        <v>2.5185470174642774E-2</v>
      </c>
      <c r="P33">
        <f>($M$2-'Rescale to Fit GDP Proj'!$N$58)+'Rescale to Fit GDP Proj'!Q89</f>
        <v>2.5185470174642774E-2</v>
      </c>
      <c r="Q33">
        <f>($M$2-'Rescale to Fit GDP Proj'!$N$58)+'Rescale to Fit GDP Proj'!R89</f>
        <v>2.5185470174642774E-2</v>
      </c>
      <c r="R33">
        <f>($M$2-'Rescale to Fit GDP Proj'!$N$58)+'Rescale to Fit GDP Proj'!S89</f>
        <v>2.5185470174642774E-2</v>
      </c>
      <c r="S33">
        <f>($M$2-'Rescale to Fit GDP Proj'!$N$58)+'Rescale to Fit GDP Proj'!T89</f>
        <v>2.5185470174642774E-2</v>
      </c>
      <c r="T33">
        <f>($M$2-'Rescale to Fit GDP Proj'!$N$58)+'Rescale to Fit GDP Proj'!U89</f>
        <v>2.5185470174642774E-2</v>
      </c>
      <c r="U33">
        <f>($M$2-'Rescale to Fit GDP Proj'!$N$58)+'Rescale to Fit GDP Proj'!V89</f>
        <v>2.5185470174642774E-2</v>
      </c>
      <c r="V33">
        <f>($M$2-'Rescale to Fit GDP Proj'!$N$58)+'Rescale to Fit GDP Proj'!W89</f>
        <v>2.5185470174642774E-2</v>
      </c>
      <c r="W33">
        <f>($M$2-'Rescale to Fit GDP Proj'!$N$58)+'Rescale to Fit GDP Proj'!X89</f>
        <v>2.5185470174642774E-2</v>
      </c>
      <c r="X33">
        <f>($M$2-'Rescale to Fit GDP Proj'!$N$58)+'Rescale to Fit GDP Proj'!Y89</f>
        <v>2.5185470174642774E-2</v>
      </c>
      <c r="Y33">
        <f>($M$2-'Rescale to Fit GDP Proj'!$N$58)+'Rescale to Fit GDP Proj'!Z89</f>
        <v>2.5185470174642774E-2</v>
      </c>
      <c r="Z33">
        <f>($M$2-'Rescale to Fit GDP Proj'!$N$58)+'Rescale to Fit GDP Proj'!AA89</f>
        <v>2.5185470174642774E-2</v>
      </c>
      <c r="AA33">
        <f>($M$2-'Rescale to Fit GDP Proj'!$N$58)+'Rescale to Fit GDP Proj'!AB89</f>
        <v>2.5185470174642774E-2</v>
      </c>
      <c r="AB33">
        <f>($M$2-'Rescale to Fit GDP Proj'!$N$58)+'Rescale to Fit GDP Proj'!AC89</f>
        <v>2.5185470174642774E-2</v>
      </c>
      <c r="AC33">
        <f>($M$2-'Rescale to Fit GDP Proj'!$N$58)+'Rescale to Fit GDP Proj'!AD89</f>
        <v>2.5185470174642774E-2</v>
      </c>
      <c r="AD33">
        <f>($M$2-'Rescale to Fit GDP Proj'!$N$58)+'Rescale to Fit GDP Proj'!AE89</f>
        <v>2.5185470174642774E-2</v>
      </c>
      <c r="AE33">
        <f>($M$2-'Rescale to Fit GDP Proj'!$N$58)+'Rescale to Fit GDP Proj'!AF89</f>
        <v>2.5185470174642774E-2</v>
      </c>
    </row>
    <row r="34" spans="1:31" x14ac:dyDescent="0.25">
      <c r="A34" s="2" t="s">
        <v>23</v>
      </c>
      <c r="B34">
        <f>'Rescale to Fit GDP Proj'!C90</f>
        <v>0</v>
      </c>
      <c r="C34">
        <f>'Rescale to Fit GDP Proj'!D90</f>
        <v>1.908E-2</v>
      </c>
      <c r="D34">
        <f>'Rescale to Fit GDP Proj'!E90*IFERROR((1+INDEX('IRA - Advanced Manufacturing'!C$174:C$184,MATCH(BPCiObIC!$A34,'IRA - Advanced Manufacturing'!$B$174:$B$184,0))),1)</f>
        <v>1.908E-2</v>
      </c>
      <c r="E34">
        <f>'Rescale to Fit GDP Proj'!F90*IFERROR((1+INDEX('IRA - Advanced Manufacturing'!D$174:D$184,MATCH(BPCiObIC!$A34,'IRA - Advanced Manufacturing'!$B$174:$B$184,0))),1)</f>
        <v>1.908E-2</v>
      </c>
      <c r="F34">
        <f>'Rescale to Fit GDP Proj'!G90*IFERROR((1+INDEX('IRA - Advanced Manufacturing'!E$174:E$184,MATCH(BPCiObIC!$A34,'IRA - Advanced Manufacturing'!$B$174:$B$184,0))),1)</f>
        <v>1.908E-2</v>
      </c>
      <c r="G34">
        <f>'Rescale to Fit GDP Proj'!H90*IFERROR((1+INDEX('IRA - Advanced Manufacturing'!F$174:F$184,MATCH(BPCiObIC!$A34,'IRA - Advanced Manufacturing'!$B$174:$B$184,0))),1)</f>
        <v>1.908E-2</v>
      </c>
      <c r="H34">
        <f>'Rescale to Fit GDP Proj'!I90*IFERROR((1+INDEX('IRA - Advanced Manufacturing'!G$174:G$184,MATCH(BPCiObIC!$A34,'IRA - Advanced Manufacturing'!$B$174:$B$184,0))),1)</f>
        <v>1.908E-2</v>
      </c>
      <c r="I34">
        <f>'Rescale to Fit GDP Proj'!J90*IFERROR((1+INDEX('IRA - Advanced Manufacturing'!H$174:H$184,MATCH(BPCiObIC!$A34,'IRA - Advanced Manufacturing'!$B$174:$B$184,0))),1)</f>
        <v>1.908E-2</v>
      </c>
      <c r="J34">
        <f>'Rescale to Fit GDP Proj'!K90*IFERROR((1+INDEX('IRA - Advanced Manufacturing'!I$174:I$184,MATCH(BPCiObIC!$A34,'IRA - Advanced Manufacturing'!$B$174:$B$184,0))),1)</f>
        <v>1.908E-2</v>
      </c>
      <c r="K34">
        <f>'Rescale to Fit GDP Proj'!L90*IFERROR((1+INDEX('IRA - Advanced Manufacturing'!J$174:J$184,MATCH(BPCiObIC!$A34,'IRA - Advanced Manufacturing'!$B$174:$B$184,0))),1)</f>
        <v>1.908E-2</v>
      </c>
      <c r="L34">
        <f>'Rescale to Fit GDP Proj'!M90*IFERROR((1+INDEX('IRA - Advanced Manufacturing'!K$174:K$184,MATCH(BPCiObIC!$A34,'IRA - Advanced Manufacturing'!$B$174:$B$184,0))),1)</f>
        <v>1.908E-2</v>
      </c>
      <c r="M34">
        <f>'Rescale to Fit GDP Proj'!N90*IFERROR((1+INDEX('IRA - Advanced Manufacturing'!L$174:L$184,MATCH(BPCiObIC!$A34,'IRA - Advanced Manufacturing'!$B$174:$B$184,0))),1)</f>
        <v>1.908E-2</v>
      </c>
      <c r="N34">
        <f>($M$2-'Rescale to Fit GDP Proj'!$N$58)+'Rescale to Fit GDP Proj'!O90</f>
        <v>1.908E-2</v>
      </c>
      <c r="O34">
        <f>($M$2-'Rescale to Fit GDP Proj'!$N$58)+'Rescale to Fit GDP Proj'!P90</f>
        <v>1.908E-2</v>
      </c>
      <c r="P34">
        <f>($M$2-'Rescale to Fit GDP Proj'!$N$58)+'Rescale to Fit GDP Proj'!Q90</f>
        <v>1.908E-2</v>
      </c>
      <c r="Q34">
        <f>($M$2-'Rescale to Fit GDP Proj'!$N$58)+'Rescale to Fit GDP Proj'!R90</f>
        <v>1.908E-2</v>
      </c>
      <c r="R34">
        <f>($M$2-'Rescale to Fit GDP Proj'!$N$58)+'Rescale to Fit GDP Proj'!S90</f>
        <v>1.908E-2</v>
      </c>
      <c r="S34">
        <f>($M$2-'Rescale to Fit GDP Proj'!$N$58)+'Rescale to Fit GDP Proj'!T90</f>
        <v>1.908E-2</v>
      </c>
      <c r="T34">
        <f>($M$2-'Rescale to Fit GDP Proj'!$N$58)+'Rescale to Fit GDP Proj'!U90</f>
        <v>1.908E-2</v>
      </c>
      <c r="U34">
        <f>($M$2-'Rescale to Fit GDP Proj'!$N$58)+'Rescale to Fit GDP Proj'!V90</f>
        <v>1.908E-2</v>
      </c>
      <c r="V34">
        <f>($M$2-'Rescale to Fit GDP Proj'!$N$58)+'Rescale to Fit GDP Proj'!W90</f>
        <v>1.908E-2</v>
      </c>
      <c r="W34">
        <f>($M$2-'Rescale to Fit GDP Proj'!$N$58)+'Rescale to Fit GDP Proj'!X90</f>
        <v>1.908E-2</v>
      </c>
      <c r="X34">
        <f>($M$2-'Rescale to Fit GDP Proj'!$N$58)+'Rescale to Fit GDP Proj'!Y90</f>
        <v>1.908E-2</v>
      </c>
      <c r="Y34">
        <f>($M$2-'Rescale to Fit GDP Proj'!$N$58)+'Rescale to Fit GDP Proj'!Z90</f>
        <v>1.908E-2</v>
      </c>
      <c r="Z34">
        <f>($M$2-'Rescale to Fit GDP Proj'!$N$58)+'Rescale to Fit GDP Proj'!AA90</f>
        <v>1.908E-2</v>
      </c>
      <c r="AA34">
        <f>($M$2-'Rescale to Fit GDP Proj'!$N$58)+'Rescale to Fit GDP Proj'!AB90</f>
        <v>1.908E-2</v>
      </c>
      <c r="AB34">
        <f>($M$2-'Rescale to Fit GDP Proj'!$N$58)+'Rescale to Fit GDP Proj'!AC90</f>
        <v>1.908E-2</v>
      </c>
      <c r="AC34">
        <f>($M$2-'Rescale to Fit GDP Proj'!$N$58)+'Rescale to Fit GDP Proj'!AD90</f>
        <v>1.908E-2</v>
      </c>
      <c r="AD34">
        <f>($M$2-'Rescale to Fit GDP Proj'!$N$58)+'Rescale to Fit GDP Proj'!AE90</f>
        <v>1.908E-2</v>
      </c>
      <c r="AE34">
        <f>($M$2-'Rescale to Fit GDP Proj'!$N$58)+'Rescale to Fit GDP Proj'!AF90</f>
        <v>1.908E-2</v>
      </c>
    </row>
    <row r="35" spans="1:31" x14ac:dyDescent="0.25">
      <c r="A35" s="2" t="s">
        <v>24</v>
      </c>
      <c r="B35">
        <f>'Rescale to Fit GDP Proj'!C91</f>
        <v>0</v>
      </c>
      <c r="C35">
        <f>'Rescale to Fit GDP Proj'!D91</f>
        <v>3.5593609543206291E-2</v>
      </c>
      <c r="D35">
        <f>'Rescale to Fit GDP Proj'!E91*IFERROR((1+INDEX('IRA - Advanced Manufacturing'!C$174:C$184,MATCH(BPCiObIC!$A35,'IRA - Advanced Manufacturing'!$B$174:$B$184,0))),1)</f>
        <v>3.5593609543206291E-2</v>
      </c>
      <c r="E35">
        <f>'Rescale to Fit GDP Proj'!F91*IFERROR((1+INDEX('IRA - Advanced Manufacturing'!D$174:D$184,MATCH(BPCiObIC!$A35,'IRA - Advanced Manufacturing'!$B$174:$B$184,0))),1)</f>
        <v>3.5593609543206291E-2</v>
      </c>
      <c r="F35">
        <f>'Rescale to Fit GDP Proj'!G91*IFERROR((1+INDEX('IRA - Advanced Manufacturing'!E$174:E$184,MATCH(BPCiObIC!$A35,'IRA - Advanced Manufacturing'!$B$174:$B$184,0))),1)</f>
        <v>3.5593609543206291E-2</v>
      </c>
      <c r="G35">
        <f>'Rescale to Fit GDP Proj'!H91*IFERROR((1+INDEX('IRA - Advanced Manufacturing'!F$174:F$184,MATCH(BPCiObIC!$A35,'IRA - Advanced Manufacturing'!$B$174:$B$184,0))),1)</f>
        <v>3.5593609543206291E-2</v>
      </c>
      <c r="H35">
        <f>'Rescale to Fit GDP Proj'!I91*IFERROR((1+INDEX('IRA - Advanced Manufacturing'!G$174:G$184,MATCH(BPCiObIC!$A35,'IRA - Advanced Manufacturing'!$B$174:$B$184,0))),1)</f>
        <v>3.5593609543206291E-2</v>
      </c>
      <c r="I35">
        <f>'Rescale to Fit GDP Proj'!J91*IFERROR((1+INDEX('IRA - Advanced Manufacturing'!H$174:H$184,MATCH(BPCiObIC!$A35,'IRA - Advanced Manufacturing'!$B$174:$B$184,0))),1)</f>
        <v>3.5593609543206291E-2</v>
      </c>
      <c r="J35">
        <f>'Rescale to Fit GDP Proj'!K91*IFERROR((1+INDEX('IRA - Advanced Manufacturing'!I$174:I$184,MATCH(BPCiObIC!$A35,'IRA - Advanced Manufacturing'!$B$174:$B$184,0))),1)</f>
        <v>3.5593609543206291E-2</v>
      </c>
      <c r="K35">
        <f>'Rescale to Fit GDP Proj'!L91*IFERROR((1+INDEX('IRA - Advanced Manufacturing'!J$174:J$184,MATCH(BPCiObIC!$A35,'IRA - Advanced Manufacturing'!$B$174:$B$184,0))),1)</f>
        <v>3.5593609543206291E-2</v>
      </c>
      <c r="L35">
        <f>'Rescale to Fit GDP Proj'!M91*IFERROR((1+INDEX('IRA - Advanced Manufacturing'!K$174:K$184,MATCH(BPCiObIC!$A35,'IRA - Advanced Manufacturing'!$B$174:$B$184,0))),1)</f>
        <v>3.5593609543206291E-2</v>
      </c>
      <c r="M35">
        <f>'Rescale to Fit GDP Proj'!N91*IFERROR((1+INDEX('IRA - Advanced Manufacturing'!L$174:L$184,MATCH(BPCiObIC!$A35,'IRA - Advanced Manufacturing'!$B$174:$B$184,0))),1)</f>
        <v>3.5593609543206291E-2</v>
      </c>
      <c r="N35">
        <f>($M$2-'Rescale to Fit GDP Proj'!$N$58)+'Rescale to Fit GDP Proj'!O91</f>
        <v>3.5593609543206291E-2</v>
      </c>
      <c r="O35">
        <f>($M$2-'Rescale to Fit GDP Proj'!$N$58)+'Rescale to Fit GDP Proj'!P91</f>
        <v>3.5593609543206291E-2</v>
      </c>
      <c r="P35">
        <f>($M$2-'Rescale to Fit GDP Proj'!$N$58)+'Rescale to Fit GDP Proj'!Q91</f>
        <v>3.5593609543206291E-2</v>
      </c>
      <c r="Q35">
        <f>($M$2-'Rescale to Fit GDP Proj'!$N$58)+'Rescale to Fit GDP Proj'!R91</f>
        <v>3.5593609543206291E-2</v>
      </c>
      <c r="R35">
        <f>($M$2-'Rescale to Fit GDP Proj'!$N$58)+'Rescale to Fit GDP Proj'!S91</f>
        <v>3.5593609543206291E-2</v>
      </c>
      <c r="S35">
        <f>($M$2-'Rescale to Fit GDP Proj'!$N$58)+'Rescale to Fit GDP Proj'!T91</f>
        <v>3.5593609543206291E-2</v>
      </c>
      <c r="T35">
        <f>($M$2-'Rescale to Fit GDP Proj'!$N$58)+'Rescale to Fit GDP Proj'!U91</f>
        <v>3.5593609543206291E-2</v>
      </c>
      <c r="U35">
        <f>($M$2-'Rescale to Fit GDP Proj'!$N$58)+'Rescale to Fit GDP Proj'!V91</f>
        <v>3.5593609543206291E-2</v>
      </c>
      <c r="V35">
        <f>($M$2-'Rescale to Fit GDP Proj'!$N$58)+'Rescale to Fit GDP Proj'!W91</f>
        <v>3.5593609543206291E-2</v>
      </c>
      <c r="W35">
        <f>($M$2-'Rescale to Fit GDP Proj'!$N$58)+'Rescale to Fit GDP Proj'!X91</f>
        <v>3.5593609543206291E-2</v>
      </c>
      <c r="X35">
        <f>($M$2-'Rescale to Fit GDP Proj'!$N$58)+'Rescale to Fit GDP Proj'!Y91</f>
        <v>3.5593609543206291E-2</v>
      </c>
      <c r="Y35">
        <f>($M$2-'Rescale to Fit GDP Proj'!$N$58)+'Rescale to Fit GDP Proj'!Z91</f>
        <v>3.5593609543206291E-2</v>
      </c>
      <c r="Z35">
        <f>($M$2-'Rescale to Fit GDP Proj'!$N$58)+'Rescale to Fit GDP Proj'!AA91</f>
        <v>3.5593609543206291E-2</v>
      </c>
      <c r="AA35">
        <f>($M$2-'Rescale to Fit GDP Proj'!$N$58)+'Rescale to Fit GDP Proj'!AB91</f>
        <v>3.5593609543206291E-2</v>
      </c>
      <c r="AB35">
        <f>($M$2-'Rescale to Fit GDP Proj'!$N$58)+'Rescale to Fit GDP Proj'!AC91</f>
        <v>3.5593609543206291E-2</v>
      </c>
      <c r="AC35">
        <f>($M$2-'Rescale to Fit GDP Proj'!$N$58)+'Rescale to Fit GDP Proj'!AD91</f>
        <v>3.5593609543206291E-2</v>
      </c>
      <c r="AD35">
        <f>($M$2-'Rescale to Fit GDP Proj'!$N$58)+'Rescale to Fit GDP Proj'!AE91</f>
        <v>3.5593609543206291E-2</v>
      </c>
      <c r="AE35">
        <f>($M$2-'Rescale to Fit GDP Proj'!$N$58)+'Rescale to Fit GDP Proj'!AF91</f>
        <v>3.5593609543206291E-2</v>
      </c>
    </row>
    <row r="36" spans="1:31" x14ac:dyDescent="0.25">
      <c r="A36" s="2" t="s">
        <v>25</v>
      </c>
      <c r="B36">
        <f>'Rescale to Fit GDP Proj'!C92</f>
        <v>0</v>
      </c>
      <c r="C36">
        <f>'Rescale to Fit GDP Proj'!D92</f>
        <v>1.3355999999999998E-2</v>
      </c>
      <c r="D36">
        <f>'Rescale to Fit GDP Proj'!E92*IFERROR((1+INDEX('IRA - Advanced Manufacturing'!C$174:C$184,MATCH(BPCiObIC!$A36,'IRA - Advanced Manufacturing'!$B$174:$B$184,0))),1)</f>
        <v>1.3355999999999998E-2</v>
      </c>
      <c r="E36">
        <f>'Rescale to Fit GDP Proj'!F92*IFERROR((1+INDEX('IRA - Advanced Manufacturing'!D$174:D$184,MATCH(BPCiObIC!$A36,'IRA - Advanced Manufacturing'!$B$174:$B$184,0))),1)</f>
        <v>1.3355999999999998E-2</v>
      </c>
      <c r="F36">
        <f>'Rescale to Fit GDP Proj'!G92*IFERROR((1+INDEX('IRA - Advanced Manufacturing'!E$174:E$184,MATCH(BPCiObIC!$A36,'IRA - Advanced Manufacturing'!$B$174:$B$184,0))),1)</f>
        <v>1.3355999999999998E-2</v>
      </c>
      <c r="G36">
        <f>'Rescale to Fit GDP Proj'!H92*IFERROR((1+INDEX('IRA - Advanced Manufacturing'!F$174:F$184,MATCH(BPCiObIC!$A36,'IRA - Advanced Manufacturing'!$B$174:$B$184,0))),1)</f>
        <v>1.3355999999999998E-2</v>
      </c>
      <c r="H36">
        <f>'Rescale to Fit GDP Proj'!I92*IFERROR((1+INDEX('IRA - Advanced Manufacturing'!G$174:G$184,MATCH(BPCiObIC!$A36,'IRA - Advanced Manufacturing'!$B$174:$B$184,0))),1)</f>
        <v>1.3355999999999998E-2</v>
      </c>
      <c r="I36">
        <f>'Rescale to Fit GDP Proj'!J92*IFERROR((1+INDEX('IRA - Advanced Manufacturing'!H$174:H$184,MATCH(BPCiObIC!$A36,'IRA - Advanced Manufacturing'!$B$174:$B$184,0))),1)</f>
        <v>1.3355999999999998E-2</v>
      </c>
      <c r="J36">
        <f>'Rescale to Fit GDP Proj'!K92*IFERROR((1+INDEX('IRA - Advanced Manufacturing'!I$174:I$184,MATCH(BPCiObIC!$A36,'IRA - Advanced Manufacturing'!$B$174:$B$184,0))),1)</f>
        <v>1.3355999999999998E-2</v>
      </c>
      <c r="K36">
        <f>'Rescale to Fit GDP Proj'!L92*IFERROR((1+INDEX('IRA - Advanced Manufacturing'!J$174:J$184,MATCH(BPCiObIC!$A36,'IRA - Advanced Manufacturing'!$B$174:$B$184,0))),1)</f>
        <v>1.3355999999999998E-2</v>
      </c>
      <c r="L36">
        <f>'Rescale to Fit GDP Proj'!M92*IFERROR((1+INDEX('IRA - Advanced Manufacturing'!K$174:K$184,MATCH(BPCiObIC!$A36,'IRA - Advanced Manufacturing'!$B$174:$B$184,0))),1)</f>
        <v>1.3355999999999998E-2</v>
      </c>
      <c r="M36">
        <f>'Rescale to Fit GDP Proj'!N92*IFERROR((1+INDEX('IRA - Advanced Manufacturing'!L$174:L$184,MATCH(BPCiObIC!$A36,'IRA - Advanced Manufacturing'!$B$174:$B$184,0))),1)</f>
        <v>1.3355999999999998E-2</v>
      </c>
      <c r="N36">
        <f>($M$2-'Rescale to Fit GDP Proj'!$N$58)+'Rescale to Fit GDP Proj'!O92</f>
        <v>1.3355999999999998E-2</v>
      </c>
      <c r="O36">
        <f>($M$2-'Rescale to Fit GDP Proj'!$N$58)+'Rescale to Fit GDP Proj'!P92</f>
        <v>1.3355999999999998E-2</v>
      </c>
      <c r="P36">
        <f>($M$2-'Rescale to Fit GDP Proj'!$N$58)+'Rescale to Fit GDP Proj'!Q92</f>
        <v>1.3355999999999998E-2</v>
      </c>
      <c r="Q36">
        <f>($M$2-'Rescale to Fit GDP Proj'!$N$58)+'Rescale to Fit GDP Proj'!R92</f>
        <v>1.3355999999999998E-2</v>
      </c>
      <c r="R36">
        <f>($M$2-'Rescale to Fit GDP Proj'!$N$58)+'Rescale to Fit GDP Proj'!S92</f>
        <v>1.3355999999999998E-2</v>
      </c>
      <c r="S36">
        <f>($M$2-'Rescale to Fit GDP Proj'!$N$58)+'Rescale to Fit GDP Proj'!T92</f>
        <v>1.3355999999999998E-2</v>
      </c>
      <c r="T36">
        <f>($M$2-'Rescale to Fit GDP Proj'!$N$58)+'Rescale to Fit GDP Proj'!U92</f>
        <v>1.3355999999999998E-2</v>
      </c>
      <c r="U36">
        <f>($M$2-'Rescale to Fit GDP Proj'!$N$58)+'Rescale to Fit GDP Proj'!V92</f>
        <v>1.3355999999999998E-2</v>
      </c>
      <c r="V36">
        <f>($M$2-'Rescale to Fit GDP Proj'!$N$58)+'Rescale to Fit GDP Proj'!W92</f>
        <v>1.3355999999999998E-2</v>
      </c>
      <c r="W36">
        <f>($M$2-'Rescale to Fit GDP Proj'!$N$58)+'Rescale to Fit GDP Proj'!X92</f>
        <v>1.3355999999999998E-2</v>
      </c>
      <c r="X36">
        <f>($M$2-'Rescale to Fit GDP Proj'!$N$58)+'Rescale to Fit GDP Proj'!Y92</f>
        <v>1.3355999999999998E-2</v>
      </c>
      <c r="Y36">
        <f>($M$2-'Rescale to Fit GDP Proj'!$N$58)+'Rescale to Fit GDP Proj'!Z92</f>
        <v>1.3355999999999998E-2</v>
      </c>
      <c r="Z36">
        <f>($M$2-'Rescale to Fit GDP Proj'!$N$58)+'Rescale to Fit GDP Proj'!AA92</f>
        <v>1.3355999999999998E-2</v>
      </c>
      <c r="AA36">
        <f>($M$2-'Rescale to Fit GDP Proj'!$N$58)+'Rescale to Fit GDP Proj'!AB92</f>
        <v>1.3355999999999998E-2</v>
      </c>
      <c r="AB36">
        <f>($M$2-'Rescale to Fit GDP Proj'!$N$58)+'Rescale to Fit GDP Proj'!AC92</f>
        <v>1.3355999999999998E-2</v>
      </c>
      <c r="AC36">
        <f>($M$2-'Rescale to Fit GDP Proj'!$N$58)+'Rescale to Fit GDP Proj'!AD92</f>
        <v>1.3355999999999998E-2</v>
      </c>
      <c r="AD36">
        <f>($M$2-'Rescale to Fit GDP Proj'!$N$58)+'Rescale to Fit GDP Proj'!AE92</f>
        <v>1.3355999999999998E-2</v>
      </c>
      <c r="AE36">
        <f>($M$2-'Rescale to Fit GDP Proj'!$N$58)+'Rescale to Fit GDP Proj'!AF92</f>
        <v>1.3355999999999998E-2</v>
      </c>
    </row>
    <row r="37" spans="1:31" x14ac:dyDescent="0.25">
      <c r="A37" s="2" t="s">
        <v>26</v>
      </c>
      <c r="B37">
        <f>'Rescale to Fit GDP Proj'!C93</f>
        <v>0</v>
      </c>
      <c r="C37">
        <f>'Rescale to Fit GDP Proj'!D93</f>
        <v>1.8126E-2</v>
      </c>
      <c r="D37">
        <f>'Rescale to Fit GDP Proj'!E93*IFERROR((1+INDEX('IRA - Advanced Manufacturing'!C$174:C$184,MATCH(BPCiObIC!$A37,'IRA - Advanced Manufacturing'!$B$174:$B$184,0))),1)</f>
        <v>1.8126E-2</v>
      </c>
      <c r="E37">
        <f>'Rescale to Fit GDP Proj'!F93*IFERROR((1+INDEX('IRA - Advanced Manufacturing'!D$174:D$184,MATCH(BPCiObIC!$A37,'IRA - Advanced Manufacturing'!$B$174:$B$184,0))),1)</f>
        <v>1.8126E-2</v>
      </c>
      <c r="F37">
        <f>'Rescale to Fit GDP Proj'!G93*IFERROR((1+INDEX('IRA - Advanced Manufacturing'!E$174:E$184,MATCH(BPCiObIC!$A37,'IRA - Advanced Manufacturing'!$B$174:$B$184,0))),1)</f>
        <v>1.8126E-2</v>
      </c>
      <c r="G37">
        <f>'Rescale to Fit GDP Proj'!H93*IFERROR((1+INDEX('IRA - Advanced Manufacturing'!F$174:F$184,MATCH(BPCiObIC!$A37,'IRA - Advanced Manufacturing'!$B$174:$B$184,0))),1)</f>
        <v>1.8126E-2</v>
      </c>
      <c r="H37">
        <f>'Rescale to Fit GDP Proj'!I93*IFERROR((1+INDEX('IRA - Advanced Manufacturing'!G$174:G$184,MATCH(BPCiObIC!$A37,'IRA - Advanced Manufacturing'!$B$174:$B$184,0))),1)</f>
        <v>1.8126E-2</v>
      </c>
      <c r="I37">
        <f>'Rescale to Fit GDP Proj'!J93*IFERROR((1+INDEX('IRA - Advanced Manufacturing'!H$174:H$184,MATCH(BPCiObIC!$A37,'IRA - Advanced Manufacturing'!$B$174:$B$184,0))),1)</f>
        <v>1.8126E-2</v>
      </c>
      <c r="J37">
        <f>'Rescale to Fit GDP Proj'!K93*IFERROR((1+INDEX('IRA - Advanced Manufacturing'!I$174:I$184,MATCH(BPCiObIC!$A37,'IRA - Advanced Manufacturing'!$B$174:$B$184,0))),1)</f>
        <v>1.8126E-2</v>
      </c>
      <c r="K37">
        <f>'Rescale to Fit GDP Proj'!L93*IFERROR((1+INDEX('IRA - Advanced Manufacturing'!J$174:J$184,MATCH(BPCiObIC!$A37,'IRA - Advanced Manufacturing'!$B$174:$B$184,0))),1)</f>
        <v>1.8126E-2</v>
      </c>
      <c r="L37">
        <f>'Rescale to Fit GDP Proj'!M93*IFERROR((1+INDEX('IRA - Advanced Manufacturing'!K$174:K$184,MATCH(BPCiObIC!$A37,'IRA - Advanced Manufacturing'!$B$174:$B$184,0))),1)</f>
        <v>1.8126E-2</v>
      </c>
      <c r="M37">
        <f>'Rescale to Fit GDP Proj'!N93*IFERROR((1+INDEX('IRA - Advanced Manufacturing'!L$174:L$184,MATCH(BPCiObIC!$A37,'IRA - Advanced Manufacturing'!$B$174:$B$184,0))),1)</f>
        <v>1.8126E-2</v>
      </c>
      <c r="N37">
        <f>($M$2-'Rescale to Fit GDP Proj'!$N$58)+'Rescale to Fit GDP Proj'!O93</f>
        <v>1.8126E-2</v>
      </c>
      <c r="O37">
        <f>($M$2-'Rescale to Fit GDP Proj'!$N$58)+'Rescale to Fit GDP Proj'!P93</f>
        <v>1.8126E-2</v>
      </c>
      <c r="P37">
        <f>($M$2-'Rescale to Fit GDP Proj'!$N$58)+'Rescale to Fit GDP Proj'!Q93</f>
        <v>1.8126E-2</v>
      </c>
      <c r="Q37">
        <f>($M$2-'Rescale to Fit GDP Proj'!$N$58)+'Rescale to Fit GDP Proj'!R93</f>
        <v>1.8126E-2</v>
      </c>
      <c r="R37">
        <f>($M$2-'Rescale to Fit GDP Proj'!$N$58)+'Rescale to Fit GDP Proj'!S93</f>
        <v>1.8126E-2</v>
      </c>
      <c r="S37">
        <f>($M$2-'Rescale to Fit GDP Proj'!$N$58)+'Rescale to Fit GDP Proj'!T93</f>
        <v>1.8126E-2</v>
      </c>
      <c r="T37">
        <f>($M$2-'Rescale to Fit GDP Proj'!$N$58)+'Rescale to Fit GDP Proj'!U93</f>
        <v>1.8126E-2</v>
      </c>
      <c r="U37">
        <f>($M$2-'Rescale to Fit GDP Proj'!$N$58)+'Rescale to Fit GDP Proj'!V93</f>
        <v>1.8126E-2</v>
      </c>
      <c r="V37">
        <f>($M$2-'Rescale to Fit GDP Proj'!$N$58)+'Rescale to Fit GDP Proj'!W93</f>
        <v>1.8126E-2</v>
      </c>
      <c r="W37">
        <f>($M$2-'Rescale to Fit GDP Proj'!$N$58)+'Rescale to Fit GDP Proj'!X93</f>
        <v>1.8126E-2</v>
      </c>
      <c r="X37">
        <f>($M$2-'Rescale to Fit GDP Proj'!$N$58)+'Rescale to Fit GDP Proj'!Y93</f>
        <v>1.8126E-2</v>
      </c>
      <c r="Y37">
        <f>($M$2-'Rescale to Fit GDP Proj'!$N$58)+'Rescale to Fit GDP Proj'!Z93</f>
        <v>1.8126E-2</v>
      </c>
      <c r="Z37">
        <f>($M$2-'Rescale to Fit GDP Proj'!$N$58)+'Rescale to Fit GDP Proj'!AA93</f>
        <v>1.8126E-2</v>
      </c>
      <c r="AA37">
        <f>($M$2-'Rescale to Fit GDP Proj'!$N$58)+'Rescale to Fit GDP Proj'!AB93</f>
        <v>1.8126E-2</v>
      </c>
      <c r="AB37">
        <f>($M$2-'Rescale to Fit GDP Proj'!$N$58)+'Rescale to Fit GDP Proj'!AC93</f>
        <v>1.8126E-2</v>
      </c>
      <c r="AC37">
        <f>($M$2-'Rescale to Fit GDP Proj'!$N$58)+'Rescale to Fit GDP Proj'!AD93</f>
        <v>1.8126E-2</v>
      </c>
      <c r="AD37">
        <f>($M$2-'Rescale to Fit GDP Proj'!$N$58)+'Rescale to Fit GDP Proj'!AE93</f>
        <v>1.8126E-2</v>
      </c>
      <c r="AE37">
        <f>($M$2-'Rescale to Fit GDP Proj'!$N$58)+'Rescale to Fit GDP Proj'!AF93</f>
        <v>1.8126E-2</v>
      </c>
    </row>
    <row r="38" spans="1:31" x14ac:dyDescent="0.25">
      <c r="A38" s="2" t="s">
        <v>27</v>
      </c>
      <c r="B38">
        <f>'Rescale to Fit GDP Proj'!C94</f>
        <v>0</v>
      </c>
      <c r="C38">
        <f>'Rescale to Fit GDP Proj'!D94</f>
        <v>2.1515916534897216E-2</v>
      </c>
      <c r="D38">
        <f>'Rescale to Fit GDP Proj'!E94*IFERROR((1+INDEX('IRA - Advanced Manufacturing'!C$174:C$184,MATCH(BPCiObIC!$A38,'IRA - Advanced Manufacturing'!$B$174:$B$184,0))),1)</f>
        <v>2.1515916534897216E-2</v>
      </c>
      <c r="E38">
        <f>'Rescale to Fit GDP Proj'!F94*IFERROR((1+INDEX('IRA - Advanced Manufacturing'!D$174:D$184,MATCH(BPCiObIC!$A38,'IRA - Advanced Manufacturing'!$B$174:$B$184,0))),1)</f>
        <v>2.1515916534897216E-2</v>
      </c>
      <c r="F38">
        <f>'Rescale to Fit GDP Proj'!G94*IFERROR((1+INDEX('IRA - Advanced Manufacturing'!E$174:E$184,MATCH(BPCiObIC!$A38,'IRA - Advanced Manufacturing'!$B$174:$B$184,0))),1)</f>
        <v>2.1515916534897216E-2</v>
      </c>
      <c r="G38">
        <f>'Rescale to Fit GDP Proj'!H94*IFERROR((1+INDEX('IRA - Advanced Manufacturing'!F$174:F$184,MATCH(BPCiObIC!$A38,'IRA - Advanced Manufacturing'!$B$174:$B$184,0))),1)</f>
        <v>2.1515916534897216E-2</v>
      </c>
      <c r="H38">
        <f>'Rescale to Fit GDP Proj'!I94*IFERROR((1+INDEX('IRA - Advanced Manufacturing'!G$174:G$184,MATCH(BPCiObIC!$A38,'IRA - Advanced Manufacturing'!$B$174:$B$184,0))),1)</f>
        <v>2.1515916534897216E-2</v>
      </c>
      <c r="I38">
        <f>'Rescale to Fit GDP Proj'!J94*IFERROR((1+INDEX('IRA - Advanced Manufacturing'!H$174:H$184,MATCH(BPCiObIC!$A38,'IRA - Advanced Manufacturing'!$B$174:$B$184,0))),1)</f>
        <v>2.1515916534897216E-2</v>
      </c>
      <c r="J38">
        <f>'Rescale to Fit GDP Proj'!K94*IFERROR((1+INDEX('IRA - Advanced Manufacturing'!I$174:I$184,MATCH(BPCiObIC!$A38,'IRA - Advanced Manufacturing'!$B$174:$B$184,0))),1)</f>
        <v>2.1515916534897216E-2</v>
      </c>
      <c r="K38">
        <f>'Rescale to Fit GDP Proj'!L94*IFERROR((1+INDEX('IRA - Advanced Manufacturing'!J$174:J$184,MATCH(BPCiObIC!$A38,'IRA - Advanced Manufacturing'!$B$174:$B$184,0))),1)</f>
        <v>2.1515916534897216E-2</v>
      </c>
      <c r="L38">
        <f>'Rescale to Fit GDP Proj'!M94*IFERROR((1+INDEX('IRA - Advanced Manufacturing'!K$174:K$184,MATCH(BPCiObIC!$A38,'IRA - Advanced Manufacturing'!$B$174:$B$184,0))),1)</f>
        <v>2.1515916534897216E-2</v>
      </c>
      <c r="M38">
        <f>'Rescale to Fit GDP Proj'!N94*IFERROR((1+INDEX('IRA - Advanced Manufacturing'!L$174:L$184,MATCH(BPCiObIC!$A38,'IRA - Advanced Manufacturing'!$B$174:$B$184,0))),1)</f>
        <v>2.1515916534897216E-2</v>
      </c>
      <c r="N38">
        <f>($M$2-'Rescale to Fit GDP Proj'!$N$58)+'Rescale to Fit GDP Proj'!O94</f>
        <v>2.1515916534897216E-2</v>
      </c>
      <c r="O38">
        <f>($M$2-'Rescale to Fit GDP Proj'!$N$58)+'Rescale to Fit GDP Proj'!P94</f>
        <v>2.1515916534897216E-2</v>
      </c>
      <c r="P38">
        <f>($M$2-'Rescale to Fit GDP Proj'!$N$58)+'Rescale to Fit GDP Proj'!Q94</f>
        <v>2.1515916534897216E-2</v>
      </c>
      <c r="Q38">
        <f>($M$2-'Rescale to Fit GDP Proj'!$N$58)+'Rescale to Fit GDP Proj'!R94</f>
        <v>2.1515916534897216E-2</v>
      </c>
      <c r="R38">
        <f>($M$2-'Rescale to Fit GDP Proj'!$N$58)+'Rescale to Fit GDP Proj'!S94</f>
        <v>2.1515916534897216E-2</v>
      </c>
      <c r="S38">
        <f>($M$2-'Rescale to Fit GDP Proj'!$N$58)+'Rescale to Fit GDP Proj'!T94</f>
        <v>2.1515916534897216E-2</v>
      </c>
      <c r="T38">
        <f>($M$2-'Rescale to Fit GDP Proj'!$N$58)+'Rescale to Fit GDP Proj'!U94</f>
        <v>2.1515916534897216E-2</v>
      </c>
      <c r="U38">
        <f>($M$2-'Rescale to Fit GDP Proj'!$N$58)+'Rescale to Fit GDP Proj'!V94</f>
        <v>2.1515916534897216E-2</v>
      </c>
      <c r="V38">
        <f>($M$2-'Rescale to Fit GDP Proj'!$N$58)+'Rescale to Fit GDP Proj'!W94</f>
        <v>2.1515916534897216E-2</v>
      </c>
      <c r="W38">
        <f>($M$2-'Rescale to Fit GDP Proj'!$N$58)+'Rescale to Fit GDP Proj'!X94</f>
        <v>2.1515916534897216E-2</v>
      </c>
      <c r="X38">
        <f>($M$2-'Rescale to Fit GDP Proj'!$N$58)+'Rescale to Fit GDP Proj'!Y94</f>
        <v>2.1515916534897216E-2</v>
      </c>
      <c r="Y38">
        <f>($M$2-'Rescale to Fit GDP Proj'!$N$58)+'Rescale to Fit GDP Proj'!Z94</f>
        <v>2.1515916534897216E-2</v>
      </c>
      <c r="Z38">
        <f>($M$2-'Rescale to Fit GDP Proj'!$N$58)+'Rescale to Fit GDP Proj'!AA94</f>
        <v>2.1515916534897216E-2</v>
      </c>
      <c r="AA38">
        <f>($M$2-'Rescale to Fit GDP Proj'!$N$58)+'Rescale to Fit GDP Proj'!AB94</f>
        <v>2.1515916534897216E-2</v>
      </c>
      <c r="AB38">
        <f>($M$2-'Rescale to Fit GDP Proj'!$N$58)+'Rescale to Fit GDP Proj'!AC94</f>
        <v>2.1515916534897216E-2</v>
      </c>
      <c r="AC38">
        <f>($M$2-'Rescale to Fit GDP Proj'!$N$58)+'Rescale to Fit GDP Proj'!AD94</f>
        <v>2.1515916534897216E-2</v>
      </c>
      <c r="AD38">
        <f>($M$2-'Rescale to Fit GDP Proj'!$N$58)+'Rescale to Fit GDP Proj'!AE94</f>
        <v>2.1515916534897216E-2</v>
      </c>
      <c r="AE38">
        <f>($M$2-'Rescale to Fit GDP Proj'!$N$58)+'Rescale to Fit GDP Proj'!AF94</f>
        <v>2.1515916534897216E-2</v>
      </c>
    </row>
    <row r="39" spans="1:31" x14ac:dyDescent="0.25">
      <c r="A39" s="2" t="s">
        <v>28</v>
      </c>
      <c r="B39">
        <f>'Rescale to Fit GDP Proj'!C95</f>
        <v>0</v>
      </c>
      <c r="C39">
        <f>'Rescale to Fit GDP Proj'!D95</f>
        <v>7.200642391641668E-3</v>
      </c>
      <c r="D39">
        <f>'Rescale to Fit GDP Proj'!E95*IFERROR((1+INDEX('IRA - Advanced Manufacturing'!C$174:C$184,MATCH(BPCiObIC!$A39,'IRA - Advanced Manufacturing'!$B$174:$B$184,0))),1)</f>
        <v>7.200642391641668E-3</v>
      </c>
      <c r="E39">
        <f>'Rescale to Fit GDP Proj'!F95*IFERROR((1+INDEX('IRA - Advanced Manufacturing'!D$174:D$184,MATCH(BPCiObIC!$A39,'IRA - Advanced Manufacturing'!$B$174:$B$184,0))),1)</f>
        <v>7.200642391641668E-3</v>
      </c>
      <c r="F39">
        <f>'Rescale to Fit GDP Proj'!G95*IFERROR((1+INDEX('IRA - Advanced Manufacturing'!E$174:E$184,MATCH(BPCiObIC!$A39,'IRA - Advanced Manufacturing'!$B$174:$B$184,0))),1)</f>
        <v>7.200642391641668E-3</v>
      </c>
      <c r="G39">
        <f>'Rescale to Fit GDP Proj'!H95*IFERROR((1+INDEX('IRA - Advanced Manufacturing'!F$174:F$184,MATCH(BPCiObIC!$A39,'IRA - Advanced Manufacturing'!$B$174:$B$184,0))),1)</f>
        <v>7.200642391641668E-3</v>
      </c>
      <c r="H39">
        <f>'Rescale to Fit GDP Proj'!I95*IFERROR((1+INDEX('IRA - Advanced Manufacturing'!G$174:G$184,MATCH(BPCiObIC!$A39,'IRA - Advanced Manufacturing'!$B$174:$B$184,0))),1)</f>
        <v>7.200642391641668E-3</v>
      </c>
      <c r="I39">
        <f>'Rescale to Fit GDP Proj'!J95*IFERROR((1+INDEX('IRA - Advanced Manufacturing'!H$174:H$184,MATCH(BPCiObIC!$A39,'IRA - Advanced Manufacturing'!$B$174:$B$184,0))),1)</f>
        <v>7.200642391641668E-3</v>
      </c>
      <c r="J39">
        <f>'Rescale to Fit GDP Proj'!K95*IFERROR((1+INDEX('IRA - Advanced Manufacturing'!I$174:I$184,MATCH(BPCiObIC!$A39,'IRA - Advanced Manufacturing'!$B$174:$B$184,0))),1)</f>
        <v>7.200642391641668E-3</v>
      </c>
      <c r="K39">
        <f>'Rescale to Fit GDP Proj'!L95*IFERROR((1+INDEX('IRA - Advanced Manufacturing'!J$174:J$184,MATCH(BPCiObIC!$A39,'IRA - Advanced Manufacturing'!$B$174:$B$184,0))),1)</f>
        <v>7.200642391641668E-3</v>
      </c>
      <c r="L39">
        <f>'Rescale to Fit GDP Proj'!M95*IFERROR((1+INDEX('IRA - Advanced Manufacturing'!K$174:K$184,MATCH(BPCiObIC!$A39,'IRA - Advanced Manufacturing'!$B$174:$B$184,0))),1)</f>
        <v>7.200642391641668E-3</v>
      </c>
      <c r="M39">
        <f>'Rescale to Fit GDP Proj'!N95*IFERROR((1+INDEX('IRA - Advanced Manufacturing'!L$174:L$184,MATCH(BPCiObIC!$A39,'IRA - Advanced Manufacturing'!$B$174:$B$184,0))),1)</f>
        <v>7.200642391641668E-3</v>
      </c>
      <c r="N39">
        <f>($M$2-'Rescale to Fit GDP Proj'!$N$58)+'Rescale to Fit GDP Proj'!O95</f>
        <v>7.200642391641668E-3</v>
      </c>
      <c r="O39">
        <f>($M$2-'Rescale to Fit GDP Proj'!$N$58)+'Rescale to Fit GDP Proj'!P95</f>
        <v>7.200642391641668E-3</v>
      </c>
      <c r="P39">
        <f>($M$2-'Rescale to Fit GDP Proj'!$N$58)+'Rescale to Fit GDP Proj'!Q95</f>
        <v>7.200642391641668E-3</v>
      </c>
      <c r="Q39">
        <f>($M$2-'Rescale to Fit GDP Proj'!$N$58)+'Rescale to Fit GDP Proj'!R95</f>
        <v>7.200642391641668E-3</v>
      </c>
      <c r="R39">
        <f>($M$2-'Rescale to Fit GDP Proj'!$N$58)+'Rescale to Fit GDP Proj'!S95</f>
        <v>7.200642391641668E-3</v>
      </c>
      <c r="S39">
        <f>($M$2-'Rescale to Fit GDP Proj'!$N$58)+'Rescale to Fit GDP Proj'!T95</f>
        <v>7.200642391641668E-3</v>
      </c>
      <c r="T39">
        <f>($M$2-'Rescale to Fit GDP Proj'!$N$58)+'Rescale to Fit GDP Proj'!U95</f>
        <v>7.200642391641668E-3</v>
      </c>
      <c r="U39">
        <f>($M$2-'Rescale to Fit GDP Proj'!$N$58)+'Rescale to Fit GDP Proj'!V95</f>
        <v>7.200642391641668E-3</v>
      </c>
      <c r="V39">
        <f>($M$2-'Rescale to Fit GDP Proj'!$N$58)+'Rescale to Fit GDP Proj'!W95</f>
        <v>7.200642391641668E-3</v>
      </c>
      <c r="W39">
        <f>($M$2-'Rescale to Fit GDP Proj'!$N$58)+'Rescale to Fit GDP Proj'!X95</f>
        <v>7.200642391641668E-3</v>
      </c>
      <c r="X39">
        <f>($M$2-'Rescale to Fit GDP Proj'!$N$58)+'Rescale to Fit GDP Proj'!Y95</f>
        <v>7.200642391641668E-3</v>
      </c>
      <c r="Y39">
        <f>($M$2-'Rescale to Fit GDP Proj'!$N$58)+'Rescale to Fit GDP Proj'!Z95</f>
        <v>7.200642391641668E-3</v>
      </c>
      <c r="Z39">
        <f>($M$2-'Rescale to Fit GDP Proj'!$N$58)+'Rescale to Fit GDP Proj'!AA95</f>
        <v>7.200642391641668E-3</v>
      </c>
      <c r="AA39">
        <f>($M$2-'Rescale to Fit GDP Proj'!$N$58)+'Rescale to Fit GDP Proj'!AB95</f>
        <v>7.200642391641668E-3</v>
      </c>
      <c r="AB39">
        <f>($M$2-'Rescale to Fit GDP Proj'!$N$58)+'Rescale to Fit GDP Proj'!AC95</f>
        <v>7.200642391641668E-3</v>
      </c>
      <c r="AC39">
        <f>($M$2-'Rescale to Fit GDP Proj'!$N$58)+'Rescale to Fit GDP Proj'!AD95</f>
        <v>7.200642391641668E-3</v>
      </c>
      <c r="AD39">
        <f>($M$2-'Rescale to Fit GDP Proj'!$N$58)+'Rescale to Fit GDP Proj'!AE95</f>
        <v>7.200642391641668E-3</v>
      </c>
      <c r="AE39">
        <f>($M$2-'Rescale to Fit GDP Proj'!$N$58)+'Rescale to Fit GDP Proj'!AF95</f>
        <v>7.200642391641668E-3</v>
      </c>
    </row>
    <row r="40" spans="1:31" x14ac:dyDescent="0.25">
      <c r="A40" s="2" t="s">
        <v>29</v>
      </c>
      <c r="B40">
        <f>'Rescale to Fit GDP Proj'!C96</f>
        <v>0</v>
      </c>
      <c r="C40">
        <f>'Rescale to Fit GDP Proj'!D96</f>
        <v>1.6218E-2</v>
      </c>
      <c r="D40">
        <f>'Rescale to Fit GDP Proj'!E96*IFERROR((1+INDEX('IRA - Advanced Manufacturing'!C$174:C$184,MATCH(BPCiObIC!$A40,'IRA - Advanced Manufacturing'!$B$174:$B$184,0))),1)</f>
        <v>1.6218E-2</v>
      </c>
      <c r="E40">
        <f>'Rescale to Fit GDP Proj'!F96*IFERROR((1+INDEX('IRA - Advanced Manufacturing'!D$174:D$184,MATCH(BPCiObIC!$A40,'IRA - Advanced Manufacturing'!$B$174:$B$184,0))),1)</f>
        <v>1.6218E-2</v>
      </c>
      <c r="F40">
        <f>'Rescale to Fit GDP Proj'!G96*IFERROR((1+INDEX('IRA - Advanced Manufacturing'!E$174:E$184,MATCH(BPCiObIC!$A40,'IRA - Advanced Manufacturing'!$B$174:$B$184,0))),1)</f>
        <v>1.6218E-2</v>
      </c>
      <c r="G40">
        <f>'Rescale to Fit GDP Proj'!H96*IFERROR((1+INDEX('IRA - Advanced Manufacturing'!F$174:F$184,MATCH(BPCiObIC!$A40,'IRA - Advanced Manufacturing'!$B$174:$B$184,0))),1)</f>
        <v>1.6218E-2</v>
      </c>
      <c r="H40">
        <f>'Rescale to Fit GDP Proj'!I96*IFERROR((1+INDEX('IRA - Advanced Manufacturing'!G$174:G$184,MATCH(BPCiObIC!$A40,'IRA - Advanced Manufacturing'!$B$174:$B$184,0))),1)</f>
        <v>1.6218E-2</v>
      </c>
      <c r="I40">
        <f>'Rescale to Fit GDP Proj'!J96*IFERROR((1+INDEX('IRA - Advanced Manufacturing'!H$174:H$184,MATCH(BPCiObIC!$A40,'IRA - Advanced Manufacturing'!$B$174:$B$184,0))),1)</f>
        <v>1.6218E-2</v>
      </c>
      <c r="J40">
        <f>'Rescale to Fit GDP Proj'!K96*IFERROR((1+INDEX('IRA - Advanced Manufacturing'!I$174:I$184,MATCH(BPCiObIC!$A40,'IRA - Advanced Manufacturing'!$B$174:$B$184,0))),1)</f>
        <v>1.6218E-2</v>
      </c>
      <c r="K40">
        <f>'Rescale to Fit GDP Proj'!L96*IFERROR((1+INDEX('IRA - Advanced Manufacturing'!J$174:J$184,MATCH(BPCiObIC!$A40,'IRA - Advanced Manufacturing'!$B$174:$B$184,0))),1)</f>
        <v>1.6218E-2</v>
      </c>
      <c r="L40">
        <f>'Rescale to Fit GDP Proj'!M96*IFERROR((1+INDEX('IRA - Advanced Manufacturing'!K$174:K$184,MATCH(BPCiObIC!$A40,'IRA - Advanced Manufacturing'!$B$174:$B$184,0))),1)</f>
        <v>1.6218E-2</v>
      </c>
      <c r="M40">
        <f>'Rescale to Fit GDP Proj'!N96*IFERROR((1+INDEX('IRA - Advanced Manufacturing'!L$174:L$184,MATCH(BPCiObIC!$A40,'IRA - Advanced Manufacturing'!$B$174:$B$184,0))),1)</f>
        <v>1.6218E-2</v>
      </c>
      <c r="N40">
        <f>($M$2-'Rescale to Fit GDP Proj'!$N$58)+'Rescale to Fit GDP Proj'!O96</f>
        <v>1.6218E-2</v>
      </c>
      <c r="O40">
        <f>($M$2-'Rescale to Fit GDP Proj'!$N$58)+'Rescale to Fit GDP Proj'!P96</f>
        <v>1.6218E-2</v>
      </c>
      <c r="P40">
        <f>($M$2-'Rescale to Fit GDP Proj'!$N$58)+'Rescale to Fit GDP Proj'!Q96</f>
        <v>1.6218E-2</v>
      </c>
      <c r="Q40">
        <f>($M$2-'Rescale to Fit GDP Proj'!$N$58)+'Rescale to Fit GDP Proj'!R96</f>
        <v>1.6218E-2</v>
      </c>
      <c r="R40">
        <f>($M$2-'Rescale to Fit GDP Proj'!$N$58)+'Rescale to Fit GDP Proj'!S96</f>
        <v>1.6218E-2</v>
      </c>
      <c r="S40">
        <f>($M$2-'Rescale to Fit GDP Proj'!$N$58)+'Rescale to Fit GDP Proj'!T96</f>
        <v>1.6218E-2</v>
      </c>
      <c r="T40">
        <f>($M$2-'Rescale to Fit GDP Proj'!$N$58)+'Rescale to Fit GDP Proj'!U96</f>
        <v>1.6218E-2</v>
      </c>
      <c r="U40">
        <f>($M$2-'Rescale to Fit GDP Proj'!$N$58)+'Rescale to Fit GDP Proj'!V96</f>
        <v>1.6218E-2</v>
      </c>
      <c r="V40">
        <f>($M$2-'Rescale to Fit GDP Proj'!$N$58)+'Rescale to Fit GDP Proj'!W96</f>
        <v>1.6218E-2</v>
      </c>
      <c r="W40">
        <f>($M$2-'Rescale to Fit GDP Proj'!$N$58)+'Rescale to Fit GDP Proj'!X96</f>
        <v>1.6218E-2</v>
      </c>
      <c r="X40">
        <f>($M$2-'Rescale to Fit GDP Proj'!$N$58)+'Rescale to Fit GDP Proj'!Y96</f>
        <v>1.6218E-2</v>
      </c>
      <c r="Y40">
        <f>($M$2-'Rescale to Fit GDP Proj'!$N$58)+'Rescale to Fit GDP Proj'!Z96</f>
        <v>1.6218E-2</v>
      </c>
      <c r="Z40">
        <f>($M$2-'Rescale to Fit GDP Proj'!$N$58)+'Rescale to Fit GDP Proj'!AA96</f>
        <v>1.6218E-2</v>
      </c>
      <c r="AA40">
        <f>($M$2-'Rescale to Fit GDP Proj'!$N$58)+'Rescale to Fit GDP Proj'!AB96</f>
        <v>1.6218E-2</v>
      </c>
      <c r="AB40">
        <f>($M$2-'Rescale to Fit GDP Proj'!$N$58)+'Rescale to Fit GDP Proj'!AC96</f>
        <v>1.6218E-2</v>
      </c>
      <c r="AC40">
        <f>($M$2-'Rescale to Fit GDP Proj'!$N$58)+'Rescale to Fit GDP Proj'!AD96</f>
        <v>1.6218E-2</v>
      </c>
      <c r="AD40">
        <f>($M$2-'Rescale to Fit GDP Proj'!$N$58)+'Rescale to Fit GDP Proj'!AE96</f>
        <v>1.6218E-2</v>
      </c>
      <c r="AE40">
        <f>($M$2-'Rescale to Fit GDP Proj'!$N$58)+'Rescale to Fit GDP Proj'!AF96</f>
        <v>1.6218E-2</v>
      </c>
    </row>
    <row r="41" spans="1:31" x14ac:dyDescent="0.25">
      <c r="A41" s="2" t="s">
        <v>30</v>
      </c>
      <c r="B41">
        <f>'Rescale to Fit GDP Proj'!C97</f>
        <v>0</v>
      </c>
      <c r="C41">
        <f>'Rescale to Fit GDP Proj'!D97</f>
        <v>2.7665999999999996E-2</v>
      </c>
      <c r="D41">
        <f>'Rescale to Fit GDP Proj'!E97*IFERROR((1+INDEX('IRA - Advanced Manufacturing'!C$174:C$184,MATCH(BPCiObIC!$A41,'IRA - Advanced Manufacturing'!$B$174:$B$184,0))),1)</f>
        <v>2.7665999999999996E-2</v>
      </c>
      <c r="E41">
        <f>'Rescale to Fit GDP Proj'!F97*IFERROR((1+INDEX('IRA - Advanced Manufacturing'!D$174:D$184,MATCH(BPCiObIC!$A41,'IRA - Advanced Manufacturing'!$B$174:$B$184,0))),1)</f>
        <v>2.7665999999999996E-2</v>
      </c>
      <c r="F41">
        <f>'Rescale to Fit GDP Proj'!G97*IFERROR((1+INDEX('IRA - Advanced Manufacturing'!E$174:E$184,MATCH(BPCiObIC!$A41,'IRA - Advanced Manufacturing'!$B$174:$B$184,0))),1)</f>
        <v>2.7665999999999996E-2</v>
      </c>
      <c r="G41">
        <f>'Rescale to Fit GDP Proj'!H97*IFERROR((1+INDEX('IRA - Advanced Manufacturing'!F$174:F$184,MATCH(BPCiObIC!$A41,'IRA - Advanced Manufacturing'!$B$174:$B$184,0))),1)</f>
        <v>2.7665999999999996E-2</v>
      </c>
      <c r="H41">
        <f>'Rescale to Fit GDP Proj'!I97*IFERROR((1+INDEX('IRA - Advanced Manufacturing'!G$174:G$184,MATCH(BPCiObIC!$A41,'IRA - Advanced Manufacturing'!$B$174:$B$184,0))),1)</f>
        <v>2.7665999999999996E-2</v>
      </c>
      <c r="I41">
        <f>'Rescale to Fit GDP Proj'!J97*IFERROR((1+INDEX('IRA - Advanced Manufacturing'!H$174:H$184,MATCH(BPCiObIC!$A41,'IRA - Advanced Manufacturing'!$B$174:$B$184,0))),1)</f>
        <v>2.7665999999999996E-2</v>
      </c>
      <c r="J41">
        <f>'Rescale to Fit GDP Proj'!K97*IFERROR((1+INDEX('IRA - Advanced Manufacturing'!I$174:I$184,MATCH(BPCiObIC!$A41,'IRA - Advanced Manufacturing'!$B$174:$B$184,0))),1)</f>
        <v>2.7665999999999996E-2</v>
      </c>
      <c r="K41">
        <f>'Rescale to Fit GDP Proj'!L97*IFERROR((1+INDEX('IRA - Advanced Manufacturing'!J$174:J$184,MATCH(BPCiObIC!$A41,'IRA - Advanced Manufacturing'!$B$174:$B$184,0))),1)</f>
        <v>2.7665999999999996E-2</v>
      </c>
      <c r="L41">
        <f>'Rescale to Fit GDP Proj'!M97*IFERROR((1+INDEX('IRA - Advanced Manufacturing'!K$174:K$184,MATCH(BPCiObIC!$A41,'IRA - Advanced Manufacturing'!$B$174:$B$184,0))),1)</f>
        <v>2.7665999999999996E-2</v>
      </c>
      <c r="M41">
        <f>'Rescale to Fit GDP Proj'!N97*IFERROR((1+INDEX('IRA - Advanced Manufacturing'!L$174:L$184,MATCH(BPCiObIC!$A41,'IRA - Advanced Manufacturing'!$B$174:$B$184,0))),1)</f>
        <v>2.7665999999999996E-2</v>
      </c>
      <c r="N41">
        <f>($M$2-'Rescale to Fit GDP Proj'!$N$58)+'Rescale to Fit GDP Proj'!O97</f>
        <v>2.7665999999999996E-2</v>
      </c>
      <c r="O41">
        <f>($M$2-'Rescale to Fit GDP Proj'!$N$58)+'Rescale to Fit GDP Proj'!P97</f>
        <v>2.7665999999999996E-2</v>
      </c>
      <c r="P41">
        <f>($M$2-'Rescale to Fit GDP Proj'!$N$58)+'Rescale to Fit GDP Proj'!Q97</f>
        <v>2.7665999999999996E-2</v>
      </c>
      <c r="Q41">
        <f>($M$2-'Rescale to Fit GDP Proj'!$N$58)+'Rescale to Fit GDP Proj'!R97</f>
        <v>2.7665999999999996E-2</v>
      </c>
      <c r="R41">
        <f>($M$2-'Rescale to Fit GDP Proj'!$N$58)+'Rescale to Fit GDP Proj'!S97</f>
        <v>2.7665999999999996E-2</v>
      </c>
      <c r="S41">
        <f>($M$2-'Rescale to Fit GDP Proj'!$N$58)+'Rescale to Fit GDP Proj'!T97</f>
        <v>2.7665999999999996E-2</v>
      </c>
      <c r="T41">
        <f>($M$2-'Rescale to Fit GDP Proj'!$N$58)+'Rescale to Fit GDP Proj'!U97</f>
        <v>2.7665999999999996E-2</v>
      </c>
      <c r="U41">
        <f>($M$2-'Rescale to Fit GDP Proj'!$N$58)+'Rescale to Fit GDP Proj'!V97</f>
        <v>2.7665999999999996E-2</v>
      </c>
      <c r="V41">
        <f>($M$2-'Rescale to Fit GDP Proj'!$N$58)+'Rescale to Fit GDP Proj'!W97</f>
        <v>2.7665999999999996E-2</v>
      </c>
      <c r="W41">
        <f>($M$2-'Rescale to Fit GDP Proj'!$N$58)+'Rescale to Fit GDP Proj'!X97</f>
        <v>2.7665999999999996E-2</v>
      </c>
      <c r="X41">
        <f>($M$2-'Rescale to Fit GDP Proj'!$N$58)+'Rescale to Fit GDP Proj'!Y97</f>
        <v>2.7665999999999996E-2</v>
      </c>
      <c r="Y41">
        <f>($M$2-'Rescale to Fit GDP Proj'!$N$58)+'Rescale to Fit GDP Proj'!Z97</f>
        <v>2.7665999999999996E-2</v>
      </c>
      <c r="Z41">
        <f>($M$2-'Rescale to Fit GDP Proj'!$N$58)+'Rescale to Fit GDP Proj'!AA97</f>
        <v>2.7665999999999996E-2</v>
      </c>
      <c r="AA41">
        <f>($M$2-'Rescale to Fit GDP Proj'!$N$58)+'Rescale to Fit GDP Proj'!AB97</f>
        <v>2.7665999999999996E-2</v>
      </c>
      <c r="AB41">
        <f>($M$2-'Rescale to Fit GDP Proj'!$N$58)+'Rescale to Fit GDP Proj'!AC97</f>
        <v>2.7665999999999996E-2</v>
      </c>
      <c r="AC41">
        <f>($M$2-'Rescale to Fit GDP Proj'!$N$58)+'Rescale to Fit GDP Proj'!AD97</f>
        <v>2.7665999999999996E-2</v>
      </c>
      <c r="AD41">
        <f>($M$2-'Rescale to Fit GDP Proj'!$N$58)+'Rescale to Fit GDP Proj'!AE97</f>
        <v>2.7665999999999996E-2</v>
      </c>
      <c r="AE41">
        <f>($M$2-'Rescale to Fit GDP Proj'!$N$58)+'Rescale to Fit GDP Proj'!AF97</f>
        <v>2.7665999999999996E-2</v>
      </c>
    </row>
    <row r="42" spans="1:31" x14ac:dyDescent="0.25">
      <c r="A42" s="2" t="s">
        <v>31</v>
      </c>
      <c r="B42">
        <f>'Rescale to Fit GDP Proj'!C98</f>
        <v>0</v>
      </c>
      <c r="C42">
        <f>'Rescale to Fit GDP Proj'!D98</f>
        <v>2.0988E-2</v>
      </c>
      <c r="D42">
        <f>'Rescale to Fit GDP Proj'!E98*IFERROR((1+INDEX('IRA - Advanced Manufacturing'!C$174:C$184,MATCH(BPCiObIC!$A42,'IRA - Advanced Manufacturing'!$B$174:$B$184,0))),1)</f>
        <v>2.0988E-2</v>
      </c>
      <c r="E42">
        <f>'Rescale to Fit GDP Proj'!F98*IFERROR((1+INDEX('IRA - Advanced Manufacturing'!D$174:D$184,MATCH(BPCiObIC!$A42,'IRA - Advanced Manufacturing'!$B$174:$B$184,0))),1)</f>
        <v>2.0988E-2</v>
      </c>
      <c r="F42">
        <f>'Rescale to Fit GDP Proj'!G98*IFERROR((1+INDEX('IRA - Advanced Manufacturing'!E$174:E$184,MATCH(BPCiObIC!$A42,'IRA - Advanced Manufacturing'!$B$174:$B$184,0))),1)</f>
        <v>2.0988E-2</v>
      </c>
      <c r="G42">
        <f>'Rescale to Fit GDP Proj'!H98*IFERROR((1+INDEX('IRA - Advanced Manufacturing'!F$174:F$184,MATCH(BPCiObIC!$A42,'IRA - Advanced Manufacturing'!$B$174:$B$184,0))),1)</f>
        <v>2.0988E-2</v>
      </c>
      <c r="H42">
        <f>'Rescale to Fit GDP Proj'!I98*IFERROR((1+INDEX('IRA - Advanced Manufacturing'!G$174:G$184,MATCH(BPCiObIC!$A42,'IRA - Advanced Manufacturing'!$B$174:$B$184,0))),1)</f>
        <v>2.0988E-2</v>
      </c>
      <c r="I42">
        <f>'Rescale to Fit GDP Proj'!J98*IFERROR((1+INDEX('IRA - Advanced Manufacturing'!H$174:H$184,MATCH(BPCiObIC!$A42,'IRA - Advanced Manufacturing'!$B$174:$B$184,0))),1)</f>
        <v>2.0988E-2</v>
      </c>
      <c r="J42">
        <f>'Rescale to Fit GDP Proj'!K98*IFERROR((1+INDEX('IRA - Advanced Manufacturing'!I$174:I$184,MATCH(BPCiObIC!$A42,'IRA - Advanced Manufacturing'!$B$174:$B$184,0))),1)</f>
        <v>2.0988E-2</v>
      </c>
      <c r="K42">
        <f>'Rescale to Fit GDP Proj'!L98*IFERROR((1+INDEX('IRA - Advanced Manufacturing'!J$174:J$184,MATCH(BPCiObIC!$A42,'IRA - Advanced Manufacturing'!$B$174:$B$184,0))),1)</f>
        <v>2.0988E-2</v>
      </c>
      <c r="L42">
        <f>'Rescale to Fit GDP Proj'!M98*IFERROR((1+INDEX('IRA - Advanced Manufacturing'!K$174:K$184,MATCH(BPCiObIC!$A42,'IRA - Advanced Manufacturing'!$B$174:$B$184,0))),1)</f>
        <v>2.0988E-2</v>
      </c>
      <c r="M42">
        <f>'Rescale to Fit GDP Proj'!N98*IFERROR((1+INDEX('IRA - Advanced Manufacturing'!L$174:L$184,MATCH(BPCiObIC!$A42,'IRA - Advanced Manufacturing'!$B$174:$B$184,0))),1)</f>
        <v>2.0988E-2</v>
      </c>
      <c r="N42">
        <f>($M$2-'Rescale to Fit GDP Proj'!$N$58)+'Rescale to Fit GDP Proj'!O98</f>
        <v>2.0988E-2</v>
      </c>
      <c r="O42">
        <f>($M$2-'Rescale to Fit GDP Proj'!$N$58)+'Rescale to Fit GDP Proj'!P98</f>
        <v>2.0988E-2</v>
      </c>
      <c r="P42">
        <f>($M$2-'Rescale to Fit GDP Proj'!$N$58)+'Rescale to Fit GDP Proj'!Q98</f>
        <v>2.0988E-2</v>
      </c>
      <c r="Q42">
        <f>($M$2-'Rescale to Fit GDP Proj'!$N$58)+'Rescale to Fit GDP Proj'!R98</f>
        <v>2.0988E-2</v>
      </c>
      <c r="R42">
        <f>($M$2-'Rescale to Fit GDP Proj'!$N$58)+'Rescale to Fit GDP Proj'!S98</f>
        <v>2.0988E-2</v>
      </c>
      <c r="S42">
        <f>($M$2-'Rescale to Fit GDP Proj'!$N$58)+'Rescale to Fit GDP Proj'!T98</f>
        <v>2.0988E-2</v>
      </c>
      <c r="T42">
        <f>($M$2-'Rescale to Fit GDP Proj'!$N$58)+'Rescale to Fit GDP Proj'!U98</f>
        <v>2.0988E-2</v>
      </c>
      <c r="U42">
        <f>($M$2-'Rescale to Fit GDP Proj'!$N$58)+'Rescale to Fit GDP Proj'!V98</f>
        <v>2.0988E-2</v>
      </c>
      <c r="V42">
        <f>($M$2-'Rescale to Fit GDP Proj'!$N$58)+'Rescale to Fit GDP Proj'!W98</f>
        <v>2.0988E-2</v>
      </c>
      <c r="W42">
        <f>($M$2-'Rescale to Fit GDP Proj'!$N$58)+'Rescale to Fit GDP Proj'!X98</f>
        <v>2.0988E-2</v>
      </c>
      <c r="X42">
        <f>($M$2-'Rescale to Fit GDP Proj'!$N$58)+'Rescale to Fit GDP Proj'!Y98</f>
        <v>2.0988E-2</v>
      </c>
      <c r="Y42">
        <f>($M$2-'Rescale to Fit GDP Proj'!$N$58)+'Rescale to Fit GDP Proj'!Z98</f>
        <v>2.0988E-2</v>
      </c>
      <c r="Z42">
        <f>($M$2-'Rescale to Fit GDP Proj'!$N$58)+'Rescale to Fit GDP Proj'!AA98</f>
        <v>2.0988E-2</v>
      </c>
      <c r="AA42">
        <f>($M$2-'Rescale to Fit GDP Proj'!$N$58)+'Rescale to Fit GDP Proj'!AB98</f>
        <v>2.0988E-2</v>
      </c>
      <c r="AB42">
        <f>($M$2-'Rescale to Fit GDP Proj'!$N$58)+'Rescale to Fit GDP Proj'!AC98</f>
        <v>2.0988E-2</v>
      </c>
      <c r="AC42">
        <f>($M$2-'Rescale to Fit GDP Proj'!$N$58)+'Rescale to Fit GDP Proj'!AD98</f>
        <v>2.0988E-2</v>
      </c>
      <c r="AD42">
        <f>($M$2-'Rescale to Fit GDP Proj'!$N$58)+'Rescale to Fit GDP Proj'!AE98</f>
        <v>2.0988E-2</v>
      </c>
      <c r="AE42">
        <f>($M$2-'Rescale to Fit GDP Proj'!$N$58)+'Rescale to Fit GDP Proj'!AF98</f>
        <v>2.0988E-2</v>
      </c>
    </row>
    <row r="43" spans="1:31" x14ac:dyDescent="0.25">
      <c r="A43" s="2" t="s">
        <v>32</v>
      </c>
      <c r="B43">
        <f>'Rescale to Fit GDP Proj'!C99</f>
        <v>0</v>
      </c>
      <c r="C43">
        <f>'Rescale to Fit GDP Proj'!D99</f>
        <v>1.6218E-2</v>
      </c>
      <c r="D43">
        <f>'Rescale to Fit GDP Proj'!E99*IFERROR((1+INDEX('IRA - Advanced Manufacturing'!C$174:C$184,MATCH(BPCiObIC!$A43,'IRA - Advanced Manufacturing'!$B$174:$B$184,0))),1)</f>
        <v>1.6218E-2</v>
      </c>
      <c r="E43">
        <f>'Rescale to Fit GDP Proj'!F99*IFERROR((1+INDEX('IRA - Advanced Manufacturing'!D$174:D$184,MATCH(BPCiObIC!$A43,'IRA - Advanced Manufacturing'!$B$174:$B$184,0))),1)</f>
        <v>1.6218E-2</v>
      </c>
      <c r="F43">
        <f>'Rescale to Fit GDP Proj'!G99*IFERROR((1+INDEX('IRA - Advanced Manufacturing'!E$174:E$184,MATCH(BPCiObIC!$A43,'IRA - Advanced Manufacturing'!$B$174:$B$184,0))),1)</f>
        <v>1.6218E-2</v>
      </c>
      <c r="G43">
        <f>'Rescale to Fit GDP Proj'!H99*IFERROR((1+INDEX('IRA - Advanced Manufacturing'!F$174:F$184,MATCH(BPCiObIC!$A43,'IRA - Advanced Manufacturing'!$B$174:$B$184,0))),1)</f>
        <v>1.6218E-2</v>
      </c>
      <c r="H43">
        <f>'Rescale to Fit GDP Proj'!I99*IFERROR((1+INDEX('IRA - Advanced Manufacturing'!G$174:G$184,MATCH(BPCiObIC!$A43,'IRA - Advanced Manufacturing'!$B$174:$B$184,0))),1)</f>
        <v>1.6218E-2</v>
      </c>
      <c r="I43">
        <f>'Rescale to Fit GDP Proj'!J99*IFERROR((1+INDEX('IRA - Advanced Manufacturing'!H$174:H$184,MATCH(BPCiObIC!$A43,'IRA - Advanced Manufacturing'!$B$174:$B$184,0))),1)</f>
        <v>1.6218E-2</v>
      </c>
      <c r="J43">
        <f>'Rescale to Fit GDP Proj'!K99*IFERROR((1+INDEX('IRA - Advanced Manufacturing'!I$174:I$184,MATCH(BPCiObIC!$A43,'IRA - Advanced Manufacturing'!$B$174:$B$184,0))),1)</f>
        <v>1.6218E-2</v>
      </c>
      <c r="K43">
        <f>'Rescale to Fit GDP Proj'!L99*IFERROR((1+INDEX('IRA - Advanced Manufacturing'!J$174:J$184,MATCH(BPCiObIC!$A43,'IRA - Advanced Manufacturing'!$B$174:$B$184,0))),1)</f>
        <v>1.6218E-2</v>
      </c>
      <c r="L43">
        <f>'Rescale to Fit GDP Proj'!M99*IFERROR((1+INDEX('IRA - Advanced Manufacturing'!K$174:K$184,MATCH(BPCiObIC!$A43,'IRA - Advanced Manufacturing'!$B$174:$B$184,0))),1)</f>
        <v>1.6218E-2</v>
      </c>
      <c r="M43">
        <f>'Rescale to Fit GDP Proj'!N99*IFERROR((1+INDEX('IRA - Advanced Manufacturing'!L$174:L$184,MATCH(BPCiObIC!$A43,'IRA - Advanced Manufacturing'!$B$174:$B$184,0))),1)</f>
        <v>1.6218E-2</v>
      </c>
      <c r="N43">
        <f>($M$2-'Rescale to Fit GDP Proj'!$N$58)+'Rescale to Fit GDP Proj'!O99</f>
        <v>1.6218E-2</v>
      </c>
      <c r="O43">
        <f>($M$2-'Rescale to Fit GDP Proj'!$N$58)+'Rescale to Fit GDP Proj'!P99</f>
        <v>1.6218E-2</v>
      </c>
      <c r="P43">
        <f>($M$2-'Rescale to Fit GDP Proj'!$N$58)+'Rescale to Fit GDP Proj'!Q99</f>
        <v>1.6218E-2</v>
      </c>
      <c r="Q43">
        <f>($M$2-'Rescale to Fit GDP Proj'!$N$58)+'Rescale to Fit GDP Proj'!R99</f>
        <v>1.6218E-2</v>
      </c>
      <c r="R43">
        <f>($M$2-'Rescale to Fit GDP Proj'!$N$58)+'Rescale to Fit GDP Proj'!S99</f>
        <v>1.6218E-2</v>
      </c>
      <c r="S43">
        <f>($M$2-'Rescale to Fit GDP Proj'!$N$58)+'Rescale to Fit GDP Proj'!T99</f>
        <v>1.6218E-2</v>
      </c>
      <c r="T43">
        <f>($M$2-'Rescale to Fit GDP Proj'!$N$58)+'Rescale to Fit GDP Proj'!U99</f>
        <v>1.6218E-2</v>
      </c>
      <c r="U43">
        <f>($M$2-'Rescale to Fit GDP Proj'!$N$58)+'Rescale to Fit GDP Proj'!V99</f>
        <v>1.6218E-2</v>
      </c>
      <c r="V43">
        <f>($M$2-'Rescale to Fit GDP Proj'!$N$58)+'Rescale to Fit GDP Proj'!W99</f>
        <v>1.6218E-2</v>
      </c>
      <c r="W43">
        <f>($M$2-'Rescale to Fit GDP Proj'!$N$58)+'Rescale to Fit GDP Proj'!X99</f>
        <v>1.6218E-2</v>
      </c>
      <c r="X43">
        <f>($M$2-'Rescale to Fit GDP Proj'!$N$58)+'Rescale to Fit GDP Proj'!Y99</f>
        <v>1.6218E-2</v>
      </c>
      <c r="Y43">
        <f>($M$2-'Rescale to Fit GDP Proj'!$N$58)+'Rescale to Fit GDP Proj'!Z99</f>
        <v>1.6218E-2</v>
      </c>
      <c r="Z43">
        <f>($M$2-'Rescale to Fit GDP Proj'!$N$58)+'Rescale to Fit GDP Proj'!AA99</f>
        <v>1.6218E-2</v>
      </c>
      <c r="AA43">
        <f>($M$2-'Rescale to Fit GDP Proj'!$N$58)+'Rescale to Fit GDP Proj'!AB99</f>
        <v>1.6218E-2</v>
      </c>
      <c r="AB43">
        <f>($M$2-'Rescale to Fit GDP Proj'!$N$58)+'Rescale to Fit GDP Proj'!AC99</f>
        <v>1.6218E-2</v>
      </c>
      <c r="AC43">
        <f>($M$2-'Rescale to Fit GDP Proj'!$N$58)+'Rescale to Fit GDP Proj'!AD99</f>
        <v>1.6218E-2</v>
      </c>
      <c r="AD43">
        <f>($M$2-'Rescale to Fit GDP Proj'!$N$58)+'Rescale to Fit GDP Proj'!AE99</f>
        <v>1.6218E-2</v>
      </c>
      <c r="AE43">
        <f>($M$2-'Rescale to Fit GDP Proj'!$N$58)+'Rescale to Fit GDP Proj'!AF99</f>
        <v>1.6218E-2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647</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2</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39</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40</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3</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4</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5</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7</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8</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35</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36</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41</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42</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43</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44</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11</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12</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13</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15</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17</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46</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47</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18</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19</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20</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21</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22</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23</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24</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25</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26</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27</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28</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29</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32</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2024-02-15T22:24:21Z</dcterms:modified>
</cp:coreProperties>
</file>