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io-model\BVAbIC\"/>
    </mc:Choice>
  </mc:AlternateContent>
  <xr:revisionPtr revIDLastSave="0" documentId="13_ncr:1_{F8D1E8C3-B9E6-4F78-BE54-658960BDB971}" xr6:coauthVersionLast="47" xr6:coauthVersionMax="47" xr10:uidLastSave="{00000000-0000-0000-0000-000000000000}"/>
  <bookViews>
    <workbookView xWindow="-120" yWindow="-120" windowWidth="29040" windowHeight="17640" firstSheet="1" activeTab="1" xr2:uid="{5EF2576B-993B-4CC3-A792-3E4B00343B75}"/>
  </bookViews>
  <sheets>
    <sheet name="About" sheetId="1" r:id="rId1"/>
    <sheet name="Data" sheetId="10" r:id="rId2"/>
    <sheet name="BVAbIC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 s="1"/>
  <c r="J7" i="10"/>
  <c r="S9" i="10" l="1"/>
  <c r="P7" i="10"/>
  <c r="Q7" i="10"/>
  <c r="E9" i="10"/>
  <c r="F9" i="10"/>
  <c r="D9" i="10" s="1"/>
  <c r="C2" i="2" s="1"/>
  <c r="D7" i="10"/>
  <c r="F7" i="10"/>
  <c r="E7" i="10"/>
  <c r="V2" i="2"/>
  <c r="Y2" i="2"/>
  <c r="AD2" i="2"/>
  <c r="AO2" i="2"/>
  <c r="AQ2" i="2"/>
  <c r="AP2" i="2"/>
  <c r="AN2" i="2"/>
  <c r="AM2" i="2"/>
  <c r="AL2" i="2"/>
  <c r="AK2" i="2"/>
  <c r="AJ2" i="2"/>
  <c r="AI2" i="2"/>
  <c r="AG2" i="2"/>
  <c r="AH2" i="2"/>
  <c r="AF2" i="2"/>
  <c r="AE2" i="2"/>
  <c r="AC2" i="2"/>
  <c r="X2" i="2"/>
  <c r="W2" i="2"/>
  <c r="U2" i="2"/>
  <c r="T2" i="2"/>
  <c r="S2" i="2"/>
  <c r="N2" i="2"/>
  <c r="K2" i="2"/>
  <c r="J2" i="2"/>
  <c r="I2" i="2"/>
  <c r="H2" i="2"/>
  <c r="G2" i="2"/>
  <c r="F2" i="2"/>
  <c r="D2" i="2"/>
  <c r="B2" i="2"/>
  <c r="N6" i="10" l="1"/>
  <c r="M6" i="10"/>
  <c r="K6" i="10"/>
  <c r="G6" i="10"/>
  <c r="G7" i="10" l="1"/>
  <c r="R7" i="10"/>
  <c r="S7" i="10" l="1"/>
  <c r="R9" i="10" s="1"/>
  <c r="AB2" i="2" s="1"/>
  <c r="S12" i="10"/>
  <c r="R12" i="10" s="1"/>
  <c r="O12" i="10"/>
  <c r="L12" i="10"/>
  <c r="I12" i="10"/>
  <c r="F12" i="10"/>
  <c r="D12" i="10" s="1"/>
  <c r="E12" i="10"/>
  <c r="C12" i="10"/>
  <c r="S11" i="10"/>
  <c r="R11" i="10" s="1"/>
  <c r="O11" i="10"/>
  <c r="L11" i="10"/>
  <c r="I11" i="10"/>
  <c r="F11" i="10"/>
  <c r="D11" i="10" s="1"/>
  <c r="E11" i="10"/>
  <c r="C11" i="10"/>
  <c r="S10" i="10"/>
  <c r="R10" i="10" s="1"/>
  <c r="O10" i="10"/>
  <c r="L10" i="10"/>
  <c r="K10" i="10" s="1"/>
  <c r="I10" i="10"/>
  <c r="F10" i="10"/>
  <c r="D10" i="10" s="1"/>
  <c r="E10" i="10"/>
  <c r="C10" i="10"/>
  <c r="O9" i="10"/>
  <c r="L9" i="10"/>
  <c r="I9" i="10"/>
  <c r="C9" i="10"/>
  <c r="N7" i="10"/>
  <c r="M7" i="10"/>
  <c r="O7" i="10" s="1"/>
  <c r="H7" i="10"/>
  <c r="I7" i="10" s="1"/>
  <c r="G9" i="10" l="1"/>
  <c r="H9" i="10"/>
  <c r="M10" i="10"/>
  <c r="K9" i="10"/>
  <c r="P2" i="2" s="1"/>
  <c r="J9" i="10"/>
  <c r="O2" i="2" s="1"/>
  <c r="N9" i="10"/>
  <c r="M9" i="10"/>
  <c r="Q2" i="2" s="1"/>
  <c r="O5" i="2" s="1"/>
  <c r="Q9" i="10"/>
  <c r="AA2" i="2" s="1"/>
  <c r="P9" i="10"/>
  <c r="Z2" i="2" s="1"/>
  <c r="H11" i="10"/>
  <c r="J11" i="10"/>
  <c r="K11" i="10"/>
  <c r="M11" i="10"/>
  <c r="N11" i="10"/>
  <c r="P12" i="10"/>
  <c r="Q10" i="10"/>
  <c r="H12" i="10"/>
  <c r="K12" i="10"/>
  <c r="G11" i="10"/>
  <c r="H10" i="10"/>
  <c r="P11" i="10"/>
  <c r="R2" i="2"/>
  <c r="Q11" i="10"/>
  <c r="J10" i="10"/>
  <c r="N12" i="10"/>
  <c r="Q12" i="10"/>
  <c r="M2" i="2"/>
  <c r="N10" i="10"/>
  <c r="M12" i="10"/>
  <c r="L2" i="2"/>
  <c r="G10" i="10"/>
  <c r="P10" i="10"/>
  <c r="G12" i="10"/>
  <c r="J12" i="10"/>
  <c r="E2" i="2" l="1"/>
  <c r="B4" i="2" s="1"/>
</calcChain>
</file>

<file path=xl/sharedStrings.xml><?xml version="1.0" encoding="utf-8"?>
<sst xmlns="http://schemas.openxmlformats.org/spreadsheetml/2006/main" count="1266" uniqueCount="740">
  <si>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</si>
  <si>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</si>
  <si>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</si>
  <si>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</si>
  <si>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</si>
  <si>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</si>
  <si>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</si>
  <si>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</si>
  <si>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</si>
  <si>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</si>
  <si>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</si>
  <si>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</si>
  <si>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</si>
  <si>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</si>
  <si>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</si>
  <si>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</si>
  <si>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</si>
  <si>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</si>
  <si>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</si>
  <si>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</si>
  <si>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</si>
  <si>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</si>
  <si>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</si>
  <si>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</si>
  <si>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</si>
  <si>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</si>
  <si>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</si>
  <si>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</si>
  <si>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</si>
  <si>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</si>
  <si>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</si>
  <si>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</si>
  <si>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</si>
  <si>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USD</t>
  </si>
  <si>
    <t>Value Added</t>
  </si>
  <si>
    <t>BVAbIC BAU Value Added by ISIC Code</t>
  </si>
  <si>
    <t>ISIC 20</t>
  </si>
  <si>
    <t>ISIC 21</t>
  </si>
  <si>
    <t>U.S. Bureau of Labor Statistics</t>
  </si>
  <si>
    <t>Table B-1a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</si>
  <si>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</si>
  <si>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</si>
  <si>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</si>
  <si>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</si>
  <si>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</si>
  <si>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</si>
  <si>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</si>
  <si>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</si>
  <si>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</si>
  <si>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</si>
  <si>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</si>
  <si>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</si>
  <si>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</si>
  <si>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</si>
  <si>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Gross Output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</si>
  <si>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</si>
  <si>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</si>
  <si>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</si>
  <si>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</si>
  <si>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</si>
  <si>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</si>
  <si>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</si>
  <si>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</si>
  <si>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</si>
  <si>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</si>
  <si>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</si>
  <si>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</si>
  <si>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</si>
  <si>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</si>
  <si>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</si>
  <si>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</si>
  <si>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</si>
  <si>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</si>
  <si>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</si>
  <si>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</si>
  <si>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</si>
  <si>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</si>
  <si>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</si>
  <si>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</si>
  <si>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</si>
  <si>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</si>
  <si>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</si>
  <si>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</si>
  <si>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</si>
  <si>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</si>
  <si>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</si>
  <si>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</si>
  <si>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</si>
  <si>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</si>
  <si>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</si>
  <si>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</si>
  <si>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</si>
  <si>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</si>
  <si>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</si>
  <si>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</si>
  <si>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</si>
  <si>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</si>
  <si>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</si>
  <si>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</si>
  <si>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</si>
  <si>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</si>
  <si>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</si>
  <si>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</si>
  <si>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</si>
  <si>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</si>
  <si>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</si>
  <si>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</si>
  <si>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</si>
  <si>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</si>
  <si>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</si>
  <si>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</si>
  <si>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</si>
  <si>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</si>
  <si>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</si>
  <si>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</si>
  <si>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</si>
  <si>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</si>
  <si>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</si>
  <si>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</si>
  <si>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</si>
  <si>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</si>
  <si>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</si>
  <si>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</si>
  <si>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</si>
  <si>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</si>
  <si>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</si>
  <si>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</si>
  <si>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</si>
  <si>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</si>
  <si>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</si>
  <si>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</si>
  <si>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</si>
  <si>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</si>
  <si>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</si>
  <si>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</si>
  <si>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</si>
  <si>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</si>
  <si>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</si>
  <si>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</si>
  <si>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</si>
  <si>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</si>
  <si>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</si>
  <si>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</si>
  <si>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</si>
  <si>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</si>
  <si>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</si>
  <si>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</si>
  <si>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</si>
  <si>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</si>
  <si>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</si>
  <si>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</si>
  <si>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</si>
  <si>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</si>
  <si>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</si>
  <si>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</si>
  <si>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</si>
  <si>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</si>
  <si>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</si>
  <si>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</si>
  <si>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</si>
  <si>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</si>
  <si>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</si>
  <si>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</si>
  <si>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</si>
  <si>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</si>
  <si>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</si>
  <si>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</si>
  <si>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</si>
  <si>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</si>
  <si>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</si>
  <si>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</si>
  <si>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</si>
  <si>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</si>
  <si>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</si>
  <si>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</si>
  <si>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</si>
  <si>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</si>
  <si>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</si>
  <si>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</si>
  <si>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</si>
  <si>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</si>
  <si>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</si>
  <si>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</si>
  <si>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</si>
  <si>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</si>
  <si>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</si>
  <si>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</si>
  <si>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</si>
  <si>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</si>
  <si>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</si>
  <si>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</si>
  <si>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</si>
  <si>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</si>
  <si>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</si>
  <si>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</si>
  <si>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</si>
  <si>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</si>
  <si>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</si>
  <si>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</si>
  <si>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</si>
  <si>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</si>
  <si>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</si>
  <si>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</si>
  <si>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</si>
  <si>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</si>
  <si>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</si>
  <si>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</si>
  <si>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</si>
  <si>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</si>
  <si>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</si>
  <si>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</si>
  <si>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</si>
  <si>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</si>
  <si>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</si>
  <si>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</si>
  <si>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</si>
  <si>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</si>
  <si>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</si>
  <si>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</si>
  <si>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</si>
  <si>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</si>
  <si>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</si>
  <si>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</si>
  <si>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</si>
  <si>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</si>
  <si>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</si>
  <si>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</si>
  <si>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</si>
  <si>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</si>
  <si>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</si>
  <si>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</si>
  <si>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</si>
  <si>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</si>
  <si>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</si>
  <si>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</si>
  <si>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</si>
  <si>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</si>
  <si>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</si>
  <si>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</si>
  <si>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</si>
  <si>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</si>
  <si>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</si>
  <si>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</si>
  <si>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</si>
  <si>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</si>
  <si>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</si>
  <si>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</si>
  <si>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</si>
  <si>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</si>
  <si>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</si>
  <si>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</si>
  <si>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</si>
  <si>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</si>
  <si>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</si>
  <si>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</si>
  <si>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</si>
  <si>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</si>
  <si>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</si>
  <si>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</si>
  <si>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</si>
  <si>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</si>
  <si>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</si>
  <si>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</si>
  <si>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</si>
  <si>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</si>
  <si>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</si>
  <si>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</si>
  <si>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</si>
  <si>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</si>
  <si>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</si>
  <si>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</si>
  <si>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</si>
  <si>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</si>
  <si>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</si>
  <si>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</si>
  <si>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</si>
  <si>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</si>
  <si>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</si>
  <si>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</si>
  <si>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</si>
  <si>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</si>
  <si>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</si>
  <si>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</si>
  <si>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</si>
  <si>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</si>
  <si>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</si>
  <si>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</si>
  <si>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</si>
  <si>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</si>
  <si>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</si>
  <si>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</si>
  <si>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</si>
  <si>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</si>
  <si>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</si>
  <si>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</si>
  <si>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</si>
  <si>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</si>
  <si>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</si>
  <si>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</si>
  <si>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</si>
  <si>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</si>
  <si>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</si>
  <si>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</si>
  <si>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</si>
  <si>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</si>
  <si>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</si>
  <si>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</si>
  <si>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</si>
  <si>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</si>
  <si>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</si>
  <si>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</si>
  <si>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</si>
  <si>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</si>
  <si>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</si>
  <si>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</si>
  <si>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</si>
  <si>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</si>
  <si>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</si>
  <si>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</si>
  <si>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</si>
  <si>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</si>
  <si>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</si>
  <si>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</si>
  <si>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</si>
  <si>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</si>
  <si>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</si>
  <si>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</si>
  <si>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</si>
  <si>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</si>
  <si>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</si>
  <si>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</si>
  <si>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</si>
  <si>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</si>
  <si>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</si>
  <si>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</si>
  <si>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</si>
  <si>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</si>
  <si>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</si>
  <si>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</si>
  <si>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</si>
  <si>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</si>
  <si>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</si>
  <si>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</si>
  <si>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</si>
  <si>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</si>
  <si>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</si>
  <si>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</si>
  <si>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</si>
  <si>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</si>
  <si>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</si>
  <si>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</si>
  <si>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</si>
  <si>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</si>
  <si>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</si>
  <si>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</si>
  <si>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</si>
  <si>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</si>
  <si>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</si>
  <si>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</si>
  <si>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</si>
  <si>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</si>
  <si>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</si>
  <si>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</si>
  <si>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</si>
  <si>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</si>
  <si>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</si>
  <si>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</si>
  <si>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</si>
  <si>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</si>
  <si>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</si>
  <si>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</si>
  <si>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</si>
  <si>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</si>
  <si>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</si>
  <si>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</si>
  <si>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</si>
  <si>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</si>
  <si>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</si>
  <si>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</si>
  <si>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</si>
  <si>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</si>
  <si>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</si>
  <si>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</si>
  <si>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</si>
  <si>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</si>
  <si>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</si>
  <si>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</si>
  <si>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</si>
  <si>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</si>
  <si>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</si>
  <si>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</si>
  <si>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</si>
  <si>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</si>
  <si>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</si>
  <si>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</si>
  <si>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</si>
  <si>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</si>
  <si>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</si>
  <si>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</si>
  <si>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</si>
  <si>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</si>
  <si>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</si>
  <si>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</si>
  <si>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</si>
  <si>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</si>
  <si>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</si>
  <si>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</si>
  <si>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</si>
  <si>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</si>
  <si>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</si>
  <si>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</si>
  <si>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</si>
  <si>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</si>
  <si>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</si>
  <si>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</si>
  <si>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</si>
  <si>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</si>
  <si>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</si>
  <si>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</si>
  <si>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</si>
  <si>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</si>
  <si>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</si>
  <si>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</si>
  <si>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</si>
  <si>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</si>
  <si>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</si>
  <si>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</si>
  <si>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</si>
  <si>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</si>
  <si>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</si>
  <si>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</si>
  <si>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</si>
  <si>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</si>
  <si>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</si>
  <si>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</si>
  <si>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</si>
  <si>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</si>
  <si>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</si>
  <si>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</si>
  <si>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</si>
  <si>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</si>
  <si>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</si>
  <si>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</si>
  <si>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</si>
  <si>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</si>
  <si>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</si>
  <si>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</si>
  <si>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</si>
  <si>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</si>
  <si>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</si>
  <si>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</si>
  <si>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</si>
  <si>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</si>
  <si>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</si>
  <si>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</si>
  <si>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</si>
  <si>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</si>
  <si>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</si>
  <si>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</si>
  <si>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</si>
  <si>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</si>
  <si>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</si>
  <si>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</si>
  <si>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</si>
  <si>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</si>
  <si>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</si>
  <si>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</si>
  <si>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</si>
  <si>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</si>
  <si>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</si>
  <si>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</si>
  <si>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</si>
  <si>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</si>
  <si>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</si>
  <si>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</si>
  <si>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</si>
  <si>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</si>
  <si>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</si>
  <si>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</si>
  <si>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</si>
  <si>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</si>
  <si>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</si>
  <si>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</si>
  <si>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</si>
  <si>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</si>
  <si>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</si>
  <si>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</si>
  <si>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</si>
  <si>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</si>
  <si>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</si>
  <si>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</si>
  <si>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</si>
  <si>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</si>
  <si>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</si>
  <si>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</si>
  <si>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</si>
  <si>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</si>
  <si>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</si>
  <si>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</si>
  <si>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</si>
  <si>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</si>
  <si>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</si>
  <si>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</si>
  <si>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</si>
  <si>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</si>
  <si>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</si>
  <si>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</si>
  <si>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</si>
  <si>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</si>
  <si>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</si>
  <si>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</si>
  <si>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</si>
  <si>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</si>
  <si>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</si>
  <si>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</si>
  <si>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</si>
  <si>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</si>
  <si>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</si>
  <si>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</si>
  <si>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</si>
  <si>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</si>
  <si>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</si>
  <si>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</si>
  <si>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</si>
  <si>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</si>
  <si>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</si>
  <si>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</si>
  <si>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</si>
  <si>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</si>
  <si>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</si>
  <si>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</si>
  <si>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</si>
  <si>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</si>
  <si>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</si>
  <si>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</si>
  <si>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</si>
  <si>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</si>
  <si>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</si>
  <si>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</si>
  <si>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</si>
  <si>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</si>
  <si>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</si>
  <si>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</si>
  <si>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</si>
  <si>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</si>
  <si>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</si>
  <si>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</si>
  <si>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</si>
  <si>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</si>
  <si>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</si>
  <si>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</si>
  <si>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</si>
  <si>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</si>
  <si>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</si>
  <si>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</si>
  <si>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</si>
  <si>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</si>
  <si>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</si>
  <si>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</si>
  <si>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</si>
  <si>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</si>
  <si>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</si>
  <si>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</si>
  <si>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</si>
  <si>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</si>
  <si>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</si>
  <si>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</si>
  <si>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</si>
  <si>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</si>
  <si>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</si>
  <si>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</si>
  <si>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</si>
  <si>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</si>
  <si>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</si>
  <si>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</si>
  <si>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</si>
  <si>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</si>
  <si>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</si>
  <si>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</si>
  <si>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</si>
  <si>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</si>
  <si>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</si>
  <si>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</si>
  <si>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</si>
  <si>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</si>
  <si>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</si>
  <si>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</si>
  <si>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</si>
  <si>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</si>
  <si>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</si>
  <si>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</si>
  <si>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</si>
  <si>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</si>
  <si>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</si>
  <si>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</si>
  <si>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</si>
  <si>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</si>
  <si>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</si>
  <si>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</si>
  <si>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</si>
  <si>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</si>
  <si>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</si>
  <si>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</si>
  <si>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</si>
  <si>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</si>
  <si>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</si>
  <si>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</si>
  <si>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</si>
  <si>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</si>
  <si>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</si>
  <si>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</si>
  <si>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</si>
  <si>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</si>
  <si>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</si>
  <si>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</si>
  <si>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</si>
  <si>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</si>
  <si>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</si>
  <si>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</si>
  <si>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</si>
  <si>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</si>
  <si>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</si>
  <si>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</si>
  <si>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chemicals</t>
  </si>
  <si>
    <t>pharmaceuticals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</si>
  <si>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</si>
  <si>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</si>
  <si>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</si>
  <si>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</si>
  <si>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</si>
  <si>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</si>
  <si>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</si>
  <si>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</si>
  <si>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</si>
  <si>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</si>
  <si>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</si>
  <si>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</si>
  <si>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</si>
  <si>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</si>
  <si>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</si>
  <si>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 xml:space="preserve">      Primary metals</t>
  </si>
  <si>
    <t xml:space="preserve">      Fabricated metal products</t>
  </si>
  <si>
    <t xml:space="preserve">      Machinery</t>
  </si>
  <si>
    <t xml:space="preserve">      Computer and electronic products</t>
  </si>
  <si>
    <t xml:space="preserve">      Electrical equipment, appliances, and components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</si>
  <si>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</si>
  <si>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</si>
  <si>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</si>
  <si>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</si>
  <si>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</si>
  <si>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</si>
  <si>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</si>
  <si>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</si>
  <si>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</si>
  <si>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</si>
  <si>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</si>
  <si>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</si>
  <si>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</si>
  <si>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</si>
  <si>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</si>
  <si>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</si>
  <si>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</si>
  <si>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</si>
  <si>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</si>
  <si>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</si>
  <si>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</si>
  <si>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</si>
  <si>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</si>
  <si>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</si>
  <si>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</si>
  <si>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</si>
  <si>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</si>
  <si>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</si>
  <si>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</si>
  <si>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</si>
  <si>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</si>
  <si>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</si>
  <si>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</si>
  <si>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</si>
  <si>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</si>
  <si>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</si>
  <si>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</si>
  <si>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</si>
  <si>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</si>
  <si>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</si>
  <si>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</si>
  <si>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</si>
  <si>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</si>
  <si>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</si>
  <si>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</si>
  <si>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</si>
  <si>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</si>
  <si>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</si>
  <si>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</si>
  <si>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</si>
  <si>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</si>
  <si>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</si>
  <si>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</si>
  <si>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</si>
  <si>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</si>
  <si>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</si>
  <si>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</si>
  <si>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</si>
  <si>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</si>
  <si>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</si>
  <si>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</si>
  <si>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</si>
  <si>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</si>
  <si>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</si>
  <si>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</si>
  <si>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</si>
  <si>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</si>
  <si>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</si>
  <si>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</si>
  <si>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</si>
  <si>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</si>
  <si>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</si>
  <si>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</si>
  <si>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</si>
  <si>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</si>
  <si>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2021 Data:</t>
  </si>
  <si>
    <t>Data for Year 2021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</si>
  <si>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</si>
  <si>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</si>
  <si>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</si>
  <si>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</si>
  <si>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</si>
  <si>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ISIC 05, ISIC 07T08</t>
  </si>
  <si>
    <t>https://www.bls.gov/ces/data/employment-and-earnings/2021/table1a_202112.htm</t>
  </si>
  <si>
    <t>https://apps.bea.gov/iTable/?isuri=1&amp;reqid=151&amp;step=1</t>
  </si>
  <si>
    <t xml:space="preserve">Current Employment Statistics </t>
  </si>
  <si>
    <t>We convert 2021 USD to 2012 USD with the following conversion factor:</t>
  </si>
  <si>
    <t>ISIC 239; ISIC 231</t>
  </si>
  <si>
    <t>ISIC 241; ISIC 242</t>
  </si>
  <si>
    <t>ISIC 25; ISIC 28</t>
  </si>
  <si>
    <t>ISIC 20; ISIC 21</t>
  </si>
  <si>
    <t>ISIC 58T60; ISIC 61</t>
  </si>
  <si>
    <t>ISIC 45T47; ISIC 31T33; ISIC 86T88</t>
  </si>
  <si>
    <t>ISIC 26; ISIC 27</t>
  </si>
  <si>
    <t>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</si>
</sst>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8" formatCode="0.0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165" fontId="0" fillId="0" borderId="0" xfId="0" applyNumberFormat="1"/>
    <xf numFmtId="11" fontId="0" fillId="0" borderId="3" xfId="0" applyNumberFormat="1" applyBorder="1" applyAlignment="1">
      <alignment horizontal="right"/>
    </xf>
    <xf numFmtId="11" fontId="0" fillId="0" borderId="3" xfId="0" applyNumberFormat="1" applyBorder="1"/>
    <xf numFmtId="11" fontId="4" fillId="0" borderId="0" xfId="0" applyNumberFormat="1" applyFont="1" applyAlignment="1">
      <alignment horizontal="right"/>
    </xf>
    <xf numFmtId="0" fontId="0" fillId="0" borderId="3" xfId="0" applyBorder="1" applyAlignment="1">
      <alignment horizontal="left" indent="2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0" fillId="3" borderId="6" xfId="0" applyNumberFormat="1" applyFill="1" applyBorder="1"/>
    <xf numFmtId="11" fontId="0" fillId="3" borderId="7" xfId="0" applyNumberFormat="1" applyFill="1" applyBorder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1" fontId="0" fillId="0" borderId="7" xfId="0" applyNumberFormat="1" applyBorder="1"/>
    <xf numFmtId="0" fontId="4" fillId="0" borderId="0" xfId="0" applyFont="1" applyAlignment="1">
      <alignment horizontal="left"/>
    </xf>
    <xf numFmtId="0" fontId="0" fillId="0" borderId="8" xfId="0" applyBorder="1" applyAlignment="1">
      <alignment horizontal="right"/>
    </xf>
    <xf numFmtId="11" fontId="0" fillId="3" borderId="0" xfId="0" applyNumberFormat="1" applyFill="1"/>
    <xf numFmtId="3" fontId="0" fillId="2" borderId="0" xfId="0" applyNumberFormat="1" applyFill="1" applyAlignment="1">
      <alignment horizontal="right"/>
    </xf>
    <xf numFmtId="3" fontId="0" fillId="0" borderId="0" xfId="0" applyNumberFormat="1"/>
    <xf numFmtId="11" fontId="7" fillId="0" borderId="0" xfId="0" applyNumberFormat="1" applyFont="1" applyAlignment="1">
      <alignment horizontal="right"/>
    </xf>
    <xf numFmtId="11" fontId="7" fillId="0" borderId="3" xfId="0" applyNumberFormat="1" applyFont="1" applyBorder="1" applyAlignment="1">
      <alignment horizontal="right"/>
    </xf>
    <xf numFmtId="168" fontId="0" fillId="0" borderId="0" xfId="0" applyNumberFormat="1"/>
    <xf numFmtId="165" fontId="0" fillId="0" borderId="3" xfId="0" applyNumberFormat="1" applyBorder="1"/>
    <xf numFmtId="3" fontId="0" fillId="3" borderId="0" xfId="0" applyNumberFormat="1" applyFill="1" applyAlignment="1">
      <alignment horizontal="right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65E8EA41-B47F-46FF-99E0-53D9E8FB5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isuri=1&amp;reqid=151&amp;step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8" sqref="B28"/>
    </sheetView>
  </sheetViews>
  <sheetFormatPr defaultRowHeight="15" x14ac:dyDescent="0.25"/>
  <cols>
    <col min="1" max="1" width="7" customWidth="1"/>
    <col min="2" max="2" width="77.570312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6" t="s">
        <v>739</v>
      </c>
    </row>
    <row r="4" spans="1:2" x14ac:dyDescent="0.25">
      <c r="B4" t="s">
        <v>38</v>
      </c>
    </row>
    <row r="5" spans="1:2" x14ac:dyDescent="0.25">
      <c r="B5" s="2">
        <v>2021</v>
      </c>
    </row>
    <row r="6" spans="1:2" x14ac:dyDescent="0.25">
      <c r="B6" t="s">
        <v>730</v>
      </c>
    </row>
    <row r="7" spans="1:2" x14ac:dyDescent="0.25">
      <c r="B7" s="3" t="s">
        <v>728</v>
      </c>
    </row>
    <row r="8" spans="1:2" x14ac:dyDescent="0.25">
      <c r="B8" t="s">
        <v>39</v>
      </c>
    </row>
    <row r="10" spans="1:2" x14ac:dyDescent="0.25">
      <c r="B10" t="s">
        <v>40</v>
      </c>
    </row>
    <row r="11" spans="1:2" x14ac:dyDescent="0.25">
      <c r="B11" s="2">
        <v>2021</v>
      </c>
    </row>
    <row r="12" spans="1:2" x14ac:dyDescent="0.25">
      <c r="B12" t="s">
        <v>41</v>
      </c>
    </row>
    <row r="13" spans="1:2" x14ac:dyDescent="0.25">
      <c r="B13" s="3" t="s">
        <v>729</v>
      </c>
    </row>
    <row r="14" spans="1:2" x14ac:dyDescent="0.25">
      <c r="B14" s="41" t="s">
        <v>42</v>
      </c>
    </row>
    <row r="15" spans="1:2" x14ac:dyDescent="0.25">
      <c r="B15" s="41" t="s">
        <v>43</v>
      </c>
    </row>
    <row r="16" spans="1:2" x14ac:dyDescent="0.25">
      <c r="B16" s="41" t="s">
        <v>44</v>
      </c>
    </row>
    <row r="18" spans="1:1" x14ac:dyDescent="0.25">
      <c r="A18" s="1" t="s">
        <v>1</v>
      </c>
    </row>
    <row r="19" spans="1:1" x14ac:dyDescent="0.25">
      <c r="A19" t="s">
        <v>731</v>
      </c>
    </row>
    <row r="20" spans="1:1" x14ac:dyDescent="0.25">
      <c r="A20" s="5">
        <v>0.84730412960844359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55"/>
  <sheetViews>
    <sheetView tabSelected="1" topLeftCell="B1" zoomScale="80" zoomScaleNormal="80" workbookViewId="0">
      <selection activeCell="B8" sqref="A8:XFD8"/>
    </sheetView>
  </sheetViews>
  <sheetFormatPr defaultRowHeight="15" x14ac:dyDescent="0.25"/>
  <cols>
    <col min="1" max="1" width="48.28515625" customWidth="1"/>
    <col min="2" max="2" width="36.2851562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8" width="20.85546875" customWidth="1"/>
    <col min="9" max="9" width="48.14062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721</v>
      </c>
    </row>
    <row r="2" spans="1:19" x14ac:dyDescent="0.25">
      <c r="A2" s="12" t="s">
        <v>59</v>
      </c>
    </row>
    <row r="3" spans="1:19" s="17" customFormat="1" ht="30.75" thickBot="1" x14ac:dyDescent="0.3">
      <c r="A3" s="13" t="s">
        <v>60</v>
      </c>
      <c r="B3" s="14" t="s">
        <v>61</v>
      </c>
      <c r="C3" s="13" t="s">
        <v>62</v>
      </c>
      <c r="D3" s="15" t="s">
        <v>45</v>
      </c>
      <c r="E3" s="15" t="s">
        <v>46</v>
      </c>
      <c r="F3" s="16" t="s">
        <v>63</v>
      </c>
      <c r="G3" s="15" t="s">
        <v>64</v>
      </c>
      <c r="H3" s="15" t="s">
        <v>65</v>
      </c>
      <c r="I3" s="16" t="s">
        <v>66</v>
      </c>
      <c r="J3" s="15" t="s">
        <v>67</v>
      </c>
      <c r="K3" s="15" t="s">
        <v>68</v>
      </c>
      <c r="L3" s="16" t="s">
        <v>69</v>
      </c>
      <c r="M3" s="15" t="s">
        <v>70</v>
      </c>
      <c r="N3" s="15" t="s">
        <v>71</v>
      </c>
      <c r="O3" s="16" t="s">
        <v>72</v>
      </c>
      <c r="P3" s="15" t="s">
        <v>73</v>
      </c>
      <c r="Q3" s="15" t="s">
        <v>74</v>
      </c>
      <c r="R3" s="15" t="s">
        <v>75</v>
      </c>
      <c r="S3" s="16" t="s">
        <v>76</v>
      </c>
    </row>
    <row r="4" spans="1:19" ht="15.75" thickTop="1" x14ac:dyDescent="0.25">
      <c r="A4" s="18" t="s">
        <v>47</v>
      </c>
      <c r="C4" s="18"/>
      <c r="D4" s="8" t="s">
        <v>48</v>
      </c>
      <c r="E4" s="8" t="s">
        <v>49</v>
      </c>
      <c r="F4" s="19">
        <v>212</v>
      </c>
      <c r="G4" s="8" t="s">
        <v>77</v>
      </c>
      <c r="H4" s="8">
        <v>3254</v>
      </c>
      <c r="I4" s="19">
        <v>325</v>
      </c>
      <c r="J4" s="4">
        <v>3272</v>
      </c>
      <c r="K4" s="4" t="s">
        <v>78</v>
      </c>
      <c r="L4" s="20"/>
      <c r="O4" s="18"/>
      <c r="S4" s="18"/>
    </row>
    <row r="5" spans="1:19" x14ac:dyDescent="0.25">
      <c r="A5" s="18" t="s">
        <v>50</v>
      </c>
      <c r="C5" s="18"/>
      <c r="D5" s="8" t="s">
        <v>51</v>
      </c>
      <c r="E5" s="8" t="s">
        <v>52</v>
      </c>
      <c r="F5" s="19" t="s">
        <v>79</v>
      </c>
      <c r="G5" s="8">
        <v>20</v>
      </c>
      <c r="H5" s="8">
        <v>21</v>
      </c>
      <c r="I5" s="19" t="s">
        <v>80</v>
      </c>
      <c r="J5" s="4">
        <v>231</v>
      </c>
      <c r="K5" s="4">
        <v>239</v>
      </c>
      <c r="L5" s="20">
        <v>23</v>
      </c>
      <c r="M5">
        <v>241</v>
      </c>
      <c r="N5">
        <v>242</v>
      </c>
      <c r="O5" s="18">
        <v>24</v>
      </c>
      <c r="P5" s="4">
        <v>351</v>
      </c>
      <c r="Q5" s="4" t="s">
        <v>81</v>
      </c>
      <c r="R5" s="4" t="s">
        <v>82</v>
      </c>
      <c r="S5" s="20" t="s">
        <v>83</v>
      </c>
    </row>
    <row r="6" spans="1:19" x14ac:dyDescent="0.25">
      <c r="A6" s="18" t="s">
        <v>53</v>
      </c>
      <c r="B6" s="3" t="s">
        <v>728</v>
      </c>
      <c r="C6" s="18" t="s">
        <v>84</v>
      </c>
      <c r="D6">
        <v>42400</v>
      </c>
      <c r="E6">
        <v>142700</v>
      </c>
      <c r="F6" s="18"/>
      <c r="G6">
        <f>863800-327800</f>
        <v>536000</v>
      </c>
      <c r="H6">
        <v>327800</v>
      </c>
      <c r="I6" s="18"/>
      <c r="J6">
        <v>79200</v>
      </c>
      <c r="K6">
        <f>401000-79200</f>
        <v>321800</v>
      </c>
      <c r="L6" s="18"/>
      <c r="M6">
        <f>82400+51500+57200</f>
        <v>191100</v>
      </c>
      <c r="N6">
        <f>60400+57900+49300</f>
        <v>167600</v>
      </c>
      <c r="O6" s="18"/>
      <c r="P6">
        <v>375900</v>
      </c>
      <c r="Q6">
        <v>106300</v>
      </c>
      <c r="R6">
        <v>54300</v>
      </c>
      <c r="S6" s="18"/>
    </row>
    <row r="7" spans="1:19" x14ac:dyDescent="0.25">
      <c r="A7" s="21" t="s">
        <v>85</v>
      </c>
      <c r="B7" s="3" t="s">
        <v>729</v>
      </c>
      <c r="C7" s="18" t="s">
        <v>86</v>
      </c>
      <c r="D7" s="9">
        <f>D41*10^6</f>
        <v>27542000000</v>
      </c>
      <c r="E7" s="9">
        <f>D40*10^6</f>
        <v>510230000000</v>
      </c>
      <c r="F7" s="9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18">
        <f>SUM(G7:H7)</f>
        <v>706533000000</v>
      </c>
      <c r="J7" s="22">
        <f>D77*10^6</f>
        <v>23111000000</v>
      </c>
      <c r="K7" s="22">
        <f>SUM(D76,D78:D87)*10^6</f>
        <v>88102000000</v>
      </c>
      <c r="L7" s="53">
        <f>SUM(J7:K7)</f>
        <v>111213000000</v>
      </c>
      <c r="M7" s="22">
        <f>SUM(D88:D89,D96)*10^6</f>
        <v>116253000000</v>
      </c>
      <c r="N7">
        <f>SUM(D90:D95,D97)*10^6</f>
        <v>99282000000</v>
      </c>
      <c r="O7" s="53">
        <f>SUM(M7:N7)</f>
        <v>215535000000</v>
      </c>
      <c r="P7" s="22">
        <f>SUM(D48:D57)*10^6</f>
        <v>394231000000</v>
      </c>
      <c r="Q7" s="22">
        <f>D58*10^6</f>
        <v>92955000000</v>
      </c>
      <c r="R7" s="22">
        <f>SUM(D59,D392)*10^6</f>
        <v>112027000000</v>
      </c>
      <c r="S7" s="53">
        <f>SUM(P7:R7)</f>
        <v>599213000000</v>
      </c>
    </row>
    <row r="8" spans="1:19" x14ac:dyDescent="0.25">
      <c r="A8" s="21" t="s">
        <v>54</v>
      </c>
      <c r="B8" s="3" t="s">
        <v>729</v>
      </c>
      <c r="C8" s="18" t="s">
        <v>42</v>
      </c>
      <c r="D8" s="9"/>
      <c r="E8" s="50">
        <v>455730000000</v>
      </c>
      <c r="F8" s="51">
        <v>108964000000</v>
      </c>
      <c r="G8" s="10"/>
      <c r="H8" s="10"/>
      <c r="I8" s="23">
        <v>847284000000</v>
      </c>
      <c r="L8" s="24">
        <v>146318000000</v>
      </c>
      <c r="O8" s="24">
        <v>262538000000</v>
      </c>
      <c r="S8" s="24">
        <v>643958000000</v>
      </c>
    </row>
    <row r="9" spans="1:19" x14ac:dyDescent="0.25">
      <c r="A9" s="21" t="s">
        <v>34</v>
      </c>
      <c r="B9" s="3" t="s">
        <v>729</v>
      </c>
      <c r="C9" s="18" t="str">
        <f>A9</f>
        <v>Value Added</v>
      </c>
      <c r="D9" s="11">
        <f>$F9*($D$7/$F$7)</f>
        <v>17057807348.078033</v>
      </c>
      <c r="E9" s="10">
        <f>K33*10^6</f>
        <v>239216000000</v>
      </c>
      <c r="F9" s="23">
        <f>K34*10^6</f>
        <v>61242000000</v>
      </c>
      <c r="G9" s="25">
        <f>$I9*(G$7/$I$7)</f>
        <v>289689144587.72626</v>
      </c>
      <c r="H9" s="25">
        <f>$I9*(H$7/$I$7)</f>
        <v>149903855412.27374</v>
      </c>
      <c r="I9" s="23">
        <f>K58*10^6</f>
        <v>439593000000</v>
      </c>
      <c r="J9" s="25">
        <f>$L9*(J$7/$L$7)</f>
        <v>14593347675.181858</v>
      </c>
      <c r="K9" s="25">
        <f>$L9*(K$7/$L$7)</f>
        <v>55631652324.818138</v>
      </c>
      <c r="L9" s="24">
        <f>K41*10^6</f>
        <v>70225000000</v>
      </c>
      <c r="M9" s="25">
        <f>$O9*(M$7/$O$7)</f>
        <v>41577835423.481102</v>
      </c>
      <c r="N9" s="25">
        <f>$O9*(N$7/$O$7)</f>
        <v>35508164576.51889</v>
      </c>
      <c r="O9" s="24">
        <f>K42*10^6</f>
        <v>77086000000</v>
      </c>
      <c r="P9" s="25">
        <f>$S9*(P$7/$S$7)</f>
        <v>248978581432.64584</v>
      </c>
      <c r="Q9" s="25">
        <f t="shared" ref="Q9:R9" si="0">$S9*(Q$7/$S$7)</f>
        <v>58706200266.015587</v>
      </c>
      <c r="R9" s="25">
        <f t="shared" si="0"/>
        <v>70751218301.338577</v>
      </c>
      <c r="S9" s="24">
        <f>K36*10^6</f>
        <v>378436000000</v>
      </c>
    </row>
    <row r="10" spans="1:19" x14ac:dyDescent="0.25">
      <c r="A10" s="26" t="s">
        <v>55</v>
      </c>
      <c r="C10" s="18" t="str">
        <f t="shared" ref="C10:C12" si="1">A10</f>
        <v>Compensation of employees</v>
      </c>
      <c r="D10" s="11">
        <f t="shared" ref="D10:D12" si="2">$F10*($D$7/$F$7)</f>
        <v>5028880697.3898449</v>
      </c>
      <c r="E10" s="10">
        <f>L33*10^6</f>
        <v>38814000000</v>
      </c>
      <c r="F10" s="23">
        <f>L34*10^6</f>
        <v>18055000000</v>
      </c>
      <c r="G10" s="25">
        <f>$I10*(G$7/$I$8)</f>
        <v>55217046093.163567</v>
      </c>
      <c r="H10" s="25">
        <f>$I10*(H$7/$I$8)</f>
        <v>28572862492.38744</v>
      </c>
      <c r="I10" s="23">
        <f>L58*10^6</f>
        <v>100482000000</v>
      </c>
      <c r="J10" s="25">
        <f>$L10*(J$7/$L$8)</f>
        <v>4277299306.9888878</v>
      </c>
      <c r="K10" s="25">
        <f>$L10*(K$7/$L$8)</f>
        <v>16305595757.186401</v>
      </c>
      <c r="L10" s="24">
        <f>L41*10^6</f>
        <v>27080000000</v>
      </c>
      <c r="M10" s="25">
        <f>$O10*(M$7/$O$8)</f>
        <v>14008562219.564405</v>
      </c>
      <c r="N10" s="25">
        <f>$O10*(N$7/$O$8)</f>
        <v>11963545665.770288</v>
      </c>
      <c r="O10" s="24">
        <f>L42*10^6</f>
        <v>31636000000</v>
      </c>
      <c r="P10" s="25">
        <f>$S10*(P$7/$S$8)</f>
        <v>47523851039.974663</v>
      </c>
      <c r="Q10" s="25">
        <f>$S10*(Q$7/$S$8)</f>
        <v>11205561139.080498</v>
      </c>
      <c r="R10" s="25">
        <f>$S10*(R$7/$S$8)</f>
        <v>13504657067.696962</v>
      </c>
      <c r="S10" s="24">
        <f>L36*10^6</f>
        <v>77628000000</v>
      </c>
    </row>
    <row r="11" spans="1:19" x14ac:dyDescent="0.25">
      <c r="A11" s="26" t="s">
        <v>87</v>
      </c>
      <c r="C11" s="18" t="str">
        <f t="shared" si="1"/>
        <v>Taxes on production and imports, less subsidies</v>
      </c>
      <c r="D11" s="11">
        <f t="shared" si="2"/>
        <v>1383742968.9633205</v>
      </c>
      <c r="E11" s="10">
        <f>M33*10^6</f>
        <v>32690000000</v>
      </c>
      <c r="F11" s="23">
        <f>M34*10^6</f>
        <v>4968000000</v>
      </c>
      <c r="G11" s="25">
        <f>$I11*(G$7/$I$8)</f>
        <v>8952808611.9884243</v>
      </c>
      <c r="H11" s="25">
        <f>$I11*(H$7/$I$8)</f>
        <v>4632760849.9629402</v>
      </c>
      <c r="I11" s="23">
        <f>M58*10^6</f>
        <v>16292000000</v>
      </c>
      <c r="J11" s="25">
        <f>$L11*(J$7/$L$8)</f>
        <v>228396410.55782613</v>
      </c>
      <c r="K11" s="25">
        <f>$L11*(K$7/$L$8)</f>
        <v>870675460.29880118</v>
      </c>
      <c r="L11" s="24">
        <f>M41*10^6</f>
        <v>1446000000</v>
      </c>
      <c r="M11" s="25">
        <f>$O11*(M$7/$O$8)</f>
        <v>1099483499.5314963</v>
      </c>
      <c r="N11" s="25">
        <f>$O11*(N$7/$O$8)</f>
        <v>938977237.58084536</v>
      </c>
      <c r="O11" s="24">
        <f>M42*10^6</f>
        <v>2483000000</v>
      </c>
      <c r="P11" s="25">
        <f>$S11*(P$7/$S$8)</f>
        <v>36126526172.514359</v>
      </c>
      <c r="Q11" s="25">
        <f>$S11*(Q$7/$S$8)</f>
        <v>8518206940.5147533</v>
      </c>
      <c r="R11" s="25">
        <f>$S11*(R$7/$S$8)</f>
        <v>10265926189.285637</v>
      </c>
      <c r="S11" s="24">
        <f>M36*10^6</f>
        <v>59011000000</v>
      </c>
    </row>
    <row r="12" spans="1:19" x14ac:dyDescent="0.25">
      <c r="A12" s="26" t="s">
        <v>56</v>
      </c>
      <c r="C12" s="18" t="str">
        <f t="shared" si="1"/>
        <v>Gross operating surplus</v>
      </c>
      <c r="D12" s="11">
        <f t="shared" si="2"/>
        <v>7512264818.0172529</v>
      </c>
      <c r="E12" s="10">
        <f>N33*10^6</f>
        <v>86727000000</v>
      </c>
      <c r="F12" s="23">
        <f>N34*10^6</f>
        <v>26971000000</v>
      </c>
      <c r="G12" s="25">
        <f>$I12*(G$7/$I$8)</f>
        <v>118809902943.99516</v>
      </c>
      <c r="H12" s="25">
        <f>$I12*(H$7/$I$8)</f>
        <v>61479909914.503288</v>
      </c>
      <c r="I12" s="23">
        <f>N58*10^6</f>
        <v>216206000000</v>
      </c>
      <c r="J12" s="25">
        <f>$L12*(J$7/$L$8)</f>
        <v>4128036092.6201839</v>
      </c>
      <c r="K12" s="25">
        <f>$L12*(K$7/$L$8)</f>
        <v>15736585860.933035</v>
      </c>
      <c r="L12" s="24">
        <f>N41*10^6</f>
        <v>26135000000</v>
      </c>
      <c r="M12" s="25">
        <f>$O12*(M$7/$O$8)</f>
        <v>11489447588.539564</v>
      </c>
      <c r="N12" s="25">
        <f>$O12*(N$7/$O$8)</f>
        <v>9812179775.8800621</v>
      </c>
      <c r="O12" s="24">
        <f>N42*10^6</f>
        <v>25947000000</v>
      </c>
      <c r="P12" s="25">
        <f>$S12*(P$7/$S$8)</f>
        <v>99539412481.869949</v>
      </c>
      <c r="Q12" s="25">
        <f>$S12*(Q$7/$S$8)</f>
        <v>23470214385.099648</v>
      </c>
      <c r="R12" s="25">
        <f>$S12*(R$7/$S$8)</f>
        <v>28285704985.418304</v>
      </c>
      <c r="S12" s="24">
        <f>N36*10^6</f>
        <v>162593000000</v>
      </c>
    </row>
    <row r="19" spans="2:16" x14ac:dyDescent="0.25">
      <c r="B19" s="1" t="s">
        <v>722</v>
      </c>
      <c r="K19" s="49"/>
    </row>
    <row r="20" spans="2:16" x14ac:dyDescent="0.25">
      <c r="B20" t="s">
        <v>723</v>
      </c>
    </row>
    <row r="21" spans="2:16" x14ac:dyDescent="0.25">
      <c r="B21" t="s">
        <v>724</v>
      </c>
      <c r="D21" s="49"/>
    </row>
    <row r="22" spans="2:16" x14ac:dyDescent="0.25">
      <c r="B22" t="s">
        <v>89</v>
      </c>
    </row>
    <row r="23" spans="2:16" x14ac:dyDescent="0.25">
      <c r="B23" t="s">
        <v>725</v>
      </c>
    </row>
    <row r="24" spans="2:16" x14ac:dyDescent="0.25">
      <c r="B24" t="s">
        <v>726</v>
      </c>
    </row>
    <row r="25" spans="2:16" x14ac:dyDescent="0.25">
      <c r="H25" s="1" t="s">
        <v>720</v>
      </c>
      <c r="I25" s="1" t="s">
        <v>88</v>
      </c>
    </row>
    <row r="26" spans="2:16" ht="45" x14ac:dyDescent="0.25">
      <c r="B26" s="6" t="s">
        <v>90</v>
      </c>
      <c r="C26" s="27"/>
      <c r="D26" s="28">
        <v>2021</v>
      </c>
      <c r="E26" s="28" t="s">
        <v>50</v>
      </c>
      <c r="F26" s="6" t="s">
        <v>91</v>
      </c>
      <c r="H26" s="27" t="s">
        <v>90</v>
      </c>
      <c r="I26" s="27"/>
      <c r="J26" s="6" t="s">
        <v>50</v>
      </c>
      <c r="K26" s="29" t="s">
        <v>34</v>
      </c>
      <c r="L26" s="29" t="s">
        <v>92</v>
      </c>
      <c r="M26" s="29" t="s">
        <v>87</v>
      </c>
      <c r="N26" s="30" t="s">
        <v>56</v>
      </c>
    </row>
    <row r="27" spans="2:16" x14ac:dyDescent="0.25">
      <c r="B27">
        <v>1</v>
      </c>
      <c r="C27" t="s">
        <v>94</v>
      </c>
      <c r="D27" s="31">
        <v>58089</v>
      </c>
      <c r="E27" s="31" t="s">
        <v>2</v>
      </c>
      <c r="H27" t="s">
        <v>93</v>
      </c>
      <c r="I27" t="s">
        <v>625</v>
      </c>
      <c r="K27" s="31">
        <v>23315081</v>
      </c>
      <c r="L27" s="31">
        <v>9709535</v>
      </c>
      <c r="M27" s="31">
        <v>1217959</v>
      </c>
      <c r="N27" s="31">
        <v>7310806</v>
      </c>
    </row>
    <row r="28" spans="2:16" x14ac:dyDescent="0.25">
      <c r="B28">
        <v>2</v>
      </c>
      <c r="C28" t="s">
        <v>96</v>
      </c>
      <c r="D28" s="31">
        <v>103923</v>
      </c>
      <c r="E28" s="31" t="s">
        <v>2</v>
      </c>
      <c r="H28" t="s">
        <v>95</v>
      </c>
      <c r="I28" t="s">
        <v>626</v>
      </c>
      <c r="K28" s="31">
        <v>20502200</v>
      </c>
      <c r="L28" s="31">
        <v>7863213</v>
      </c>
      <c r="M28" s="31">
        <v>1242490</v>
      </c>
      <c r="N28" s="31">
        <v>6793156</v>
      </c>
      <c r="P28" s="9"/>
    </row>
    <row r="29" spans="2:16" x14ac:dyDescent="0.25">
      <c r="B29">
        <v>3</v>
      </c>
      <c r="C29" t="s">
        <v>98</v>
      </c>
      <c r="D29" s="31">
        <v>13170</v>
      </c>
      <c r="E29" s="31" t="s">
        <v>2</v>
      </c>
      <c r="H29" t="s">
        <v>97</v>
      </c>
      <c r="I29" t="s">
        <v>627</v>
      </c>
      <c r="J29" t="s">
        <v>2</v>
      </c>
      <c r="K29" s="48">
        <v>206568</v>
      </c>
      <c r="L29" s="31">
        <v>50616</v>
      </c>
      <c r="M29" s="31">
        <v>2314</v>
      </c>
      <c r="N29" s="31">
        <v>129354</v>
      </c>
      <c r="P29" s="9"/>
    </row>
    <row r="30" spans="2:16" x14ac:dyDescent="0.25">
      <c r="B30">
        <v>4</v>
      </c>
      <c r="C30" t="s">
        <v>100</v>
      </c>
      <c r="D30" s="31">
        <v>22388</v>
      </c>
      <c r="E30" s="31" t="s">
        <v>2</v>
      </c>
      <c r="H30" t="s">
        <v>99</v>
      </c>
      <c r="I30" t="s">
        <v>628</v>
      </c>
      <c r="K30" s="48">
        <v>164706</v>
      </c>
      <c r="L30" s="31">
        <v>27205</v>
      </c>
      <c r="M30" s="31">
        <v>789</v>
      </c>
      <c r="N30" s="31">
        <v>119390</v>
      </c>
      <c r="P30" s="9"/>
    </row>
    <row r="31" spans="2:16" x14ac:dyDescent="0.25">
      <c r="B31">
        <v>5</v>
      </c>
      <c r="C31" t="s">
        <v>102</v>
      </c>
      <c r="D31" s="31">
        <v>27786</v>
      </c>
      <c r="E31" s="31" t="s">
        <v>2</v>
      </c>
      <c r="H31" t="s">
        <v>101</v>
      </c>
      <c r="I31" t="s">
        <v>629</v>
      </c>
      <c r="K31" s="48">
        <v>41862</v>
      </c>
      <c r="L31" s="31">
        <v>23410</v>
      </c>
      <c r="M31" s="31">
        <v>1525</v>
      </c>
      <c r="N31" s="31">
        <v>9964</v>
      </c>
    </row>
    <row r="32" spans="2:16" x14ac:dyDescent="0.25">
      <c r="B32">
        <v>6</v>
      </c>
      <c r="C32" t="s">
        <v>104</v>
      </c>
      <c r="D32" s="31">
        <v>33974</v>
      </c>
      <c r="E32" s="31" t="s">
        <v>2</v>
      </c>
      <c r="H32" t="s">
        <v>103</v>
      </c>
      <c r="I32" t="s">
        <v>630</v>
      </c>
      <c r="K32" s="48">
        <v>333935</v>
      </c>
      <c r="L32" s="31">
        <v>91867</v>
      </c>
      <c r="M32" s="31">
        <v>40072</v>
      </c>
      <c r="N32" s="31">
        <v>129835</v>
      </c>
    </row>
    <row r="33" spans="2:14" x14ac:dyDescent="0.25">
      <c r="B33">
        <v>7</v>
      </c>
      <c r="C33" t="s">
        <v>106</v>
      </c>
      <c r="D33" s="31">
        <v>43259</v>
      </c>
      <c r="E33" s="31" t="s">
        <v>2</v>
      </c>
      <c r="H33" t="s">
        <v>105</v>
      </c>
      <c r="I33" t="s">
        <v>631</v>
      </c>
      <c r="J33" t="s">
        <v>58</v>
      </c>
      <c r="K33" s="48">
        <v>239216</v>
      </c>
      <c r="L33" s="31">
        <v>38814</v>
      </c>
      <c r="M33" s="31">
        <v>32690</v>
      </c>
      <c r="N33" s="31">
        <v>86727</v>
      </c>
    </row>
    <row r="34" spans="2:14" x14ac:dyDescent="0.25">
      <c r="B34">
        <v>8</v>
      </c>
      <c r="C34" t="s">
        <v>108</v>
      </c>
      <c r="D34" s="31">
        <v>100567</v>
      </c>
      <c r="E34" s="31" t="s">
        <v>2</v>
      </c>
      <c r="H34" t="s">
        <v>107</v>
      </c>
      <c r="I34" t="s">
        <v>632</v>
      </c>
      <c r="J34" t="s">
        <v>727</v>
      </c>
      <c r="K34" s="48">
        <v>61242</v>
      </c>
      <c r="L34" s="31">
        <v>18055</v>
      </c>
      <c r="M34" s="31">
        <v>4968</v>
      </c>
      <c r="N34" s="31">
        <v>26971</v>
      </c>
    </row>
    <row r="35" spans="2:14" x14ac:dyDescent="0.25">
      <c r="B35">
        <v>9</v>
      </c>
      <c r="C35" t="s">
        <v>110</v>
      </c>
      <c r="D35" s="31">
        <v>45006</v>
      </c>
      <c r="E35" s="31" t="s">
        <v>2</v>
      </c>
      <c r="H35" t="s">
        <v>109</v>
      </c>
      <c r="I35" t="s">
        <v>633</v>
      </c>
      <c r="K35" s="48">
        <v>33477</v>
      </c>
      <c r="L35" s="31">
        <v>34998</v>
      </c>
      <c r="M35" s="31">
        <v>2415</v>
      </c>
      <c r="N35" s="31">
        <v>16137</v>
      </c>
    </row>
    <row r="36" spans="2:14" x14ac:dyDescent="0.25">
      <c r="B36">
        <v>10</v>
      </c>
      <c r="C36" t="s">
        <v>112</v>
      </c>
      <c r="D36" s="31">
        <v>33357</v>
      </c>
      <c r="E36" s="31" t="s">
        <v>2</v>
      </c>
      <c r="H36" t="s">
        <v>111</v>
      </c>
      <c r="I36" t="s">
        <v>634</v>
      </c>
      <c r="J36" t="s">
        <v>620</v>
      </c>
      <c r="K36" s="48">
        <v>378436</v>
      </c>
      <c r="L36" s="31">
        <v>77628</v>
      </c>
      <c r="M36" s="31">
        <v>59011</v>
      </c>
      <c r="N36" s="31">
        <v>162593</v>
      </c>
    </row>
    <row r="37" spans="2:14" x14ac:dyDescent="0.25">
      <c r="B37">
        <v>11</v>
      </c>
      <c r="C37" t="s">
        <v>114</v>
      </c>
      <c r="D37" s="31">
        <v>22411</v>
      </c>
      <c r="E37" s="31" t="s">
        <v>2</v>
      </c>
      <c r="H37" t="s">
        <v>113</v>
      </c>
      <c r="I37" t="s">
        <v>635</v>
      </c>
      <c r="J37" t="s">
        <v>18</v>
      </c>
      <c r="K37" s="48">
        <v>945303</v>
      </c>
      <c r="L37" s="31">
        <v>458477</v>
      </c>
      <c r="M37" s="31">
        <v>8976</v>
      </c>
      <c r="N37" s="31">
        <v>227490</v>
      </c>
    </row>
    <row r="38" spans="2:14" x14ac:dyDescent="0.25">
      <c r="B38">
        <v>12</v>
      </c>
      <c r="C38" t="s">
        <v>116</v>
      </c>
      <c r="D38" s="31">
        <v>8113</v>
      </c>
      <c r="E38" s="31" t="s">
        <v>2</v>
      </c>
      <c r="H38" t="s">
        <v>115</v>
      </c>
      <c r="I38" t="s">
        <v>636</v>
      </c>
      <c r="K38" s="31">
        <v>2496804</v>
      </c>
      <c r="L38" s="31">
        <v>1006425</v>
      </c>
      <c r="M38" s="31">
        <v>85526</v>
      </c>
      <c r="N38" s="31">
        <v>1037641</v>
      </c>
    </row>
    <row r="39" spans="2:14" x14ac:dyDescent="0.25">
      <c r="B39">
        <v>13</v>
      </c>
      <c r="C39" t="s">
        <v>118</v>
      </c>
      <c r="D39" s="31">
        <v>21004</v>
      </c>
      <c r="E39" s="31" t="s">
        <v>2</v>
      </c>
      <c r="H39" t="s">
        <v>117</v>
      </c>
      <c r="I39" t="s">
        <v>637</v>
      </c>
      <c r="K39" s="31">
        <v>1394985</v>
      </c>
      <c r="L39" s="31">
        <v>662696</v>
      </c>
      <c r="M39" s="31">
        <v>30260</v>
      </c>
      <c r="N39" s="31">
        <v>490800</v>
      </c>
    </row>
    <row r="40" spans="2:14" x14ac:dyDescent="0.25">
      <c r="B40">
        <v>14</v>
      </c>
      <c r="C40" s="33" t="s">
        <v>46</v>
      </c>
      <c r="D40" s="31">
        <v>510230</v>
      </c>
      <c r="E40" s="31" t="s">
        <v>58</v>
      </c>
      <c r="F40" t="s">
        <v>120</v>
      </c>
      <c r="H40" t="s">
        <v>119</v>
      </c>
      <c r="I40" t="s">
        <v>638</v>
      </c>
      <c r="J40" t="s">
        <v>7</v>
      </c>
      <c r="K40" s="48">
        <v>61811</v>
      </c>
      <c r="L40" s="31">
        <v>20428</v>
      </c>
      <c r="M40" s="31">
        <v>704</v>
      </c>
      <c r="N40" s="31">
        <v>11353</v>
      </c>
    </row>
    <row r="41" spans="2:14" x14ac:dyDescent="0.25">
      <c r="B41">
        <v>15</v>
      </c>
      <c r="C41" s="34" t="s">
        <v>122</v>
      </c>
      <c r="D41" s="31">
        <v>27542</v>
      </c>
      <c r="E41" s="31" t="s">
        <v>57</v>
      </c>
      <c r="F41" t="s">
        <v>123</v>
      </c>
      <c r="H41" t="s">
        <v>121</v>
      </c>
      <c r="I41" t="s">
        <v>639</v>
      </c>
      <c r="J41" t="s">
        <v>732</v>
      </c>
      <c r="K41" s="48">
        <v>70225</v>
      </c>
      <c r="L41" s="31">
        <v>27080</v>
      </c>
      <c r="M41" s="31">
        <v>1446</v>
      </c>
      <c r="N41" s="31">
        <v>26135</v>
      </c>
    </row>
    <row r="42" spans="2:14" x14ac:dyDescent="0.25">
      <c r="B42">
        <v>16</v>
      </c>
      <c r="C42" t="s">
        <v>125</v>
      </c>
      <c r="D42" s="31">
        <v>13611</v>
      </c>
      <c r="E42" s="31" t="s">
        <v>3</v>
      </c>
      <c r="H42" t="s">
        <v>124</v>
      </c>
      <c r="I42" t="s">
        <v>640</v>
      </c>
      <c r="J42" t="s">
        <v>618</v>
      </c>
      <c r="K42" s="48">
        <v>77086</v>
      </c>
      <c r="L42" s="31">
        <v>31636</v>
      </c>
      <c r="M42" s="31">
        <v>2483</v>
      </c>
      <c r="N42" s="31">
        <v>25947</v>
      </c>
    </row>
    <row r="43" spans="2:14" x14ac:dyDescent="0.25">
      <c r="B43">
        <v>17</v>
      </c>
      <c r="C43" t="s">
        <v>127</v>
      </c>
      <c r="D43" s="31">
        <v>16987</v>
      </c>
      <c r="E43" s="31" t="s">
        <v>3</v>
      </c>
      <c r="H43" t="s">
        <v>126</v>
      </c>
      <c r="I43" t="s">
        <v>641</v>
      </c>
      <c r="J43" t="s">
        <v>733</v>
      </c>
      <c r="K43" s="54">
        <v>162141</v>
      </c>
      <c r="L43" s="31">
        <v>97092</v>
      </c>
      <c r="M43" s="31">
        <v>3374</v>
      </c>
      <c r="N43" s="31">
        <v>46896</v>
      </c>
    </row>
    <row r="44" spans="2:14" x14ac:dyDescent="0.25">
      <c r="B44">
        <v>18</v>
      </c>
      <c r="C44" t="s">
        <v>129</v>
      </c>
      <c r="D44" s="31">
        <v>21776</v>
      </c>
      <c r="E44" s="31" t="s">
        <v>3</v>
      </c>
      <c r="H44" t="s">
        <v>128</v>
      </c>
      <c r="I44" t="s">
        <v>642</v>
      </c>
      <c r="J44" t="s">
        <v>734</v>
      </c>
      <c r="K44" s="54">
        <v>174610</v>
      </c>
      <c r="L44" s="31">
        <v>94664</v>
      </c>
      <c r="M44" s="31">
        <v>3548</v>
      </c>
      <c r="N44" s="31">
        <v>54260</v>
      </c>
    </row>
    <row r="45" spans="2:14" x14ac:dyDescent="0.25">
      <c r="B45">
        <v>19</v>
      </c>
      <c r="C45" t="s">
        <v>131</v>
      </c>
      <c r="D45" s="31">
        <v>18967</v>
      </c>
      <c r="E45" s="31" t="s">
        <v>3</v>
      </c>
      <c r="H45" t="s">
        <v>130</v>
      </c>
      <c r="I45" t="s">
        <v>643</v>
      </c>
      <c r="J45" t="s">
        <v>12</v>
      </c>
      <c r="K45" s="31">
        <v>334033</v>
      </c>
      <c r="L45" s="31">
        <v>137529</v>
      </c>
      <c r="M45" s="31">
        <v>8570</v>
      </c>
      <c r="N45" s="31">
        <v>121224</v>
      </c>
    </row>
    <row r="46" spans="2:14" x14ac:dyDescent="0.25">
      <c r="B46">
        <v>20</v>
      </c>
      <c r="C46" t="s">
        <v>133</v>
      </c>
      <c r="D46" s="31">
        <v>17617</v>
      </c>
      <c r="E46" s="31" t="s">
        <v>4</v>
      </c>
      <c r="H46" t="s">
        <v>132</v>
      </c>
      <c r="I46" t="s">
        <v>644</v>
      </c>
      <c r="J46" t="s">
        <v>738</v>
      </c>
      <c r="K46" s="31">
        <v>67654</v>
      </c>
      <c r="L46" s="31">
        <v>34671</v>
      </c>
      <c r="M46" s="31">
        <v>879</v>
      </c>
      <c r="N46" s="31">
        <v>28080</v>
      </c>
    </row>
    <row r="47" spans="2:14" x14ac:dyDescent="0.25">
      <c r="B47">
        <v>21</v>
      </c>
      <c r="C47" t="s">
        <v>135</v>
      </c>
      <c r="D47" s="31">
        <v>45580</v>
      </c>
      <c r="E47" s="31" t="s">
        <v>4</v>
      </c>
      <c r="H47" t="s">
        <v>134</v>
      </c>
      <c r="I47" t="s">
        <v>645</v>
      </c>
      <c r="J47" t="s">
        <v>15</v>
      </c>
      <c r="K47" s="31">
        <v>158687</v>
      </c>
      <c r="L47" s="31">
        <v>69905</v>
      </c>
      <c r="M47" s="31">
        <v>3414</v>
      </c>
      <c r="N47" s="31">
        <v>72921</v>
      </c>
    </row>
    <row r="48" spans="2:14" x14ac:dyDescent="0.25">
      <c r="B48">
        <v>22</v>
      </c>
      <c r="C48" s="35" t="s">
        <v>137</v>
      </c>
      <c r="D48" s="31">
        <v>2622</v>
      </c>
      <c r="E48" s="31" t="s">
        <v>620</v>
      </c>
      <c r="F48" t="s">
        <v>138</v>
      </c>
      <c r="H48" t="s">
        <v>136</v>
      </c>
      <c r="I48" t="s">
        <v>646</v>
      </c>
      <c r="J48" t="s">
        <v>16</v>
      </c>
      <c r="K48" s="31">
        <v>156822</v>
      </c>
      <c r="L48" s="31">
        <v>77790</v>
      </c>
      <c r="M48" s="31">
        <v>2485</v>
      </c>
      <c r="N48" s="31">
        <v>68800</v>
      </c>
    </row>
    <row r="49" spans="2:14" x14ac:dyDescent="0.25">
      <c r="B49">
        <v>23</v>
      </c>
      <c r="C49" s="35" t="s">
        <v>140</v>
      </c>
      <c r="D49" s="31">
        <v>86726</v>
      </c>
      <c r="E49" s="31" t="s">
        <v>620</v>
      </c>
      <c r="F49" t="s">
        <v>138</v>
      </c>
      <c r="H49" t="s">
        <v>139</v>
      </c>
      <c r="I49" t="s">
        <v>647</v>
      </c>
      <c r="J49" t="s">
        <v>17</v>
      </c>
      <c r="K49" s="31">
        <v>31513</v>
      </c>
      <c r="L49" s="31">
        <v>20277</v>
      </c>
      <c r="M49" s="31">
        <v>387</v>
      </c>
      <c r="N49" s="31">
        <v>8477</v>
      </c>
    </row>
    <row r="50" spans="2:14" x14ac:dyDescent="0.25">
      <c r="B50">
        <v>24</v>
      </c>
      <c r="C50" s="35" t="s">
        <v>142</v>
      </c>
      <c r="D50" s="31">
        <v>30753</v>
      </c>
      <c r="E50" s="31" t="s">
        <v>620</v>
      </c>
      <c r="F50" t="s">
        <v>138</v>
      </c>
      <c r="H50" t="s">
        <v>141</v>
      </c>
      <c r="I50" t="s">
        <v>648</v>
      </c>
      <c r="J50" t="s">
        <v>17</v>
      </c>
      <c r="K50" s="31">
        <v>100403</v>
      </c>
      <c r="L50" s="31">
        <v>51622</v>
      </c>
      <c r="M50" s="31">
        <v>2969</v>
      </c>
      <c r="N50" s="31">
        <v>26708</v>
      </c>
    </row>
    <row r="51" spans="2:14" x14ac:dyDescent="0.25">
      <c r="B51">
        <v>25</v>
      </c>
      <c r="C51" s="35" t="s">
        <v>144</v>
      </c>
      <c r="D51" s="31">
        <v>692</v>
      </c>
      <c r="E51" s="31" t="s">
        <v>620</v>
      </c>
      <c r="F51" t="s">
        <v>138</v>
      </c>
      <c r="H51" t="s">
        <v>143</v>
      </c>
      <c r="I51" t="s">
        <v>649</v>
      </c>
      <c r="K51" s="31">
        <v>1101819</v>
      </c>
      <c r="L51" s="31">
        <v>343730</v>
      </c>
      <c r="M51" s="31">
        <v>55266</v>
      </c>
      <c r="N51" s="31">
        <v>546841</v>
      </c>
    </row>
    <row r="52" spans="2:14" x14ac:dyDescent="0.25">
      <c r="B52">
        <v>26</v>
      </c>
      <c r="C52" s="35" t="s">
        <v>146</v>
      </c>
      <c r="D52" s="31">
        <v>5616</v>
      </c>
      <c r="E52" s="31" t="s">
        <v>620</v>
      </c>
      <c r="F52" t="s">
        <v>138</v>
      </c>
      <c r="H52" t="s">
        <v>145</v>
      </c>
      <c r="I52" t="s">
        <v>650</v>
      </c>
      <c r="J52" t="s">
        <v>5</v>
      </c>
      <c r="K52" s="31">
        <v>322576</v>
      </c>
      <c r="L52" s="31">
        <v>103480</v>
      </c>
      <c r="M52" s="31">
        <v>30122</v>
      </c>
      <c r="N52" s="31">
        <v>128122</v>
      </c>
    </row>
    <row r="53" spans="2:14" x14ac:dyDescent="0.25">
      <c r="B53">
        <v>27</v>
      </c>
      <c r="C53" s="35" t="s">
        <v>148</v>
      </c>
      <c r="D53" s="31">
        <v>1186</v>
      </c>
      <c r="E53" s="31" t="s">
        <v>620</v>
      </c>
      <c r="F53" t="s">
        <v>138</v>
      </c>
      <c r="H53" t="s">
        <v>147</v>
      </c>
      <c r="I53" t="s">
        <v>651</v>
      </c>
      <c r="J53" t="s">
        <v>6</v>
      </c>
      <c r="K53" s="31">
        <v>17689</v>
      </c>
      <c r="L53" s="31">
        <v>12017</v>
      </c>
      <c r="M53" s="31">
        <v>571</v>
      </c>
      <c r="N53" s="31">
        <v>5348</v>
      </c>
    </row>
    <row r="54" spans="2:14" x14ac:dyDescent="0.25">
      <c r="B54">
        <v>28</v>
      </c>
      <c r="C54" s="35" t="s">
        <v>150</v>
      </c>
      <c r="D54" s="31">
        <v>916</v>
      </c>
      <c r="E54" s="31" t="s">
        <v>620</v>
      </c>
      <c r="F54" t="s">
        <v>138</v>
      </c>
      <c r="H54" t="s">
        <v>149</v>
      </c>
      <c r="I54" t="s">
        <v>652</v>
      </c>
      <c r="J54" t="s">
        <v>6</v>
      </c>
      <c r="K54" s="31">
        <v>8310</v>
      </c>
      <c r="L54" s="31">
        <v>8174</v>
      </c>
      <c r="M54" s="31">
        <v>290</v>
      </c>
      <c r="N54" s="31">
        <v>1230</v>
      </c>
    </row>
    <row r="55" spans="2:14" x14ac:dyDescent="0.25">
      <c r="B55">
        <v>29</v>
      </c>
      <c r="C55" s="35" t="s">
        <v>152</v>
      </c>
      <c r="D55" s="31">
        <v>205</v>
      </c>
      <c r="E55" s="31" t="s">
        <v>620</v>
      </c>
      <c r="F55" t="s">
        <v>138</v>
      </c>
      <c r="H55" t="s">
        <v>151</v>
      </c>
      <c r="I55" t="s">
        <v>653</v>
      </c>
      <c r="J55" t="s">
        <v>8</v>
      </c>
      <c r="K55" s="31">
        <v>62260</v>
      </c>
      <c r="L55" s="31">
        <v>30172</v>
      </c>
      <c r="M55" s="31">
        <v>1736</v>
      </c>
      <c r="N55" s="31">
        <v>27760</v>
      </c>
    </row>
    <row r="56" spans="2:14" x14ac:dyDescent="0.25">
      <c r="B56">
        <v>30</v>
      </c>
      <c r="C56" s="35" t="s">
        <v>154</v>
      </c>
      <c r="D56" s="31">
        <v>10543</v>
      </c>
      <c r="E56" s="31" t="s">
        <v>620</v>
      </c>
      <c r="F56" t="s">
        <v>138</v>
      </c>
      <c r="H56" t="s">
        <v>153</v>
      </c>
      <c r="I56" t="s">
        <v>654</v>
      </c>
      <c r="J56" t="s">
        <v>8</v>
      </c>
      <c r="K56" s="31">
        <v>36946</v>
      </c>
      <c r="L56" s="31">
        <v>26028</v>
      </c>
      <c r="M56" s="31">
        <v>762</v>
      </c>
      <c r="N56" s="31">
        <v>13421</v>
      </c>
    </row>
    <row r="57" spans="2:14" x14ac:dyDescent="0.25">
      <c r="B57">
        <v>31</v>
      </c>
      <c r="C57" s="35" t="s">
        <v>156</v>
      </c>
      <c r="D57" s="31">
        <v>254972</v>
      </c>
      <c r="E57" s="31" t="s">
        <v>620</v>
      </c>
      <c r="F57" t="s">
        <v>138</v>
      </c>
      <c r="H57" t="s">
        <v>155</v>
      </c>
      <c r="I57" t="s">
        <v>655</v>
      </c>
      <c r="J57" t="s">
        <v>9</v>
      </c>
      <c r="K57" s="31">
        <v>129339</v>
      </c>
      <c r="L57" s="31">
        <v>19815</v>
      </c>
      <c r="M57" s="31">
        <v>3677</v>
      </c>
      <c r="N57" s="31">
        <v>121879</v>
      </c>
    </row>
    <row r="58" spans="2:14" x14ac:dyDescent="0.25">
      <c r="B58">
        <v>32</v>
      </c>
      <c r="C58" s="36" t="s">
        <v>158</v>
      </c>
      <c r="D58" s="31">
        <v>92955</v>
      </c>
      <c r="E58" s="31" t="s">
        <v>621</v>
      </c>
      <c r="F58" t="s">
        <v>159</v>
      </c>
      <c r="H58" t="s">
        <v>157</v>
      </c>
      <c r="I58" t="s">
        <v>656</v>
      </c>
      <c r="J58" t="s">
        <v>735</v>
      </c>
      <c r="K58" s="31">
        <v>439593</v>
      </c>
      <c r="L58" s="31">
        <v>100482</v>
      </c>
      <c r="M58" s="31">
        <v>16292</v>
      </c>
      <c r="N58" s="31">
        <v>216206</v>
      </c>
    </row>
    <row r="59" spans="2:14" x14ac:dyDescent="0.25">
      <c r="B59">
        <v>33</v>
      </c>
      <c r="C59" s="7" t="s">
        <v>161</v>
      </c>
      <c r="D59" s="31">
        <v>12745</v>
      </c>
      <c r="E59" s="31" t="s">
        <v>622</v>
      </c>
      <c r="F59" t="s">
        <v>162</v>
      </c>
      <c r="H59" t="s">
        <v>160</v>
      </c>
      <c r="I59" t="s">
        <v>657</v>
      </c>
      <c r="J59" t="s">
        <v>10</v>
      </c>
      <c r="K59" s="31">
        <v>85107</v>
      </c>
      <c r="L59" s="31">
        <v>43560</v>
      </c>
      <c r="M59" s="31">
        <v>1817</v>
      </c>
      <c r="N59" s="31">
        <v>32875</v>
      </c>
    </row>
    <row r="60" spans="2:14" x14ac:dyDescent="0.25">
      <c r="B60">
        <v>34</v>
      </c>
      <c r="C60" t="s">
        <v>164</v>
      </c>
      <c r="D60" s="31">
        <v>41140</v>
      </c>
      <c r="E60" s="31" t="s">
        <v>18</v>
      </c>
      <c r="H60" t="s">
        <v>163</v>
      </c>
      <c r="I60" t="s">
        <v>658</v>
      </c>
      <c r="J60" t="s">
        <v>19</v>
      </c>
      <c r="K60" s="31">
        <v>1444497</v>
      </c>
      <c r="L60" s="31">
        <v>509809</v>
      </c>
      <c r="M60" s="31">
        <v>210383</v>
      </c>
      <c r="N60" s="31">
        <v>422674</v>
      </c>
    </row>
    <row r="61" spans="2:14" x14ac:dyDescent="0.25">
      <c r="B61">
        <v>35</v>
      </c>
      <c r="C61" t="s">
        <v>166</v>
      </c>
      <c r="D61" s="31">
        <v>79664</v>
      </c>
      <c r="E61" s="31" t="s">
        <v>18</v>
      </c>
      <c r="H61" t="s">
        <v>165</v>
      </c>
      <c r="I61" t="s">
        <v>659</v>
      </c>
      <c r="K61" s="31">
        <v>1391128</v>
      </c>
      <c r="L61" s="31">
        <v>573627</v>
      </c>
      <c r="M61" s="31">
        <v>216863</v>
      </c>
      <c r="N61" s="31">
        <v>229589</v>
      </c>
    </row>
    <row r="62" spans="2:14" x14ac:dyDescent="0.25">
      <c r="B62">
        <v>36</v>
      </c>
      <c r="C62" t="s">
        <v>168</v>
      </c>
      <c r="D62" s="31">
        <v>192799</v>
      </c>
      <c r="E62" s="31" t="s">
        <v>18</v>
      </c>
      <c r="H62" t="s">
        <v>167</v>
      </c>
      <c r="I62" t="s">
        <v>660</v>
      </c>
      <c r="J62" t="s">
        <v>19</v>
      </c>
      <c r="K62" s="31">
        <v>280758</v>
      </c>
      <c r="L62" s="31">
        <v>320031</v>
      </c>
      <c r="M62" s="31">
        <v>34977</v>
      </c>
      <c r="N62" s="31">
        <v>210828</v>
      </c>
    </row>
    <row r="63" spans="2:14" x14ac:dyDescent="0.25">
      <c r="B63">
        <v>37</v>
      </c>
      <c r="C63" t="s">
        <v>170</v>
      </c>
      <c r="D63" s="31">
        <v>62989</v>
      </c>
      <c r="E63" s="31" t="s">
        <v>18</v>
      </c>
      <c r="H63" t="s">
        <v>169</v>
      </c>
      <c r="I63" t="s">
        <v>661</v>
      </c>
      <c r="J63" t="s">
        <v>19</v>
      </c>
      <c r="K63" s="31">
        <v>184632</v>
      </c>
      <c r="L63" s="31">
        <v>48445</v>
      </c>
      <c r="M63" s="31">
        <v>22055</v>
      </c>
      <c r="N63" s="31">
        <v>47193</v>
      </c>
    </row>
    <row r="64" spans="2:14" x14ac:dyDescent="0.25">
      <c r="B64">
        <v>38</v>
      </c>
      <c r="C64" t="s">
        <v>172</v>
      </c>
      <c r="D64" s="31">
        <v>141400</v>
      </c>
      <c r="E64" s="31" t="s">
        <v>18</v>
      </c>
      <c r="H64" t="s">
        <v>171</v>
      </c>
      <c r="I64" t="s">
        <v>662</v>
      </c>
      <c r="J64" t="s">
        <v>19</v>
      </c>
      <c r="K64" s="31">
        <v>174777</v>
      </c>
      <c r="L64" s="31">
        <v>24226</v>
      </c>
      <c r="M64" s="31">
        <v>208</v>
      </c>
      <c r="N64" s="31">
        <v>19867</v>
      </c>
    </row>
    <row r="65" spans="2:14" x14ac:dyDescent="0.25">
      <c r="B65">
        <v>39</v>
      </c>
      <c r="C65" t="s">
        <v>174</v>
      </c>
      <c r="D65" s="31">
        <v>61449</v>
      </c>
      <c r="E65" s="31" t="s">
        <v>18</v>
      </c>
      <c r="H65" t="s">
        <v>173</v>
      </c>
      <c r="I65" t="s">
        <v>663</v>
      </c>
      <c r="J65" t="s">
        <v>19</v>
      </c>
      <c r="K65" s="31">
        <v>750960</v>
      </c>
      <c r="L65" s="31">
        <v>7322</v>
      </c>
      <c r="M65" s="31">
        <v>867</v>
      </c>
      <c r="N65" s="31">
        <v>7603</v>
      </c>
    </row>
    <row r="66" spans="2:14" x14ac:dyDescent="0.25">
      <c r="B66">
        <v>40</v>
      </c>
      <c r="C66" t="s">
        <v>176</v>
      </c>
      <c r="D66" s="31">
        <v>244993</v>
      </c>
      <c r="E66" s="31" t="s">
        <v>18</v>
      </c>
      <c r="H66" t="s">
        <v>175</v>
      </c>
      <c r="I66" t="s">
        <v>664</v>
      </c>
      <c r="K66" s="31">
        <v>688237</v>
      </c>
      <c r="L66" s="31">
        <v>92014</v>
      </c>
      <c r="M66" s="31">
        <v>4144</v>
      </c>
      <c r="N66" s="31">
        <v>52871</v>
      </c>
    </row>
    <row r="67" spans="2:14" x14ac:dyDescent="0.25">
      <c r="B67">
        <v>41</v>
      </c>
      <c r="C67" t="s">
        <v>178</v>
      </c>
      <c r="D67" s="31">
        <v>55024</v>
      </c>
      <c r="E67" s="31" t="s">
        <v>18</v>
      </c>
      <c r="H67" t="s">
        <v>177</v>
      </c>
      <c r="I67" t="s">
        <v>665</v>
      </c>
      <c r="J67" t="s">
        <v>20</v>
      </c>
      <c r="K67" s="31">
        <v>84025</v>
      </c>
      <c r="L67" s="31">
        <v>19815</v>
      </c>
      <c r="M67" s="31">
        <v>1708</v>
      </c>
      <c r="N67" s="31">
        <v>20673</v>
      </c>
    </row>
    <row r="68" spans="2:14" x14ac:dyDescent="0.25">
      <c r="B68">
        <v>42</v>
      </c>
      <c r="C68" t="s">
        <v>180</v>
      </c>
      <c r="D68" s="31">
        <v>74594</v>
      </c>
      <c r="E68" s="31" t="s">
        <v>18</v>
      </c>
      <c r="H68" t="s">
        <v>179</v>
      </c>
      <c r="I68" t="s">
        <v>666</v>
      </c>
      <c r="J68" t="s">
        <v>20</v>
      </c>
      <c r="K68" s="31">
        <v>42153</v>
      </c>
      <c r="L68" s="31">
        <v>7146</v>
      </c>
      <c r="M68" s="31">
        <v>2951</v>
      </c>
      <c r="N68" s="31">
        <v>26712</v>
      </c>
    </row>
    <row r="69" spans="2:14" x14ac:dyDescent="0.25">
      <c r="B69">
        <v>43</v>
      </c>
      <c r="C69" t="s">
        <v>182</v>
      </c>
      <c r="D69" s="31">
        <v>95639</v>
      </c>
      <c r="E69" s="31" t="s">
        <v>18</v>
      </c>
      <c r="H69" t="s">
        <v>181</v>
      </c>
      <c r="I69" t="s">
        <v>667</v>
      </c>
      <c r="J69" t="s">
        <v>20</v>
      </c>
      <c r="K69" s="31">
        <v>12846</v>
      </c>
      <c r="L69" s="31">
        <v>77801</v>
      </c>
      <c r="M69" s="31">
        <v>2263</v>
      </c>
      <c r="N69" s="31">
        <v>28010</v>
      </c>
    </row>
    <row r="70" spans="2:14" x14ac:dyDescent="0.25">
      <c r="B70">
        <v>44</v>
      </c>
      <c r="C70" t="s">
        <v>184</v>
      </c>
      <c r="D70" s="31">
        <v>259081</v>
      </c>
      <c r="E70" s="31" t="s">
        <v>18</v>
      </c>
      <c r="H70" t="s">
        <v>183</v>
      </c>
      <c r="I70" t="s">
        <v>668</v>
      </c>
      <c r="J70" t="s">
        <v>20</v>
      </c>
      <c r="K70" s="31">
        <v>192517</v>
      </c>
      <c r="L70" s="31">
        <v>43261</v>
      </c>
      <c r="M70" s="31">
        <v>781</v>
      </c>
      <c r="N70" s="31">
        <v>7898</v>
      </c>
    </row>
    <row r="71" spans="2:14" x14ac:dyDescent="0.25">
      <c r="B71">
        <v>45</v>
      </c>
      <c r="C71" t="s">
        <v>186</v>
      </c>
      <c r="D71" s="31">
        <v>119582</v>
      </c>
      <c r="E71" s="31" t="s">
        <v>18</v>
      </c>
      <c r="H71" t="s">
        <v>185</v>
      </c>
      <c r="I71" t="s">
        <v>669</v>
      </c>
      <c r="J71" t="s">
        <v>20</v>
      </c>
      <c r="K71" s="31">
        <v>42858</v>
      </c>
      <c r="L71" s="31">
        <v>318675</v>
      </c>
      <c r="M71" s="31">
        <v>55293</v>
      </c>
      <c r="N71" s="31">
        <v>532970</v>
      </c>
    </row>
    <row r="72" spans="2:14" x14ac:dyDescent="0.25">
      <c r="B72">
        <v>46</v>
      </c>
      <c r="C72" t="s">
        <v>188</v>
      </c>
      <c r="D72" s="31">
        <v>31177</v>
      </c>
      <c r="E72" s="31" t="s">
        <v>7</v>
      </c>
      <c r="H72" t="s">
        <v>187</v>
      </c>
      <c r="I72" t="s">
        <v>670</v>
      </c>
      <c r="J72" t="s">
        <v>20</v>
      </c>
      <c r="K72" s="31">
        <v>45129</v>
      </c>
      <c r="L72" s="31">
        <v>114787</v>
      </c>
      <c r="M72" s="31">
        <v>5467</v>
      </c>
      <c r="N72" s="31">
        <v>103343</v>
      </c>
    </row>
    <row r="73" spans="2:14" x14ac:dyDescent="0.25">
      <c r="B73">
        <v>47</v>
      </c>
      <c r="C73" t="s">
        <v>190</v>
      </c>
      <c r="D73" s="31">
        <v>15244</v>
      </c>
      <c r="E73" s="31" t="s">
        <v>7</v>
      </c>
      <c r="H73" t="s">
        <v>189</v>
      </c>
      <c r="I73" t="s">
        <v>671</v>
      </c>
      <c r="J73" t="s">
        <v>20</v>
      </c>
      <c r="K73" s="31">
        <v>170002</v>
      </c>
      <c r="L73" s="31">
        <v>34244</v>
      </c>
      <c r="M73" s="31">
        <v>6467</v>
      </c>
      <c r="N73" s="31">
        <v>46882</v>
      </c>
    </row>
    <row r="74" spans="2:14" x14ac:dyDescent="0.25">
      <c r="B74">
        <v>48</v>
      </c>
      <c r="C74" t="s">
        <v>192</v>
      </c>
      <c r="D74" s="31">
        <v>23229</v>
      </c>
      <c r="E74" s="31" t="s">
        <v>7</v>
      </c>
      <c r="H74" t="s">
        <v>191</v>
      </c>
      <c r="I74" t="s">
        <v>672</v>
      </c>
      <c r="J74" t="s">
        <v>20</v>
      </c>
      <c r="K74" s="31">
        <v>98706</v>
      </c>
      <c r="L74" s="31">
        <v>112649</v>
      </c>
      <c r="M74" s="31">
        <v>39472</v>
      </c>
      <c r="N74" s="31">
        <v>273993</v>
      </c>
    </row>
    <row r="75" spans="2:14" x14ac:dyDescent="0.25">
      <c r="B75">
        <v>49</v>
      </c>
      <c r="C75" t="s">
        <v>194</v>
      </c>
      <c r="D75" s="31">
        <v>27866</v>
      </c>
      <c r="E75" s="31" t="s">
        <v>7</v>
      </c>
      <c r="H75" t="s">
        <v>193</v>
      </c>
      <c r="I75" t="s">
        <v>673</v>
      </c>
      <c r="K75" s="31">
        <v>1313256</v>
      </c>
      <c r="L75" s="31">
        <v>56995</v>
      </c>
      <c r="M75" s="31">
        <v>3888</v>
      </c>
      <c r="N75" s="31">
        <v>108752</v>
      </c>
    </row>
    <row r="76" spans="2:14" x14ac:dyDescent="0.25">
      <c r="B76">
        <v>50</v>
      </c>
      <c r="C76" s="37" t="s">
        <v>196</v>
      </c>
      <c r="D76" s="31">
        <v>8069</v>
      </c>
      <c r="E76" s="31" t="s">
        <v>617</v>
      </c>
      <c r="F76" t="s">
        <v>197</v>
      </c>
      <c r="H76" t="s">
        <v>195</v>
      </c>
      <c r="I76" t="s">
        <v>674</v>
      </c>
      <c r="J76" t="s">
        <v>22</v>
      </c>
      <c r="K76" s="31">
        <v>395124</v>
      </c>
      <c r="L76" s="31">
        <v>852412</v>
      </c>
      <c r="M76" s="31">
        <v>319509</v>
      </c>
      <c r="N76" s="31">
        <v>2577118</v>
      </c>
    </row>
    <row r="77" spans="2:14" x14ac:dyDescent="0.25">
      <c r="B77">
        <v>51</v>
      </c>
      <c r="C77" s="34" t="s">
        <v>199</v>
      </c>
      <c r="D77" s="31">
        <v>23111</v>
      </c>
      <c r="E77" s="31" t="s">
        <v>616</v>
      </c>
      <c r="F77" t="s">
        <v>200</v>
      </c>
      <c r="H77" t="s">
        <v>198</v>
      </c>
      <c r="I77" t="s">
        <v>675</v>
      </c>
      <c r="J77" t="s">
        <v>22</v>
      </c>
      <c r="K77" s="31">
        <v>88008</v>
      </c>
      <c r="L77" s="31">
        <v>715705</v>
      </c>
      <c r="M77" s="31">
        <v>63497</v>
      </c>
      <c r="N77" s="31">
        <v>583890</v>
      </c>
    </row>
    <row r="78" spans="2:14" x14ac:dyDescent="0.25">
      <c r="B78">
        <v>52</v>
      </c>
      <c r="C78" s="37" t="s">
        <v>202</v>
      </c>
      <c r="D78" s="31">
        <v>6964</v>
      </c>
      <c r="E78" s="31" t="s">
        <v>617</v>
      </c>
      <c r="F78" t="s">
        <v>197</v>
      </c>
      <c r="H78" t="s">
        <v>201</v>
      </c>
      <c r="I78" t="s">
        <v>676</v>
      </c>
      <c r="J78" t="s">
        <v>736</v>
      </c>
      <c r="K78" s="31">
        <v>483601</v>
      </c>
      <c r="L78" s="31">
        <v>236473</v>
      </c>
      <c r="M78" s="31">
        <v>17390</v>
      </c>
      <c r="N78" s="31">
        <v>306900</v>
      </c>
    </row>
    <row r="79" spans="2:14" x14ac:dyDescent="0.25">
      <c r="B79">
        <v>53</v>
      </c>
      <c r="C79" s="37" t="s">
        <v>204</v>
      </c>
      <c r="D79" s="31">
        <v>26822</v>
      </c>
      <c r="E79" s="31" t="s">
        <v>617</v>
      </c>
      <c r="F79" t="s">
        <v>197</v>
      </c>
      <c r="H79" t="s">
        <v>203</v>
      </c>
      <c r="I79" t="s">
        <v>677</v>
      </c>
      <c r="J79" t="s">
        <v>24</v>
      </c>
      <c r="K79" s="31">
        <v>346524</v>
      </c>
      <c r="L79" s="31">
        <v>227418</v>
      </c>
      <c r="M79" s="31">
        <v>5065</v>
      </c>
      <c r="N79" s="31">
        <v>-1604</v>
      </c>
    </row>
    <row r="80" spans="2:14" x14ac:dyDescent="0.25">
      <c r="B80">
        <v>54</v>
      </c>
      <c r="C80" s="37" t="s">
        <v>206</v>
      </c>
      <c r="D80" s="31">
        <v>6195</v>
      </c>
      <c r="E80" s="31" t="s">
        <v>617</v>
      </c>
      <c r="F80" t="s">
        <v>197</v>
      </c>
      <c r="H80" t="s">
        <v>205</v>
      </c>
      <c r="I80" t="s">
        <v>678</v>
      </c>
      <c r="J80" t="s">
        <v>25</v>
      </c>
      <c r="K80" s="31">
        <v>4885647</v>
      </c>
      <c r="L80" s="31">
        <v>250693</v>
      </c>
      <c r="M80" s="31">
        <v>40312</v>
      </c>
      <c r="N80" s="31">
        <v>263076</v>
      </c>
    </row>
    <row r="81" spans="2:14" x14ac:dyDescent="0.25">
      <c r="B81">
        <v>55</v>
      </c>
      <c r="C81" s="37" t="s">
        <v>208</v>
      </c>
      <c r="D81" s="31">
        <v>10760</v>
      </c>
      <c r="E81" s="31" t="s">
        <v>617</v>
      </c>
      <c r="F81" t="s">
        <v>197</v>
      </c>
      <c r="H81" t="s">
        <v>207</v>
      </c>
      <c r="I81" t="s">
        <v>679</v>
      </c>
      <c r="K81" s="31">
        <v>1958988</v>
      </c>
      <c r="L81" s="31">
        <v>1121</v>
      </c>
      <c r="M81" s="31">
        <v>731</v>
      </c>
      <c r="N81" s="31">
        <v>15519</v>
      </c>
    </row>
    <row r="82" spans="2:14" x14ac:dyDescent="0.25">
      <c r="B82">
        <v>56</v>
      </c>
      <c r="C82" s="37" t="s">
        <v>210</v>
      </c>
      <c r="D82" s="31">
        <v>6009</v>
      </c>
      <c r="E82" s="31" t="s">
        <v>617</v>
      </c>
      <c r="F82" t="s">
        <v>197</v>
      </c>
      <c r="H82" t="s">
        <v>209</v>
      </c>
      <c r="I82" t="s">
        <v>680</v>
      </c>
      <c r="K82" s="31">
        <v>890417</v>
      </c>
      <c r="L82" s="31">
        <v>136707</v>
      </c>
      <c r="M82" s="31">
        <v>256012</v>
      </c>
      <c r="N82" s="31">
        <v>1993228</v>
      </c>
    </row>
    <row r="83" spans="2:14" x14ac:dyDescent="0.25">
      <c r="B83">
        <v>57</v>
      </c>
      <c r="C83" s="37" t="s">
        <v>212</v>
      </c>
      <c r="D83" s="31">
        <v>3112</v>
      </c>
      <c r="E83" s="31" t="s">
        <v>617</v>
      </c>
      <c r="F83" t="s">
        <v>197</v>
      </c>
      <c r="H83" t="s">
        <v>211</v>
      </c>
      <c r="I83" t="s">
        <v>681</v>
      </c>
      <c r="K83" s="31">
        <v>399849</v>
      </c>
      <c r="L83" s="31">
        <v>102208</v>
      </c>
      <c r="M83" s="31">
        <v>237200</v>
      </c>
      <c r="N83" s="31">
        <v>1840595</v>
      </c>
    </row>
    <row r="84" spans="2:14" x14ac:dyDescent="0.25">
      <c r="B84">
        <v>58</v>
      </c>
      <c r="C84" s="37" t="s">
        <v>214</v>
      </c>
      <c r="D84" s="31">
        <v>4531</v>
      </c>
      <c r="E84" s="31" t="s">
        <v>617</v>
      </c>
      <c r="F84" t="s">
        <v>197</v>
      </c>
      <c r="H84" t="s">
        <v>213</v>
      </c>
      <c r="I84" t="s">
        <v>682</v>
      </c>
      <c r="K84" s="31">
        <v>637302</v>
      </c>
      <c r="L84" s="31">
        <v>34499</v>
      </c>
      <c r="M84" s="31">
        <v>18812</v>
      </c>
      <c r="N84" s="31">
        <v>152633</v>
      </c>
    </row>
    <row r="85" spans="2:14" x14ac:dyDescent="0.25">
      <c r="B85">
        <v>59</v>
      </c>
      <c r="C85" s="37" t="s">
        <v>216</v>
      </c>
      <c r="D85" s="31">
        <v>3520</v>
      </c>
      <c r="E85" s="31" t="s">
        <v>617</v>
      </c>
      <c r="F85" t="s">
        <v>197</v>
      </c>
      <c r="H85" t="s">
        <v>215</v>
      </c>
      <c r="I85" t="s">
        <v>683</v>
      </c>
      <c r="K85" s="31">
        <v>31420</v>
      </c>
      <c r="L85" s="31">
        <v>1609923</v>
      </c>
      <c r="M85" s="31">
        <v>55918</v>
      </c>
      <c r="N85" s="31">
        <v>571091</v>
      </c>
    </row>
    <row r="86" spans="2:14" x14ac:dyDescent="0.25">
      <c r="B86">
        <v>60</v>
      </c>
      <c r="C86" s="37" t="s">
        <v>218</v>
      </c>
      <c r="D86" s="31">
        <v>7867</v>
      </c>
      <c r="E86" s="31" t="s">
        <v>617</v>
      </c>
      <c r="F86" t="s">
        <v>197</v>
      </c>
      <c r="H86" t="s">
        <v>217</v>
      </c>
      <c r="I86" t="s">
        <v>684</v>
      </c>
      <c r="J86" t="s">
        <v>26</v>
      </c>
      <c r="K86" s="31">
        <v>2926658</v>
      </c>
      <c r="L86" s="31">
        <v>909431</v>
      </c>
      <c r="M86" s="31">
        <v>35128</v>
      </c>
      <c r="N86" s="31">
        <v>404035</v>
      </c>
    </row>
    <row r="87" spans="2:14" x14ac:dyDescent="0.25">
      <c r="B87">
        <v>61</v>
      </c>
      <c r="C87" s="37" t="s">
        <v>220</v>
      </c>
      <c r="D87" s="31">
        <v>4253</v>
      </c>
      <c r="E87" s="31" t="s">
        <v>617</v>
      </c>
      <c r="F87" t="s">
        <v>197</v>
      </c>
      <c r="H87" t="s">
        <v>219</v>
      </c>
      <c r="I87" t="s">
        <v>685</v>
      </c>
      <c r="K87" s="31">
        <v>2670879</v>
      </c>
      <c r="L87" s="31">
        <v>122863</v>
      </c>
      <c r="M87" s="31">
        <v>15945</v>
      </c>
      <c r="N87" s="31">
        <v>99788</v>
      </c>
    </row>
    <row r="88" spans="2:14" x14ac:dyDescent="0.25">
      <c r="B88">
        <v>62</v>
      </c>
      <c r="C88" s="32" t="s">
        <v>222</v>
      </c>
      <c r="D88" s="31">
        <v>81544</v>
      </c>
      <c r="E88" s="31" t="s">
        <v>618</v>
      </c>
      <c r="F88" t="s">
        <v>223</v>
      </c>
      <c r="H88" t="s">
        <v>221</v>
      </c>
      <c r="I88" t="s">
        <v>686</v>
      </c>
      <c r="K88" s="31">
        <v>2114490</v>
      </c>
      <c r="L88" s="31">
        <v>234630</v>
      </c>
      <c r="M88" s="31">
        <v>5942</v>
      </c>
      <c r="N88" s="31">
        <v>44213</v>
      </c>
    </row>
    <row r="89" spans="2:14" x14ac:dyDescent="0.25">
      <c r="B89">
        <v>63</v>
      </c>
      <c r="C89" s="32" t="s">
        <v>225</v>
      </c>
      <c r="D89" s="31">
        <v>21655</v>
      </c>
      <c r="E89" s="31" t="s">
        <v>11</v>
      </c>
      <c r="F89" t="s">
        <v>223</v>
      </c>
      <c r="H89" t="s">
        <v>224</v>
      </c>
      <c r="I89" t="s">
        <v>687</v>
      </c>
      <c r="K89" s="31">
        <v>556388</v>
      </c>
      <c r="L89" s="31">
        <v>551939</v>
      </c>
      <c r="M89" s="31">
        <v>13242</v>
      </c>
      <c r="N89" s="31">
        <v>260034</v>
      </c>
    </row>
    <row r="90" spans="2:14" x14ac:dyDescent="0.25">
      <c r="B90">
        <v>64</v>
      </c>
      <c r="C90" s="7" t="s">
        <v>227</v>
      </c>
      <c r="D90" s="31">
        <v>4569</v>
      </c>
      <c r="E90" s="31" t="s">
        <v>619</v>
      </c>
      <c r="F90" t="s">
        <v>228</v>
      </c>
      <c r="H90" t="s">
        <v>226</v>
      </c>
      <c r="I90" t="s">
        <v>688</v>
      </c>
      <c r="K90" s="31">
        <v>255780</v>
      </c>
      <c r="L90" s="31">
        <v>302345</v>
      </c>
      <c r="M90" s="31">
        <v>8494</v>
      </c>
      <c r="N90" s="31">
        <v>37122</v>
      </c>
    </row>
    <row r="91" spans="2:14" x14ac:dyDescent="0.25">
      <c r="B91">
        <v>65</v>
      </c>
      <c r="C91" s="7" t="s">
        <v>230</v>
      </c>
      <c r="D91" s="31">
        <v>2526</v>
      </c>
      <c r="E91" s="31" t="s">
        <v>619</v>
      </c>
      <c r="F91" t="s">
        <v>228</v>
      </c>
      <c r="H91" t="s">
        <v>229</v>
      </c>
      <c r="I91" t="s">
        <v>689</v>
      </c>
      <c r="K91" s="31">
        <v>3037512</v>
      </c>
      <c r="L91" s="31">
        <v>398148</v>
      </c>
      <c r="M91" s="31">
        <v>12295</v>
      </c>
      <c r="N91" s="31">
        <v>129933</v>
      </c>
    </row>
    <row r="92" spans="2:14" x14ac:dyDescent="0.25">
      <c r="B92">
        <v>66</v>
      </c>
      <c r="C92" s="7" t="s">
        <v>232</v>
      </c>
      <c r="D92" s="31">
        <v>28424</v>
      </c>
      <c r="E92" s="31" t="s">
        <v>619</v>
      </c>
      <c r="F92" t="s">
        <v>228</v>
      </c>
      <c r="H92" t="s">
        <v>231</v>
      </c>
      <c r="I92" t="s">
        <v>690</v>
      </c>
      <c r="K92" s="31">
        <v>1843498</v>
      </c>
      <c r="L92" s="31">
        <v>371539</v>
      </c>
      <c r="M92" s="31">
        <v>8972</v>
      </c>
      <c r="N92" s="31">
        <v>111954</v>
      </c>
    </row>
    <row r="93" spans="2:14" x14ac:dyDescent="0.25">
      <c r="B93">
        <v>67</v>
      </c>
      <c r="C93" s="7" t="s">
        <v>234</v>
      </c>
      <c r="D93" s="31">
        <v>14986</v>
      </c>
      <c r="E93" s="31" t="s">
        <v>619</v>
      </c>
      <c r="F93" t="s">
        <v>228</v>
      </c>
      <c r="H93" t="s">
        <v>233</v>
      </c>
      <c r="I93" t="s">
        <v>691</v>
      </c>
      <c r="J93" t="s">
        <v>27</v>
      </c>
      <c r="K93" s="31">
        <v>303191</v>
      </c>
      <c r="L93" s="31">
        <v>26608</v>
      </c>
      <c r="M93" s="31">
        <v>3323</v>
      </c>
      <c r="N93" s="31">
        <v>17979</v>
      </c>
    </row>
    <row r="94" spans="2:14" x14ac:dyDescent="0.25">
      <c r="B94">
        <v>68</v>
      </c>
      <c r="C94" s="7" t="s">
        <v>236</v>
      </c>
      <c r="D94" s="31">
        <v>22759</v>
      </c>
      <c r="E94" s="31" t="s">
        <v>619</v>
      </c>
      <c r="F94" t="s">
        <v>228</v>
      </c>
      <c r="H94" t="s">
        <v>235</v>
      </c>
      <c r="I94" t="s">
        <v>692</v>
      </c>
      <c r="J94" t="s">
        <v>24</v>
      </c>
      <c r="K94" s="31">
        <v>424583</v>
      </c>
      <c r="L94" s="31">
        <v>1265582</v>
      </c>
      <c r="M94" s="31">
        <v>35545</v>
      </c>
      <c r="N94" s="31">
        <v>269876</v>
      </c>
    </row>
    <row r="95" spans="2:14" x14ac:dyDescent="0.25">
      <c r="B95">
        <v>69</v>
      </c>
      <c r="C95" s="7" t="s">
        <v>238</v>
      </c>
      <c r="D95" s="31">
        <v>15289</v>
      </c>
      <c r="E95" s="31" t="s">
        <v>619</v>
      </c>
      <c r="F95" t="s">
        <v>228</v>
      </c>
      <c r="H95" t="s">
        <v>237</v>
      </c>
      <c r="I95" t="s">
        <v>693</v>
      </c>
      <c r="J95" t="s">
        <v>27</v>
      </c>
      <c r="K95" s="31">
        <v>1115723</v>
      </c>
      <c r="L95" s="31">
        <v>180447</v>
      </c>
      <c r="M95" s="31">
        <v>8387</v>
      </c>
      <c r="N95" s="31">
        <v>44604</v>
      </c>
    </row>
    <row r="96" spans="2:14" x14ac:dyDescent="0.25">
      <c r="B96">
        <v>70</v>
      </c>
      <c r="C96" s="32" t="s">
        <v>240</v>
      </c>
      <c r="D96" s="31">
        <v>13054</v>
      </c>
      <c r="E96" s="31" t="s">
        <v>618</v>
      </c>
      <c r="F96" t="s">
        <v>223</v>
      </c>
      <c r="H96" t="s">
        <v>239</v>
      </c>
      <c r="I96" t="s">
        <v>694</v>
      </c>
      <c r="J96" t="s">
        <v>27</v>
      </c>
      <c r="K96" s="31">
        <v>448324</v>
      </c>
      <c r="L96" s="31">
        <v>1085134</v>
      </c>
      <c r="M96" s="31">
        <v>27158</v>
      </c>
      <c r="N96" s="31">
        <v>225272</v>
      </c>
    </row>
    <row r="97" spans="2:14" x14ac:dyDescent="0.25">
      <c r="B97">
        <v>71</v>
      </c>
      <c r="C97" s="7" t="s">
        <v>242</v>
      </c>
      <c r="D97" s="31">
        <v>10729</v>
      </c>
      <c r="E97" s="31" t="s">
        <v>619</v>
      </c>
      <c r="F97" t="s">
        <v>228</v>
      </c>
      <c r="H97" t="s">
        <v>241</v>
      </c>
      <c r="I97" t="s">
        <v>695</v>
      </c>
      <c r="J97" t="s">
        <v>27</v>
      </c>
      <c r="K97" s="31">
        <v>745689</v>
      </c>
      <c r="L97" s="31">
        <v>494895</v>
      </c>
      <c r="M97" s="31">
        <v>8566</v>
      </c>
      <c r="N97" s="31">
        <v>140714</v>
      </c>
    </row>
    <row r="98" spans="2:14" x14ac:dyDescent="0.25">
      <c r="B98">
        <v>72</v>
      </c>
      <c r="C98" t="s">
        <v>244</v>
      </c>
      <c r="D98" s="31">
        <v>5680</v>
      </c>
      <c r="E98" s="31" t="s">
        <v>11</v>
      </c>
      <c r="H98" t="s">
        <v>243</v>
      </c>
      <c r="I98" t="s">
        <v>696</v>
      </c>
      <c r="J98" t="s">
        <v>27</v>
      </c>
      <c r="K98" s="31">
        <v>680145</v>
      </c>
      <c r="L98" s="31">
        <v>489855</v>
      </c>
      <c r="M98" s="31">
        <v>16768</v>
      </c>
      <c r="N98" s="31">
        <v>74709</v>
      </c>
    </row>
    <row r="99" spans="2:14" x14ac:dyDescent="0.25">
      <c r="B99">
        <v>73</v>
      </c>
      <c r="C99" t="s">
        <v>246</v>
      </c>
      <c r="D99" s="31">
        <v>11230</v>
      </c>
      <c r="E99" s="31" t="s">
        <v>11</v>
      </c>
      <c r="H99" t="s">
        <v>245</v>
      </c>
      <c r="I99" t="s">
        <v>697</v>
      </c>
      <c r="J99" t="s">
        <v>622</v>
      </c>
      <c r="K99" s="31">
        <v>65545</v>
      </c>
      <c r="L99" s="31">
        <v>100385</v>
      </c>
      <c r="M99" s="31">
        <v>1824</v>
      </c>
      <c r="N99" s="31">
        <v>9849</v>
      </c>
    </row>
    <row r="100" spans="2:14" x14ac:dyDescent="0.25">
      <c r="B100">
        <v>74</v>
      </c>
      <c r="C100" t="s">
        <v>248</v>
      </c>
      <c r="D100" s="31">
        <v>9385</v>
      </c>
      <c r="E100" s="31" t="s">
        <v>11</v>
      </c>
      <c r="H100" t="s">
        <v>247</v>
      </c>
      <c r="I100" t="s">
        <v>698</v>
      </c>
      <c r="K100" s="31">
        <v>2005555</v>
      </c>
      <c r="L100" s="31">
        <v>441746</v>
      </c>
      <c r="M100" s="31">
        <v>96713</v>
      </c>
      <c r="N100" s="31">
        <v>208314</v>
      </c>
    </row>
    <row r="101" spans="2:14" x14ac:dyDescent="0.25">
      <c r="B101">
        <v>75</v>
      </c>
      <c r="C101" t="s">
        <v>250</v>
      </c>
      <c r="D101" s="31">
        <v>8607</v>
      </c>
      <c r="E101" s="31" t="s">
        <v>11</v>
      </c>
      <c r="H101" t="s">
        <v>249</v>
      </c>
      <c r="I101" t="s">
        <v>699</v>
      </c>
      <c r="J101" t="s">
        <v>29</v>
      </c>
      <c r="K101" s="31">
        <v>269726</v>
      </c>
      <c r="L101" s="31">
        <v>100888</v>
      </c>
      <c r="M101" s="31">
        <v>19506</v>
      </c>
      <c r="N101" s="31">
        <v>73075</v>
      </c>
    </row>
    <row r="102" spans="2:14" x14ac:dyDescent="0.25">
      <c r="B102">
        <v>76</v>
      </c>
      <c r="C102" t="s">
        <v>252</v>
      </c>
      <c r="D102" s="31">
        <v>38912</v>
      </c>
      <c r="E102" s="31" t="s">
        <v>11</v>
      </c>
      <c r="H102" t="s">
        <v>251</v>
      </c>
      <c r="I102" t="s">
        <v>700</v>
      </c>
      <c r="J102" t="s">
        <v>30</v>
      </c>
      <c r="K102" s="31">
        <v>1735828</v>
      </c>
      <c r="L102" s="31">
        <v>52218</v>
      </c>
      <c r="M102" s="31">
        <v>8029</v>
      </c>
      <c r="N102" s="31">
        <v>52602</v>
      </c>
    </row>
    <row r="103" spans="2:14" x14ac:dyDescent="0.25">
      <c r="B103">
        <v>77</v>
      </c>
      <c r="C103" t="s">
        <v>254</v>
      </c>
      <c r="D103" s="31">
        <v>40276</v>
      </c>
      <c r="E103" s="31" t="s">
        <v>11</v>
      </c>
      <c r="H103" t="s">
        <v>253</v>
      </c>
      <c r="I103" t="s">
        <v>701</v>
      </c>
      <c r="K103" s="31">
        <v>849505</v>
      </c>
      <c r="L103" s="31">
        <v>48669</v>
      </c>
      <c r="M103" s="31">
        <v>11476</v>
      </c>
      <c r="N103" s="31">
        <v>20473</v>
      </c>
    </row>
    <row r="104" spans="2:14" x14ac:dyDescent="0.25">
      <c r="B104">
        <v>78</v>
      </c>
      <c r="C104" t="s">
        <v>256</v>
      </c>
      <c r="D104" s="31">
        <v>5415</v>
      </c>
      <c r="E104" s="31" t="s">
        <v>11</v>
      </c>
      <c r="H104" t="s">
        <v>255</v>
      </c>
      <c r="I104" t="s">
        <v>702</v>
      </c>
      <c r="K104" s="31">
        <v>560762</v>
      </c>
      <c r="L104" s="31">
        <v>340858</v>
      </c>
      <c r="M104" s="31">
        <v>77207</v>
      </c>
      <c r="N104" s="31">
        <v>135239</v>
      </c>
    </row>
    <row r="105" spans="2:14" x14ac:dyDescent="0.25">
      <c r="B105">
        <v>79</v>
      </c>
      <c r="C105" t="s">
        <v>258</v>
      </c>
      <c r="D105" s="31">
        <v>6482</v>
      </c>
      <c r="E105" s="31" t="s">
        <v>11</v>
      </c>
      <c r="H105" t="s">
        <v>257</v>
      </c>
      <c r="I105" t="s">
        <v>703</v>
      </c>
      <c r="K105" s="31">
        <v>168100</v>
      </c>
      <c r="L105" s="31">
        <v>77673</v>
      </c>
      <c r="M105" s="31">
        <v>26513</v>
      </c>
      <c r="N105" s="31">
        <v>53331</v>
      </c>
    </row>
    <row r="106" spans="2:14" x14ac:dyDescent="0.25">
      <c r="B106">
        <v>80</v>
      </c>
      <c r="C106" t="s">
        <v>260</v>
      </c>
      <c r="D106" s="31">
        <v>18236</v>
      </c>
      <c r="E106" s="31" t="s">
        <v>11</v>
      </c>
      <c r="H106" t="s">
        <v>259</v>
      </c>
      <c r="I106" t="s">
        <v>704</v>
      </c>
      <c r="K106" s="31">
        <v>157461</v>
      </c>
      <c r="L106" s="31">
        <v>263185</v>
      </c>
      <c r="M106" s="31">
        <v>50694</v>
      </c>
      <c r="N106" s="31">
        <v>81908</v>
      </c>
    </row>
    <row r="107" spans="2:14" x14ac:dyDescent="0.25">
      <c r="B107">
        <v>81</v>
      </c>
      <c r="C107" t="s">
        <v>262</v>
      </c>
      <c r="D107" s="31">
        <v>8326</v>
      </c>
      <c r="E107" s="31" t="s">
        <v>11</v>
      </c>
      <c r="H107" t="s">
        <v>261</v>
      </c>
      <c r="I107" t="s">
        <v>705</v>
      </c>
      <c r="K107" s="31">
        <v>905472</v>
      </c>
      <c r="L107" s="31">
        <v>286397</v>
      </c>
      <c r="M107" s="31">
        <v>21390</v>
      </c>
      <c r="N107" s="31">
        <v>83782</v>
      </c>
    </row>
    <row r="108" spans="2:14" x14ac:dyDescent="0.25">
      <c r="B108">
        <v>82</v>
      </c>
      <c r="C108" t="s">
        <v>264</v>
      </c>
      <c r="D108" s="31">
        <v>7737</v>
      </c>
      <c r="E108" s="31" t="s">
        <v>11</v>
      </c>
      <c r="H108" t="s">
        <v>263</v>
      </c>
      <c r="I108" t="s">
        <v>706</v>
      </c>
      <c r="J108" t="s">
        <v>31</v>
      </c>
      <c r="K108" s="31">
        <v>219014</v>
      </c>
      <c r="L108" s="31">
        <v>1846322</v>
      </c>
      <c r="M108" s="31">
        <v>-24531</v>
      </c>
      <c r="N108" s="31">
        <v>517651</v>
      </c>
    </row>
    <row r="109" spans="2:14" x14ac:dyDescent="0.25">
      <c r="B109">
        <v>83</v>
      </c>
      <c r="C109" t="s">
        <v>266</v>
      </c>
      <c r="D109" s="31">
        <v>42065</v>
      </c>
      <c r="E109" s="31" t="s">
        <v>11</v>
      </c>
      <c r="H109" t="s">
        <v>265</v>
      </c>
      <c r="I109" t="s">
        <v>707</v>
      </c>
      <c r="K109" s="31">
        <v>130571</v>
      </c>
      <c r="L109" s="31">
        <v>469030</v>
      </c>
      <c r="M109" s="31">
        <v>-6001</v>
      </c>
      <c r="N109" s="31">
        <v>268250</v>
      </c>
    </row>
    <row r="110" spans="2:14" x14ac:dyDescent="0.25">
      <c r="B110">
        <v>84</v>
      </c>
      <c r="C110" t="s">
        <v>268</v>
      </c>
      <c r="D110" s="31">
        <v>24931</v>
      </c>
      <c r="E110" s="31" t="s">
        <v>11</v>
      </c>
      <c r="H110" t="s">
        <v>267</v>
      </c>
      <c r="I110" t="s">
        <v>708</v>
      </c>
      <c r="K110" s="31">
        <v>88443</v>
      </c>
      <c r="L110" s="31">
        <v>409923</v>
      </c>
      <c r="M110" s="31" t="s">
        <v>269</v>
      </c>
      <c r="N110" s="31">
        <v>263735</v>
      </c>
    </row>
    <row r="111" spans="2:14" x14ac:dyDescent="0.25">
      <c r="B111">
        <v>85</v>
      </c>
      <c r="C111" t="s">
        <v>271</v>
      </c>
      <c r="D111" s="31">
        <v>24857</v>
      </c>
      <c r="E111" s="31" t="s">
        <v>11</v>
      </c>
      <c r="H111" t="s">
        <v>270</v>
      </c>
      <c r="I111" t="s">
        <v>709</v>
      </c>
      <c r="J111" t="s">
        <v>21</v>
      </c>
      <c r="K111" s="31">
        <v>686458</v>
      </c>
      <c r="L111" s="31">
        <v>59107</v>
      </c>
      <c r="M111" s="31">
        <v>-6001</v>
      </c>
      <c r="N111" s="31">
        <v>4515</v>
      </c>
    </row>
    <row r="112" spans="2:14" x14ac:dyDescent="0.25">
      <c r="B112">
        <v>86</v>
      </c>
      <c r="C112" t="s">
        <v>273</v>
      </c>
      <c r="D112" s="31">
        <v>5191</v>
      </c>
      <c r="E112" s="31" t="s">
        <v>11</v>
      </c>
      <c r="H112" t="s">
        <v>272</v>
      </c>
      <c r="I112" t="s">
        <v>710</v>
      </c>
      <c r="K112" s="31">
        <v>162428</v>
      </c>
      <c r="L112" s="31">
        <v>1377292</v>
      </c>
      <c r="M112" s="31">
        <v>-18530</v>
      </c>
      <c r="N112" s="31">
        <v>249400</v>
      </c>
    </row>
    <row r="113" spans="2:14" x14ac:dyDescent="0.25">
      <c r="B113">
        <v>87</v>
      </c>
      <c r="C113" t="s">
        <v>275</v>
      </c>
      <c r="D113" s="31">
        <v>23208</v>
      </c>
      <c r="E113" s="31" t="s">
        <v>11</v>
      </c>
      <c r="H113" t="s">
        <v>274</v>
      </c>
      <c r="I113" t="s">
        <v>711</v>
      </c>
      <c r="K113" s="31">
        <v>524030</v>
      </c>
      <c r="L113" s="31">
        <v>1275273</v>
      </c>
      <c r="M113" s="31" t="s">
        <v>269</v>
      </c>
      <c r="N113" s="31">
        <v>192044</v>
      </c>
    </row>
    <row r="114" spans="2:14" x14ac:dyDescent="0.25">
      <c r="B114">
        <v>88</v>
      </c>
      <c r="C114" t="s">
        <v>277</v>
      </c>
      <c r="D114" s="31">
        <v>5007</v>
      </c>
      <c r="E114" s="31" t="s">
        <v>11</v>
      </c>
      <c r="H114" t="s">
        <v>276</v>
      </c>
      <c r="I114" t="s">
        <v>712</v>
      </c>
      <c r="J114" t="s">
        <v>737</v>
      </c>
      <c r="K114" s="31">
        <v>469851</v>
      </c>
      <c r="L114" s="31">
        <v>102019</v>
      </c>
      <c r="M114" s="31">
        <v>-18530</v>
      </c>
      <c r="N114" s="31">
        <v>57356</v>
      </c>
    </row>
    <row r="115" spans="2:14" x14ac:dyDescent="0.25">
      <c r="B115">
        <v>89</v>
      </c>
      <c r="C115" t="s">
        <v>279</v>
      </c>
      <c r="D115" s="31">
        <v>5491</v>
      </c>
      <c r="E115" s="31" t="s">
        <v>11</v>
      </c>
      <c r="H115" t="s">
        <v>278</v>
      </c>
      <c r="I115" t="s">
        <v>713</v>
      </c>
      <c r="J115" t="s">
        <v>28</v>
      </c>
      <c r="K115" s="31">
        <v>2812880</v>
      </c>
    </row>
    <row r="116" spans="2:14" x14ac:dyDescent="0.25">
      <c r="B116">
        <v>90</v>
      </c>
      <c r="C116" t="s">
        <v>281</v>
      </c>
      <c r="D116" s="31">
        <v>17588</v>
      </c>
      <c r="E116" s="31" t="s">
        <v>11</v>
      </c>
      <c r="H116" t="s">
        <v>280</v>
      </c>
      <c r="I116" t="s">
        <v>714</v>
      </c>
      <c r="K116" s="31">
        <v>887513</v>
      </c>
    </row>
    <row r="117" spans="2:14" x14ac:dyDescent="0.25">
      <c r="B117">
        <v>91</v>
      </c>
      <c r="C117" t="s">
        <v>283</v>
      </c>
      <c r="D117" s="31">
        <v>13570</v>
      </c>
      <c r="E117" s="31" t="s">
        <v>11</v>
      </c>
      <c r="H117" t="s">
        <v>282</v>
      </c>
      <c r="I117" t="s">
        <v>715</v>
      </c>
      <c r="K117" s="31">
        <v>819341</v>
      </c>
    </row>
    <row r="118" spans="2:14" x14ac:dyDescent="0.25">
      <c r="B118">
        <v>92</v>
      </c>
      <c r="C118" t="s">
        <v>285</v>
      </c>
      <c r="D118" s="31">
        <v>25854</v>
      </c>
      <c r="E118" s="31" t="s">
        <v>14</v>
      </c>
      <c r="H118" t="s">
        <v>284</v>
      </c>
      <c r="I118" t="s">
        <v>716</v>
      </c>
      <c r="K118" s="31">
        <v>469774</v>
      </c>
    </row>
    <row r="119" spans="2:14" x14ac:dyDescent="0.25">
      <c r="B119">
        <v>93</v>
      </c>
      <c r="C119" t="s">
        <v>287</v>
      </c>
      <c r="D119" s="31">
        <v>8419</v>
      </c>
      <c r="E119" s="31" t="s">
        <v>14</v>
      </c>
      <c r="H119" t="s">
        <v>286</v>
      </c>
      <c r="I119" t="s">
        <v>717</v>
      </c>
      <c r="K119" s="31">
        <v>349566</v>
      </c>
    </row>
    <row r="120" spans="2:14" x14ac:dyDescent="0.25">
      <c r="B120">
        <v>94</v>
      </c>
      <c r="C120" t="s">
        <v>289</v>
      </c>
      <c r="D120" s="31">
        <v>29580</v>
      </c>
      <c r="E120" s="31" t="s">
        <v>14</v>
      </c>
      <c r="H120" t="s">
        <v>288</v>
      </c>
      <c r="I120" t="s">
        <v>718</v>
      </c>
      <c r="K120" s="31">
        <v>68172</v>
      </c>
    </row>
    <row r="121" spans="2:14" x14ac:dyDescent="0.25">
      <c r="B121">
        <v>95</v>
      </c>
      <c r="C121" t="s">
        <v>291</v>
      </c>
      <c r="D121" s="31">
        <v>13787</v>
      </c>
      <c r="E121" s="31" t="s">
        <v>14</v>
      </c>
      <c r="H121" t="s">
        <v>290</v>
      </c>
      <c r="I121" t="s">
        <v>719</v>
      </c>
      <c r="K121" s="31">
        <v>1925367</v>
      </c>
    </row>
    <row r="122" spans="2:14" x14ac:dyDescent="0.25">
      <c r="B122">
        <v>96</v>
      </c>
      <c r="C122" t="s">
        <v>293</v>
      </c>
      <c r="D122" s="31">
        <v>15766</v>
      </c>
      <c r="E122" s="31" t="s">
        <v>14</v>
      </c>
      <c r="H122" t="s">
        <v>292</v>
      </c>
      <c r="I122" t="s">
        <v>715</v>
      </c>
      <c r="K122" s="31">
        <v>1766596</v>
      </c>
    </row>
    <row r="123" spans="2:14" x14ac:dyDescent="0.25">
      <c r="B123">
        <v>97</v>
      </c>
      <c r="C123" t="s">
        <v>295</v>
      </c>
      <c r="D123" s="31">
        <v>35282</v>
      </c>
      <c r="E123" s="31" t="s">
        <v>14</v>
      </c>
      <c r="H123" t="s">
        <v>294</v>
      </c>
      <c r="I123" t="s">
        <v>718</v>
      </c>
      <c r="K123" s="31">
        <v>158772</v>
      </c>
    </row>
    <row r="124" spans="2:14" x14ac:dyDescent="0.25">
      <c r="B124">
        <v>98</v>
      </c>
      <c r="C124" t="s">
        <v>296</v>
      </c>
      <c r="D124" s="31">
        <v>5775</v>
      </c>
      <c r="E124" s="31" t="s">
        <v>14</v>
      </c>
    </row>
    <row r="125" spans="2:14" x14ac:dyDescent="0.25">
      <c r="B125">
        <v>99</v>
      </c>
      <c r="C125" t="s">
        <v>297</v>
      </c>
      <c r="D125" s="31">
        <v>1127</v>
      </c>
      <c r="E125" s="31" t="s">
        <v>14</v>
      </c>
    </row>
    <row r="126" spans="2:14" x14ac:dyDescent="0.25">
      <c r="B126">
        <v>100</v>
      </c>
      <c r="C126" t="s">
        <v>298</v>
      </c>
      <c r="D126" s="31">
        <v>19276</v>
      </c>
      <c r="E126" s="31" t="s">
        <v>14</v>
      </c>
    </row>
    <row r="127" spans="2:14" x14ac:dyDescent="0.25">
      <c r="B127">
        <v>101</v>
      </c>
      <c r="C127" t="s">
        <v>299</v>
      </c>
      <c r="D127" s="31">
        <v>4251</v>
      </c>
      <c r="E127" s="31" t="s">
        <v>14</v>
      </c>
    </row>
    <row r="128" spans="2:14" x14ac:dyDescent="0.25">
      <c r="B128">
        <v>102</v>
      </c>
      <c r="C128" t="s">
        <v>300</v>
      </c>
      <c r="D128" s="31">
        <v>28716</v>
      </c>
      <c r="E128" s="31" t="s">
        <v>14</v>
      </c>
    </row>
    <row r="129" spans="2:5" x14ac:dyDescent="0.25">
      <c r="B129">
        <v>103</v>
      </c>
      <c r="C129" t="s">
        <v>301</v>
      </c>
      <c r="D129" s="31">
        <v>6583</v>
      </c>
      <c r="E129" s="31" t="s">
        <v>14</v>
      </c>
    </row>
    <row r="130" spans="2:5" x14ac:dyDescent="0.25">
      <c r="B130">
        <v>104</v>
      </c>
      <c r="C130" t="s">
        <v>302</v>
      </c>
      <c r="D130" s="31">
        <v>5771</v>
      </c>
      <c r="E130" s="31" t="s">
        <v>14</v>
      </c>
    </row>
    <row r="131" spans="2:5" x14ac:dyDescent="0.25">
      <c r="B131">
        <v>105</v>
      </c>
      <c r="C131" t="s">
        <v>303</v>
      </c>
      <c r="D131" s="31">
        <v>6966</v>
      </c>
      <c r="E131" s="31" t="s">
        <v>14</v>
      </c>
    </row>
    <row r="132" spans="2:5" x14ac:dyDescent="0.25">
      <c r="B132">
        <v>106</v>
      </c>
      <c r="C132" t="s">
        <v>304</v>
      </c>
      <c r="D132" s="31">
        <v>6810</v>
      </c>
      <c r="E132" s="31" t="s">
        <v>14</v>
      </c>
    </row>
    <row r="133" spans="2:5" x14ac:dyDescent="0.25">
      <c r="B133">
        <v>107</v>
      </c>
      <c r="C133" t="s">
        <v>305</v>
      </c>
      <c r="D133" s="31">
        <v>7256</v>
      </c>
      <c r="E133" s="31" t="s">
        <v>14</v>
      </c>
    </row>
    <row r="134" spans="2:5" x14ac:dyDescent="0.25">
      <c r="B134">
        <v>108</v>
      </c>
      <c r="C134" t="s">
        <v>306</v>
      </c>
      <c r="D134" s="31">
        <v>8337</v>
      </c>
      <c r="E134" s="31" t="s">
        <v>14</v>
      </c>
    </row>
    <row r="135" spans="2:5" x14ac:dyDescent="0.25">
      <c r="B135">
        <v>109</v>
      </c>
      <c r="C135" t="s">
        <v>307</v>
      </c>
      <c r="D135" s="31">
        <v>3133</v>
      </c>
      <c r="E135" s="31" t="s">
        <v>14</v>
      </c>
    </row>
    <row r="136" spans="2:5" x14ac:dyDescent="0.25">
      <c r="B136">
        <v>110</v>
      </c>
      <c r="C136" t="s">
        <v>308</v>
      </c>
      <c r="D136" s="31">
        <v>3766</v>
      </c>
      <c r="E136" s="31" t="s">
        <v>14</v>
      </c>
    </row>
    <row r="137" spans="2:5" x14ac:dyDescent="0.25">
      <c r="B137">
        <v>111</v>
      </c>
      <c r="C137" t="s">
        <v>309</v>
      </c>
      <c r="D137" s="31">
        <v>21876</v>
      </c>
      <c r="E137" s="31" t="s">
        <v>14</v>
      </c>
    </row>
    <row r="138" spans="2:5" x14ac:dyDescent="0.25">
      <c r="B138">
        <v>112</v>
      </c>
      <c r="C138" t="s">
        <v>310</v>
      </c>
      <c r="D138" s="31">
        <v>7316</v>
      </c>
      <c r="E138" s="31" t="s">
        <v>14</v>
      </c>
    </row>
    <row r="139" spans="2:5" x14ac:dyDescent="0.25">
      <c r="B139">
        <v>113</v>
      </c>
      <c r="C139" t="s">
        <v>311</v>
      </c>
      <c r="D139" s="31">
        <v>13392</v>
      </c>
      <c r="E139" s="31" t="s">
        <v>14</v>
      </c>
    </row>
    <row r="140" spans="2:5" x14ac:dyDescent="0.25">
      <c r="B140">
        <v>114</v>
      </c>
      <c r="C140" t="s">
        <v>312</v>
      </c>
      <c r="D140" s="31">
        <v>26721</v>
      </c>
      <c r="E140" s="31" t="s">
        <v>14</v>
      </c>
    </row>
    <row r="141" spans="2:5" x14ac:dyDescent="0.25">
      <c r="B141">
        <v>115</v>
      </c>
      <c r="C141" t="s">
        <v>313</v>
      </c>
      <c r="D141" s="31">
        <v>3058</v>
      </c>
      <c r="E141" s="31" t="s">
        <v>14</v>
      </c>
    </row>
    <row r="142" spans="2:5" x14ac:dyDescent="0.25">
      <c r="B142">
        <v>116</v>
      </c>
      <c r="C142" t="s">
        <v>314</v>
      </c>
      <c r="D142" s="31">
        <v>6709</v>
      </c>
      <c r="E142" s="31" t="s">
        <v>14</v>
      </c>
    </row>
    <row r="143" spans="2:5" x14ac:dyDescent="0.25">
      <c r="B143">
        <v>117</v>
      </c>
      <c r="C143" t="s">
        <v>315</v>
      </c>
      <c r="D143" s="31">
        <v>2221</v>
      </c>
      <c r="E143" s="31" t="s">
        <v>14</v>
      </c>
    </row>
    <row r="144" spans="2:5" x14ac:dyDescent="0.25">
      <c r="B144">
        <v>118</v>
      </c>
      <c r="C144" t="s">
        <v>316</v>
      </c>
      <c r="D144" s="31">
        <v>21065</v>
      </c>
      <c r="E144" s="31" t="s">
        <v>14</v>
      </c>
    </row>
    <row r="145" spans="2:5" x14ac:dyDescent="0.25">
      <c r="B145">
        <v>119</v>
      </c>
      <c r="C145" t="s">
        <v>317</v>
      </c>
      <c r="D145" s="31">
        <v>9716</v>
      </c>
      <c r="E145" s="31" t="s">
        <v>14</v>
      </c>
    </row>
    <row r="146" spans="2:5" x14ac:dyDescent="0.25">
      <c r="B146">
        <v>120</v>
      </c>
      <c r="C146" t="s">
        <v>318</v>
      </c>
      <c r="D146" s="31">
        <v>20329</v>
      </c>
      <c r="E146" s="31" t="s">
        <v>12</v>
      </c>
    </row>
    <row r="147" spans="2:5" x14ac:dyDescent="0.25">
      <c r="B147">
        <v>121</v>
      </c>
      <c r="C147" t="s">
        <v>319</v>
      </c>
      <c r="D147" s="31">
        <v>9708</v>
      </c>
      <c r="E147" s="31" t="s">
        <v>12</v>
      </c>
    </row>
    <row r="148" spans="2:5" x14ac:dyDescent="0.25">
      <c r="B148">
        <v>122</v>
      </c>
      <c r="C148" t="s">
        <v>320</v>
      </c>
      <c r="D148" s="31">
        <v>12763</v>
      </c>
      <c r="E148" s="31" t="s">
        <v>12</v>
      </c>
    </row>
    <row r="149" spans="2:5" x14ac:dyDescent="0.25">
      <c r="B149">
        <v>123</v>
      </c>
      <c r="C149" t="s">
        <v>321</v>
      </c>
      <c r="D149" s="31">
        <v>12455</v>
      </c>
      <c r="E149" s="31" t="s">
        <v>12</v>
      </c>
    </row>
    <row r="150" spans="2:5" x14ac:dyDescent="0.25">
      <c r="B150">
        <v>124</v>
      </c>
      <c r="C150" t="s">
        <v>322</v>
      </c>
      <c r="D150" s="31">
        <v>67317</v>
      </c>
      <c r="E150" s="31" t="s">
        <v>12</v>
      </c>
    </row>
    <row r="151" spans="2:5" x14ac:dyDescent="0.25">
      <c r="B151">
        <v>125</v>
      </c>
      <c r="C151" t="s">
        <v>323</v>
      </c>
      <c r="D151" s="31">
        <v>4962</v>
      </c>
      <c r="E151" s="31" t="s">
        <v>12</v>
      </c>
    </row>
    <row r="152" spans="2:5" x14ac:dyDescent="0.25">
      <c r="B152">
        <v>126</v>
      </c>
      <c r="C152" t="s">
        <v>324</v>
      </c>
      <c r="D152" s="31">
        <v>82595</v>
      </c>
      <c r="E152" s="31" t="s">
        <v>12</v>
      </c>
    </row>
    <row r="153" spans="2:5" x14ac:dyDescent="0.25">
      <c r="B153">
        <v>127</v>
      </c>
      <c r="C153" t="s">
        <v>325</v>
      </c>
      <c r="D153" s="31">
        <v>24899</v>
      </c>
      <c r="E153" s="31" t="s">
        <v>12</v>
      </c>
    </row>
    <row r="154" spans="2:5" x14ac:dyDescent="0.25">
      <c r="B154">
        <v>128</v>
      </c>
      <c r="C154" t="s">
        <v>326</v>
      </c>
      <c r="D154" s="31">
        <v>30619</v>
      </c>
      <c r="E154" s="31" t="s">
        <v>12</v>
      </c>
    </row>
    <row r="155" spans="2:5" x14ac:dyDescent="0.25">
      <c r="B155">
        <v>129</v>
      </c>
      <c r="C155" t="s">
        <v>327</v>
      </c>
      <c r="D155" s="31">
        <v>47375</v>
      </c>
      <c r="E155" s="31" t="s">
        <v>12</v>
      </c>
    </row>
    <row r="156" spans="2:5" x14ac:dyDescent="0.25">
      <c r="B156">
        <v>130</v>
      </c>
      <c r="C156" t="s">
        <v>328</v>
      </c>
      <c r="D156" s="31">
        <v>50691</v>
      </c>
      <c r="E156" s="31" t="s">
        <v>12</v>
      </c>
    </row>
    <row r="157" spans="2:5" x14ac:dyDescent="0.25">
      <c r="B157">
        <v>131</v>
      </c>
      <c r="C157" t="s">
        <v>329</v>
      </c>
      <c r="D157" s="31">
        <v>2273</v>
      </c>
      <c r="E157" s="31" t="s">
        <v>12</v>
      </c>
    </row>
    <row r="158" spans="2:5" x14ac:dyDescent="0.25">
      <c r="B158">
        <v>132</v>
      </c>
      <c r="C158" t="s">
        <v>330</v>
      </c>
      <c r="D158" s="31">
        <v>11022</v>
      </c>
      <c r="E158" s="31" t="s">
        <v>12</v>
      </c>
    </row>
    <row r="159" spans="2:5" x14ac:dyDescent="0.25">
      <c r="B159">
        <v>133</v>
      </c>
      <c r="C159" t="s">
        <v>331</v>
      </c>
      <c r="D159" s="31">
        <v>3689</v>
      </c>
      <c r="E159" s="31" t="s">
        <v>12</v>
      </c>
    </row>
    <row r="160" spans="2:5" x14ac:dyDescent="0.25">
      <c r="B160">
        <v>134</v>
      </c>
      <c r="C160" t="s">
        <v>332</v>
      </c>
      <c r="D160" s="31">
        <v>11753</v>
      </c>
      <c r="E160" s="31" t="s">
        <v>12</v>
      </c>
    </row>
    <row r="161" spans="2:5" x14ac:dyDescent="0.25">
      <c r="B161">
        <v>135</v>
      </c>
      <c r="C161" t="s">
        <v>333</v>
      </c>
      <c r="D161" s="31">
        <v>15587</v>
      </c>
      <c r="E161" s="31" t="s">
        <v>12</v>
      </c>
    </row>
    <row r="162" spans="2:5" x14ac:dyDescent="0.25">
      <c r="B162">
        <v>136</v>
      </c>
      <c r="C162" t="s">
        <v>334</v>
      </c>
      <c r="D162" s="31">
        <v>12686</v>
      </c>
      <c r="E162" s="31" t="s">
        <v>12</v>
      </c>
    </row>
    <row r="163" spans="2:5" x14ac:dyDescent="0.25">
      <c r="B163">
        <v>137</v>
      </c>
      <c r="C163" t="s">
        <v>335</v>
      </c>
      <c r="D163" s="31">
        <v>13461</v>
      </c>
      <c r="E163" s="31" t="s">
        <v>12</v>
      </c>
    </row>
    <row r="164" spans="2:5" x14ac:dyDescent="0.25">
      <c r="B164">
        <v>138</v>
      </c>
      <c r="C164" t="s">
        <v>336</v>
      </c>
      <c r="D164" s="31">
        <v>7732</v>
      </c>
      <c r="E164" s="31" t="s">
        <v>12</v>
      </c>
    </row>
    <row r="165" spans="2:5" x14ac:dyDescent="0.25">
      <c r="B165">
        <v>139</v>
      </c>
      <c r="C165" t="s">
        <v>337</v>
      </c>
      <c r="D165" s="31">
        <v>1754</v>
      </c>
      <c r="E165" s="31" t="s">
        <v>12</v>
      </c>
    </row>
    <row r="166" spans="2:5" x14ac:dyDescent="0.25">
      <c r="B166">
        <v>140</v>
      </c>
      <c r="C166" t="s">
        <v>338</v>
      </c>
      <c r="D166" s="31">
        <v>1720</v>
      </c>
      <c r="E166" s="31" t="s">
        <v>13</v>
      </c>
    </row>
    <row r="167" spans="2:5" x14ac:dyDescent="0.25">
      <c r="B167">
        <v>141</v>
      </c>
      <c r="C167" t="s">
        <v>339</v>
      </c>
      <c r="D167" s="31">
        <v>8845</v>
      </c>
      <c r="E167" s="31" t="s">
        <v>13</v>
      </c>
    </row>
    <row r="168" spans="2:5" x14ac:dyDescent="0.25">
      <c r="B168">
        <v>142</v>
      </c>
      <c r="C168" t="s">
        <v>340</v>
      </c>
      <c r="D168" s="31">
        <v>4316</v>
      </c>
      <c r="E168" s="31" t="s">
        <v>13</v>
      </c>
    </row>
    <row r="169" spans="2:5" x14ac:dyDescent="0.25">
      <c r="B169">
        <v>143</v>
      </c>
      <c r="C169" t="s">
        <v>341</v>
      </c>
      <c r="D169" s="31">
        <v>6675</v>
      </c>
      <c r="E169" s="31" t="s">
        <v>13</v>
      </c>
    </row>
    <row r="170" spans="2:5" x14ac:dyDescent="0.25">
      <c r="B170">
        <v>144</v>
      </c>
      <c r="C170" t="s">
        <v>342</v>
      </c>
      <c r="D170" s="31">
        <v>5701</v>
      </c>
      <c r="E170" s="31" t="s">
        <v>13</v>
      </c>
    </row>
    <row r="171" spans="2:5" x14ac:dyDescent="0.25">
      <c r="B171">
        <v>145</v>
      </c>
      <c r="C171" t="s">
        <v>343</v>
      </c>
      <c r="D171" s="31">
        <v>6059</v>
      </c>
      <c r="E171" s="31" t="s">
        <v>13</v>
      </c>
    </row>
    <row r="172" spans="2:5" x14ac:dyDescent="0.25">
      <c r="B172">
        <v>146</v>
      </c>
      <c r="C172" t="s">
        <v>344</v>
      </c>
      <c r="D172" s="31">
        <v>5949</v>
      </c>
      <c r="E172" s="31" t="s">
        <v>13</v>
      </c>
    </row>
    <row r="173" spans="2:5" x14ac:dyDescent="0.25">
      <c r="B173">
        <v>147</v>
      </c>
      <c r="C173" t="s">
        <v>345</v>
      </c>
      <c r="D173" s="31">
        <v>5325</v>
      </c>
      <c r="E173" s="31" t="s">
        <v>13</v>
      </c>
    </row>
    <row r="174" spans="2:5" x14ac:dyDescent="0.25">
      <c r="B174">
        <v>148</v>
      </c>
      <c r="C174" t="s">
        <v>346</v>
      </c>
      <c r="D174" s="31">
        <v>9862</v>
      </c>
      <c r="E174" s="31" t="s">
        <v>13</v>
      </c>
    </row>
    <row r="175" spans="2:5" x14ac:dyDescent="0.25">
      <c r="B175">
        <v>149</v>
      </c>
      <c r="C175" t="s">
        <v>347</v>
      </c>
      <c r="D175" s="31">
        <v>11654</v>
      </c>
      <c r="E175" s="31" t="s">
        <v>13</v>
      </c>
    </row>
    <row r="176" spans="2:5" x14ac:dyDescent="0.25">
      <c r="B176">
        <v>150</v>
      </c>
      <c r="C176" t="s">
        <v>348</v>
      </c>
      <c r="D176" s="31">
        <v>9021</v>
      </c>
      <c r="E176" s="31" t="s">
        <v>13</v>
      </c>
    </row>
    <row r="177" spans="2:5" x14ac:dyDescent="0.25">
      <c r="B177">
        <v>151</v>
      </c>
      <c r="C177" t="s">
        <v>349</v>
      </c>
      <c r="D177" s="31">
        <v>6035</v>
      </c>
      <c r="E177" s="31" t="s">
        <v>13</v>
      </c>
    </row>
    <row r="178" spans="2:5" x14ac:dyDescent="0.25">
      <c r="B178">
        <v>152</v>
      </c>
      <c r="C178" t="s">
        <v>350</v>
      </c>
      <c r="D178" s="31">
        <v>2968</v>
      </c>
      <c r="E178" s="31" t="s">
        <v>13</v>
      </c>
    </row>
    <row r="179" spans="2:5" x14ac:dyDescent="0.25">
      <c r="B179">
        <v>153</v>
      </c>
      <c r="C179" t="s">
        <v>351</v>
      </c>
      <c r="D179" s="31">
        <v>12019</v>
      </c>
      <c r="E179" s="31" t="s">
        <v>13</v>
      </c>
    </row>
    <row r="180" spans="2:5" x14ac:dyDescent="0.25">
      <c r="B180">
        <v>154</v>
      </c>
      <c r="C180" t="s">
        <v>352</v>
      </c>
      <c r="D180" s="31">
        <v>14219</v>
      </c>
      <c r="E180" s="31" t="s">
        <v>13</v>
      </c>
    </row>
    <row r="181" spans="2:5" x14ac:dyDescent="0.25">
      <c r="B181">
        <v>155</v>
      </c>
      <c r="C181" t="s">
        <v>353</v>
      </c>
      <c r="D181" s="31">
        <v>3962</v>
      </c>
      <c r="E181" s="31" t="s">
        <v>13</v>
      </c>
    </row>
    <row r="182" spans="2:5" x14ac:dyDescent="0.25">
      <c r="B182">
        <v>156</v>
      </c>
      <c r="C182" t="s">
        <v>354</v>
      </c>
      <c r="D182" s="31">
        <v>11189</v>
      </c>
      <c r="E182" s="31" t="s">
        <v>13</v>
      </c>
    </row>
    <row r="183" spans="2:5" x14ac:dyDescent="0.25">
      <c r="B183">
        <v>157</v>
      </c>
      <c r="C183" t="s">
        <v>355</v>
      </c>
      <c r="D183" s="31">
        <v>32856</v>
      </c>
      <c r="E183" s="31" t="s">
        <v>15</v>
      </c>
    </row>
    <row r="184" spans="2:5" x14ac:dyDescent="0.25">
      <c r="B184">
        <v>158</v>
      </c>
      <c r="C184" t="s">
        <v>356</v>
      </c>
      <c r="D184" s="31">
        <v>321172</v>
      </c>
      <c r="E184" s="31" t="s">
        <v>15</v>
      </c>
    </row>
    <row r="185" spans="2:5" x14ac:dyDescent="0.25">
      <c r="B185">
        <v>159</v>
      </c>
      <c r="C185" t="s">
        <v>357</v>
      </c>
      <c r="D185" s="31">
        <v>22670</v>
      </c>
      <c r="E185" s="31" t="s">
        <v>15</v>
      </c>
    </row>
    <row r="186" spans="2:5" x14ac:dyDescent="0.25">
      <c r="B186">
        <v>160</v>
      </c>
      <c r="C186" t="s">
        <v>358</v>
      </c>
      <c r="D186" s="31">
        <v>13842</v>
      </c>
      <c r="E186" s="31" t="s">
        <v>15</v>
      </c>
    </row>
    <row r="187" spans="2:5" x14ac:dyDescent="0.25">
      <c r="B187">
        <v>161</v>
      </c>
      <c r="C187" t="s">
        <v>359</v>
      </c>
      <c r="D187" s="31">
        <v>8354</v>
      </c>
      <c r="E187" s="31" t="s">
        <v>15</v>
      </c>
    </row>
    <row r="188" spans="2:5" x14ac:dyDescent="0.25">
      <c r="B188">
        <v>162</v>
      </c>
      <c r="C188" t="s">
        <v>360</v>
      </c>
      <c r="D188" s="31">
        <v>4795</v>
      </c>
      <c r="E188" s="31" t="s">
        <v>15</v>
      </c>
    </row>
    <row r="189" spans="2:5" x14ac:dyDescent="0.25">
      <c r="B189">
        <v>163</v>
      </c>
      <c r="C189" t="s">
        <v>361</v>
      </c>
      <c r="D189" s="31">
        <v>16733</v>
      </c>
      <c r="E189" s="31" t="s">
        <v>15</v>
      </c>
    </row>
    <row r="190" spans="2:5" x14ac:dyDescent="0.25">
      <c r="B190">
        <v>164</v>
      </c>
      <c r="C190" t="s">
        <v>362</v>
      </c>
      <c r="D190" s="31">
        <v>34124</v>
      </c>
      <c r="E190" s="31" t="s">
        <v>15</v>
      </c>
    </row>
    <row r="191" spans="2:5" x14ac:dyDescent="0.25">
      <c r="B191">
        <v>165</v>
      </c>
      <c r="C191" t="s">
        <v>363</v>
      </c>
      <c r="D191" s="31">
        <v>22383</v>
      </c>
      <c r="E191" s="31" t="s">
        <v>15</v>
      </c>
    </row>
    <row r="192" spans="2:5" x14ac:dyDescent="0.25">
      <c r="B192">
        <v>166</v>
      </c>
      <c r="C192" t="s">
        <v>364</v>
      </c>
      <c r="D192" s="31">
        <v>38637</v>
      </c>
      <c r="E192" s="31" t="s">
        <v>15</v>
      </c>
    </row>
    <row r="193" spans="2:5" x14ac:dyDescent="0.25">
      <c r="B193">
        <v>167</v>
      </c>
      <c r="C193" t="s">
        <v>365</v>
      </c>
      <c r="D193" s="31">
        <v>26114</v>
      </c>
      <c r="E193" s="31" t="s">
        <v>15</v>
      </c>
    </row>
    <row r="194" spans="2:5" x14ac:dyDescent="0.25">
      <c r="B194">
        <v>168</v>
      </c>
      <c r="C194" t="s">
        <v>366</v>
      </c>
      <c r="D194" s="31">
        <v>35175</v>
      </c>
      <c r="E194" s="31" t="s">
        <v>15</v>
      </c>
    </row>
    <row r="195" spans="2:5" x14ac:dyDescent="0.25">
      <c r="B195">
        <v>169</v>
      </c>
      <c r="C195" t="s">
        <v>367</v>
      </c>
      <c r="D195" s="31">
        <v>57863</v>
      </c>
      <c r="E195" s="31" t="s">
        <v>15</v>
      </c>
    </row>
    <row r="196" spans="2:5" x14ac:dyDescent="0.25">
      <c r="B196">
        <v>170</v>
      </c>
      <c r="C196" t="s">
        <v>368</v>
      </c>
      <c r="D196" s="31">
        <v>24332</v>
      </c>
      <c r="E196" s="31" t="s">
        <v>15</v>
      </c>
    </row>
    <row r="197" spans="2:5" x14ac:dyDescent="0.25">
      <c r="B197">
        <v>171</v>
      </c>
      <c r="C197" t="s">
        <v>369</v>
      </c>
      <c r="D197" s="31">
        <v>93076</v>
      </c>
      <c r="E197" s="31" t="s">
        <v>16</v>
      </c>
    </row>
    <row r="198" spans="2:5" x14ac:dyDescent="0.25">
      <c r="B198">
        <v>172</v>
      </c>
      <c r="C198" t="s">
        <v>370</v>
      </c>
      <c r="D198" s="31">
        <v>48864</v>
      </c>
      <c r="E198" s="31" t="s">
        <v>16</v>
      </c>
    </row>
    <row r="199" spans="2:5" x14ac:dyDescent="0.25">
      <c r="B199">
        <v>173</v>
      </c>
      <c r="C199" t="s">
        <v>371</v>
      </c>
      <c r="D199" s="31">
        <v>25343</v>
      </c>
      <c r="E199" s="31" t="s">
        <v>16</v>
      </c>
    </row>
    <row r="200" spans="2:5" x14ac:dyDescent="0.25">
      <c r="B200">
        <v>174</v>
      </c>
      <c r="C200" t="s">
        <v>372</v>
      </c>
      <c r="D200" s="31">
        <v>31199</v>
      </c>
      <c r="E200" s="31" t="s">
        <v>16</v>
      </c>
    </row>
    <row r="201" spans="2:5" x14ac:dyDescent="0.25">
      <c r="B201">
        <v>175</v>
      </c>
      <c r="C201" t="s">
        <v>373</v>
      </c>
      <c r="D201" s="31">
        <v>10627</v>
      </c>
      <c r="E201" s="31" t="s">
        <v>16</v>
      </c>
    </row>
    <row r="202" spans="2:5" x14ac:dyDescent="0.25">
      <c r="B202">
        <v>176</v>
      </c>
      <c r="C202" t="s">
        <v>374</v>
      </c>
      <c r="D202" s="31">
        <v>8772</v>
      </c>
      <c r="E202" s="31" t="s">
        <v>16</v>
      </c>
    </row>
    <row r="203" spans="2:5" x14ac:dyDescent="0.25">
      <c r="B203">
        <v>177</v>
      </c>
      <c r="C203" t="s">
        <v>375</v>
      </c>
      <c r="D203" s="31">
        <v>29433</v>
      </c>
      <c r="E203" s="31" t="s">
        <v>16</v>
      </c>
    </row>
    <row r="204" spans="2:5" x14ac:dyDescent="0.25">
      <c r="B204">
        <v>178</v>
      </c>
      <c r="C204" t="s">
        <v>376</v>
      </c>
      <c r="D204" s="31">
        <v>9234</v>
      </c>
      <c r="E204" s="31" t="s">
        <v>16</v>
      </c>
    </row>
    <row r="205" spans="2:5" x14ac:dyDescent="0.25">
      <c r="B205">
        <v>179</v>
      </c>
      <c r="C205" t="s">
        <v>377</v>
      </c>
      <c r="D205" s="31">
        <v>5553</v>
      </c>
      <c r="E205" s="31" t="s">
        <v>16</v>
      </c>
    </row>
    <row r="206" spans="2:5" x14ac:dyDescent="0.25">
      <c r="B206">
        <v>180</v>
      </c>
      <c r="C206" t="s">
        <v>378</v>
      </c>
      <c r="D206" s="31">
        <v>6111</v>
      </c>
      <c r="E206" s="31" t="s">
        <v>16</v>
      </c>
    </row>
    <row r="207" spans="2:5" x14ac:dyDescent="0.25">
      <c r="B207">
        <v>181</v>
      </c>
      <c r="C207" t="s">
        <v>379</v>
      </c>
      <c r="D207" s="31">
        <v>8294</v>
      </c>
      <c r="E207" s="31" t="s">
        <v>16</v>
      </c>
    </row>
    <row r="208" spans="2:5" x14ac:dyDescent="0.25">
      <c r="B208">
        <v>182</v>
      </c>
      <c r="C208" t="s">
        <v>380</v>
      </c>
      <c r="D208" s="31">
        <v>12412</v>
      </c>
      <c r="E208" s="31" t="s">
        <v>17</v>
      </c>
    </row>
    <row r="209" spans="2:5" x14ac:dyDescent="0.25">
      <c r="B209">
        <v>183</v>
      </c>
      <c r="C209" t="s">
        <v>381</v>
      </c>
      <c r="D209" s="31">
        <v>11506</v>
      </c>
      <c r="E209" s="31" t="s">
        <v>17</v>
      </c>
    </row>
    <row r="210" spans="2:5" x14ac:dyDescent="0.25">
      <c r="B210">
        <v>184</v>
      </c>
      <c r="C210" t="s">
        <v>382</v>
      </c>
      <c r="D210" s="31">
        <v>4572</v>
      </c>
      <c r="E210" s="31" t="s">
        <v>17</v>
      </c>
    </row>
    <row r="211" spans="2:5" x14ac:dyDescent="0.25">
      <c r="B211">
        <v>185</v>
      </c>
      <c r="C211" t="s">
        <v>383</v>
      </c>
      <c r="D211" s="31">
        <v>3777</v>
      </c>
      <c r="E211" s="31" t="s">
        <v>17</v>
      </c>
    </row>
    <row r="212" spans="2:5" x14ac:dyDescent="0.25">
      <c r="B212">
        <v>186</v>
      </c>
      <c r="C212" t="s">
        <v>384</v>
      </c>
      <c r="D212" s="31">
        <v>4996</v>
      </c>
      <c r="E212" s="31" t="s">
        <v>17</v>
      </c>
    </row>
    <row r="213" spans="2:5" x14ac:dyDescent="0.25">
      <c r="B213">
        <v>187</v>
      </c>
      <c r="C213" t="s">
        <v>385</v>
      </c>
      <c r="D213" s="31">
        <v>6249</v>
      </c>
      <c r="E213" s="31" t="s">
        <v>17</v>
      </c>
    </row>
    <row r="214" spans="2:5" x14ac:dyDescent="0.25">
      <c r="B214">
        <v>188</v>
      </c>
      <c r="C214" t="s">
        <v>386</v>
      </c>
      <c r="D214" s="31">
        <v>13474</v>
      </c>
      <c r="E214" s="31" t="s">
        <v>17</v>
      </c>
    </row>
    <row r="215" spans="2:5" x14ac:dyDescent="0.25">
      <c r="B215">
        <v>189</v>
      </c>
      <c r="C215" t="s">
        <v>387</v>
      </c>
      <c r="D215" s="31">
        <v>8515</v>
      </c>
      <c r="E215" s="31" t="s">
        <v>17</v>
      </c>
    </row>
    <row r="216" spans="2:5" x14ac:dyDescent="0.25">
      <c r="B216">
        <v>190</v>
      </c>
      <c r="C216" t="s">
        <v>388</v>
      </c>
      <c r="D216" s="31">
        <v>43741</v>
      </c>
      <c r="E216" s="31" t="s">
        <v>17</v>
      </c>
    </row>
    <row r="217" spans="2:5" x14ac:dyDescent="0.25">
      <c r="B217">
        <v>191</v>
      </c>
      <c r="C217" t="s">
        <v>389</v>
      </c>
      <c r="D217" s="31">
        <v>41880</v>
      </c>
      <c r="E217" s="31" t="s">
        <v>17</v>
      </c>
    </row>
    <row r="218" spans="2:5" x14ac:dyDescent="0.25">
      <c r="B218">
        <v>192</v>
      </c>
      <c r="C218" t="s">
        <v>390</v>
      </c>
      <c r="D218" s="31">
        <v>4300</v>
      </c>
      <c r="E218" s="31" t="s">
        <v>17</v>
      </c>
    </row>
    <row r="219" spans="2:5" x14ac:dyDescent="0.25">
      <c r="B219">
        <v>193</v>
      </c>
      <c r="C219" t="s">
        <v>391</v>
      </c>
      <c r="D219" s="31">
        <v>8949</v>
      </c>
      <c r="E219" s="31" t="s">
        <v>17</v>
      </c>
    </row>
    <row r="220" spans="2:5" x14ac:dyDescent="0.25">
      <c r="B220">
        <v>194</v>
      </c>
      <c r="C220" t="s">
        <v>392</v>
      </c>
      <c r="D220" s="31">
        <v>5327</v>
      </c>
      <c r="E220" s="31" t="s">
        <v>17</v>
      </c>
    </row>
    <row r="221" spans="2:5" x14ac:dyDescent="0.25">
      <c r="B221">
        <v>195</v>
      </c>
      <c r="C221" t="s">
        <v>393</v>
      </c>
      <c r="D221" s="31">
        <v>6102</v>
      </c>
      <c r="E221" s="31" t="s">
        <v>17</v>
      </c>
    </row>
    <row r="222" spans="2:5" x14ac:dyDescent="0.25">
      <c r="B222">
        <v>196</v>
      </c>
      <c r="C222" t="s">
        <v>394</v>
      </c>
      <c r="D222" s="31">
        <v>10825</v>
      </c>
      <c r="E222" s="31" t="s">
        <v>17</v>
      </c>
    </row>
    <row r="223" spans="2:5" x14ac:dyDescent="0.25">
      <c r="B223">
        <v>197</v>
      </c>
      <c r="C223" t="s">
        <v>395</v>
      </c>
      <c r="D223" s="31">
        <v>1286</v>
      </c>
      <c r="E223" s="31" t="s">
        <v>17</v>
      </c>
    </row>
    <row r="224" spans="2:5" x14ac:dyDescent="0.25">
      <c r="B224">
        <v>198</v>
      </c>
      <c r="C224" t="s">
        <v>396</v>
      </c>
      <c r="D224" s="31">
        <v>2356</v>
      </c>
      <c r="E224" s="31" t="s">
        <v>17</v>
      </c>
    </row>
    <row r="225" spans="2:5" x14ac:dyDescent="0.25">
      <c r="B225">
        <v>199</v>
      </c>
      <c r="C225" t="s">
        <v>397</v>
      </c>
      <c r="D225" s="31">
        <v>12334</v>
      </c>
      <c r="E225" s="31" t="s">
        <v>17</v>
      </c>
    </row>
    <row r="226" spans="2:5" x14ac:dyDescent="0.25">
      <c r="B226">
        <v>200</v>
      </c>
      <c r="C226" t="s">
        <v>398</v>
      </c>
      <c r="D226" s="31">
        <v>26492</v>
      </c>
      <c r="E226" s="31" t="s">
        <v>17</v>
      </c>
    </row>
    <row r="227" spans="2:5" x14ac:dyDescent="0.25">
      <c r="B227">
        <v>201</v>
      </c>
      <c r="C227" t="s">
        <v>399</v>
      </c>
      <c r="D227" s="31">
        <v>22212</v>
      </c>
      <c r="E227" s="31" t="s">
        <v>5</v>
      </c>
    </row>
    <row r="228" spans="2:5" x14ac:dyDescent="0.25">
      <c r="B228">
        <v>202</v>
      </c>
      <c r="C228" t="s">
        <v>400</v>
      </c>
      <c r="D228" s="31">
        <v>34831</v>
      </c>
      <c r="E228" s="31" t="s">
        <v>5</v>
      </c>
    </row>
    <row r="229" spans="2:5" x14ac:dyDescent="0.25">
      <c r="B229">
        <v>203</v>
      </c>
      <c r="C229" t="s">
        <v>401</v>
      </c>
      <c r="D229" s="31">
        <v>20489</v>
      </c>
      <c r="E229" s="31" t="s">
        <v>5</v>
      </c>
    </row>
    <row r="230" spans="2:5" x14ac:dyDescent="0.25">
      <c r="B230">
        <v>204</v>
      </c>
      <c r="C230" t="s">
        <v>402</v>
      </c>
      <c r="D230" s="31">
        <v>11666</v>
      </c>
      <c r="E230" s="31" t="s">
        <v>5</v>
      </c>
    </row>
    <row r="231" spans="2:5" x14ac:dyDescent="0.25">
      <c r="B231">
        <v>205</v>
      </c>
      <c r="C231" t="s">
        <v>403</v>
      </c>
      <c r="D231" s="31">
        <v>9367</v>
      </c>
      <c r="E231" s="31" t="s">
        <v>5</v>
      </c>
    </row>
    <row r="232" spans="2:5" x14ac:dyDescent="0.25">
      <c r="B232">
        <v>206</v>
      </c>
      <c r="C232" t="s">
        <v>404</v>
      </c>
      <c r="D232" s="31">
        <v>44481</v>
      </c>
      <c r="E232" s="31" t="s">
        <v>5</v>
      </c>
    </row>
    <row r="233" spans="2:5" x14ac:dyDescent="0.25">
      <c r="B233">
        <v>207</v>
      </c>
      <c r="C233" t="s">
        <v>405</v>
      </c>
      <c r="D233" s="31">
        <v>10367</v>
      </c>
      <c r="E233" s="31" t="s">
        <v>5</v>
      </c>
    </row>
    <row r="234" spans="2:5" x14ac:dyDescent="0.25">
      <c r="B234">
        <v>208</v>
      </c>
      <c r="C234" t="s">
        <v>406</v>
      </c>
      <c r="D234" s="31">
        <v>36427</v>
      </c>
      <c r="E234" s="31" t="s">
        <v>5</v>
      </c>
    </row>
    <row r="235" spans="2:5" x14ac:dyDescent="0.25">
      <c r="B235">
        <v>209</v>
      </c>
      <c r="C235" t="s">
        <v>407</v>
      </c>
      <c r="D235" s="31">
        <v>34998</v>
      </c>
      <c r="E235" s="31" t="s">
        <v>5</v>
      </c>
    </row>
    <row r="236" spans="2:5" x14ac:dyDescent="0.25">
      <c r="B236">
        <v>210</v>
      </c>
      <c r="C236" t="s">
        <v>408</v>
      </c>
      <c r="D236" s="31">
        <v>30974</v>
      </c>
      <c r="E236" s="31" t="s">
        <v>5</v>
      </c>
    </row>
    <row r="237" spans="2:5" x14ac:dyDescent="0.25">
      <c r="B237">
        <v>211</v>
      </c>
      <c r="C237" t="s">
        <v>409</v>
      </c>
      <c r="D237" s="31">
        <v>58277</v>
      </c>
      <c r="E237" s="31" t="s">
        <v>5</v>
      </c>
    </row>
    <row r="238" spans="2:5" x14ac:dyDescent="0.25">
      <c r="B238">
        <v>212</v>
      </c>
      <c r="C238" t="s">
        <v>410</v>
      </c>
      <c r="D238" s="31">
        <v>22373</v>
      </c>
      <c r="E238" s="31" t="s">
        <v>5</v>
      </c>
    </row>
    <row r="239" spans="2:5" x14ac:dyDescent="0.25">
      <c r="B239">
        <v>213</v>
      </c>
      <c r="C239" t="s">
        <v>411</v>
      </c>
      <c r="D239" s="31">
        <v>45629</v>
      </c>
      <c r="E239" s="31" t="s">
        <v>5</v>
      </c>
    </row>
    <row r="240" spans="2:5" x14ac:dyDescent="0.25">
      <c r="B240">
        <v>214</v>
      </c>
      <c r="C240" t="s">
        <v>412</v>
      </c>
      <c r="D240" s="31">
        <v>8040</v>
      </c>
      <c r="E240" s="31" t="s">
        <v>5</v>
      </c>
    </row>
    <row r="241" spans="2:5" x14ac:dyDescent="0.25">
      <c r="B241">
        <v>215</v>
      </c>
      <c r="C241" t="s">
        <v>413</v>
      </c>
      <c r="D241" s="31">
        <v>61816</v>
      </c>
      <c r="E241" s="31" t="s">
        <v>5</v>
      </c>
    </row>
    <row r="242" spans="2:5" x14ac:dyDescent="0.25">
      <c r="B242">
        <v>216</v>
      </c>
      <c r="C242" t="s">
        <v>414</v>
      </c>
      <c r="D242" s="31">
        <v>137340</v>
      </c>
      <c r="E242" s="31" t="s">
        <v>5</v>
      </c>
    </row>
    <row r="243" spans="2:5" x14ac:dyDescent="0.25">
      <c r="B243">
        <v>217</v>
      </c>
      <c r="C243" t="s">
        <v>415</v>
      </c>
      <c r="D243" s="31">
        <v>11995</v>
      </c>
      <c r="E243" s="31" t="s">
        <v>5</v>
      </c>
    </row>
    <row r="244" spans="2:5" x14ac:dyDescent="0.25">
      <c r="B244">
        <v>218</v>
      </c>
      <c r="C244" t="s">
        <v>416</v>
      </c>
      <c r="D244" s="31">
        <v>34188</v>
      </c>
      <c r="E244" s="31" t="s">
        <v>5</v>
      </c>
    </row>
    <row r="245" spans="2:5" x14ac:dyDescent="0.25">
      <c r="B245">
        <v>219</v>
      </c>
      <c r="C245" t="s">
        <v>417</v>
      </c>
      <c r="D245" s="31">
        <v>28362</v>
      </c>
      <c r="E245" s="31" t="s">
        <v>5</v>
      </c>
    </row>
    <row r="246" spans="2:5" x14ac:dyDescent="0.25">
      <c r="B246">
        <v>220</v>
      </c>
      <c r="C246" t="s">
        <v>418</v>
      </c>
      <c r="D246" s="31">
        <v>40242</v>
      </c>
      <c r="E246" s="31" t="s">
        <v>5</v>
      </c>
    </row>
    <row r="247" spans="2:5" x14ac:dyDescent="0.25">
      <c r="B247">
        <v>221</v>
      </c>
      <c r="C247" t="s">
        <v>419</v>
      </c>
      <c r="D247" s="31">
        <v>13109</v>
      </c>
      <c r="E247" s="31" t="s">
        <v>5</v>
      </c>
    </row>
    <row r="248" spans="2:5" x14ac:dyDescent="0.25">
      <c r="B248">
        <v>222</v>
      </c>
      <c r="C248" t="s">
        <v>420</v>
      </c>
      <c r="D248" s="31">
        <v>9423</v>
      </c>
      <c r="E248" s="31" t="s">
        <v>5</v>
      </c>
    </row>
    <row r="249" spans="2:5" x14ac:dyDescent="0.25">
      <c r="B249">
        <v>223</v>
      </c>
      <c r="C249" t="s">
        <v>421</v>
      </c>
      <c r="D249" s="31">
        <v>20805</v>
      </c>
      <c r="E249" s="31" t="s">
        <v>5</v>
      </c>
    </row>
    <row r="250" spans="2:5" x14ac:dyDescent="0.25">
      <c r="B250">
        <v>224</v>
      </c>
      <c r="C250" t="s">
        <v>422</v>
      </c>
      <c r="D250" s="31">
        <v>32298</v>
      </c>
      <c r="E250" s="31" t="s">
        <v>5</v>
      </c>
    </row>
    <row r="251" spans="2:5" x14ac:dyDescent="0.25">
      <c r="B251">
        <v>225</v>
      </c>
      <c r="C251" t="s">
        <v>423</v>
      </c>
      <c r="D251" s="31">
        <v>39802</v>
      </c>
      <c r="E251" s="31" t="s">
        <v>5</v>
      </c>
    </row>
    <row r="252" spans="2:5" x14ac:dyDescent="0.25">
      <c r="B252">
        <v>226</v>
      </c>
      <c r="C252" t="s">
        <v>424</v>
      </c>
      <c r="D252" s="31">
        <v>29293</v>
      </c>
      <c r="E252" s="31" t="s">
        <v>5</v>
      </c>
    </row>
    <row r="253" spans="2:5" x14ac:dyDescent="0.25">
      <c r="B253">
        <v>227</v>
      </c>
      <c r="C253" t="s">
        <v>425</v>
      </c>
      <c r="D253" s="31">
        <v>20228</v>
      </c>
      <c r="E253" s="31" t="s">
        <v>5</v>
      </c>
    </row>
    <row r="254" spans="2:5" x14ac:dyDescent="0.25">
      <c r="B254">
        <v>228</v>
      </c>
      <c r="C254" t="s">
        <v>426</v>
      </c>
      <c r="D254" s="31">
        <v>21083</v>
      </c>
      <c r="E254" s="31" t="s">
        <v>5</v>
      </c>
    </row>
    <row r="255" spans="2:5" x14ac:dyDescent="0.25">
      <c r="B255">
        <v>229</v>
      </c>
      <c r="C255" t="s">
        <v>427</v>
      </c>
      <c r="D255" s="31">
        <v>48086</v>
      </c>
      <c r="E255" s="31" t="s">
        <v>5</v>
      </c>
    </row>
    <row r="256" spans="2:5" x14ac:dyDescent="0.25">
      <c r="B256">
        <v>230</v>
      </c>
      <c r="C256" t="s">
        <v>428</v>
      </c>
      <c r="D256" s="31">
        <v>5718</v>
      </c>
      <c r="E256" s="31" t="s">
        <v>6</v>
      </c>
    </row>
    <row r="257" spans="2:5" x14ac:dyDescent="0.25">
      <c r="B257">
        <v>231</v>
      </c>
      <c r="C257" t="s">
        <v>429</v>
      </c>
      <c r="D257" s="31">
        <v>12666</v>
      </c>
      <c r="E257" s="31" t="s">
        <v>6</v>
      </c>
    </row>
    <row r="258" spans="2:5" x14ac:dyDescent="0.25">
      <c r="B258">
        <v>232</v>
      </c>
      <c r="C258" t="s">
        <v>430</v>
      </c>
      <c r="D258" s="31">
        <v>6661</v>
      </c>
      <c r="E258" s="31" t="s">
        <v>6</v>
      </c>
    </row>
    <row r="259" spans="2:5" x14ac:dyDescent="0.25">
      <c r="B259">
        <v>233</v>
      </c>
      <c r="C259" t="s">
        <v>431</v>
      </c>
      <c r="D259" s="31">
        <v>7255</v>
      </c>
      <c r="E259" s="31" t="s">
        <v>6</v>
      </c>
    </row>
    <row r="260" spans="2:5" x14ac:dyDescent="0.25">
      <c r="B260">
        <v>234</v>
      </c>
      <c r="C260" t="s">
        <v>432</v>
      </c>
      <c r="D260" s="31">
        <v>3295</v>
      </c>
      <c r="E260" s="31" t="s">
        <v>6</v>
      </c>
    </row>
    <row r="261" spans="2:5" x14ac:dyDescent="0.25">
      <c r="B261">
        <v>235</v>
      </c>
      <c r="C261" t="s">
        <v>433</v>
      </c>
      <c r="D261" s="31">
        <v>9721</v>
      </c>
      <c r="E261" s="31" t="s">
        <v>6</v>
      </c>
    </row>
    <row r="262" spans="2:5" x14ac:dyDescent="0.25">
      <c r="B262">
        <v>236</v>
      </c>
      <c r="C262" t="s">
        <v>434</v>
      </c>
      <c r="D262" s="31">
        <v>10926</v>
      </c>
      <c r="E262" s="31" t="s">
        <v>6</v>
      </c>
    </row>
    <row r="263" spans="2:5" x14ac:dyDescent="0.25">
      <c r="B263">
        <v>237</v>
      </c>
      <c r="C263" t="s">
        <v>435</v>
      </c>
      <c r="D263" s="31">
        <v>9147</v>
      </c>
      <c r="E263" s="31" t="s">
        <v>6</v>
      </c>
    </row>
    <row r="264" spans="2:5" x14ac:dyDescent="0.25">
      <c r="B264">
        <v>238</v>
      </c>
      <c r="C264" t="s">
        <v>436</v>
      </c>
      <c r="D264" s="31">
        <v>5329</v>
      </c>
      <c r="E264" s="31" t="s">
        <v>8</v>
      </c>
    </row>
    <row r="265" spans="2:5" x14ac:dyDescent="0.25">
      <c r="B265">
        <v>239</v>
      </c>
      <c r="C265" t="s">
        <v>437</v>
      </c>
      <c r="D265" s="31">
        <v>34562</v>
      </c>
      <c r="E265" s="31" t="s">
        <v>8</v>
      </c>
    </row>
    <row r="266" spans="2:5" x14ac:dyDescent="0.25">
      <c r="B266">
        <v>240</v>
      </c>
      <c r="C266" t="s">
        <v>438</v>
      </c>
      <c r="D266" s="31">
        <v>23280</v>
      </c>
      <c r="E266" s="31" t="s">
        <v>8</v>
      </c>
    </row>
    <row r="267" spans="2:5" x14ac:dyDescent="0.25">
      <c r="B267">
        <v>241</v>
      </c>
      <c r="C267" t="s">
        <v>439</v>
      </c>
      <c r="D267" s="31">
        <v>52927</v>
      </c>
      <c r="E267" s="31" t="s">
        <v>8</v>
      </c>
    </row>
    <row r="268" spans="2:5" x14ac:dyDescent="0.25">
      <c r="B268">
        <v>242</v>
      </c>
      <c r="C268" t="s">
        <v>440</v>
      </c>
      <c r="D268" s="31">
        <v>21772</v>
      </c>
      <c r="E268" s="31" t="s">
        <v>8</v>
      </c>
    </row>
    <row r="269" spans="2:5" x14ac:dyDescent="0.25">
      <c r="B269">
        <v>243</v>
      </c>
      <c r="C269" t="s">
        <v>441</v>
      </c>
      <c r="D269" s="31">
        <v>4302</v>
      </c>
      <c r="E269" s="31" t="s">
        <v>8</v>
      </c>
    </row>
    <row r="270" spans="2:5" x14ac:dyDescent="0.25">
      <c r="B270">
        <v>244</v>
      </c>
      <c r="C270" t="s">
        <v>442</v>
      </c>
      <c r="D270" s="31">
        <v>14790</v>
      </c>
      <c r="E270" s="31" t="s">
        <v>8</v>
      </c>
    </row>
    <row r="271" spans="2:5" x14ac:dyDescent="0.25">
      <c r="B271">
        <v>245</v>
      </c>
      <c r="C271" t="s">
        <v>443</v>
      </c>
      <c r="D271" s="31">
        <v>4946</v>
      </c>
      <c r="E271" s="31" t="s">
        <v>8</v>
      </c>
    </row>
    <row r="272" spans="2:5" x14ac:dyDescent="0.25">
      <c r="B272">
        <v>246</v>
      </c>
      <c r="C272" t="s">
        <v>444</v>
      </c>
      <c r="D272" s="31">
        <v>67740</v>
      </c>
      <c r="E272" s="31" t="s">
        <v>8</v>
      </c>
    </row>
    <row r="273" spans="2:6" x14ac:dyDescent="0.25">
      <c r="B273">
        <v>247</v>
      </c>
      <c r="C273" t="s">
        <v>445</v>
      </c>
      <c r="D273" s="31">
        <v>2876</v>
      </c>
      <c r="E273" s="31" t="s">
        <v>8</v>
      </c>
    </row>
    <row r="274" spans="2:6" x14ac:dyDescent="0.25">
      <c r="B274">
        <v>248</v>
      </c>
      <c r="C274" t="s">
        <v>446</v>
      </c>
      <c r="D274" s="31">
        <v>728755</v>
      </c>
      <c r="E274" s="31" t="s">
        <v>9</v>
      </c>
    </row>
    <row r="275" spans="2:6" x14ac:dyDescent="0.25">
      <c r="B275">
        <v>249</v>
      </c>
      <c r="C275" t="s">
        <v>447</v>
      </c>
      <c r="D275" s="31">
        <v>12988</v>
      </c>
      <c r="E275" s="31" t="s">
        <v>9</v>
      </c>
    </row>
    <row r="276" spans="2:6" x14ac:dyDescent="0.25">
      <c r="B276">
        <v>250</v>
      </c>
      <c r="C276" t="s">
        <v>448</v>
      </c>
      <c r="D276" s="31">
        <v>10039</v>
      </c>
      <c r="E276" s="31" t="s">
        <v>9</v>
      </c>
    </row>
    <row r="277" spans="2:6" x14ac:dyDescent="0.25">
      <c r="B277">
        <v>251</v>
      </c>
      <c r="C277" t="s">
        <v>449</v>
      </c>
      <c r="D277" s="31">
        <v>23731</v>
      </c>
      <c r="E277" s="31" t="s">
        <v>9</v>
      </c>
    </row>
    <row r="278" spans="2:6" x14ac:dyDescent="0.25">
      <c r="B278">
        <v>252</v>
      </c>
      <c r="C278" s="32" t="s">
        <v>450</v>
      </c>
      <c r="D278" s="31">
        <v>42533</v>
      </c>
      <c r="E278" s="31" t="s">
        <v>36</v>
      </c>
      <c r="F278" t="s">
        <v>623</v>
      </c>
    </row>
    <row r="279" spans="2:6" x14ac:dyDescent="0.25">
      <c r="B279">
        <v>253</v>
      </c>
      <c r="C279" s="32" t="s">
        <v>451</v>
      </c>
      <c r="D279" s="31">
        <v>7754</v>
      </c>
      <c r="E279" s="31" t="s">
        <v>36</v>
      </c>
      <c r="F279" t="s">
        <v>623</v>
      </c>
    </row>
    <row r="280" spans="2:6" x14ac:dyDescent="0.25">
      <c r="B280">
        <v>254</v>
      </c>
      <c r="C280" s="32" t="s">
        <v>452</v>
      </c>
      <c r="D280" s="31">
        <v>6485</v>
      </c>
      <c r="E280" s="31" t="s">
        <v>36</v>
      </c>
      <c r="F280" t="s">
        <v>623</v>
      </c>
    </row>
    <row r="281" spans="2:6" x14ac:dyDescent="0.25">
      <c r="B281">
        <v>255</v>
      </c>
      <c r="C281" s="32" t="s">
        <v>453</v>
      </c>
      <c r="D281" s="31">
        <v>30882</v>
      </c>
      <c r="E281" s="31" t="s">
        <v>36</v>
      </c>
      <c r="F281" t="s">
        <v>623</v>
      </c>
    </row>
    <row r="282" spans="2:6" x14ac:dyDescent="0.25">
      <c r="B282">
        <v>256</v>
      </c>
      <c r="C282" s="32" t="s">
        <v>454</v>
      </c>
      <c r="D282" s="31">
        <v>94610</v>
      </c>
      <c r="E282" s="31" t="s">
        <v>36</v>
      </c>
      <c r="F282" t="s">
        <v>623</v>
      </c>
    </row>
    <row r="283" spans="2:6" x14ac:dyDescent="0.25">
      <c r="B283">
        <v>257</v>
      </c>
      <c r="C283" s="32" t="s">
        <v>455</v>
      </c>
      <c r="D283" s="31">
        <v>66433</v>
      </c>
      <c r="E283" s="31" t="s">
        <v>36</v>
      </c>
      <c r="F283" t="s">
        <v>623</v>
      </c>
    </row>
    <row r="284" spans="2:6" x14ac:dyDescent="0.25">
      <c r="B284">
        <v>258</v>
      </c>
      <c r="C284" s="32" t="s">
        <v>456</v>
      </c>
      <c r="D284" s="31">
        <v>12798</v>
      </c>
      <c r="E284" s="31" t="s">
        <v>36</v>
      </c>
      <c r="F284" t="s">
        <v>623</v>
      </c>
    </row>
    <row r="285" spans="2:6" x14ac:dyDescent="0.25">
      <c r="B285">
        <v>259</v>
      </c>
      <c r="C285" s="38" t="s">
        <v>457</v>
      </c>
      <c r="D285" s="31">
        <v>17406</v>
      </c>
      <c r="E285" s="31" t="s">
        <v>37</v>
      </c>
      <c r="F285" t="s">
        <v>624</v>
      </c>
    </row>
    <row r="286" spans="2:6" x14ac:dyDescent="0.25">
      <c r="B286">
        <v>260</v>
      </c>
      <c r="C286" s="38" t="s">
        <v>458</v>
      </c>
      <c r="D286" s="31">
        <v>163234</v>
      </c>
      <c r="E286" s="31" t="s">
        <v>37</v>
      </c>
      <c r="F286" t="s">
        <v>624</v>
      </c>
    </row>
    <row r="287" spans="2:6" x14ac:dyDescent="0.25">
      <c r="B287">
        <v>261</v>
      </c>
      <c r="C287" s="38" t="s">
        <v>459</v>
      </c>
      <c r="D287" s="31">
        <v>19172</v>
      </c>
      <c r="E287" s="31" t="s">
        <v>37</v>
      </c>
      <c r="F287" t="s">
        <v>624</v>
      </c>
    </row>
    <row r="288" spans="2:6" x14ac:dyDescent="0.25">
      <c r="B288">
        <v>262</v>
      </c>
      <c r="C288" s="38" t="s">
        <v>460</v>
      </c>
      <c r="D288" s="31">
        <v>41120</v>
      </c>
      <c r="E288" s="31" t="s">
        <v>37</v>
      </c>
      <c r="F288" t="s">
        <v>624</v>
      </c>
    </row>
    <row r="289" spans="2:6" x14ac:dyDescent="0.25">
      <c r="B289">
        <v>263</v>
      </c>
      <c r="C289" s="32" t="s">
        <v>461</v>
      </c>
      <c r="D289" s="31">
        <v>22543</v>
      </c>
      <c r="E289" s="31" t="s">
        <v>36</v>
      </c>
      <c r="F289" t="s">
        <v>623</v>
      </c>
    </row>
    <row r="290" spans="2:6" x14ac:dyDescent="0.25">
      <c r="B290">
        <v>264</v>
      </c>
      <c r="C290" s="32" t="s">
        <v>462</v>
      </c>
      <c r="D290" s="31">
        <v>14071</v>
      </c>
      <c r="E290" s="31" t="s">
        <v>36</v>
      </c>
      <c r="F290" t="s">
        <v>623</v>
      </c>
    </row>
    <row r="291" spans="2:6" x14ac:dyDescent="0.25">
      <c r="B291">
        <v>265</v>
      </c>
      <c r="C291" s="32" t="s">
        <v>463</v>
      </c>
      <c r="D291" s="31">
        <v>24701</v>
      </c>
      <c r="E291" s="31" t="s">
        <v>36</v>
      </c>
      <c r="F291" t="s">
        <v>623</v>
      </c>
    </row>
    <row r="292" spans="2:6" x14ac:dyDescent="0.25">
      <c r="B292">
        <v>266</v>
      </c>
      <c r="C292" s="32" t="s">
        <v>464</v>
      </c>
      <c r="D292" s="31">
        <v>14018</v>
      </c>
      <c r="E292" s="31" t="s">
        <v>36</v>
      </c>
      <c r="F292" t="s">
        <v>623</v>
      </c>
    </row>
    <row r="293" spans="2:6" x14ac:dyDescent="0.25">
      <c r="B293">
        <v>267</v>
      </c>
      <c r="C293" s="32" t="s">
        <v>465</v>
      </c>
      <c r="D293" s="31">
        <v>40825</v>
      </c>
      <c r="E293" s="31" t="s">
        <v>36</v>
      </c>
      <c r="F293" t="s">
        <v>623</v>
      </c>
    </row>
    <row r="294" spans="2:6" x14ac:dyDescent="0.25">
      <c r="B294">
        <v>268</v>
      </c>
      <c r="C294" s="32" t="s">
        <v>466</v>
      </c>
      <c r="D294" s="31">
        <v>47595</v>
      </c>
      <c r="E294" s="31" t="s">
        <v>36</v>
      </c>
      <c r="F294" t="s">
        <v>623</v>
      </c>
    </row>
    <row r="295" spans="2:6" x14ac:dyDescent="0.25">
      <c r="B295">
        <v>269</v>
      </c>
      <c r="C295" s="32" t="s">
        <v>467</v>
      </c>
      <c r="D295" s="31">
        <v>3896</v>
      </c>
      <c r="E295" s="31" t="s">
        <v>36</v>
      </c>
      <c r="F295" t="s">
        <v>623</v>
      </c>
    </row>
    <row r="296" spans="2:6" x14ac:dyDescent="0.25">
      <c r="B296">
        <v>270</v>
      </c>
      <c r="C296" s="32" t="s">
        <v>468</v>
      </c>
      <c r="D296" s="31">
        <v>36457</v>
      </c>
      <c r="E296" s="31" t="s">
        <v>36</v>
      </c>
      <c r="F296" t="s">
        <v>623</v>
      </c>
    </row>
    <row r="297" spans="2:6" x14ac:dyDescent="0.25">
      <c r="B297">
        <v>271</v>
      </c>
      <c r="C297" t="s">
        <v>469</v>
      </c>
      <c r="D297" s="31">
        <v>34590</v>
      </c>
      <c r="E297" s="31" t="s">
        <v>10</v>
      </c>
    </row>
    <row r="298" spans="2:6" x14ac:dyDescent="0.25">
      <c r="B298">
        <v>272</v>
      </c>
      <c r="C298" t="s">
        <v>470</v>
      </c>
      <c r="D298" s="31">
        <v>15441</v>
      </c>
      <c r="E298" s="31" t="s">
        <v>10</v>
      </c>
    </row>
    <row r="299" spans="2:6" x14ac:dyDescent="0.25">
      <c r="B299">
        <v>273</v>
      </c>
      <c r="C299" t="s">
        <v>471</v>
      </c>
      <c r="D299" s="31">
        <v>3347</v>
      </c>
      <c r="E299" s="31" t="s">
        <v>10</v>
      </c>
    </row>
    <row r="300" spans="2:6" x14ac:dyDescent="0.25">
      <c r="B300">
        <v>274</v>
      </c>
      <c r="C300" t="s">
        <v>472</v>
      </c>
      <c r="D300" s="31">
        <v>6350</v>
      </c>
      <c r="E300" s="31" t="s">
        <v>10</v>
      </c>
    </row>
    <row r="301" spans="2:6" x14ac:dyDescent="0.25">
      <c r="B301">
        <v>275</v>
      </c>
      <c r="C301" t="s">
        <v>473</v>
      </c>
      <c r="D301" s="31">
        <v>11272</v>
      </c>
      <c r="E301" s="31" t="s">
        <v>10</v>
      </c>
    </row>
    <row r="302" spans="2:6" x14ac:dyDescent="0.25">
      <c r="B302">
        <v>276</v>
      </c>
      <c r="C302" t="s">
        <v>474</v>
      </c>
      <c r="D302" s="31">
        <v>12951</v>
      </c>
      <c r="E302" s="31" t="s">
        <v>10</v>
      </c>
    </row>
    <row r="303" spans="2:6" x14ac:dyDescent="0.25">
      <c r="B303">
        <v>277</v>
      </c>
      <c r="C303" t="s">
        <v>475</v>
      </c>
      <c r="D303" s="31">
        <v>86726</v>
      </c>
      <c r="E303" s="31" t="s">
        <v>10</v>
      </c>
    </row>
    <row r="304" spans="2:6" x14ac:dyDescent="0.25">
      <c r="B304">
        <v>278</v>
      </c>
      <c r="C304" t="s">
        <v>476</v>
      </c>
      <c r="D304" s="31">
        <v>16430</v>
      </c>
      <c r="E304" s="31" t="s">
        <v>10</v>
      </c>
    </row>
    <row r="305" spans="2:5" x14ac:dyDescent="0.25">
      <c r="B305">
        <v>279</v>
      </c>
      <c r="C305" t="s">
        <v>477</v>
      </c>
      <c r="D305" s="31">
        <v>4690</v>
      </c>
      <c r="E305" s="31" t="s">
        <v>10</v>
      </c>
    </row>
    <row r="306" spans="2:5" x14ac:dyDescent="0.25">
      <c r="B306">
        <v>280</v>
      </c>
      <c r="C306" t="s">
        <v>478</v>
      </c>
      <c r="D306" s="31">
        <v>16642</v>
      </c>
      <c r="E306" s="31" t="s">
        <v>10</v>
      </c>
    </row>
    <row r="307" spans="2:5" x14ac:dyDescent="0.25">
      <c r="B307">
        <v>281</v>
      </c>
      <c r="C307" t="s">
        <v>479</v>
      </c>
      <c r="D307" s="31">
        <v>124455</v>
      </c>
      <c r="E307" s="31" t="s">
        <v>19</v>
      </c>
    </row>
    <row r="308" spans="2:5" x14ac:dyDescent="0.25">
      <c r="B308">
        <v>282</v>
      </c>
      <c r="C308" t="s">
        <v>480</v>
      </c>
      <c r="D308" s="31">
        <v>217181</v>
      </c>
      <c r="E308" s="31" t="s">
        <v>19</v>
      </c>
    </row>
    <row r="309" spans="2:5" x14ac:dyDescent="0.25">
      <c r="B309">
        <v>283</v>
      </c>
      <c r="C309" t="s">
        <v>481</v>
      </c>
      <c r="D309" s="31">
        <v>176979</v>
      </c>
      <c r="E309" s="31" t="s">
        <v>19</v>
      </c>
    </row>
    <row r="310" spans="2:5" x14ac:dyDescent="0.25">
      <c r="B310">
        <v>284</v>
      </c>
      <c r="C310" t="s">
        <v>482</v>
      </c>
      <c r="D310" s="31">
        <v>167367</v>
      </c>
      <c r="E310" s="31" t="s">
        <v>19</v>
      </c>
    </row>
    <row r="311" spans="2:5" x14ac:dyDescent="0.25">
      <c r="B311">
        <v>285</v>
      </c>
      <c r="C311" t="s">
        <v>483</v>
      </c>
      <c r="D311" s="31">
        <v>273604</v>
      </c>
      <c r="E311" s="31" t="s">
        <v>19</v>
      </c>
    </row>
    <row r="312" spans="2:5" x14ac:dyDescent="0.25">
      <c r="B312">
        <v>286</v>
      </c>
      <c r="C312" t="s">
        <v>484</v>
      </c>
      <c r="D312" s="31">
        <v>201024</v>
      </c>
      <c r="E312" s="31" t="s">
        <v>19</v>
      </c>
    </row>
    <row r="313" spans="2:5" x14ac:dyDescent="0.25">
      <c r="B313">
        <v>287</v>
      </c>
      <c r="C313" t="s">
        <v>485</v>
      </c>
      <c r="D313" s="31">
        <v>177205</v>
      </c>
      <c r="E313" s="31" t="s">
        <v>19</v>
      </c>
    </row>
    <row r="314" spans="2:5" x14ac:dyDescent="0.25">
      <c r="B314">
        <v>288</v>
      </c>
      <c r="C314" t="s">
        <v>486</v>
      </c>
      <c r="D314" s="31">
        <v>150083</v>
      </c>
      <c r="E314" s="31" t="s">
        <v>19</v>
      </c>
    </row>
    <row r="315" spans="2:5" x14ac:dyDescent="0.25">
      <c r="B315">
        <v>289</v>
      </c>
      <c r="C315" t="s">
        <v>487</v>
      </c>
      <c r="D315" s="31">
        <v>338559</v>
      </c>
      <c r="E315" s="31" t="s">
        <v>19</v>
      </c>
    </row>
    <row r="316" spans="2:5" x14ac:dyDescent="0.25">
      <c r="B316">
        <v>290</v>
      </c>
      <c r="C316" t="s">
        <v>488</v>
      </c>
      <c r="D316" s="31">
        <v>78567</v>
      </c>
      <c r="E316" s="31" t="s">
        <v>19</v>
      </c>
    </row>
    <row r="317" spans="2:5" x14ac:dyDescent="0.25">
      <c r="B317">
        <v>291</v>
      </c>
      <c r="C317" t="s">
        <v>489</v>
      </c>
      <c r="D317" s="31">
        <v>84582</v>
      </c>
      <c r="E317" s="31" t="s">
        <v>19</v>
      </c>
    </row>
    <row r="318" spans="2:5" x14ac:dyDescent="0.25">
      <c r="B318">
        <v>292</v>
      </c>
      <c r="C318" t="s">
        <v>490</v>
      </c>
      <c r="D318" s="31">
        <v>289165</v>
      </c>
      <c r="E318" s="31" t="s">
        <v>19</v>
      </c>
    </row>
    <row r="319" spans="2:5" x14ac:dyDescent="0.25">
      <c r="B319">
        <v>293</v>
      </c>
      <c r="C319" t="s">
        <v>491</v>
      </c>
      <c r="D319" s="31">
        <v>232226</v>
      </c>
      <c r="E319" s="31" t="s">
        <v>19</v>
      </c>
    </row>
    <row r="320" spans="2:5" x14ac:dyDescent="0.25">
      <c r="B320">
        <v>294</v>
      </c>
      <c r="C320" t="s">
        <v>492</v>
      </c>
      <c r="D320" s="31">
        <v>272230</v>
      </c>
      <c r="E320" s="31" t="s">
        <v>19</v>
      </c>
    </row>
    <row r="321" spans="2:5" x14ac:dyDescent="0.25">
      <c r="B321">
        <v>295</v>
      </c>
      <c r="C321" t="s">
        <v>493</v>
      </c>
      <c r="D321" s="31">
        <v>126059</v>
      </c>
      <c r="E321" s="31" t="s">
        <v>19</v>
      </c>
    </row>
    <row r="322" spans="2:5" x14ac:dyDescent="0.25">
      <c r="B322">
        <v>296</v>
      </c>
      <c r="C322" t="s">
        <v>494</v>
      </c>
      <c r="D322" s="31">
        <v>119155</v>
      </c>
      <c r="E322" s="31" t="s">
        <v>19</v>
      </c>
    </row>
    <row r="323" spans="2:5" x14ac:dyDescent="0.25">
      <c r="B323">
        <v>297</v>
      </c>
      <c r="C323" t="s">
        <v>495</v>
      </c>
      <c r="D323" s="31">
        <v>92929</v>
      </c>
      <c r="E323" s="31" t="s">
        <v>19</v>
      </c>
    </row>
    <row r="324" spans="2:5" x14ac:dyDescent="0.25">
      <c r="B324">
        <v>298</v>
      </c>
      <c r="C324" t="s">
        <v>496</v>
      </c>
      <c r="D324" s="31">
        <v>139610</v>
      </c>
      <c r="E324" s="31" t="s">
        <v>19</v>
      </c>
    </row>
    <row r="325" spans="2:5" x14ac:dyDescent="0.25">
      <c r="B325">
        <v>299</v>
      </c>
      <c r="C325" t="s">
        <v>497</v>
      </c>
      <c r="D325" s="31">
        <v>436104</v>
      </c>
      <c r="E325" s="31" t="s">
        <v>19</v>
      </c>
    </row>
    <row r="326" spans="2:5" x14ac:dyDescent="0.25">
      <c r="B326">
        <v>300</v>
      </c>
      <c r="C326" t="s">
        <v>498</v>
      </c>
      <c r="D326" s="31">
        <v>61234</v>
      </c>
      <c r="E326" s="31" t="s">
        <v>19</v>
      </c>
    </row>
    <row r="327" spans="2:5" x14ac:dyDescent="0.25">
      <c r="B327">
        <v>301</v>
      </c>
      <c r="C327" t="s">
        <v>499</v>
      </c>
      <c r="D327" s="31">
        <v>21376</v>
      </c>
      <c r="E327" s="31" t="s">
        <v>19</v>
      </c>
    </row>
    <row r="328" spans="2:5" x14ac:dyDescent="0.25">
      <c r="B328">
        <v>302</v>
      </c>
      <c r="C328" t="s">
        <v>500</v>
      </c>
      <c r="D328" s="31">
        <v>58811</v>
      </c>
      <c r="E328" s="31" t="s">
        <v>19</v>
      </c>
    </row>
    <row r="329" spans="2:5" x14ac:dyDescent="0.25">
      <c r="B329">
        <v>303</v>
      </c>
      <c r="C329" t="s">
        <v>501</v>
      </c>
      <c r="D329" s="31">
        <v>92390</v>
      </c>
      <c r="E329" s="31" t="s">
        <v>19</v>
      </c>
    </row>
    <row r="330" spans="2:5" x14ac:dyDescent="0.25">
      <c r="B330">
        <v>304</v>
      </c>
      <c r="C330" t="s">
        <v>502</v>
      </c>
      <c r="D330" s="31">
        <v>200822</v>
      </c>
      <c r="E330" s="31" t="s">
        <v>20</v>
      </c>
    </row>
    <row r="331" spans="2:5" x14ac:dyDescent="0.25">
      <c r="B331">
        <v>305</v>
      </c>
      <c r="C331" t="s">
        <v>503</v>
      </c>
      <c r="D331" s="31">
        <v>71249</v>
      </c>
      <c r="E331" s="31" t="s">
        <v>20</v>
      </c>
    </row>
    <row r="332" spans="2:5" x14ac:dyDescent="0.25">
      <c r="B332">
        <v>306</v>
      </c>
      <c r="C332" t="s">
        <v>504</v>
      </c>
      <c r="D332" s="31">
        <v>37108</v>
      </c>
      <c r="E332" s="31" t="s">
        <v>20</v>
      </c>
    </row>
    <row r="333" spans="2:5" x14ac:dyDescent="0.25">
      <c r="B333">
        <v>307</v>
      </c>
      <c r="C333" t="s">
        <v>505</v>
      </c>
      <c r="D333" s="31">
        <v>379261</v>
      </c>
      <c r="E333" s="31" t="s">
        <v>20</v>
      </c>
    </row>
    <row r="334" spans="2:5" x14ac:dyDescent="0.25">
      <c r="B334">
        <v>308</v>
      </c>
      <c r="C334" t="s">
        <v>506</v>
      </c>
      <c r="D334" s="31">
        <v>61952</v>
      </c>
      <c r="E334" s="31" t="s">
        <v>20</v>
      </c>
    </row>
    <row r="335" spans="2:5" x14ac:dyDescent="0.25">
      <c r="B335">
        <v>309</v>
      </c>
      <c r="C335" t="s">
        <v>507</v>
      </c>
      <c r="D335" s="31">
        <v>45415</v>
      </c>
      <c r="E335" s="31" t="s">
        <v>20</v>
      </c>
    </row>
    <row r="336" spans="2:5" x14ac:dyDescent="0.25">
      <c r="B336">
        <v>310</v>
      </c>
      <c r="C336" t="s">
        <v>508</v>
      </c>
      <c r="D336" s="31">
        <v>160199</v>
      </c>
      <c r="E336" s="31" t="s">
        <v>20</v>
      </c>
    </row>
    <row r="337" spans="2:5" x14ac:dyDescent="0.25">
      <c r="B337">
        <v>311</v>
      </c>
      <c r="C337" t="s">
        <v>509</v>
      </c>
      <c r="D337" s="31">
        <v>95494</v>
      </c>
      <c r="E337" s="31" t="s">
        <v>20</v>
      </c>
    </row>
    <row r="338" spans="2:5" x14ac:dyDescent="0.25">
      <c r="B338">
        <v>312</v>
      </c>
      <c r="C338" t="s">
        <v>510</v>
      </c>
      <c r="D338" s="31">
        <v>161908</v>
      </c>
      <c r="E338" s="31" t="s">
        <v>20</v>
      </c>
    </row>
    <row r="339" spans="2:5" x14ac:dyDescent="0.25">
      <c r="B339">
        <v>313</v>
      </c>
      <c r="C339" t="s">
        <v>511</v>
      </c>
      <c r="D339" s="31">
        <v>21001</v>
      </c>
      <c r="E339" s="31" t="s">
        <v>22</v>
      </c>
    </row>
    <row r="340" spans="2:5" x14ac:dyDescent="0.25">
      <c r="B340">
        <v>314</v>
      </c>
      <c r="C340" t="s">
        <v>512</v>
      </c>
      <c r="D340" s="31">
        <v>24555</v>
      </c>
      <c r="E340" s="31" t="s">
        <v>22</v>
      </c>
    </row>
    <row r="341" spans="2:5" x14ac:dyDescent="0.25">
      <c r="B341">
        <v>315</v>
      </c>
      <c r="C341" t="s">
        <v>513</v>
      </c>
      <c r="D341" s="31">
        <v>33597</v>
      </c>
      <c r="E341" s="31" t="s">
        <v>22</v>
      </c>
    </row>
    <row r="342" spans="2:5" x14ac:dyDescent="0.25">
      <c r="B342">
        <v>316</v>
      </c>
      <c r="C342" t="s">
        <v>514</v>
      </c>
      <c r="D342" s="31">
        <v>11946</v>
      </c>
      <c r="E342" s="31" t="s">
        <v>22</v>
      </c>
    </row>
    <row r="343" spans="2:5" x14ac:dyDescent="0.25">
      <c r="B343">
        <v>317</v>
      </c>
      <c r="C343" t="s">
        <v>515</v>
      </c>
      <c r="D343" s="31">
        <v>424539</v>
      </c>
      <c r="E343" s="31" t="s">
        <v>22</v>
      </c>
    </row>
    <row r="344" spans="2:5" x14ac:dyDescent="0.25">
      <c r="B344">
        <v>318</v>
      </c>
      <c r="C344" t="s">
        <v>516</v>
      </c>
      <c r="D344" s="31">
        <v>134803</v>
      </c>
      <c r="E344" s="31" t="s">
        <v>22</v>
      </c>
    </row>
    <row r="345" spans="2:5" x14ac:dyDescent="0.25">
      <c r="B345">
        <v>319</v>
      </c>
      <c r="C345" t="s">
        <v>517</v>
      </c>
      <c r="D345" s="31">
        <v>31137</v>
      </c>
      <c r="E345" s="31" t="s">
        <v>22</v>
      </c>
    </row>
    <row r="346" spans="2:5" x14ac:dyDescent="0.25">
      <c r="B346">
        <v>320</v>
      </c>
      <c r="C346" t="s">
        <v>518</v>
      </c>
      <c r="D346" s="31">
        <v>113546</v>
      </c>
      <c r="E346" s="31" t="s">
        <v>22</v>
      </c>
    </row>
    <row r="347" spans="2:5" x14ac:dyDescent="0.25">
      <c r="B347">
        <v>321</v>
      </c>
      <c r="C347" t="s">
        <v>519</v>
      </c>
      <c r="D347" s="31">
        <v>114222</v>
      </c>
      <c r="E347" s="31" t="s">
        <v>22</v>
      </c>
    </row>
    <row r="348" spans="2:5" x14ac:dyDescent="0.25">
      <c r="B348">
        <v>322</v>
      </c>
      <c r="C348" t="s">
        <v>520</v>
      </c>
      <c r="D348" s="31">
        <v>290730</v>
      </c>
      <c r="E348" s="31" t="s">
        <v>23</v>
      </c>
    </row>
    <row r="349" spans="2:5" x14ac:dyDescent="0.25">
      <c r="B349">
        <v>323</v>
      </c>
      <c r="C349" t="s">
        <v>521</v>
      </c>
      <c r="D349" s="31">
        <v>414581</v>
      </c>
      <c r="E349" s="31" t="s">
        <v>23</v>
      </c>
    </row>
    <row r="350" spans="2:5" x14ac:dyDescent="0.25">
      <c r="B350">
        <v>324</v>
      </c>
      <c r="C350" t="s">
        <v>522</v>
      </c>
      <c r="D350" s="31">
        <v>54954</v>
      </c>
      <c r="E350" s="31" t="s">
        <v>23</v>
      </c>
    </row>
    <row r="351" spans="2:5" x14ac:dyDescent="0.25">
      <c r="B351">
        <v>325</v>
      </c>
      <c r="C351" t="s">
        <v>523</v>
      </c>
      <c r="D351" s="31">
        <v>276881</v>
      </c>
      <c r="E351" s="31" t="s">
        <v>24</v>
      </c>
    </row>
    <row r="352" spans="2:5" x14ac:dyDescent="0.25">
      <c r="B352">
        <v>326</v>
      </c>
      <c r="C352" t="s">
        <v>524</v>
      </c>
      <c r="D352" s="31">
        <v>357783</v>
      </c>
      <c r="E352" s="31" t="s">
        <v>24</v>
      </c>
    </row>
    <row r="353" spans="2:5" x14ac:dyDescent="0.25">
      <c r="B353">
        <v>327</v>
      </c>
      <c r="C353" t="s">
        <v>525</v>
      </c>
      <c r="D353" s="31">
        <v>13482</v>
      </c>
      <c r="E353" s="31" t="s">
        <v>24</v>
      </c>
    </row>
    <row r="354" spans="2:5" x14ac:dyDescent="0.25">
      <c r="B354">
        <v>328</v>
      </c>
      <c r="C354" t="s">
        <v>526</v>
      </c>
      <c r="D354" s="31">
        <v>253146</v>
      </c>
      <c r="E354" s="31" t="s">
        <v>25</v>
      </c>
    </row>
    <row r="355" spans="2:5" x14ac:dyDescent="0.25">
      <c r="B355">
        <v>329</v>
      </c>
      <c r="C355" t="s">
        <v>527</v>
      </c>
      <c r="D355" s="31">
        <v>453743</v>
      </c>
      <c r="E355" s="31" t="s">
        <v>25</v>
      </c>
    </row>
    <row r="356" spans="2:5" x14ac:dyDescent="0.25">
      <c r="B356">
        <v>330</v>
      </c>
      <c r="C356" t="s">
        <v>528</v>
      </c>
      <c r="D356" s="31">
        <v>289344</v>
      </c>
      <c r="E356" s="31" t="s">
        <v>25</v>
      </c>
    </row>
    <row r="357" spans="2:5" x14ac:dyDescent="0.25">
      <c r="B357">
        <v>331</v>
      </c>
      <c r="C357" t="s">
        <v>529</v>
      </c>
      <c r="D357" s="31">
        <v>255289</v>
      </c>
      <c r="E357" s="31" t="s">
        <v>25</v>
      </c>
    </row>
    <row r="358" spans="2:5" x14ac:dyDescent="0.25">
      <c r="B358">
        <v>332</v>
      </c>
      <c r="C358" t="s">
        <v>530</v>
      </c>
      <c r="D358" s="31">
        <v>94049</v>
      </c>
      <c r="E358" s="31" t="s">
        <v>25</v>
      </c>
    </row>
    <row r="359" spans="2:5" x14ac:dyDescent="0.25">
      <c r="B359">
        <v>333</v>
      </c>
      <c r="C359" t="s">
        <v>531</v>
      </c>
      <c r="D359" s="31">
        <v>679734</v>
      </c>
      <c r="E359" s="31" t="s">
        <v>25</v>
      </c>
    </row>
    <row r="360" spans="2:5" x14ac:dyDescent="0.25">
      <c r="B360">
        <v>334</v>
      </c>
      <c r="C360" t="s">
        <v>532</v>
      </c>
      <c r="D360" s="31">
        <v>470192</v>
      </c>
      <c r="E360" s="31" t="s">
        <v>25</v>
      </c>
    </row>
    <row r="361" spans="2:5" x14ac:dyDescent="0.25">
      <c r="B361">
        <v>335</v>
      </c>
      <c r="C361" t="s">
        <v>533</v>
      </c>
      <c r="D361" s="31">
        <v>137731</v>
      </c>
      <c r="E361" s="31" t="s">
        <v>25</v>
      </c>
    </row>
    <row r="362" spans="2:5" x14ac:dyDescent="0.25">
      <c r="B362">
        <v>336</v>
      </c>
      <c r="C362" t="s">
        <v>534</v>
      </c>
      <c r="D362" s="31">
        <v>1405781</v>
      </c>
      <c r="E362" s="31" t="s">
        <v>26</v>
      </c>
    </row>
    <row r="363" spans="2:5" x14ac:dyDescent="0.25">
      <c r="B363">
        <v>337</v>
      </c>
      <c r="C363" t="s">
        <v>535</v>
      </c>
      <c r="D363" s="31">
        <v>435090</v>
      </c>
      <c r="E363" s="31" t="s">
        <v>26</v>
      </c>
    </row>
    <row r="364" spans="2:5" x14ac:dyDescent="0.25">
      <c r="B364">
        <v>338</v>
      </c>
      <c r="C364" t="s">
        <v>536</v>
      </c>
      <c r="D364" s="31">
        <v>1293254</v>
      </c>
      <c r="E364" s="31" t="s">
        <v>26</v>
      </c>
    </row>
    <row r="365" spans="2:5" x14ac:dyDescent="0.25">
      <c r="B365">
        <v>339</v>
      </c>
      <c r="C365" t="s">
        <v>537</v>
      </c>
      <c r="D365" s="31">
        <v>77820</v>
      </c>
      <c r="E365" s="31" t="s">
        <v>26</v>
      </c>
    </row>
    <row r="366" spans="2:5" x14ac:dyDescent="0.25">
      <c r="B366">
        <v>340</v>
      </c>
      <c r="C366" t="s">
        <v>538</v>
      </c>
      <c r="D366" s="31">
        <v>78576</v>
      </c>
      <c r="E366" s="31" t="s">
        <v>26</v>
      </c>
    </row>
    <row r="367" spans="2:5" x14ac:dyDescent="0.25">
      <c r="B367">
        <v>341</v>
      </c>
      <c r="C367" t="s">
        <v>539</v>
      </c>
      <c r="D367" s="31">
        <v>35992</v>
      </c>
      <c r="E367" s="31" t="s">
        <v>26</v>
      </c>
    </row>
    <row r="368" spans="2:5" x14ac:dyDescent="0.25">
      <c r="B368">
        <v>342</v>
      </c>
      <c r="C368" t="s">
        <v>540</v>
      </c>
      <c r="D368" s="31">
        <v>163286</v>
      </c>
      <c r="E368" s="31" t="s">
        <v>26</v>
      </c>
    </row>
    <row r="369" spans="2:5" x14ac:dyDescent="0.25">
      <c r="B369">
        <v>343</v>
      </c>
      <c r="C369" t="s">
        <v>541</v>
      </c>
      <c r="D369" s="31">
        <v>311153</v>
      </c>
      <c r="E369" s="31" t="s">
        <v>27</v>
      </c>
    </row>
    <row r="370" spans="2:5" x14ac:dyDescent="0.25">
      <c r="B370">
        <v>344</v>
      </c>
      <c r="C370" t="s">
        <v>542</v>
      </c>
      <c r="D370" s="31">
        <v>261210</v>
      </c>
      <c r="E370" s="31" t="s">
        <v>24</v>
      </c>
    </row>
    <row r="371" spans="2:5" x14ac:dyDescent="0.25">
      <c r="B371">
        <v>345</v>
      </c>
      <c r="C371" t="s">
        <v>543</v>
      </c>
      <c r="D371" s="31">
        <v>228717</v>
      </c>
      <c r="E371" s="31" t="s">
        <v>24</v>
      </c>
    </row>
    <row r="372" spans="2:5" x14ac:dyDescent="0.25">
      <c r="B372">
        <v>346</v>
      </c>
      <c r="C372" t="s">
        <v>544</v>
      </c>
      <c r="D372" s="31">
        <v>88914</v>
      </c>
      <c r="E372" s="31" t="s">
        <v>24</v>
      </c>
    </row>
    <row r="373" spans="2:5" x14ac:dyDescent="0.25">
      <c r="B373">
        <v>347</v>
      </c>
      <c r="C373" t="s">
        <v>545</v>
      </c>
      <c r="D373" s="31">
        <v>215068</v>
      </c>
      <c r="E373" s="31" t="s">
        <v>27</v>
      </c>
    </row>
    <row r="374" spans="2:5" x14ac:dyDescent="0.25">
      <c r="B374">
        <v>348</v>
      </c>
      <c r="C374" t="s">
        <v>546</v>
      </c>
      <c r="D374" s="31">
        <v>350161</v>
      </c>
      <c r="E374" s="31" t="s">
        <v>27</v>
      </c>
    </row>
    <row r="375" spans="2:5" x14ac:dyDescent="0.25">
      <c r="B375">
        <v>349</v>
      </c>
      <c r="C375" t="s">
        <v>547</v>
      </c>
      <c r="D375" s="31">
        <v>346797</v>
      </c>
      <c r="E375" s="31" t="s">
        <v>27</v>
      </c>
    </row>
    <row r="376" spans="2:5" x14ac:dyDescent="0.25">
      <c r="B376">
        <v>350</v>
      </c>
      <c r="C376" t="s">
        <v>548</v>
      </c>
      <c r="D376" s="31">
        <v>73639</v>
      </c>
      <c r="E376" s="31" t="s">
        <v>27</v>
      </c>
    </row>
    <row r="377" spans="2:5" x14ac:dyDescent="0.25">
      <c r="B377">
        <v>351</v>
      </c>
      <c r="C377" t="s">
        <v>549</v>
      </c>
      <c r="D377" s="31">
        <v>280021</v>
      </c>
      <c r="E377" s="31" t="s">
        <v>27</v>
      </c>
    </row>
    <row r="378" spans="2:5" x14ac:dyDescent="0.25">
      <c r="B378">
        <v>352</v>
      </c>
      <c r="C378" t="s">
        <v>550</v>
      </c>
      <c r="D378" s="31">
        <v>204514</v>
      </c>
      <c r="E378" s="31" t="s">
        <v>27</v>
      </c>
    </row>
    <row r="379" spans="2:5" x14ac:dyDescent="0.25">
      <c r="B379">
        <v>353</v>
      </c>
      <c r="C379" t="s">
        <v>551</v>
      </c>
      <c r="D379" s="31">
        <v>44089</v>
      </c>
      <c r="E379" s="31" t="s">
        <v>27</v>
      </c>
    </row>
    <row r="380" spans="2:5" x14ac:dyDescent="0.25">
      <c r="B380">
        <v>354</v>
      </c>
      <c r="C380" t="s">
        <v>552</v>
      </c>
      <c r="D380" s="31">
        <v>13390</v>
      </c>
      <c r="E380" s="31" t="s">
        <v>27</v>
      </c>
    </row>
    <row r="381" spans="2:5" x14ac:dyDescent="0.25">
      <c r="B381">
        <v>355</v>
      </c>
      <c r="C381" t="s">
        <v>553</v>
      </c>
      <c r="D381" s="31">
        <v>41200</v>
      </c>
      <c r="E381" s="31" t="s">
        <v>27</v>
      </c>
    </row>
    <row r="382" spans="2:5" x14ac:dyDescent="0.25">
      <c r="B382">
        <v>356</v>
      </c>
      <c r="C382" t="s">
        <v>554</v>
      </c>
      <c r="D382" s="31">
        <v>123909</v>
      </c>
      <c r="E382" s="31" t="s">
        <v>27</v>
      </c>
    </row>
    <row r="383" spans="2:5" x14ac:dyDescent="0.25">
      <c r="B383">
        <v>357</v>
      </c>
      <c r="C383" t="s">
        <v>555</v>
      </c>
      <c r="D383" s="31">
        <v>735097</v>
      </c>
      <c r="E383" s="31" t="s">
        <v>27</v>
      </c>
    </row>
    <row r="384" spans="2:5" x14ac:dyDescent="0.25">
      <c r="B384">
        <v>358</v>
      </c>
      <c r="C384" t="s">
        <v>556</v>
      </c>
      <c r="D384" s="31">
        <v>462950</v>
      </c>
      <c r="E384" s="31" t="s">
        <v>27</v>
      </c>
    </row>
    <row r="385" spans="2:6" x14ac:dyDescent="0.25">
      <c r="B385">
        <v>359</v>
      </c>
      <c r="C385" t="s">
        <v>557</v>
      </c>
      <c r="D385" s="31">
        <v>232432</v>
      </c>
      <c r="E385" s="31" t="s">
        <v>27</v>
      </c>
    </row>
    <row r="386" spans="2:6" x14ac:dyDescent="0.25">
      <c r="B386">
        <v>360</v>
      </c>
      <c r="C386" t="s">
        <v>558</v>
      </c>
      <c r="D386" s="31">
        <v>73607</v>
      </c>
      <c r="E386" s="31" t="s">
        <v>27</v>
      </c>
    </row>
    <row r="387" spans="2:6" x14ac:dyDescent="0.25">
      <c r="B387">
        <v>361</v>
      </c>
      <c r="C387" t="s">
        <v>559</v>
      </c>
      <c r="D387" s="31">
        <v>32615</v>
      </c>
      <c r="E387" s="31" t="s">
        <v>27</v>
      </c>
    </row>
    <row r="388" spans="2:6" x14ac:dyDescent="0.25">
      <c r="B388">
        <v>362</v>
      </c>
      <c r="C388" t="s">
        <v>560</v>
      </c>
      <c r="D388" s="31">
        <v>84196</v>
      </c>
      <c r="E388" s="31" t="s">
        <v>27</v>
      </c>
    </row>
    <row r="389" spans="2:6" x14ac:dyDescent="0.25">
      <c r="B389">
        <v>363</v>
      </c>
      <c r="C389" t="s">
        <v>561</v>
      </c>
      <c r="D389" s="31">
        <v>64827</v>
      </c>
      <c r="E389" s="31" t="s">
        <v>27</v>
      </c>
    </row>
    <row r="390" spans="2:6" x14ac:dyDescent="0.25">
      <c r="B390">
        <v>364</v>
      </c>
      <c r="C390" t="s">
        <v>562</v>
      </c>
      <c r="D390" s="31">
        <v>61540</v>
      </c>
      <c r="E390" s="31" t="s">
        <v>27</v>
      </c>
    </row>
    <row r="391" spans="2:6" x14ac:dyDescent="0.25">
      <c r="B391">
        <v>365</v>
      </c>
      <c r="C391" t="s">
        <v>563</v>
      </c>
      <c r="D391" s="31">
        <v>47968</v>
      </c>
      <c r="E391" s="31" t="s">
        <v>27</v>
      </c>
    </row>
    <row r="392" spans="2:6" x14ac:dyDescent="0.25">
      <c r="B392">
        <v>366</v>
      </c>
      <c r="C392" s="7" t="s">
        <v>564</v>
      </c>
      <c r="D392" s="31">
        <v>99282</v>
      </c>
      <c r="E392" s="31" t="s">
        <v>622</v>
      </c>
      <c r="F392" t="s">
        <v>162</v>
      </c>
    </row>
    <row r="393" spans="2:6" x14ac:dyDescent="0.25">
      <c r="B393">
        <v>367</v>
      </c>
      <c r="C393" t="s">
        <v>565</v>
      </c>
      <c r="D393" s="31">
        <v>43695</v>
      </c>
      <c r="E393" s="31" t="s">
        <v>29</v>
      </c>
    </row>
    <row r="394" spans="2:6" x14ac:dyDescent="0.25">
      <c r="B394">
        <v>368</v>
      </c>
      <c r="C394" t="s">
        <v>566</v>
      </c>
      <c r="D394" s="31">
        <v>194084</v>
      </c>
      <c r="E394" s="31" t="s">
        <v>29</v>
      </c>
    </row>
    <row r="395" spans="2:6" x14ac:dyDescent="0.25">
      <c r="B395">
        <v>369</v>
      </c>
      <c r="C395" t="s">
        <v>567</v>
      </c>
      <c r="D395" s="31">
        <v>80127</v>
      </c>
      <c r="E395" s="31" t="s">
        <v>29</v>
      </c>
    </row>
    <row r="396" spans="2:6" x14ac:dyDescent="0.25">
      <c r="B396">
        <v>370</v>
      </c>
      <c r="C396" t="s">
        <v>568</v>
      </c>
      <c r="D396" s="31">
        <v>536197</v>
      </c>
      <c r="E396" s="31" t="s">
        <v>30</v>
      </c>
    </row>
    <row r="397" spans="2:6" x14ac:dyDescent="0.25">
      <c r="B397">
        <v>371</v>
      </c>
      <c r="C397" t="s">
        <v>569</v>
      </c>
      <c r="D397" s="31">
        <v>107574</v>
      </c>
      <c r="E397" s="31" t="s">
        <v>30</v>
      </c>
    </row>
    <row r="398" spans="2:6" x14ac:dyDescent="0.25">
      <c r="B398">
        <v>372</v>
      </c>
      <c r="C398" t="s">
        <v>570</v>
      </c>
      <c r="D398" s="31">
        <v>119047</v>
      </c>
      <c r="E398" s="31" t="s">
        <v>30</v>
      </c>
    </row>
    <row r="399" spans="2:6" x14ac:dyDescent="0.25">
      <c r="B399">
        <v>373</v>
      </c>
      <c r="C399" t="s">
        <v>571</v>
      </c>
      <c r="D399" s="31">
        <v>134129</v>
      </c>
      <c r="E399" s="31" t="s">
        <v>30</v>
      </c>
    </row>
    <row r="400" spans="2:6" x14ac:dyDescent="0.25">
      <c r="B400">
        <v>374</v>
      </c>
      <c r="C400" t="s">
        <v>572</v>
      </c>
      <c r="D400" s="31">
        <v>79869</v>
      </c>
      <c r="E400" s="31" t="s">
        <v>30</v>
      </c>
    </row>
    <row r="401" spans="2:5" x14ac:dyDescent="0.25">
      <c r="B401">
        <v>375</v>
      </c>
      <c r="C401" t="s">
        <v>573</v>
      </c>
      <c r="D401" s="31">
        <v>88371</v>
      </c>
      <c r="E401" s="31" t="s">
        <v>30</v>
      </c>
    </row>
    <row r="402" spans="2:5" x14ac:dyDescent="0.25">
      <c r="B402">
        <v>376</v>
      </c>
      <c r="C402" t="s">
        <v>574</v>
      </c>
      <c r="D402" s="31">
        <v>39741</v>
      </c>
      <c r="E402" s="31" t="s">
        <v>30</v>
      </c>
    </row>
    <row r="403" spans="2:5" x14ac:dyDescent="0.25">
      <c r="B403">
        <v>377</v>
      </c>
      <c r="C403" t="s">
        <v>575</v>
      </c>
      <c r="D403" s="31">
        <v>851779</v>
      </c>
      <c r="E403" s="31" t="s">
        <v>30</v>
      </c>
    </row>
    <row r="404" spans="2:5" x14ac:dyDescent="0.25">
      <c r="B404">
        <v>378</v>
      </c>
      <c r="C404" t="s">
        <v>576</v>
      </c>
      <c r="D404" s="31">
        <v>163666</v>
      </c>
      <c r="E404" s="31" t="s">
        <v>30</v>
      </c>
    </row>
    <row r="405" spans="2:5" x14ac:dyDescent="0.25">
      <c r="B405">
        <v>379</v>
      </c>
      <c r="C405" t="s">
        <v>577</v>
      </c>
      <c r="D405" s="31">
        <v>47847</v>
      </c>
      <c r="E405" s="31" t="s">
        <v>30</v>
      </c>
    </row>
    <row r="406" spans="2:5" x14ac:dyDescent="0.25">
      <c r="B406">
        <v>380</v>
      </c>
      <c r="C406" t="s">
        <v>578</v>
      </c>
      <c r="D406" s="31">
        <v>107927</v>
      </c>
      <c r="E406" s="31" t="s">
        <v>30</v>
      </c>
    </row>
    <row r="407" spans="2:5" x14ac:dyDescent="0.25">
      <c r="B407">
        <v>381</v>
      </c>
      <c r="C407" t="s">
        <v>579</v>
      </c>
      <c r="D407" s="31">
        <v>51857</v>
      </c>
      <c r="E407" s="31" t="s">
        <v>30</v>
      </c>
    </row>
    <row r="408" spans="2:5" x14ac:dyDescent="0.25">
      <c r="B408">
        <v>382</v>
      </c>
      <c r="C408" t="s">
        <v>580</v>
      </c>
      <c r="D408" s="31">
        <v>41467</v>
      </c>
      <c r="E408" s="31" t="s">
        <v>30</v>
      </c>
    </row>
    <row r="409" spans="2:5" x14ac:dyDescent="0.25">
      <c r="B409">
        <v>383</v>
      </c>
      <c r="C409" t="s">
        <v>581</v>
      </c>
      <c r="D409" s="31">
        <v>18618</v>
      </c>
      <c r="E409" s="31" t="s">
        <v>31</v>
      </c>
    </row>
    <row r="410" spans="2:5" x14ac:dyDescent="0.25">
      <c r="B410">
        <v>384</v>
      </c>
      <c r="C410" t="s">
        <v>582</v>
      </c>
      <c r="D410" s="31">
        <v>41394</v>
      </c>
      <c r="E410" s="31" t="s">
        <v>31</v>
      </c>
    </row>
    <row r="411" spans="2:5" x14ac:dyDescent="0.25">
      <c r="B411">
        <v>385</v>
      </c>
      <c r="C411" t="s">
        <v>583</v>
      </c>
      <c r="D411" s="31">
        <v>37319</v>
      </c>
      <c r="E411" s="31" t="s">
        <v>31</v>
      </c>
    </row>
    <row r="412" spans="2:5" x14ac:dyDescent="0.25">
      <c r="B412">
        <v>386</v>
      </c>
      <c r="C412" t="s">
        <v>584</v>
      </c>
      <c r="D412" s="31">
        <v>47838</v>
      </c>
      <c r="E412" s="31" t="s">
        <v>31</v>
      </c>
    </row>
    <row r="413" spans="2:5" x14ac:dyDescent="0.25">
      <c r="B413">
        <v>387</v>
      </c>
      <c r="C413" t="s">
        <v>585</v>
      </c>
      <c r="D413" s="31">
        <v>14498</v>
      </c>
      <c r="E413" s="31" t="s">
        <v>31</v>
      </c>
    </row>
    <row r="414" spans="2:5" x14ac:dyDescent="0.25">
      <c r="B414">
        <v>388</v>
      </c>
      <c r="C414" t="s">
        <v>586</v>
      </c>
      <c r="D414" s="31">
        <v>12061</v>
      </c>
      <c r="E414" s="31" t="s">
        <v>31</v>
      </c>
    </row>
    <row r="415" spans="2:5" x14ac:dyDescent="0.25">
      <c r="B415">
        <v>389</v>
      </c>
      <c r="C415" t="s">
        <v>587</v>
      </c>
      <c r="D415" s="31">
        <v>38690</v>
      </c>
      <c r="E415" s="31" t="s">
        <v>31</v>
      </c>
    </row>
    <row r="416" spans="2:5" x14ac:dyDescent="0.25">
      <c r="B416">
        <v>390</v>
      </c>
      <c r="C416" t="s">
        <v>588</v>
      </c>
      <c r="D416" s="31">
        <v>62624</v>
      </c>
      <c r="E416" s="31" t="s">
        <v>31</v>
      </c>
    </row>
    <row r="417" spans="2:5" x14ac:dyDescent="0.25">
      <c r="B417">
        <v>391</v>
      </c>
      <c r="C417" t="s">
        <v>589</v>
      </c>
      <c r="D417" s="31">
        <v>220114</v>
      </c>
      <c r="E417" s="31" t="s">
        <v>21</v>
      </c>
    </row>
    <row r="418" spans="2:5" x14ac:dyDescent="0.25">
      <c r="B418">
        <v>392</v>
      </c>
      <c r="C418" t="s">
        <v>590</v>
      </c>
      <c r="D418" s="31">
        <v>357988</v>
      </c>
      <c r="E418" s="31" t="s">
        <v>21</v>
      </c>
    </row>
    <row r="419" spans="2:5" x14ac:dyDescent="0.25">
      <c r="B419">
        <v>393</v>
      </c>
      <c r="C419" t="s">
        <v>591</v>
      </c>
      <c r="D419" s="31">
        <v>329738</v>
      </c>
      <c r="E419" s="31" t="s">
        <v>21</v>
      </c>
    </row>
    <row r="420" spans="2:5" x14ac:dyDescent="0.25">
      <c r="B420">
        <v>394</v>
      </c>
      <c r="C420" t="s">
        <v>592</v>
      </c>
      <c r="D420" s="31">
        <v>106721</v>
      </c>
      <c r="E420" s="31" t="s">
        <v>21</v>
      </c>
    </row>
    <row r="421" spans="2:5" x14ac:dyDescent="0.25">
      <c r="B421">
        <v>395</v>
      </c>
      <c r="C421" t="s">
        <v>593</v>
      </c>
      <c r="D421" s="31">
        <v>132650</v>
      </c>
      <c r="E421" s="31" t="s">
        <v>19</v>
      </c>
    </row>
    <row r="422" spans="2:5" x14ac:dyDescent="0.25">
      <c r="B422">
        <v>396</v>
      </c>
      <c r="C422" t="s">
        <v>594</v>
      </c>
      <c r="D422" s="31">
        <v>17710</v>
      </c>
      <c r="E422" s="31" t="s">
        <v>17</v>
      </c>
    </row>
    <row r="423" spans="2:5" x14ac:dyDescent="0.25">
      <c r="B423">
        <v>397</v>
      </c>
      <c r="C423" t="s">
        <v>595</v>
      </c>
      <c r="D423" s="31">
        <v>38551</v>
      </c>
      <c r="E423" s="31" t="s">
        <v>17</v>
      </c>
    </row>
    <row r="424" spans="2:5" x14ac:dyDescent="0.25">
      <c r="B424">
        <v>398</v>
      </c>
      <c r="C424" t="s">
        <v>596</v>
      </c>
      <c r="D424" s="31">
        <v>18535</v>
      </c>
      <c r="E424" s="31" t="s">
        <v>17</v>
      </c>
    </row>
    <row r="425" spans="2:5" x14ac:dyDescent="0.25">
      <c r="B425">
        <v>399</v>
      </c>
      <c r="C425" t="s">
        <v>597</v>
      </c>
      <c r="D425" s="31">
        <v>46935</v>
      </c>
      <c r="E425" s="31" t="s">
        <v>30</v>
      </c>
    </row>
    <row r="426" spans="2:5" x14ac:dyDescent="0.25">
      <c r="B426">
        <v>400</v>
      </c>
      <c r="C426" t="s">
        <v>598</v>
      </c>
      <c r="D426" s="31">
        <v>21108</v>
      </c>
      <c r="E426" s="31" t="s">
        <v>30</v>
      </c>
    </row>
    <row r="427" spans="2:5" x14ac:dyDescent="0.25">
      <c r="B427">
        <v>401</v>
      </c>
      <c r="C427" t="s">
        <v>599</v>
      </c>
      <c r="D427" s="31">
        <v>24292</v>
      </c>
      <c r="E427" s="31" t="s">
        <v>30</v>
      </c>
    </row>
    <row r="428" spans="2:5" x14ac:dyDescent="0.25">
      <c r="B428">
        <v>402</v>
      </c>
      <c r="C428" t="s">
        <v>600</v>
      </c>
      <c r="D428" s="31">
        <v>63774</v>
      </c>
      <c r="E428" s="31" t="s">
        <v>30</v>
      </c>
    </row>
    <row r="429" spans="2:5" x14ac:dyDescent="0.25">
      <c r="B429">
        <v>403</v>
      </c>
      <c r="C429" t="s">
        <v>601</v>
      </c>
      <c r="D429" s="31">
        <v>77318</v>
      </c>
      <c r="E429" s="31" t="s">
        <v>30</v>
      </c>
    </row>
    <row r="430" spans="2:5" x14ac:dyDescent="0.25">
      <c r="B430">
        <v>404</v>
      </c>
      <c r="C430" t="s">
        <v>602</v>
      </c>
      <c r="D430" s="31">
        <v>57114</v>
      </c>
      <c r="E430" s="31" t="s">
        <v>30</v>
      </c>
    </row>
    <row r="431" spans="2:5" x14ac:dyDescent="0.25">
      <c r="B431">
        <v>405</v>
      </c>
      <c r="C431" t="s">
        <v>603</v>
      </c>
      <c r="D431" s="31">
        <v>77173</v>
      </c>
      <c r="E431" s="31" t="s">
        <v>30</v>
      </c>
    </row>
    <row r="432" spans="2:5" x14ac:dyDescent="0.25">
      <c r="B432">
        <v>406</v>
      </c>
      <c r="C432" t="s">
        <v>604</v>
      </c>
      <c r="D432" s="31">
        <v>18860</v>
      </c>
      <c r="E432" s="31" t="s">
        <v>32</v>
      </c>
    </row>
    <row r="433" spans="2:5" x14ac:dyDescent="0.25">
      <c r="B433">
        <v>407</v>
      </c>
      <c r="C433" t="s">
        <v>605</v>
      </c>
      <c r="D433" s="31">
        <v>644225</v>
      </c>
      <c r="E433" s="31" t="s">
        <v>28</v>
      </c>
    </row>
    <row r="434" spans="2:5" x14ac:dyDescent="0.25">
      <c r="B434">
        <v>408</v>
      </c>
      <c r="C434" t="s">
        <v>606</v>
      </c>
      <c r="D434" s="31">
        <v>476660</v>
      </c>
      <c r="E434" s="31" t="s">
        <v>28</v>
      </c>
    </row>
    <row r="435" spans="2:5" x14ac:dyDescent="0.25">
      <c r="B435">
        <v>409</v>
      </c>
      <c r="C435" t="s">
        <v>607</v>
      </c>
      <c r="D435" s="31">
        <v>48488</v>
      </c>
      <c r="E435" s="31" t="s">
        <v>28</v>
      </c>
    </row>
    <row r="436" spans="2:5" x14ac:dyDescent="0.25">
      <c r="B436">
        <v>410</v>
      </c>
      <c r="C436" t="s">
        <v>608</v>
      </c>
      <c r="D436" s="31">
        <v>12893</v>
      </c>
      <c r="E436" s="31" t="s">
        <v>28</v>
      </c>
    </row>
    <row r="437" spans="2:5" x14ac:dyDescent="0.25">
      <c r="B437">
        <v>411</v>
      </c>
      <c r="C437" t="s">
        <v>609</v>
      </c>
      <c r="D437" s="31">
        <v>18987</v>
      </c>
      <c r="E437" s="31" t="s">
        <v>28</v>
      </c>
    </row>
    <row r="438" spans="2:5" x14ac:dyDescent="0.25">
      <c r="B438">
        <v>412</v>
      </c>
      <c r="C438" t="s">
        <v>610</v>
      </c>
      <c r="D438" s="31">
        <v>950068</v>
      </c>
      <c r="E438" s="31" t="s">
        <v>28</v>
      </c>
    </row>
    <row r="439" spans="2:5" x14ac:dyDescent="0.25">
      <c r="B439">
        <v>413</v>
      </c>
      <c r="C439" t="s">
        <v>611</v>
      </c>
      <c r="D439" s="31">
        <v>302476</v>
      </c>
      <c r="E439" s="31" t="s">
        <v>28</v>
      </c>
    </row>
    <row r="440" spans="2:5" x14ac:dyDescent="0.25">
      <c r="B440">
        <v>414</v>
      </c>
      <c r="C440" t="s">
        <v>612</v>
      </c>
      <c r="D440" s="31">
        <v>906283</v>
      </c>
      <c r="E440" s="31" t="s">
        <v>28</v>
      </c>
    </row>
    <row r="441" spans="2:5" x14ac:dyDescent="0.25">
      <c r="B441">
        <v>415</v>
      </c>
      <c r="C441" t="s">
        <v>613</v>
      </c>
      <c r="D441" s="31">
        <v>8234</v>
      </c>
      <c r="E441" s="31" t="s">
        <v>28</v>
      </c>
    </row>
    <row r="442" spans="2:5" x14ac:dyDescent="0.25">
      <c r="B442">
        <v>416</v>
      </c>
      <c r="C442" t="s">
        <v>614</v>
      </c>
      <c r="D442" s="31">
        <v>48429</v>
      </c>
      <c r="E442" s="31" t="s">
        <v>28</v>
      </c>
    </row>
    <row r="443" spans="2:5" x14ac:dyDescent="0.25">
      <c r="B443">
        <v>417</v>
      </c>
      <c r="C443" t="s">
        <v>615</v>
      </c>
      <c r="D443" s="31">
        <v>236546</v>
      </c>
      <c r="E443" s="31" t="s">
        <v>28</v>
      </c>
    </row>
    <row r="444" spans="2:5" x14ac:dyDescent="0.25">
      <c r="E444" s="31"/>
    </row>
    <row r="445" spans="2:5" x14ac:dyDescent="0.25">
      <c r="E445" s="31"/>
    </row>
    <row r="446" spans="2:5" x14ac:dyDescent="0.25">
      <c r="E446" s="31"/>
    </row>
    <row r="447" spans="2:5" x14ac:dyDescent="0.25">
      <c r="E447" s="31"/>
    </row>
    <row r="448" spans="2:5" x14ac:dyDescent="0.25">
      <c r="E448" s="31"/>
    </row>
    <row r="449" spans="5:5" x14ac:dyDescent="0.25">
      <c r="E449" s="31"/>
    </row>
    <row r="450" spans="5:5" x14ac:dyDescent="0.25">
      <c r="E450" s="31"/>
    </row>
    <row r="451" spans="5:5" x14ac:dyDescent="0.25">
      <c r="E451" s="31"/>
    </row>
    <row r="452" spans="5:5" x14ac:dyDescent="0.25">
      <c r="E452" s="31"/>
    </row>
    <row r="453" spans="5:5" x14ac:dyDescent="0.25">
      <c r="E453" s="31"/>
    </row>
    <row r="454" spans="5:5" x14ac:dyDescent="0.25">
      <c r="E454" s="31"/>
    </row>
    <row r="455" spans="5:5" x14ac:dyDescent="0.25">
      <c r="E455" s="31"/>
    </row>
  </sheetData>
  <phoneticPr fontId="6" type="noConversion"/>
  <hyperlinks>
    <hyperlink ref="B8" r:id="rId1" xr:uid="{CC3E5557-91CD-4279-B824-0FAA6DA56FC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7"/>
  <sheetViews>
    <sheetView workbookViewId="0">
      <selection activeCell="T2" sqref="T2"/>
    </sheetView>
  </sheetViews>
  <sheetFormatPr defaultRowHeight="15" x14ac:dyDescent="0.25"/>
  <cols>
    <col min="1" max="1" width="20.140625" customWidth="1"/>
    <col min="2" max="26" width="10.140625" customWidth="1"/>
    <col min="27" max="27" width="13.28515625" customWidth="1"/>
    <col min="28" max="43" width="10.140625" customWidth="1"/>
  </cols>
  <sheetData>
    <row r="1" spans="1:43" s="4" customFormat="1" x14ac:dyDescent="0.25">
      <c r="A1" s="45" t="s">
        <v>33</v>
      </c>
      <c r="B1" s="4" t="s">
        <v>2</v>
      </c>
      <c r="C1" s="42" t="s">
        <v>57</v>
      </c>
      <c r="D1" s="43" t="s">
        <v>58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2" t="s">
        <v>36</v>
      </c>
      <c r="M1" s="43" t="s">
        <v>37</v>
      </c>
      <c r="N1" s="4" t="s">
        <v>10</v>
      </c>
      <c r="O1" s="42" t="s">
        <v>616</v>
      </c>
      <c r="P1" s="43" t="s">
        <v>617</v>
      </c>
      <c r="Q1" s="42" t="s">
        <v>618</v>
      </c>
      <c r="R1" s="43" t="s">
        <v>619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2" t="s">
        <v>620</v>
      </c>
      <c r="AA1" s="46" t="s">
        <v>621</v>
      </c>
      <c r="AB1" s="43" t="s">
        <v>622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</row>
    <row r="2" spans="1:43" ht="15.75" thickBot="1" x14ac:dyDescent="0.3">
      <c r="A2" t="s">
        <v>34</v>
      </c>
      <c r="B2">
        <f>Data!K29*10^6*About!$A$20</f>
        <v>175025919444.95697</v>
      </c>
      <c r="C2" s="39">
        <f>Data!D9*About!$A$20</f>
        <v>14453150608.091772</v>
      </c>
      <c r="D2" s="44">
        <f>Data!K33*10^6*About!$A$20</f>
        <v>202688704668.41345</v>
      </c>
      <c r="E2" s="47">
        <f>(Data!F9-Data!D9)*About!$A$20</f>
        <v>37437448897.388535</v>
      </c>
      <c r="F2">
        <f>Data!K35*10^6*About!$A$20</f>
        <v>28365200346.901867</v>
      </c>
      <c r="G2">
        <f>Data!K52*10^6*About!$A$20</f>
        <v>273319976912.5733</v>
      </c>
      <c r="H2">
        <f>SUM(Data!K53:K54)*10^6*About!$A$20</f>
        <v>22029060065.689926</v>
      </c>
      <c r="I2">
        <f>Data!K40*10^6*About!$A$20</f>
        <v>52372715555.227509</v>
      </c>
      <c r="J2">
        <f>SUM(Data!K55:K56)*10^6*About!$A$20</f>
        <v>84057653481.935257</v>
      </c>
      <c r="K2">
        <f>Data!K57*10^6*About!$A$20</f>
        <v>109589468819.42648</v>
      </c>
      <c r="L2" s="39">
        <f>Data!G9*About!$A$20</f>
        <v>245454808511.91797</v>
      </c>
      <c r="M2" s="39">
        <f>Data!H9*About!$A$20</f>
        <v>127014155735.04659</v>
      </c>
      <c r="N2">
        <f>Data!K59*10^6*About!$A$20</f>
        <v>72111512558.585815</v>
      </c>
      <c r="O2" s="39">
        <f>Data!J9*About!$A$20</f>
        <v>12365003749.993368</v>
      </c>
      <c r="P2" s="40">
        <f>Data!K9*About!$A$20</f>
        <v>47136928751.759583</v>
      </c>
      <c r="Q2" s="39">
        <f>Data!M9*About!$A$20</f>
        <v>35229071654.495766</v>
      </c>
      <c r="R2" s="40">
        <f>Data!N9*About!$A$20</f>
        <v>30086214480.500706</v>
      </c>
      <c r="S2" s="7">
        <f>Data!K44*(SUM(Data!D98:D117)/SUM(Data!D98:D145)*10^6*About!$A$20)</f>
        <v>71069405878.446579</v>
      </c>
      <c r="T2" s="7">
        <f>(Data!K45+(Data!K46*(SUM(Data!D155:D165)/SUM(Data!D155:D182))))*10^6*About!$A$20</f>
        <v>316646953318.95026</v>
      </c>
      <c r="U2" s="7">
        <f>Data!K46*(SUM(Data!D165:D182)/SUM(Data!D155:D182))*10^6*About!$A$20</f>
        <v>24035341219.481464</v>
      </c>
      <c r="V2" s="7">
        <f>Data!K44*(SUM(Data!D117:D145)/SUM(Data!D98:D145))*10^6*About!$A$20</f>
        <v>79871632616.31076</v>
      </c>
      <c r="W2">
        <f>Data!K47*10^6*About!$A$20</f>
        <v>134456150415.17509</v>
      </c>
      <c r="X2">
        <f>Data!K48*10^6*About!$A$20</f>
        <v>132875928213.45534</v>
      </c>
      <c r="Y2" s="7">
        <f>SUM(Data!K49:K50)+(Data!K114*(SUM(Data!D422:D424)/SUM(Data!D421:D432)))*10^6*About!$A$20</f>
        <v>50127717148.414276</v>
      </c>
      <c r="Z2" s="39">
        <f>Data!P9*About!$A$20</f>
        <v>210960580231.93298</v>
      </c>
      <c r="AA2" s="39">
        <f>Data!Q9*About!$A$20</f>
        <v>49742005919.01532</v>
      </c>
      <c r="AB2" s="39">
        <f>Data!R9*About!$A$20</f>
        <v>59947799441.552666</v>
      </c>
      <c r="AC2">
        <f>Data!K37*10^6*About!$A$20</f>
        <v>800959135631.25061</v>
      </c>
      <c r="AD2" s="7">
        <f>(SUM(Data!K60,Data!K62:K65)+(Data!K114*(SUM(Data!D421)/SUM(Data!D421:D432))))*10^6*About!$A$20</f>
        <v>2491536724471.8506</v>
      </c>
      <c r="AE2">
        <f>SUM(Data!K67:K74)*10^6*About!$A$20</f>
        <v>583145204945.19678</v>
      </c>
      <c r="AF2">
        <f>Data!K111*10^6*About!$A$20</f>
        <v>581638698202.75293</v>
      </c>
      <c r="AG2" s="7">
        <f>(SUM(Data!K76:K77)+(Data!K78*(SUM(Data!D346:D347)/SUM(Data!D346:D350))))*10^6*About!$A$20</f>
        <v>503819701830.63599</v>
      </c>
      <c r="AH2" s="7">
        <f>(Data!K78*(SUM(Data!D348:D350)/SUM(Data!D346:D350)))*10^6*About!$A$20</f>
        <v>315297161298.12354</v>
      </c>
      <c r="AI2">
        <f>Data!K94*10^6*About!$A$20</f>
        <v>359750929261.54181</v>
      </c>
      <c r="AJ2">
        <f>Data!K80*10^6*About!$A$20</f>
        <v>4139628878909.1035</v>
      </c>
      <c r="AK2">
        <f>Data!K86*10^6*About!$A$20</f>
        <v>2479769409351.5884</v>
      </c>
      <c r="AL2">
        <f>SUM(Data!K93,Data!K95:K98)*10^6*About!$A$20</f>
        <v>2790233504697.9365</v>
      </c>
      <c r="AM2">
        <f>Data!K115*10^6*About!$A$20</f>
        <v>2383364840092.999</v>
      </c>
      <c r="AN2">
        <f>Data!K101*10^6*About!$A$20</f>
        <v>228539953662.76706</v>
      </c>
      <c r="AO2">
        <f>(Data!K102+(Data!K114*(SUM(Data!D425:D431)/SUM(Data!D421:D432)))*10^6*About!$A$20)</f>
        <v>246440246926.88205</v>
      </c>
      <c r="AP2">
        <f>Data!K108*10^6*About!$A$20</f>
        <v>185571466642.06366</v>
      </c>
      <c r="AQ2">
        <f>(Data!K114*(Data!D432/SUM(Data!D421:D432)))*10^6*About!$A$20</f>
        <v>12639797014.323402</v>
      </c>
    </row>
    <row r="4" spans="1:43" x14ac:dyDescent="0.25">
      <c r="B4">
        <f>SUM(B2:AQ2)/About!A20</f>
        <v>24549397830973.781</v>
      </c>
    </row>
    <row r="5" spans="1:43" x14ac:dyDescent="0.25">
      <c r="C5" s="52"/>
      <c r="O5" s="9">
        <f>SUM(Q2:R2)/About!A20</f>
        <v>77085999999.999985</v>
      </c>
    </row>
    <row r="7" spans="1:43" x14ac:dyDescent="0.25">
      <c r="Z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cp:lastPrinted>2023-08-29T15:05:06Z</cp:lastPrinted>
  <dcterms:created xsi:type="dcterms:W3CDTF">2019-12-02T22:49:06Z</dcterms:created>
  <dcterms:modified xsi:type="dcterms:W3CDTF">2023-11-15T20:14:44Z</dcterms:modified>
</cp:coreProperties>
</file>