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defaultThemeVersion="124226"/>
  <mc:AlternateContent xmlns:mc="http://schemas.openxmlformats.org/markup-compatibility/2006">
    <mc:Choice Requires="x15">
      <x15ac:absPath xmlns:x15ac="http://schemas.microsoft.com/office/spreadsheetml/2010/11/ac" url="C:\Users\mmahajan\Documents\eps-us\InputData\bldgs\BDEQ\"/>
    </mc:Choice>
  </mc:AlternateContent>
  <xr:revisionPtr revIDLastSave="0" documentId="13_ncr:1_{FDDE8FD1-C360-4181-BF0D-C4453D7EFA66}" xr6:coauthVersionLast="47" xr6:coauthVersionMax="47" xr10:uidLastSave="{00000000-0000-0000-0000-000000000000}"/>
  <bookViews>
    <workbookView xWindow="-120" yWindow="-120" windowWidth="29040" windowHeight="17640" tabRatio="905" xr2:uid="{EAFC2935-000E-413A-B5D2-814429F7674A}"/>
  </bookViews>
  <sheets>
    <sheet name="About" sheetId="1" r:id="rId1"/>
    <sheet name="AEO21_Table_21._Residential_Sec" sheetId="14" r:id="rId2"/>
    <sheet name="AEO22_Table_21._Residential_Sec" sheetId="17" r:id="rId3"/>
    <sheet name="AEO21_Table_22._Comm_Sector_Ene" sheetId="15" r:id="rId4"/>
    <sheet name="AEO22_Table_22._Comm_Sector_Ene" sheetId="16" r:id="rId5"/>
    <sheet name="RECS HC2.1" sheetId="8" r:id="rId6"/>
    <sheet name="Inflation Reduction Act" sheetId="18" r:id="rId7"/>
    <sheet name="Calculations" sheetId="13" r:id="rId8"/>
    <sheet name="BDEQ-BEOfDS-urban-residential" sheetId="4" r:id="rId9"/>
    <sheet name="BDEQ-BEOfDS-rural-residential" sheetId="9" r:id="rId10"/>
    <sheet name="BDEQ-BEOfDS-commercial" sheetId="5" r:id="rId11"/>
    <sheet name="BDEQ-BDESC-urban-residential" sheetId="6" r:id="rId12"/>
    <sheet name="BDEQ-BDESC-rural-residential" sheetId="10" r:id="rId13"/>
    <sheet name="BDEQ-BDESC-commercial" sheetId="7" r:id="rId14"/>
  </sheets>
  <definedNames>
    <definedName name="billion_kw_to_MW">About!$B$36</definedName>
    <definedName name="gigwatt_to_megawatt">About!$B$37</definedName>
    <definedName name="Percent_rural">About!$A$34</definedName>
    <definedName name="Percent_Urban">About!$A$33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8" i="18" l="1"/>
  <c r="B36" i="18"/>
  <c r="B38" i="18" l="1"/>
  <c r="T48" i="18" l="1"/>
  <c r="AB48" i="18"/>
  <c r="L48" i="18"/>
  <c r="J48" i="18"/>
  <c r="R48" i="18"/>
  <c r="D48" i="18"/>
  <c r="F48" i="18"/>
  <c r="G48" i="18"/>
  <c r="Z48" i="18"/>
  <c r="H48" i="18"/>
  <c r="S48" i="18"/>
  <c r="U48" i="18"/>
  <c r="AC48" i="18"/>
  <c r="C48" i="18"/>
  <c r="K48" i="18"/>
  <c r="V48" i="18"/>
  <c r="B49" i="18"/>
  <c r="M48" i="18"/>
  <c r="O48" i="18"/>
  <c r="W48" i="18"/>
  <c r="Q48" i="18"/>
  <c r="E48" i="18"/>
  <c r="X48" i="18"/>
  <c r="P48" i="18"/>
  <c r="Y48" i="18"/>
  <c r="N48" i="18"/>
  <c r="AA48" i="18"/>
  <c r="I48" i="18"/>
  <c r="C49" i="18" l="1"/>
  <c r="D49" i="18" l="1"/>
  <c r="AI92" i="13"/>
  <c r="BD92" i="13" s="1"/>
  <c r="AD92" i="13"/>
  <c r="BC92" i="13" s="1"/>
  <c r="Y92" i="13"/>
  <c r="BB92" i="13" s="1"/>
  <c r="T92" i="13"/>
  <c r="BA92" i="13" s="1"/>
  <c r="O92" i="13"/>
  <c r="AZ92" i="13" s="1"/>
  <c r="J92" i="13"/>
  <c r="AY92" i="13" s="1"/>
  <c r="AI88" i="13"/>
  <c r="BD88" i="13" s="1"/>
  <c r="AD88" i="13"/>
  <c r="BC88" i="13" s="1"/>
  <c r="Y88" i="13"/>
  <c r="BB88" i="13" s="1"/>
  <c r="T88" i="13"/>
  <c r="BA88" i="13" s="1"/>
  <c r="O88" i="13"/>
  <c r="AZ88" i="13" s="1"/>
  <c r="J88" i="13"/>
  <c r="AY88" i="13" s="1"/>
  <c r="AI87" i="13"/>
  <c r="BD87" i="13" s="1"/>
  <c r="AD87" i="13"/>
  <c r="BC87" i="13" s="1"/>
  <c r="Y87" i="13"/>
  <c r="BB87" i="13" s="1"/>
  <c r="T87" i="13"/>
  <c r="BA87" i="13" s="1"/>
  <c r="O87" i="13"/>
  <c r="AZ87" i="13" s="1"/>
  <c r="J87" i="13"/>
  <c r="AY87" i="13" s="1"/>
  <c r="AI84" i="13"/>
  <c r="BD84" i="13" s="1"/>
  <c r="AD84" i="13"/>
  <c r="BC84" i="13" s="1"/>
  <c r="Y84" i="13"/>
  <c r="BB84" i="13" s="1"/>
  <c r="T84" i="13"/>
  <c r="BA84" i="13" s="1"/>
  <c r="O84" i="13"/>
  <c r="AZ84" i="13" s="1"/>
  <c r="J84" i="13"/>
  <c r="AY84" i="13" s="1"/>
  <c r="BD85" i="13"/>
  <c r="BD86" i="13"/>
  <c r="BD89" i="13"/>
  <c r="BD90" i="13"/>
  <c r="BD91" i="13"/>
  <c r="BC85" i="13"/>
  <c r="BC86" i="13"/>
  <c r="BC89" i="13"/>
  <c r="BC90" i="13"/>
  <c r="BC91" i="13"/>
  <c r="BB85" i="13"/>
  <c r="BB86" i="13"/>
  <c r="BB89" i="13"/>
  <c r="BB90" i="13"/>
  <c r="BB91" i="13"/>
  <c r="BA85" i="13"/>
  <c r="BA86" i="13"/>
  <c r="BA89" i="13"/>
  <c r="BA90" i="13"/>
  <c r="BA91" i="13"/>
  <c r="AZ85" i="13"/>
  <c r="AZ86" i="13"/>
  <c r="AZ89" i="13"/>
  <c r="AZ90" i="13"/>
  <c r="AZ91" i="13"/>
  <c r="AY85" i="13"/>
  <c r="AY86" i="13"/>
  <c r="AY89" i="13"/>
  <c r="AY90" i="13"/>
  <c r="AY91" i="13"/>
  <c r="AY93" i="13"/>
  <c r="E92" i="13"/>
  <c r="AX92" i="13" s="1"/>
  <c r="E88" i="13"/>
  <c r="AX88" i="13" s="1"/>
  <c r="E87" i="13"/>
  <c r="AX87" i="13" s="1"/>
  <c r="E84" i="13"/>
  <c r="AX84" i="13" s="1"/>
  <c r="E49" i="18" l="1"/>
  <c r="AA87" i="13"/>
  <c r="Y7" i="7" s="1"/>
  <c r="S87" i="13"/>
  <c r="Q7" i="7" s="1"/>
  <c r="H88" i="13"/>
  <c r="F8" i="7" s="1"/>
  <c r="W88" i="13"/>
  <c r="U8" i="7" s="1"/>
  <c r="AF88" i="13"/>
  <c r="AD8" i="7" s="1"/>
  <c r="N88" i="13"/>
  <c r="L8" i="7" s="1"/>
  <c r="K88" i="13"/>
  <c r="I8" i="7" s="1"/>
  <c r="AC87" i="13"/>
  <c r="AA7" i="7" s="1"/>
  <c r="AB87" i="13"/>
  <c r="Z7" i="7" s="1"/>
  <c r="X92" i="13"/>
  <c r="V12" i="7" s="1"/>
  <c r="P92" i="13"/>
  <c r="N12" i="7" s="1"/>
  <c r="L88" i="13"/>
  <c r="J8" i="7" s="1"/>
  <c r="M88" i="13"/>
  <c r="K8" i="7" s="1"/>
  <c r="R88" i="13"/>
  <c r="P8" i="7" s="1"/>
  <c r="I88" i="13"/>
  <c r="G8" i="7" s="1"/>
  <c r="F88" i="13"/>
  <c r="D8" i="7" s="1"/>
  <c r="I92" i="13"/>
  <c r="G12" i="7" s="1"/>
  <c r="P87" i="13"/>
  <c r="N7" i="7" s="1"/>
  <c r="W92" i="13"/>
  <c r="U12" i="7" s="1"/>
  <c r="Q87" i="13"/>
  <c r="O7" i="7" s="1"/>
  <c r="X88" i="13"/>
  <c r="V8" i="7" s="1"/>
  <c r="AB92" i="13"/>
  <c r="Z12" i="7" s="1"/>
  <c r="Z87" i="13"/>
  <c r="X7" i="7" s="1"/>
  <c r="AG87" i="13"/>
  <c r="AE7" i="7" s="1"/>
  <c r="AH87" i="13"/>
  <c r="AF7" i="7" s="1"/>
  <c r="AH92" i="13"/>
  <c r="AF12" i="7" s="1"/>
  <c r="R87" i="13"/>
  <c r="P7" i="7" s="1"/>
  <c r="P88" i="13"/>
  <c r="N8" i="7" s="1"/>
  <c r="AC92" i="13"/>
  <c r="AA12" i="7" s="1"/>
  <c r="V88" i="13"/>
  <c r="T8" i="7" s="1"/>
  <c r="G88" i="13"/>
  <c r="E8" i="7" s="1"/>
  <c r="Q88" i="13"/>
  <c r="O8" i="7" s="1"/>
  <c r="S92" i="13"/>
  <c r="Q12" i="7" s="1"/>
  <c r="AE87" i="13"/>
  <c r="AC7" i="7" s="1"/>
  <c r="AE92" i="13"/>
  <c r="AC12" i="7" s="1"/>
  <c r="U87" i="13"/>
  <c r="S7" i="7" s="1"/>
  <c r="U92" i="13"/>
  <c r="S12" i="7" s="1"/>
  <c r="X87" i="13"/>
  <c r="V7" i="7" s="1"/>
  <c r="AF87" i="13"/>
  <c r="AD7" i="7" s="1"/>
  <c r="AF92" i="13"/>
  <c r="AD12" i="7" s="1"/>
  <c r="V87" i="13"/>
  <c r="T7" i="7" s="1"/>
  <c r="V92" i="13"/>
  <c r="T12" i="7" s="1"/>
  <c r="S88" i="13"/>
  <c r="Q8" i="7" s="1"/>
  <c r="Z92" i="13"/>
  <c r="X12" i="7" s="1"/>
  <c r="AG92" i="13"/>
  <c r="AE12" i="7" s="1"/>
  <c r="W87" i="13"/>
  <c r="U7" i="7" s="1"/>
  <c r="AE88" i="13"/>
  <c r="AC8" i="7" s="1"/>
  <c r="U88" i="13"/>
  <c r="S8" i="7" s="1"/>
  <c r="AA92" i="13"/>
  <c r="Y12" i="7" s="1"/>
  <c r="AH88" i="13"/>
  <c r="AF8" i="7" s="1"/>
  <c r="AG88" i="13"/>
  <c r="AE8" i="7" s="1"/>
  <c r="Q92" i="13"/>
  <c r="O12" i="7" s="1"/>
  <c r="H92" i="13"/>
  <c r="F12" i="7" s="1"/>
  <c r="R92" i="13"/>
  <c r="P12" i="7" s="1"/>
  <c r="K92" i="13"/>
  <c r="I12" i="7" s="1"/>
  <c r="F92" i="13"/>
  <c r="D12" i="7" s="1"/>
  <c r="M92" i="13"/>
  <c r="K12" i="7" s="1"/>
  <c r="G92" i="13"/>
  <c r="E12" i="7" s="1"/>
  <c r="N92" i="13"/>
  <c r="L12" i="7" s="1"/>
  <c r="L92" i="13"/>
  <c r="J12" i="7" s="1"/>
  <c r="AA88" i="13"/>
  <c r="Y8" i="7" s="1"/>
  <c r="Z88" i="13"/>
  <c r="X8" i="7" s="1"/>
  <c r="AB88" i="13"/>
  <c r="Z8" i="7" s="1"/>
  <c r="AC88" i="13"/>
  <c r="AA8" i="7" s="1"/>
  <c r="I87" i="13"/>
  <c r="G7" i="7" s="1"/>
  <c r="K87" i="13"/>
  <c r="I7" i="7" s="1"/>
  <c r="L87" i="13"/>
  <c r="J7" i="7" s="1"/>
  <c r="F87" i="13"/>
  <c r="D7" i="7" s="1"/>
  <c r="M87" i="13"/>
  <c r="K7" i="7" s="1"/>
  <c r="N87" i="13"/>
  <c r="L7" i="7" s="1"/>
  <c r="G87" i="13"/>
  <c r="E7" i="7" s="1"/>
  <c r="H87" i="13"/>
  <c r="F7" i="7" s="1"/>
  <c r="C4" i="7"/>
  <c r="H7" i="7"/>
  <c r="R12" i="7"/>
  <c r="AB8" i="7"/>
  <c r="C12" i="7"/>
  <c r="C2" i="7"/>
  <c r="D2" i="7"/>
  <c r="E2" i="7"/>
  <c r="F2" i="7"/>
  <c r="G2" i="7"/>
  <c r="H2" i="7"/>
  <c r="I2" i="7"/>
  <c r="J2" i="7"/>
  <c r="K2" i="7"/>
  <c r="L2" i="7"/>
  <c r="M2" i="7"/>
  <c r="N2" i="7"/>
  <c r="O2" i="7"/>
  <c r="P2" i="7"/>
  <c r="Q2" i="7"/>
  <c r="R2" i="7"/>
  <c r="S2" i="7"/>
  <c r="T2" i="7"/>
  <c r="U2" i="7"/>
  <c r="V2" i="7"/>
  <c r="W2" i="7"/>
  <c r="X2" i="7"/>
  <c r="Y2" i="7"/>
  <c r="Z2" i="7"/>
  <c r="AA2" i="7"/>
  <c r="AB2" i="7"/>
  <c r="AC2" i="7"/>
  <c r="AD2" i="7"/>
  <c r="AE2" i="7"/>
  <c r="AF2" i="7"/>
  <c r="AG2" i="7"/>
  <c r="H4" i="7"/>
  <c r="M4" i="7"/>
  <c r="R4" i="7"/>
  <c r="W4" i="7"/>
  <c r="AB4" i="7"/>
  <c r="AG4" i="7"/>
  <c r="C5" i="7"/>
  <c r="D5" i="7"/>
  <c r="E5" i="7"/>
  <c r="F5" i="7"/>
  <c r="G5" i="7"/>
  <c r="H5" i="7"/>
  <c r="I5" i="7"/>
  <c r="J5" i="7"/>
  <c r="K5" i="7"/>
  <c r="L5" i="7"/>
  <c r="M5" i="7"/>
  <c r="N5" i="7"/>
  <c r="O5" i="7"/>
  <c r="P5" i="7"/>
  <c r="Q5" i="7"/>
  <c r="R5" i="7"/>
  <c r="S5" i="7"/>
  <c r="T5" i="7"/>
  <c r="U5" i="7"/>
  <c r="V5" i="7"/>
  <c r="W5" i="7"/>
  <c r="X5" i="7"/>
  <c r="Y5" i="7"/>
  <c r="Z5" i="7"/>
  <c r="AA5" i="7"/>
  <c r="AB5" i="7"/>
  <c r="AC5" i="7"/>
  <c r="AD5" i="7"/>
  <c r="AE5" i="7"/>
  <c r="AF5" i="7"/>
  <c r="AG5" i="7"/>
  <c r="C6" i="7"/>
  <c r="D6" i="7"/>
  <c r="E6" i="7"/>
  <c r="F6" i="7"/>
  <c r="G6" i="7"/>
  <c r="H6" i="7"/>
  <c r="I6" i="7"/>
  <c r="J6" i="7"/>
  <c r="K6" i="7"/>
  <c r="L6" i="7"/>
  <c r="M6" i="7"/>
  <c r="N6" i="7"/>
  <c r="O6" i="7"/>
  <c r="P6" i="7"/>
  <c r="Q6" i="7"/>
  <c r="R6" i="7"/>
  <c r="S6" i="7"/>
  <c r="T6" i="7"/>
  <c r="U6" i="7"/>
  <c r="V6" i="7"/>
  <c r="W6" i="7"/>
  <c r="X6" i="7"/>
  <c r="Y6" i="7"/>
  <c r="Z6" i="7"/>
  <c r="AA6" i="7"/>
  <c r="AB6" i="7"/>
  <c r="AC6" i="7"/>
  <c r="AD6" i="7"/>
  <c r="AE6" i="7"/>
  <c r="AF6" i="7"/>
  <c r="AG6" i="7"/>
  <c r="C7" i="7"/>
  <c r="M7" i="7"/>
  <c r="R7" i="7"/>
  <c r="W7" i="7"/>
  <c r="AB7" i="7"/>
  <c r="C8" i="7"/>
  <c r="H8" i="7"/>
  <c r="M8" i="7"/>
  <c r="R8" i="7"/>
  <c r="W8" i="7"/>
  <c r="C9" i="7"/>
  <c r="D9" i="7"/>
  <c r="E9" i="7"/>
  <c r="F9" i="7"/>
  <c r="G9" i="7"/>
  <c r="H9" i="7"/>
  <c r="I9" i="7"/>
  <c r="J9" i="7"/>
  <c r="K9" i="7"/>
  <c r="L9" i="7"/>
  <c r="M9" i="7"/>
  <c r="N9" i="7"/>
  <c r="O9" i="7"/>
  <c r="P9" i="7"/>
  <c r="Q9" i="7"/>
  <c r="R9" i="7"/>
  <c r="S9" i="7"/>
  <c r="T9" i="7"/>
  <c r="U9" i="7"/>
  <c r="V9" i="7"/>
  <c r="W9" i="7"/>
  <c r="X9" i="7"/>
  <c r="Y9" i="7"/>
  <c r="Z9" i="7"/>
  <c r="AA9" i="7"/>
  <c r="AB9" i="7"/>
  <c r="AC9" i="7"/>
  <c r="AD9" i="7"/>
  <c r="AE9" i="7"/>
  <c r="AF9" i="7"/>
  <c r="AG9" i="7"/>
  <c r="C10" i="7"/>
  <c r="D10" i="7"/>
  <c r="E10" i="7"/>
  <c r="F10" i="7"/>
  <c r="G10" i="7"/>
  <c r="H10" i="7"/>
  <c r="I10" i="7"/>
  <c r="J10" i="7"/>
  <c r="K10" i="7"/>
  <c r="L10" i="7"/>
  <c r="M10" i="7"/>
  <c r="N10" i="7"/>
  <c r="O10" i="7"/>
  <c r="P10" i="7"/>
  <c r="Q10" i="7"/>
  <c r="R10" i="7"/>
  <c r="S10" i="7"/>
  <c r="T10" i="7"/>
  <c r="U10" i="7"/>
  <c r="V10" i="7"/>
  <c r="W10" i="7"/>
  <c r="X10" i="7"/>
  <c r="Y10" i="7"/>
  <c r="Z10" i="7"/>
  <c r="AA10" i="7"/>
  <c r="AB10" i="7"/>
  <c r="AC10" i="7"/>
  <c r="AD10" i="7"/>
  <c r="AE10" i="7"/>
  <c r="AF10" i="7"/>
  <c r="AG10" i="7"/>
  <c r="C11" i="7"/>
  <c r="D11" i="7"/>
  <c r="E11" i="7"/>
  <c r="F11" i="7"/>
  <c r="G11" i="7"/>
  <c r="H11" i="7"/>
  <c r="I11" i="7"/>
  <c r="J11" i="7"/>
  <c r="K11" i="7"/>
  <c r="L11" i="7"/>
  <c r="M11" i="7"/>
  <c r="N11" i="7"/>
  <c r="O11" i="7"/>
  <c r="P11" i="7"/>
  <c r="Q11" i="7"/>
  <c r="R11" i="7"/>
  <c r="S11" i="7"/>
  <c r="T11" i="7"/>
  <c r="U11" i="7"/>
  <c r="V11" i="7"/>
  <c r="W11" i="7"/>
  <c r="X11" i="7"/>
  <c r="Y11" i="7"/>
  <c r="Z11" i="7"/>
  <c r="AA11" i="7"/>
  <c r="AB11" i="7"/>
  <c r="AC11" i="7"/>
  <c r="AD11" i="7"/>
  <c r="AE11" i="7"/>
  <c r="AF11" i="7"/>
  <c r="AG11" i="7"/>
  <c r="H12" i="7"/>
  <c r="M12" i="7"/>
  <c r="W12" i="7"/>
  <c r="AB12" i="7"/>
  <c r="C13" i="7"/>
  <c r="D13" i="7"/>
  <c r="E13" i="7"/>
  <c r="F13" i="7"/>
  <c r="G13" i="7"/>
  <c r="H13" i="7"/>
  <c r="I13" i="7"/>
  <c r="J13" i="7"/>
  <c r="K13" i="7"/>
  <c r="L13" i="7"/>
  <c r="M13" i="7"/>
  <c r="N13" i="7"/>
  <c r="O13" i="7"/>
  <c r="P13" i="7"/>
  <c r="Q13" i="7"/>
  <c r="R13" i="7"/>
  <c r="S13" i="7"/>
  <c r="T13" i="7"/>
  <c r="U13" i="7"/>
  <c r="V13" i="7"/>
  <c r="W13" i="7"/>
  <c r="X13" i="7"/>
  <c r="Y13" i="7"/>
  <c r="Z13" i="7"/>
  <c r="AA13" i="7"/>
  <c r="AB13" i="7"/>
  <c r="AC13" i="7"/>
  <c r="AD13" i="7"/>
  <c r="AE13" i="7"/>
  <c r="AF13" i="7"/>
  <c r="AG13" i="7"/>
  <c r="C14" i="7"/>
  <c r="D14" i="7"/>
  <c r="E14" i="7"/>
  <c r="F14" i="7"/>
  <c r="G14" i="7"/>
  <c r="H14" i="7"/>
  <c r="I14" i="7"/>
  <c r="J14" i="7"/>
  <c r="K14" i="7"/>
  <c r="L14" i="7"/>
  <c r="M14" i="7"/>
  <c r="N14" i="7"/>
  <c r="O14" i="7"/>
  <c r="P14" i="7"/>
  <c r="Q14" i="7"/>
  <c r="R14" i="7"/>
  <c r="S14" i="7"/>
  <c r="T14" i="7"/>
  <c r="U14" i="7"/>
  <c r="V14" i="7"/>
  <c r="W14" i="7"/>
  <c r="X14" i="7"/>
  <c r="Y14" i="7"/>
  <c r="Z14" i="7"/>
  <c r="AA14" i="7"/>
  <c r="AB14" i="7"/>
  <c r="AC14" i="7"/>
  <c r="AD14" i="7"/>
  <c r="AE14" i="7"/>
  <c r="AF14" i="7"/>
  <c r="AG14" i="7"/>
  <c r="C15" i="7"/>
  <c r="D15" i="7"/>
  <c r="E15" i="7"/>
  <c r="F15" i="7"/>
  <c r="G15" i="7"/>
  <c r="H15" i="7"/>
  <c r="I15" i="7"/>
  <c r="J15" i="7"/>
  <c r="K15" i="7"/>
  <c r="L15" i="7"/>
  <c r="M15" i="7"/>
  <c r="N15" i="7"/>
  <c r="O15" i="7"/>
  <c r="P15" i="7"/>
  <c r="Q15" i="7"/>
  <c r="R15" i="7"/>
  <c r="S15" i="7"/>
  <c r="T15" i="7"/>
  <c r="U15" i="7"/>
  <c r="V15" i="7"/>
  <c r="W15" i="7"/>
  <c r="X15" i="7"/>
  <c r="Y15" i="7"/>
  <c r="Z15" i="7"/>
  <c r="AA15" i="7"/>
  <c r="AB15" i="7"/>
  <c r="AC15" i="7"/>
  <c r="AD15" i="7"/>
  <c r="AE15" i="7"/>
  <c r="AF15" i="7"/>
  <c r="AG15" i="7"/>
  <c r="C16" i="7"/>
  <c r="D16" i="7"/>
  <c r="E16" i="7"/>
  <c r="F16" i="7"/>
  <c r="G16" i="7"/>
  <c r="H16" i="7"/>
  <c r="I16" i="7"/>
  <c r="J16" i="7"/>
  <c r="K16" i="7"/>
  <c r="L16" i="7"/>
  <c r="M16" i="7"/>
  <c r="N16" i="7"/>
  <c r="O16" i="7"/>
  <c r="P16" i="7"/>
  <c r="Q16" i="7"/>
  <c r="R16" i="7"/>
  <c r="S16" i="7"/>
  <c r="T16" i="7"/>
  <c r="U16" i="7"/>
  <c r="V16" i="7"/>
  <c r="W16" i="7"/>
  <c r="X16" i="7"/>
  <c r="Y16" i="7"/>
  <c r="Z16" i="7"/>
  <c r="AA16" i="7"/>
  <c r="AB16" i="7"/>
  <c r="AC16" i="7"/>
  <c r="AD16" i="7"/>
  <c r="AE16" i="7"/>
  <c r="AF16" i="7"/>
  <c r="AG16" i="7"/>
  <c r="C17" i="7"/>
  <c r="D17" i="7"/>
  <c r="E17" i="7"/>
  <c r="F17" i="7"/>
  <c r="G17" i="7"/>
  <c r="H17" i="7"/>
  <c r="I17" i="7"/>
  <c r="J17" i="7"/>
  <c r="K17" i="7"/>
  <c r="L17" i="7"/>
  <c r="M17" i="7"/>
  <c r="N17" i="7"/>
  <c r="O17" i="7"/>
  <c r="P17" i="7"/>
  <c r="Q17" i="7"/>
  <c r="R17" i="7"/>
  <c r="S17" i="7"/>
  <c r="T17" i="7"/>
  <c r="U17" i="7"/>
  <c r="V17" i="7"/>
  <c r="W17" i="7"/>
  <c r="X17" i="7"/>
  <c r="Y17" i="7"/>
  <c r="Z17" i="7"/>
  <c r="AA17" i="7"/>
  <c r="AB17" i="7"/>
  <c r="AC17" i="7"/>
  <c r="AD17" i="7"/>
  <c r="AE17" i="7"/>
  <c r="AF17" i="7"/>
  <c r="AG17" i="7"/>
  <c r="C18" i="7"/>
  <c r="D18" i="7"/>
  <c r="E18" i="7"/>
  <c r="F18" i="7"/>
  <c r="G18" i="7"/>
  <c r="H18" i="7"/>
  <c r="I18" i="7"/>
  <c r="J18" i="7"/>
  <c r="K18" i="7"/>
  <c r="L18" i="7"/>
  <c r="M18" i="7"/>
  <c r="N18" i="7"/>
  <c r="O18" i="7"/>
  <c r="P18" i="7"/>
  <c r="Q18" i="7"/>
  <c r="R18" i="7"/>
  <c r="S18" i="7"/>
  <c r="T18" i="7"/>
  <c r="U18" i="7"/>
  <c r="V18" i="7"/>
  <c r="W18" i="7"/>
  <c r="X18" i="7"/>
  <c r="Y18" i="7"/>
  <c r="Z18" i="7"/>
  <c r="AA18" i="7"/>
  <c r="AB18" i="7"/>
  <c r="AC18" i="7"/>
  <c r="AD18" i="7"/>
  <c r="AE18" i="7"/>
  <c r="AF18" i="7"/>
  <c r="AG18" i="7"/>
  <c r="B5" i="7"/>
  <c r="B6" i="7"/>
  <c r="B9" i="7"/>
  <c r="B10" i="7"/>
  <c r="B11" i="7"/>
  <c r="B13" i="7"/>
  <c r="B14" i="7"/>
  <c r="B15" i="7"/>
  <c r="B16" i="7"/>
  <c r="B17" i="7"/>
  <c r="B18" i="7"/>
  <c r="B2" i="7"/>
  <c r="C2" i="10"/>
  <c r="D2" i="10"/>
  <c r="E2" i="10"/>
  <c r="F2" i="10"/>
  <c r="G2" i="10"/>
  <c r="H2" i="10"/>
  <c r="I2" i="10"/>
  <c r="J2" i="10"/>
  <c r="K2" i="10"/>
  <c r="L2" i="10"/>
  <c r="M2" i="10"/>
  <c r="N2" i="10"/>
  <c r="O2" i="10"/>
  <c r="P2" i="10"/>
  <c r="Q2" i="10"/>
  <c r="R2" i="10"/>
  <c r="S2" i="10"/>
  <c r="T2" i="10"/>
  <c r="U2" i="10"/>
  <c r="V2" i="10"/>
  <c r="W2" i="10"/>
  <c r="X2" i="10"/>
  <c r="Y2" i="10"/>
  <c r="Z2" i="10"/>
  <c r="AA2" i="10"/>
  <c r="AB2" i="10"/>
  <c r="AC2" i="10"/>
  <c r="AD2" i="10"/>
  <c r="AE2" i="10"/>
  <c r="AF2" i="10"/>
  <c r="AG2"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C6" i="10"/>
  <c r="D6" i="10"/>
  <c r="E6" i="10"/>
  <c r="F6" i="10"/>
  <c r="G6" i="10"/>
  <c r="H6" i="10"/>
  <c r="I6" i="10"/>
  <c r="J6" i="10"/>
  <c r="K6" i="10"/>
  <c r="L6" i="10"/>
  <c r="M6" i="10"/>
  <c r="N6" i="10"/>
  <c r="O6" i="10"/>
  <c r="P6" i="10"/>
  <c r="Q6" i="10"/>
  <c r="R6" i="10"/>
  <c r="S6" i="10"/>
  <c r="T6" i="10"/>
  <c r="U6" i="10"/>
  <c r="V6" i="10"/>
  <c r="W6" i="10"/>
  <c r="X6" i="10"/>
  <c r="Y6" i="10"/>
  <c r="Z6" i="10"/>
  <c r="AA6" i="10"/>
  <c r="AB6" i="10"/>
  <c r="AC6" i="10"/>
  <c r="AD6" i="10"/>
  <c r="AE6" i="10"/>
  <c r="AF6" i="10"/>
  <c r="AG6" i="10"/>
  <c r="C9" i="10"/>
  <c r="D9" i="10"/>
  <c r="E9" i="10"/>
  <c r="F9" i="10"/>
  <c r="G9" i="10"/>
  <c r="H9" i="10"/>
  <c r="I9" i="10"/>
  <c r="J9" i="10"/>
  <c r="K9" i="10"/>
  <c r="L9" i="10"/>
  <c r="M9" i="10"/>
  <c r="N9" i="10"/>
  <c r="O9" i="10"/>
  <c r="P9" i="10"/>
  <c r="Q9" i="10"/>
  <c r="R9" i="10"/>
  <c r="S9" i="10"/>
  <c r="T9" i="10"/>
  <c r="U9" i="10"/>
  <c r="V9" i="10"/>
  <c r="W9" i="10"/>
  <c r="X9" i="10"/>
  <c r="Y9" i="10"/>
  <c r="Z9" i="10"/>
  <c r="AA9" i="10"/>
  <c r="AB9" i="10"/>
  <c r="AC9" i="10"/>
  <c r="AD9" i="10"/>
  <c r="AE9" i="10"/>
  <c r="AF9" i="10"/>
  <c r="AG9" i="10"/>
  <c r="C10" i="10"/>
  <c r="D10" i="10"/>
  <c r="E10" i="10"/>
  <c r="F10" i="10"/>
  <c r="G10" i="10"/>
  <c r="H10" i="10"/>
  <c r="I10" i="10"/>
  <c r="J10" i="10"/>
  <c r="K10" i="10"/>
  <c r="L10" i="10"/>
  <c r="M10" i="10"/>
  <c r="N10" i="10"/>
  <c r="O10" i="10"/>
  <c r="P10" i="10"/>
  <c r="Q10" i="10"/>
  <c r="R10" i="10"/>
  <c r="S10" i="10"/>
  <c r="T10" i="10"/>
  <c r="U10" i="10"/>
  <c r="V10" i="10"/>
  <c r="W10" i="10"/>
  <c r="X10" i="10"/>
  <c r="Y10" i="10"/>
  <c r="Z10" i="10"/>
  <c r="AA10" i="10"/>
  <c r="AB10" i="10"/>
  <c r="AC10" i="10"/>
  <c r="AD10" i="10"/>
  <c r="AE10" i="10"/>
  <c r="AF10" i="10"/>
  <c r="AG10" i="10"/>
  <c r="C11" i="10"/>
  <c r="D11" i="10"/>
  <c r="E11" i="10"/>
  <c r="F11" i="10"/>
  <c r="G11" i="10"/>
  <c r="H11" i="10"/>
  <c r="I11" i="10"/>
  <c r="J11" i="10"/>
  <c r="K11" i="10"/>
  <c r="L11" i="10"/>
  <c r="M11" i="10"/>
  <c r="N11" i="10"/>
  <c r="O11" i="10"/>
  <c r="P11" i="10"/>
  <c r="Q11" i="10"/>
  <c r="R11" i="10"/>
  <c r="S11" i="10"/>
  <c r="T11" i="10"/>
  <c r="U11" i="10"/>
  <c r="V11" i="10"/>
  <c r="W11" i="10"/>
  <c r="X11" i="10"/>
  <c r="Y11" i="10"/>
  <c r="Z11" i="10"/>
  <c r="AA11" i="10"/>
  <c r="AB11" i="10"/>
  <c r="AC11" i="10"/>
  <c r="AD11" i="10"/>
  <c r="AE11" i="10"/>
  <c r="AF11" i="10"/>
  <c r="AG11" i="10"/>
  <c r="C12" i="10"/>
  <c r="D12" i="10"/>
  <c r="E12" i="10"/>
  <c r="F12" i="10"/>
  <c r="G12" i="10"/>
  <c r="H12" i="10"/>
  <c r="I12" i="10"/>
  <c r="J12" i="10"/>
  <c r="K12" i="10"/>
  <c r="L12" i="10"/>
  <c r="M12" i="10"/>
  <c r="N12" i="10"/>
  <c r="O12" i="10"/>
  <c r="P12" i="10"/>
  <c r="Q12" i="10"/>
  <c r="R12" i="10"/>
  <c r="S12" i="10"/>
  <c r="T12" i="10"/>
  <c r="U12" i="10"/>
  <c r="V12" i="10"/>
  <c r="W12" i="10"/>
  <c r="X12" i="10"/>
  <c r="Y12" i="10"/>
  <c r="Z12" i="10"/>
  <c r="AA12" i="10"/>
  <c r="AB12" i="10"/>
  <c r="AC12" i="10"/>
  <c r="AD12" i="10"/>
  <c r="AE12" i="10"/>
  <c r="AF12" i="10"/>
  <c r="AG12" i="10"/>
  <c r="C13" i="10"/>
  <c r="D13" i="10"/>
  <c r="E13" i="10"/>
  <c r="F13" i="10"/>
  <c r="G13" i="10"/>
  <c r="H13" i="10"/>
  <c r="I13" i="10"/>
  <c r="J13" i="10"/>
  <c r="K13" i="10"/>
  <c r="L13" i="10"/>
  <c r="M13" i="10"/>
  <c r="N13" i="10"/>
  <c r="O13" i="10"/>
  <c r="P13" i="10"/>
  <c r="Q13" i="10"/>
  <c r="R13" i="10"/>
  <c r="S13" i="10"/>
  <c r="T13" i="10"/>
  <c r="U13" i="10"/>
  <c r="V13" i="10"/>
  <c r="W13" i="10"/>
  <c r="X13" i="10"/>
  <c r="Y13" i="10"/>
  <c r="Z13" i="10"/>
  <c r="AA13" i="10"/>
  <c r="AB13" i="10"/>
  <c r="AC13" i="10"/>
  <c r="AD13" i="10"/>
  <c r="AE13" i="10"/>
  <c r="AF13" i="10"/>
  <c r="AG13" i="10"/>
  <c r="C14" i="10"/>
  <c r="D14" i="10"/>
  <c r="E14" i="10"/>
  <c r="F14" i="10"/>
  <c r="G14" i="10"/>
  <c r="H14" i="10"/>
  <c r="I14" i="10"/>
  <c r="J14" i="10"/>
  <c r="K14" i="10"/>
  <c r="L14" i="10"/>
  <c r="M14" i="10"/>
  <c r="N14" i="10"/>
  <c r="O14" i="10"/>
  <c r="P14" i="10"/>
  <c r="Q14" i="10"/>
  <c r="R14" i="10"/>
  <c r="S14" i="10"/>
  <c r="T14" i="10"/>
  <c r="U14" i="10"/>
  <c r="V14" i="10"/>
  <c r="W14" i="10"/>
  <c r="X14" i="10"/>
  <c r="Y14" i="10"/>
  <c r="Z14" i="10"/>
  <c r="AA14" i="10"/>
  <c r="AB14" i="10"/>
  <c r="AC14" i="10"/>
  <c r="AD14" i="10"/>
  <c r="AE14" i="10"/>
  <c r="AF14" i="10"/>
  <c r="AG14" i="10"/>
  <c r="C15" i="10"/>
  <c r="D15" i="10"/>
  <c r="E15" i="10"/>
  <c r="F15" i="10"/>
  <c r="G15" i="10"/>
  <c r="H15" i="10"/>
  <c r="I15" i="10"/>
  <c r="J15" i="10"/>
  <c r="K15" i="10"/>
  <c r="L15" i="10"/>
  <c r="M15" i="10"/>
  <c r="N15" i="10"/>
  <c r="O15" i="10"/>
  <c r="P15" i="10"/>
  <c r="Q15" i="10"/>
  <c r="R15" i="10"/>
  <c r="S15" i="10"/>
  <c r="T15" i="10"/>
  <c r="U15" i="10"/>
  <c r="V15" i="10"/>
  <c r="W15" i="10"/>
  <c r="X15" i="10"/>
  <c r="Y15" i="10"/>
  <c r="Z15" i="10"/>
  <c r="AA15" i="10"/>
  <c r="AB15" i="10"/>
  <c r="AC15" i="10"/>
  <c r="AD15" i="10"/>
  <c r="AE15" i="10"/>
  <c r="AF15" i="10"/>
  <c r="AG15" i="10"/>
  <c r="C16" i="10"/>
  <c r="D16" i="10"/>
  <c r="E16" i="10"/>
  <c r="F16" i="10"/>
  <c r="G16" i="10"/>
  <c r="H16" i="10"/>
  <c r="I16" i="10"/>
  <c r="J16" i="10"/>
  <c r="K16" i="10"/>
  <c r="L16" i="10"/>
  <c r="M16" i="10"/>
  <c r="N16" i="10"/>
  <c r="O16" i="10"/>
  <c r="P16" i="10"/>
  <c r="Q16" i="10"/>
  <c r="R16" i="10"/>
  <c r="S16" i="10"/>
  <c r="T16" i="10"/>
  <c r="U16" i="10"/>
  <c r="V16" i="10"/>
  <c r="W16" i="10"/>
  <c r="X16" i="10"/>
  <c r="Y16" i="10"/>
  <c r="Z16" i="10"/>
  <c r="AA16" i="10"/>
  <c r="AB16" i="10"/>
  <c r="AC16" i="10"/>
  <c r="AD16" i="10"/>
  <c r="AE16" i="10"/>
  <c r="AF16" i="10"/>
  <c r="AG16" i="10"/>
  <c r="C17" i="10"/>
  <c r="D17" i="10"/>
  <c r="E17" i="10"/>
  <c r="F17" i="10"/>
  <c r="G17" i="10"/>
  <c r="H17" i="10"/>
  <c r="I17" i="10"/>
  <c r="J17" i="10"/>
  <c r="K17" i="10"/>
  <c r="L17" i="10"/>
  <c r="M17" i="10"/>
  <c r="N17" i="10"/>
  <c r="O17" i="10"/>
  <c r="P17" i="10"/>
  <c r="Q17" i="10"/>
  <c r="R17" i="10"/>
  <c r="S17" i="10"/>
  <c r="T17" i="10"/>
  <c r="U17" i="10"/>
  <c r="V17" i="10"/>
  <c r="W17" i="10"/>
  <c r="X17" i="10"/>
  <c r="Y17" i="10"/>
  <c r="Z17" i="10"/>
  <c r="AA17" i="10"/>
  <c r="AB17" i="10"/>
  <c r="AC17" i="10"/>
  <c r="AD17" i="10"/>
  <c r="AE17" i="10"/>
  <c r="AF17" i="10"/>
  <c r="AG17" i="10"/>
  <c r="C18" i="10"/>
  <c r="D18" i="10"/>
  <c r="E18" i="10"/>
  <c r="F18" i="10"/>
  <c r="G18" i="10"/>
  <c r="H18" i="10"/>
  <c r="I18" i="10"/>
  <c r="J18" i="10"/>
  <c r="K18" i="10"/>
  <c r="L18" i="10"/>
  <c r="M18" i="10"/>
  <c r="N18" i="10"/>
  <c r="O18" i="10"/>
  <c r="P18" i="10"/>
  <c r="Q18" i="10"/>
  <c r="R18" i="10"/>
  <c r="S18" i="10"/>
  <c r="T18" i="10"/>
  <c r="U18" i="10"/>
  <c r="V18" i="10"/>
  <c r="W18" i="10"/>
  <c r="X18" i="10"/>
  <c r="Y18" i="10"/>
  <c r="Z18" i="10"/>
  <c r="AA18" i="10"/>
  <c r="AB18" i="10"/>
  <c r="AC18" i="10"/>
  <c r="AD18" i="10"/>
  <c r="AE18" i="10"/>
  <c r="AF18" i="10"/>
  <c r="AG18" i="10"/>
  <c r="B5" i="10"/>
  <c r="B6" i="10"/>
  <c r="B9" i="10"/>
  <c r="B10" i="10"/>
  <c r="B11" i="10"/>
  <c r="B12" i="10"/>
  <c r="B13" i="10"/>
  <c r="B14" i="10"/>
  <c r="B15" i="10"/>
  <c r="B16" i="10"/>
  <c r="B17" i="10"/>
  <c r="B18" i="10"/>
  <c r="B2" i="10"/>
  <c r="C2" i="6"/>
  <c r="D2" i="6"/>
  <c r="E2" i="6"/>
  <c r="F2" i="6"/>
  <c r="G2" i="6"/>
  <c r="H2" i="6"/>
  <c r="I2" i="6"/>
  <c r="J2" i="6"/>
  <c r="K2" i="6"/>
  <c r="L2" i="6"/>
  <c r="M2" i="6"/>
  <c r="N2" i="6"/>
  <c r="O2" i="6"/>
  <c r="P2" i="6"/>
  <c r="Q2" i="6"/>
  <c r="R2" i="6"/>
  <c r="S2" i="6"/>
  <c r="T2" i="6"/>
  <c r="U2" i="6"/>
  <c r="V2" i="6"/>
  <c r="W2" i="6"/>
  <c r="X2" i="6"/>
  <c r="Y2" i="6"/>
  <c r="Z2" i="6"/>
  <c r="AA2" i="6"/>
  <c r="AB2" i="6"/>
  <c r="AC2" i="6"/>
  <c r="AD2" i="6"/>
  <c r="AE2" i="6"/>
  <c r="AF2" i="6"/>
  <c r="AG2" i="6"/>
  <c r="C5" i="6"/>
  <c r="D5" i="6"/>
  <c r="E5" i="6"/>
  <c r="F5" i="6"/>
  <c r="G5" i="6"/>
  <c r="H5" i="6"/>
  <c r="I5" i="6"/>
  <c r="J5" i="6"/>
  <c r="K5" i="6"/>
  <c r="L5" i="6"/>
  <c r="M5" i="6"/>
  <c r="N5" i="6"/>
  <c r="O5" i="6"/>
  <c r="P5" i="6"/>
  <c r="Q5" i="6"/>
  <c r="R5" i="6"/>
  <c r="S5" i="6"/>
  <c r="T5" i="6"/>
  <c r="U5" i="6"/>
  <c r="V5" i="6"/>
  <c r="W5" i="6"/>
  <c r="X5" i="6"/>
  <c r="Y5" i="6"/>
  <c r="Z5" i="6"/>
  <c r="AA5" i="6"/>
  <c r="AB5" i="6"/>
  <c r="AC5" i="6"/>
  <c r="AD5" i="6"/>
  <c r="AE5" i="6"/>
  <c r="AF5" i="6"/>
  <c r="AG5" i="6"/>
  <c r="C6" i="6"/>
  <c r="D6" i="6"/>
  <c r="E6" i="6"/>
  <c r="F6" i="6"/>
  <c r="G6" i="6"/>
  <c r="H6" i="6"/>
  <c r="I6" i="6"/>
  <c r="J6" i="6"/>
  <c r="K6" i="6"/>
  <c r="L6" i="6"/>
  <c r="M6" i="6"/>
  <c r="N6" i="6"/>
  <c r="O6" i="6"/>
  <c r="P6" i="6"/>
  <c r="Q6" i="6"/>
  <c r="R6" i="6"/>
  <c r="S6" i="6"/>
  <c r="T6" i="6"/>
  <c r="U6" i="6"/>
  <c r="V6" i="6"/>
  <c r="W6" i="6"/>
  <c r="X6" i="6"/>
  <c r="Y6" i="6"/>
  <c r="Z6" i="6"/>
  <c r="AA6" i="6"/>
  <c r="AB6" i="6"/>
  <c r="AC6" i="6"/>
  <c r="AD6" i="6"/>
  <c r="AE6" i="6"/>
  <c r="AF6" i="6"/>
  <c r="AG6" i="6"/>
  <c r="C9" i="6"/>
  <c r="D9" i="6"/>
  <c r="E9" i="6"/>
  <c r="F9" i="6"/>
  <c r="G9" i="6"/>
  <c r="H9" i="6"/>
  <c r="I9" i="6"/>
  <c r="J9" i="6"/>
  <c r="K9" i="6"/>
  <c r="L9" i="6"/>
  <c r="M9" i="6"/>
  <c r="N9" i="6"/>
  <c r="O9" i="6"/>
  <c r="P9" i="6"/>
  <c r="Q9" i="6"/>
  <c r="R9" i="6"/>
  <c r="S9" i="6"/>
  <c r="T9" i="6"/>
  <c r="U9" i="6"/>
  <c r="V9" i="6"/>
  <c r="W9" i="6"/>
  <c r="X9" i="6"/>
  <c r="Y9" i="6"/>
  <c r="Z9" i="6"/>
  <c r="AA9" i="6"/>
  <c r="AB9" i="6"/>
  <c r="AC9" i="6"/>
  <c r="AD9" i="6"/>
  <c r="AE9" i="6"/>
  <c r="AF9" i="6"/>
  <c r="AG9" i="6"/>
  <c r="C10" i="6"/>
  <c r="D10" i="6"/>
  <c r="E10" i="6"/>
  <c r="F10" i="6"/>
  <c r="G10" i="6"/>
  <c r="H10" i="6"/>
  <c r="I10" i="6"/>
  <c r="J10" i="6"/>
  <c r="K10" i="6"/>
  <c r="L10" i="6"/>
  <c r="M10" i="6"/>
  <c r="N10" i="6"/>
  <c r="O10" i="6"/>
  <c r="P10" i="6"/>
  <c r="Q10" i="6"/>
  <c r="R10" i="6"/>
  <c r="S10" i="6"/>
  <c r="T10" i="6"/>
  <c r="U10" i="6"/>
  <c r="V10" i="6"/>
  <c r="W10" i="6"/>
  <c r="X10" i="6"/>
  <c r="Y10" i="6"/>
  <c r="Z10" i="6"/>
  <c r="AA10" i="6"/>
  <c r="AB10" i="6"/>
  <c r="AC10" i="6"/>
  <c r="AD10" i="6"/>
  <c r="AE10" i="6"/>
  <c r="AF10" i="6"/>
  <c r="AG10" i="6"/>
  <c r="C11" i="6"/>
  <c r="D11" i="6"/>
  <c r="E11" i="6"/>
  <c r="F11" i="6"/>
  <c r="G11" i="6"/>
  <c r="H11" i="6"/>
  <c r="I11" i="6"/>
  <c r="J11" i="6"/>
  <c r="K11" i="6"/>
  <c r="L11" i="6"/>
  <c r="M11" i="6"/>
  <c r="N11" i="6"/>
  <c r="O11" i="6"/>
  <c r="P11" i="6"/>
  <c r="Q11" i="6"/>
  <c r="R11" i="6"/>
  <c r="S11" i="6"/>
  <c r="T11" i="6"/>
  <c r="U11" i="6"/>
  <c r="V11" i="6"/>
  <c r="W11" i="6"/>
  <c r="X11" i="6"/>
  <c r="Y11" i="6"/>
  <c r="Z11" i="6"/>
  <c r="AA11" i="6"/>
  <c r="AB11" i="6"/>
  <c r="AC11" i="6"/>
  <c r="AD11" i="6"/>
  <c r="AE11" i="6"/>
  <c r="AF11" i="6"/>
  <c r="AG11" i="6"/>
  <c r="C12" i="6"/>
  <c r="D12" i="6"/>
  <c r="E12" i="6"/>
  <c r="F12" i="6"/>
  <c r="G12" i="6"/>
  <c r="H12" i="6"/>
  <c r="I12" i="6"/>
  <c r="J12" i="6"/>
  <c r="K12" i="6"/>
  <c r="L12" i="6"/>
  <c r="M12" i="6"/>
  <c r="N12" i="6"/>
  <c r="O12" i="6"/>
  <c r="P12" i="6"/>
  <c r="Q12" i="6"/>
  <c r="R12" i="6"/>
  <c r="S12" i="6"/>
  <c r="T12" i="6"/>
  <c r="U12" i="6"/>
  <c r="V12" i="6"/>
  <c r="W12" i="6"/>
  <c r="X12" i="6"/>
  <c r="Y12" i="6"/>
  <c r="Z12" i="6"/>
  <c r="AA12" i="6"/>
  <c r="AB12" i="6"/>
  <c r="AC12" i="6"/>
  <c r="AD12" i="6"/>
  <c r="AE12" i="6"/>
  <c r="AF12" i="6"/>
  <c r="AG12" i="6"/>
  <c r="C13" i="6"/>
  <c r="D13" i="6"/>
  <c r="E13" i="6"/>
  <c r="F13" i="6"/>
  <c r="G13" i="6"/>
  <c r="H13" i="6"/>
  <c r="I13" i="6"/>
  <c r="J13" i="6"/>
  <c r="K13" i="6"/>
  <c r="L13" i="6"/>
  <c r="M13" i="6"/>
  <c r="N13" i="6"/>
  <c r="O13" i="6"/>
  <c r="P13" i="6"/>
  <c r="Q13" i="6"/>
  <c r="R13" i="6"/>
  <c r="S13" i="6"/>
  <c r="T13" i="6"/>
  <c r="U13" i="6"/>
  <c r="V13" i="6"/>
  <c r="W13" i="6"/>
  <c r="X13" i="6"/>
  <c r="Y13" i="6"/>
  <c r="Z13" i="6"/>
  <c r="AA13" i="6"/>
  <c r="AB13" i="6"/>
  <c r="AC13" i="6"/>
  <c r="AD13" i="6"/>
  <c r="AE13" i="6"/>
  <c r="AF13" i="6"/>
  <c r="AG13" i="6"/>
  <c r="C14" i="6"/>
  <c r="D14" i="6"/>
  <c r="E14" i="6"/>
  <c r="F14" i="6"/>
  <c r="G14" i="6"/>
  <c r="H14" i="6"/>
  <c r="I14" i="6"/>
  <c r="J14" i="6"/>
  <c r="K14" i="6"/>
  <c r="L14" i="6"/>
  <c r="M14" i="6"/>
  <c r="N14" i="6"/>
  <c r="O14" i="6"/>
  <c r="P14" i="6"/>
  <c r="Q14" i="6"/>
  <c r="R14" i="6"/>
  <c r="S14" i="6"/>
  <c r="T14" i="6"/>
  <c r="U14" i="6"/>
  <c r="V14" i="6"/>
  <c r="W14" i="6"/>
  <c r="X14" i="6"/>
  <c r="Y14" i="6"/>
  <c r="Z14" i="6"/>
  <c r="AA14" i="6"/>
  <c r="AB14" i="6"/>
  <c r="AC14" i="6"/>
  <c r="AD14" i="6"/>
  <c r="AE14" i="6"/>
  <c r="AF14" i="6"/>
  <c r="AG14" i="6"/>
  <c r="C15" i="6"/>
  <c r="D15" i="6"/>
  <c r="E15" i="6"/>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C16" i="6"/>
  <c r="D16" i="6"/>
  <c r="E16"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C17" i="6"/>
  <c r="D17" i="6"/>
  <c r="E17" i="6"/>
  <c r="F17" i="6"/>
  <c r="G17" i="6"/>
  <c r="H17" i="6"/>
  <c r="I17" i="6"/>
  <c r="J17" i="6"/>
  <c r="K17" i="6"/>
  <c r="L17" i="6"/>
  <c r="M17" i="6"/>
  <c r="N17" i="6"/>
  <c r="O17" i="6"/>
  <c r="P17" i="6"/>
  <c r="Q17" i="6"/>
  <c r="R17" i="6"/>
  <c r="S17" i="6"/>
  <c r="T17" i="6"/>
  <c r="U17" i="6"/>
  <c r="V17" i="6"/>
  <c r="W17" i="6"/>
  <c r="X17" i="6"/>
  <c r="Y17" i="6"/>
  <c r="Z17" i="6"/>
  <c r="AA17" i="6"/>
  <c r="AB17" i="6"/>
  <c r="AC17" i="6"/>
  <c r="AD17" i="6"/>
  <c r="AE17" i="6"/>
  <c r="AF17" i="6"/>
  <c r="AG17" i="6"/>
  <c r="C18" i="6"/>
  <c r="D18" i="6"/>
  <c r="E18" i="6"/>
  <c r="F18" i="6"/>
  <c r="G18" i="6"/>
  <c r="H18" i="6"/>
  <c r="I18" i="6"/>
  <c r="J18" i="6"/>
  <c r="K18" i="6"/>
  <c r="L18" i="6"/>
  <c r="M18" i="6"/>
  <c r="N18" i="6"/>
  <c r="O18" i="6"/>
  <c r="P18" i="6"/>
  <c r="Q18" i="6"/>
  <c r="R18" i="6"/>
  <c r="S18" i="6"/>
  <c r="T18" i="6"/>
  <c r="U18" i="6"/>
  <c r="V18" i="6"/>
  <c r="W18" i="6"/>
  <c r="X18" i="6"/>
  <c r="Y18" i="6"/>
  <c r="Z18" i="6"/>
  <c r="AA18" i="6"/>
  <c r="AB18" i="6"/>
  <c r="AC18" i="6"/>
  <c r="AD18" i="6"/>
  <c r="AE18" i="6"/>
  <c r="AF18" i="6"/>
  <c r="AG18" i="6"/>
  <c r="B5" i="6"/>
  <c r="B6" i="6"/>
  <c r="B9" i="6"/>
  <c r="B10" i="6"/>
  <c r="B11" i="6"/>
  <c r="B12" i="6"/>
  <c r="B13" i="6"/>
  <c r="B14" i="6"/>
  <c r="B15" i="6"/>
  <c r="B16" i="6"/>
  <c r="B17" i="6"/>
  <c r="B18" i="6"/>
  <c r="B2" i="6"/>
  <c r="B12" i="5"/>
  <c r="C2" i="5"/>
  <c r="D2" i="5"/>
  <c r="E2" i="5"/>
  <c r="F2" i="5"/>
  <c r="G2" i="5"/>
  <c r="H2" i="5"/>
  <c r="I2" i="5"/>
  <c r="J2" i="5"/>
  <c r="K2" i="5"/>
  <c r="L2" i="5"/>
  <c r="M2" i="5"/>
  <c r="N2" i="5"/>
  <c r="O2" i="5"/>
  <c r="P2" i="5"/>
  <c r="Q2" i="5"/>
  <c r="R2" i="5"/>
  <c r="S2" i="5"/>
  <c r="T2" i="5"/>
  <c r="U2" i="5"/>
  <c r="V2" i="5"/>
  <c r="W2" i="5"/>
  <c r="X2" i="5"/>
  <c r="Y2" i="5"/>
  <c r="Z2" i="5"/>
  <c r="AA2" i="5"/>
  <c r="AB2" i="5"/>
  <c r="AC2" i="5"/>
  <c r="AD2" i="5"/>
  <c r="AE2" i="5"/>
  <c r="AF2" i="5"/>
  <c r="AG2" i="5"/>
  <c r="C5" i="5"/>
  <c r="D5" i="5"/>
  <c r="E5" i="5"/>
  <c r="F5" i="5"/>
  <c r="G5" i="5"/>
  <c r="H5" i="5"/>
  <c r="I5" i="5"/>
  <c r="J5" i="5"/>
  <c r="K5" i="5"/>
  <c r="L5" i="5"/>
  <c r="M5" i="5"/>
  <c r="N5" i="5"/>
  <c r="O5" i="5"/>
  <c r="P5" i="5"/>
  <c r="Q5" i="5"/>
  <c r="R5" i="5"/>
  <c r="S5" i="5"/>
  <c r="T5" i="5"/>
  <c r="U5" i="5"/>
  <c r="V5" i="5"/>
  <c r="W5" i="5"/>
  <c r="X5" i="5"/>
  <c r="Y5" i="5"/>
  <c r="Z5" i="5"/>
  <c r="AA5" i="5"/>
  <c r="AB5" i="5"/>
  <c r="AC5" i="5"/>
  <c r="AD5" i="5"/>
  <c r="AE5" i="5"/>
  <c r="AF5" i="5"/>
  <c r="AG5" i="5"/>
  <c r="C6" i="5"/>
  <c r="D6" i="5"/>
  <c r="E6" i="5"/>
  <c r="F6" i="5"/>
  <c r="G6" i="5"/>
  <c r="H6" i="5"/>
  <c r="I6" i="5"/>
  <c r="J6" i="5"/>
  <c r="K6" i="5"/>
  <c r="L6" i="5"/>
  <c r="M6" i="5"/>
  <c r="N6" i="5"/>
  <c r="O6" i="5"/>
  <c r="P6" i="5"/>
  <c r="Q6" i="5"/>
  <c r="R6" i="5"/>
  <c r="S6" i="5"/>
  <c r="T6" i="5"/>
  <c r="U6" i="5"/>
  <c r="V6" i="5"/>
  <c r="W6" i="5"/>
  <c r="X6" i="5"/>
  <c r="Y6" i="5"/>
  <c r="Z6" i="5"/>
  <c r="AA6" i="5"/>
  <c r="AB6" i="5"/>
  <c r="AC6" i="5"/>
  <c r="AD6" i="5"/>
  <c r="AE6" i="5"/>
  <c r="AF6" i="5"/>
  <c r="AG6" i="5"/>
  <c r="C9" i="5"/>
  <c r="D9" i="5"/>
  <c r="E9" i="5"/>
  <c r="F9" i="5"/>
  <c r="G9" i="5"/>
  <c r="H9" i="5"/>
  <c r="I9" i="5"/>
  <c r="J9" i="5"/>
  <c r="K9" i="5"/>
  <c r="L9" i="5"/>
  <c r="M9" i="5"/>
  <c r="N9" i="5"/>
  <c r="O9" i="5"/>
  <c r="P9" i="5"/>
  <c r="Q9" i="5"/>
  <c r="R9" i="5"/>
  <c r="S9" i="5"/>
  <c r="T9" i="5"/>
  <c r="U9" i="5"/>
  <c r="V9" i="5"/>
  <c r="W9" i="5"/>
  <c r="X9" i="5"/>
  <c r="Y9" i="5"/>
  <c r="Z9" i="5"/>
  <c r="AA9" i="5"/>
  <c r="AB9" i="5"/>
  <c r="AC9" i="5"/>
  <c r="AD9" i="5"/>
  <c r="AE9" i="5"/>
  <c r="AF9" i="5"/>
  <c r="AG9" i="5"/>
  <c r="C10" i="5"/>
  <c r="D10" i="5"/>
  <c r="E10" i="5"/>
  <c r="F10" i="5"/>
  <c r="G10" i="5"/>
  <c r="H10" i="5"/>
  <c r="I10" i="5"/>
  <c r="J10" i="5"/>
  <c r="K10" i="5"/>
  <c r="L10" i="5"/>
  <c r="M10" i="5"/>
  <c r="N10" i="5"/>
  <c r="O10" i="5"/>
  <c r="P10" i="5"/>
  <c r="Q10" i="5"/>
  <c r="R10" i="5"/>
  <c r="S10" i="5"/>
  <c r="T10" i="5"/>
  <c r="U10" i="5"/>
  <c r="V10" i="5"/>
  <c r="W10" i="5"/>
  <c r="X10" i="5"/>
  <c r="Y10" i="5"/>
  <c r="Z10" i="5"/>
  <c r="AA10" i="5"/>
  <c r="AB10" i="5"/>
  <c r="AC10" i="5"/>
  <c r="AD10" i="5"/>
  <c r="AE10" i="5"/>
  <c r="AF10" i="5"/>
  <c r="AG10" i="5"/>
  <c r="C11" i="5"/>
  <c r="D11" i="5"/>
  <c r="E11" i="5"/>
  <c r="F11" i="5"/>
  <c r="G11" i="5"/>
  <c r="H11" i="5"/>
  <c r="I11" i="5"/>
  <c r="J11" i="5"/>
  <c r="K11" i="5"/>
  <c r="L11" i="5"/>
  <c r="M11" i="5"/>
  <c r="N11" i="5"/>
  <c r="O11" i="5"/>
  <c r="P11" i="5"/>
  <c r="Q11" i="5"/>
  <c r="R11" i="5"/>
  <c r="S11" i="5"/>
  <c r="T11" i="5"/>
  <c r="U11" i="5"/>
  <c r="V11" i="5"/>
  <c r="W11" i="5"/>
  <c r="X11" i="5"/>
  <c r="Y11" i="5"/>
  <c r="Z11" i="5"/>
  <c r="AA11" i="5"/>
  <c r="AB11" i="5"/>
  <c r="AC11" i="5"/>
  <c r="AD11" i="5"/>
  <c r="AE11" i="5"/>
  <c r="AF11" i="5"/>
  <c r="AG11" i="5"/>
  <c r="C13" i="5"/>
  <c r="D13" i="5"/>
  <c r="E13" i="5"/>
  <c r="F13" i="5"/>
  <c r="G13" i="5"/>
  <c r="H13" i="5"/>
  <c r="I13" i="5"/>
  <c r="J13" i="5"/>
  <c r="K13" i="5"/>
  <c r="L13" i="5"/>
  <c r="M13" i="5"/>
  <c r="N13" i="5"/>
  <c r="O13" i="5"/>
  <c r="P13" i="5"/>
  <c r="Q13" i="5"/>
  <c r="R13" i="5"/>
  <c r="S13" i="5"/>
  <c r="T13" i="5"/>
  <c r="U13" i="5"/>
  <c r="V13" i="5"/>
  <c r="W13" i="5"/>
  <c r="X13" i="5"/>
  <c r="Y13" i="5"/>
  <c r="Z13" i="5"/>
  <c r="AA13" i="5"/>
  <c r="AB13" i="5"/>
  <c r="AC13" i="5"/>
  <c r="AD13" i="5"/>
  <c r="AE13" i="5"/>
  <c r="AF13" i="5"/>
  <c r="AG13" i="5"/>
  <c r="C14" i="5"/>
  <c r="D14" i="5"/>
  <c r="E14" i="5"/>
  <c r="F14" i="5"/>
  <c r="G14" i="5"/>
  <c r="H14" i="5"/>
  <c r="I14" i="5"/>
  <c r="J14" i="5"/>
  <c r="K14" i="5"/>
  <c r="L14" i="5"/>
  <c r="M14" i="5"/>
  <c r="N14" i="5"/>
  <c r="O14" i="5"/>
  <c r="P14" i="5"/>
  <c r="Q14" i="5"/>
  <c r="R14" i="5"/>
  <c r="S14" i="5"/>
  <c r="T14" i="5"/>
  <c r="U14" i="5"/>
  <c r="V14" i="5"/>
  <c r="W14" i="5"/>
  <c r="X14" i="5"/>
  <c r="Y14" i="5"/>
  <c r="Z14" i="5"/>
  <c r="AA14" i="5"/>
  <c r="AB14" i="5"/>
  <c r="AC14" i="5"/>
  <c r="AD14" i="5"/>
  <c r="AE14" i="5"/>
  <c r="AF14" i="5"/>
  <c r="AG14" i="5"/>
  <c r="C15" i="5"/>
  <c r="D15" i="5"/>
  <c r="E15" i="5"/>
  <c r="F15" i="5"/>
  <c r="G15" i="5"/>
  <c r="H15" i="5"/>
  <c r="I15" i="5"/>
  <c r="J15" i="5"/>
  <c r="K15" i="5"/>
  <c r="L15" i="5"/>
  <c r="M15" i="5"/>
  <c r="N15" i="5"/>
  <c r="O15" i="5"/>
  <c r="P15" i="5"/>
  <c r="Q15" i="5"/>
  <c r="R15" i="5"/>
  <c r="S15" i="5"/>
  <c r="T15" i="5"/>
  <c r="U15" i="5"/>
  <c r="V15" i="5"/>
  <c r="W15" i="5"/>
  <c r="X15" i="5"/>
  <c r="Y15" i="5"/>
  <c r="Z15" i="5"/>
  <c r="AA15" i="5"/>
  <c r="AB15" i="5"/>
  <c r="AC15" i="5"/>
  <c r="AD15" i="5"/>
  <c r="AE15" i="5"/>
  <c r="AF15" i="5"/>
  <c r="AG15" i="5"/>
  <c r="C16" i="5"/>
  <c r="D16" i="5"/>
  <c r="E16" i="5"/>
  <c r="F16" i="5"/>
  <c r="G16" i="5"/>
  <c r="H16" i="5"/>
  <c r="I16" i="5"/>
  <c r="J16" i="5"/>
  <c r="K16" i="5"/>
  <c r="L16" i="5"/>
  <c r="M16" i="5"/>
  <c r="N16" i="5"/>
  <c r="O16" i="5"/>
  <c r="P16" i="5"/>
  <c r="Q16" i="5"/>
  <c r="R16" i="5"/>
  <c r="S16" i="5"/>
  <c r="T16" i="5"/>
  <c r="U16" i="5"/>
  <c r="V16" i="5"/>
  <c r="W16" i="5"/>
  <c r="X16" i="5"/>
  <c r="Y16" i="5"/>
  <c r="Z16" i="5"/>
  <c r="AA16" i="5"/>
  <c r="AB16" i="5"/>
  <c r="AC16" i="5"/>
  <c r="AD16" i="5"/>
  <c r="AE16" i="5"/>
  <c r="AF16" i="5"/>
  <c r="AG16" i="5"/>
  <c r="C17" i="5"/>
  <c r="D17" i="5"/>
  <c r="E17" i="5"/>
  <c r="F17" i="5"/>
  <c r="G17" i="5"/>
  <c r="H17" i="5"/>
  <c r="I17" i="5"/>
  <c r="J17" i="5"/>
  <c r="K17" i="5"/>
  <c r="L17" i="5"/>
  <c r="M17" i="5"/>
  <c r="N17" i="5"/>
  <c r="O17" i="5"/>
  <c r="P17" i="5"/>
  <c r="Q17" i="5"/>
  <c r="R17" i="5"/>
  <c r="S17" i="5"/>
  <c r="T17" i="5"/>
  <c r="U17" i="5"/>
  <c r="V17" i="5"/>
  <c r="W17" i="5"/>
  <c r="X17" i="5"/>
  <c r="Y17" i="5"/>
  <c r="Z17" i="5"/>
  <c r="AA17" i="5"/>
  <c r="AB17" i="5"/>
  <c r="AC17" i="5"/>
  <c r="AD17" i="5"/>
  <c r="AE17" i="5"/>
  <c r="AF17" i="5"/>
  <c r="AG17" i="5"/>
  <c r="C18" i="5"/>
  <c r="D18" i="5"/>
  <c r="E18" i="5"/>
  <c r="F18" i="5"/>
  <c r="G18" i="5"/>
  <c r="H18" i="5"/>
  <c r="I18" i="5"/>
  <c r="J18" i="5"/>
  <c r="K18" i="5"/>
  <c r="L18" i="5"/>
  <c r="M18" i="5"/>
  <c r="N18" i="5"/>
  <c r="O18" i="5"/>
  <c r="P18" i="5"/>
  <c r="Q18" i="5"/>
  <c r="R18" i="5"/>
  <c r="S18" i="5"/>
  <c r="T18" i="5"/>
  <c r="U18" i="5"/>
  <c r="V18" i="5"/>
  <c r="W18" i="5"/>
  <c r="X18" i="5"/>
  <c r="Y18" i="5"/>
  <c r="Z18" i="5"/>
  <c r="AA18" i="5"/>
  <c r="AB18" i="5"/>
  <c r="AC18" i="5"/>
  <c r="AD18" i="5"/>
  <c r="AE18" i="5"/>
  <c r="AF18" i="5"/>
  <c r="AG18" i="5"/>
  <c r="B5" i="5"/>
  <c r="B6" i="5"/>
  <c r="B9" i="5"/>
  <c r="B10" i="5"/>
  <c r="B11" i="5"/>
  <c r="B13" i="5"/>
  <c r="B14" i="5"/>
  <c r="B15" i="5"/>
  <c r="B16" i="5"/>
  <c r="B17" i="5"/>
  <c r="B18" i="5"/>
  <c r="B2" i="5"/>
  <c r="C2" i="9"/>
  <c r="D2" i="9"/>
  <c r="E2" i="9"/>
  <c r="F2" i="9"/>
  <c r="G2" i="9"/>
  <c r="H2" i="9"/>
  <c r="I2" i="9"/>
  <c r="J2" i="9"/>
  <c r="K2" i="9"/>
  <c r="L2" i="9"/>
  <c r="M2" i="9"/>
  <c r="N2" i="9"/>
  <c r="O2" i="9"/>
  <c r="P2" i="9"/>
  <c r="Q2" i="9"/>
  <c r="R2" i="9"/>
  <c r="S2" i="9"/>
  <c r="T2" i="9"/>
  <c r="U2" i="9"/>
  <c r="V2" i="9"/>
  <c r="W2" i="9"/>
  <c r="X2" i="9"/>
  <c r="Y2" i="9"/>
  <c r="Z2" i="9"/>
  <c r="AA2" i="9"/>
  <c r="AB2" i="9"/>
  <c r="AC2" i="9"/>
  <c r="AD2" i="9"/>
  <c r="AE2" i="9"/>
  <c r="AF2" i="9"/>
  <c r="AG2" i="9"/>
  <c r="C5" i="9"/>
  <c r="D5" i="9"/>
  <c r="E5" i="9"/>
  <c r="F5" i="9"/>
  <c r="G5" i="9"/>
  <c r="H5" i="9"/>
  <c r="I5" i="9"/>
  <c r="J5" i="9"/>
  <c r="K5" i="9"/>
  <c r="L5" i="9"/>
  <c r="M5" i="9"/>
  <c r="N5" i="9"/>
  <c r="O5" i="9"/>
  <c r="P5" i="9"/>
  <c r="Q5" i="9"/>
  <c r="R5" i="9"/>
  <c r="S5" i="9"/>
  <c r="T5" i="9"/>
  <c r="U5" i="9"/>
  <c r="V5" i="9"/>
  <c r="W5" i="9"/>
  <c r="X5" i="9"/>
  <c r="Y5" i="9"/>
  <c r="Z5" i="9"/>
  <c r="AA5" i="9"/>
  <c r="AB5" i="9"/>
  <c r="AC5" i="9"/>
  <c r="AD5" i="9"/>
  <c r="AE5" i="9"/>
  <c r="AF5" i="9"/>
  <c r="AG5" i="9"/>
  <c r="C6" i="9"/>
  <c r="D6" i="9"/>
  <c r="E6" i="9"/>
  <c r="F6" i="9"/>
  <c r="G6" i="9"/>
  <c r="H6" i="9"/>
  <c r="I6" i="9"/>
  <c r="J6" i="9"/>
  <c r="K6" i="9"/>
  <c r="L6" i="9"/>
  <c r="M6" i="9"/>
  <c r="N6" i="9"/>
  <c r="O6" i="9"/>
  <c r="P6" i="9"/>
  <c r="Q6" i="9"/>
  <c r="R6" i="9"/>
  <c r="S6" i="9"/>
  <c r="T6" i="9"/>
  <c r="U6" i="9"/>
  <c r="V6" i="9"/>
  <c r="W6" i="9"/>
  <c r="X6" i="9"/>
  <c r="Y6" i="9"/>
  <c r="Z6" i="9"/>
  <c r="AA6" i="9"/>
  <c r="AB6" i="9"/>
  <c r="AC6" i="9"/>
  <c r="AD6" i="9"/>
  <c r="AE6" i="9"/>
  <c r="AF6" i="9"/>
  <c r="AG6" i="9"/>
  <c r="C9" i="9"/>
  <c r="D9" i="9"/>
  <c r="E9" i="9"/>
  <c r="F9" i="9"/>
  <c r="G9" i="9"/>
  <c r="H9" i="9"/>
  <c r="I9" i="9"/>
  <c r="J9" i="9"/>
  <c r="K9" i="9"/>
  <c r="L9" i="9"/>
  <c r="M9" i="9"/>
  <c r="N9" i="9"/>
  <c r="O9" i="9"/>
  <c r="P9" i="9"/>
  <c r="Q9" i="9"/>
  <c r="R9" i="9"/>
  <c r="S9" i="9"/>
  <c r="T9" i="9"/>
  <c r="U9" i="9"/>
  <c r="V9" i="9"/>
  <c r="W9" i="9"/>
  <c r="X9" i="9"/>
  <c r="Y9" i="9"/>
  <c r="Z9" i="9"/>
  <c r="AA9" i="9"/>
  <c r="AB9" i="9"/>
  <c r="AC9" i="9"/>
  <c r="AD9" i="9"/>
  <c r="AE9" i="9"/>
  <c r="AF9" i="9"/>
  <c r="AG9" i="9"/>
  <c r="C10" i="9"/>
  <c r="D10" i="9"/>
  <c r="E10" i="9"/>
  <c r="F10" i="9"/>
  <c r="G10" i="9"/>
  <c r="H10" i="9"/>
  <c r="I10" i="9"/>
  <c r="J10" i="9"/>
  <c r="K10" i="9"/>
  <c r="L10" i="9"/>
  <c r="M10" i="9"/>
  <c r="N10" i="9"/>
  <c r="O10" i="9"/>
  <c r="P10" i="9"/>
  <c r="Q10" i="9"/>
  <c r="R10" i="9"/>
  <c r="S10" i="9"/>
  <c r="T10" i="9"/>
  <c r="U10" i="9"/>
  <c r="V10" i="9"/>
  <c r="W10" i="9"/>
  <c r="X10" i="9"/>
  <c r="Y10" i="9"/>
  <c r="Z10" i="9"/>
  <c r="AA10" i="9"/>
  <c r="AB10" i="9"/>
  <c r="AC10" i="9"/>
  <c r="AD10" i="9"/>
  <c r="AE10" i="9"/>
  <c r="AF10" i="9"/>
  <c r="AG10" i="9"/>
  <c r="C11" i="9"/>
  <c r="D11" i="9"/>
  <c r="E11" i="9"/>
  <c r="F11" i="9"/>
  <c r="G11" i="9"/>
  <c r="H11" i="9"/>
  <c r="I11" i="9"/>
  <c r="J11" i="9"/>
  <c r="K11" i="9"/>
  <c r="L11" i="9"/>
  <c r="M11" i="9"/>
  <c r="N11" i="9"/>
  <c r="O11" i="9"/>
  <c r="P11" i="9"/>
  <c r="Q11" i="9"/>
  <c r="R11" i="9"/>
  <c r="S11" i="9"/>
  <c r="T11" i="9"/>
  <c r="U11" i="9"/>
  <c r="V11" i="9"/>
  <c r="W11" i="9"/>
  <c r="X11" i="9"/>
  <c r="Y11" i="9"/>
  <c r="Z11" i="9"/>
  <c r="AA11" i="9"/>
  <c r="AB11" i="9"/>
  <c r="AC11" i="9"/>
  <c r="AD11" i="9"/>
  <c r="AE11" i="9"/>
  <c r="AF11" i="9"/>
  <c r="AG11" i="9"/>
  <c r="C12" i="9"/>
  <c r="D12" i="9"/>
  <c r="E12" i="9"/>
  <c r="F12" i="9"/>
  <c r="G12" i="9"/>
  <c r="H12" i="9"/>
  <c r="I12" i="9"/>
  <c r="J12" i="9"/>
  <c r="K12" i="9"/>
  <c r="L12" i="9"/>
  <c r="M12" i="9"/>
  <c r="N12" i="9"/>
  <c r="O12" i="9"/>
  <c r="P12" i="9"/>
  <c r="Q12" i="9"/>
  <c r="R12" i="9"/>
  <c r="S12" i="9"/>
  <c r="T12" i="9"/>
  <c r="U12" i="9"/>
  <c r="V12" i="9"/>
  <c r="W12" i="9"/>
  <c r="X12" i="9"/>
  <c r="Y12" i="9"/>
  <c r="Z12" i="9"/>
  <c r="AA12" i="9"/>
  <c r="AB12" i="9"/>
  <c r="AC12" i="9"/>
  <c r="AD12" i="9"/>
  <c r="AE12" i="9"/>
  <c r="AF12" i="9"/>
  <c r="AG12" i="9"/>
  <c r="C13" i="9"/>
  <c r="D13" i="9"/>
  <c r="E13" i="9"/>
  <c r="F13" i="9"/>
  <c r="G13" i="9"/>
  <c r="H13" i="9"/>
  <c r="I13" i="9"/>
  <c r="J13" i="9"/>
  <c r="K13" i="9"/>
  <c r="L13" i="9"/>
  <c r="M13" i="9"/>
  <c r="N13" i="9"/>
  <c r="O13" i="9"/>
  <c r="P13" i="9"/>
  <c r="Q13" i="9"/>
  <c r="R13" i="9"/>
  <c r="S13" i="9"/>
  <c r="T13" i="9"/>
  <c r="U13" i="9"/>
  <c r="V13" i="9"/>
  <c r="W13" i="9"/>
  <c r="X13" i="9"/>
  <c r="Y13" i="9"/>
  <c r="Z13" i="9"/>
  <c r="AA13" i="9"/>
  <c r="AB13" i="9"/>
  <c r="AC13" i="9"/>
  <c r="AD13" i="9"/>
  <c r="AE13" i="9"/>
  <c r="AF13" i="9"/>
  <c r="AG13" i="9"/>
  <c r="C14" i="9"/>
  <c r="D14" i="9"/>
  <c r="E14" i="9"/>
  <c r="F14" i="9"/>
  <c r="G14" i="9"/>
  <c r="H14" i="9"/>
  <c r="I14" i="9"/>
  <c r="J14" i="9"/>
  <c r="K14" i="9"/>
  <c r="L14" i="9"/>
  <c r="M14" i="9"/>
  <c r="N14" i="9"/>
  <c r="O14" i="9"/>
  <c r="P14" i="9"/>
  <c r="Q14" i="9"/>
  <c r="R14" i="9"/>
  <c r="S14" i="9"/>
  <c r="T14" i="9"/>
  <c r="U14" i="9"/>
  <c r="V14" i="9"/>
  <c r="W14" i="9"/>
  <c r="X14" i="9"/>
  <c r="Y14" i="9"/>
  <c r="Z14" i="9"/>
  <c r="AA14" i="9"/>
  <c r="AB14" i="9"/>
  <c r="AC14" i="9"/>
  <c r="AD14" i="9"/>
  <c r="AE14" i="9"/>
  <c r="AF14" i="9"/>
  <c r="AG14" i="9"/>
  <c r="C15" i="9"/>
  <c r="D15" i="9"/>
  <c r="E15" i="9"/>
  <c r="F15" i="9"/>
  <c r="G15" i="9"/>
  <c r="H15" i="9"/>
  <c r="I15" i="9"/>
  <c r="J15" i="9"/>
  <c r="K15" i="9"/>
  <c r="L15" i="9"/>
  <c r="M15" i="9"/>
  <c r="N15" i="9"/>
  <c r="O15" i="9"/>
  <c r="P15" i="9"/>
  <c r="Q15" i="9"/>
  <c r="R15" i="9"/>
  <c r="S15" i="9"/>
  <c r="T15" i="9"/>
  <c r="U15" i="9"/>
  <c r="V15" i="9"/>
  <c r="W15" i="9"/>
  <c r="X15" i="9"/>
  <c r="Y15" i="9"/>
  <c r="Z15" i="9"/>
  <c r="AA15" i="9"/>
  <c r="AB15" i="9"/>
  <c r="AC15" i="9"/>
  <c r="AD15" i="9"/>
  <c r="AE15" i="9"/>
  <c r="AF15" i="9"/>
  <c r="AG15" i="9"/>
  <c r="C16" i="9"/>
  <c r="D16" i="9"/>
  <c r="E16" i="9"/>
  <c r="F16" i="9"/>
  <c r="G16" i="9"/>
  <c r="H16" i="9"/>
  <c r="I16" i="9"/>
  <c r="J16" i="9"/>
  <c r="K16" i="9"/>
  <c r="L16" i="9"/>
  <c r="M16" i="9"/>
  <c r="N16" i="9"/>
  <c r="O16" i="9"/>
  <c r="P16" i="9"/>
  <c r="Q16" i="9"/>
  <c r="R16" i="9"/>
  <c r="S16" i="9"/>
  <c r="T16" i="9"/>
  <c r="U16" i="9"/>
  <c r="V16" i="9"/>
  <c r="W16" i="9"/>
  <c r="X16" i="9"/>
  <c r="Y16" i="9"/>
  <c r="Z16" i="9"/>
  <c r="AA16" i="9"/>
  <c r="AB16" i="9"/>
  <c r="AC16" i="9"/>
  <c r="AD16" i="9"/>
  <c r="AE16" i="9"/>
  <c r="AF16" i="9"/>
  <c r="AG16" i="9"/>
  <c r="C17" i="9"/>
  <c r="D17" i="9"/>
  <c r="E17" i="9"/>
  <c r="F17" i="9"/>
  <c r="G17" i="9"/>
  <c r="H17" i="9"/>
  <c r="I17" i="9"/>
  <c r="J17" i="9"/>
  <c r="K17" i="9"/>
  <c r="L17" i="9"/>
  <c r="M17" i="9"/>
  <c r="N17" i="9"/>
  <c r="O17" i="9"/>
  <c r="P17" i="9"/>
  <c r="Q17" i="9"/>
  <c r="R17" i="9"/>
  <c r="S17" i="9"/>
  <c r="T17" i="9"/>
  <c r="U17" i="9"/>
  <c r="V17" i="9"/>
  <c r="W17" i="9"/>
  <c r="X17" i="9"/>
  <c r="Y17" i="9"/>
  <c r="Z17" i="9"/>
  <c r="AA17" i="9"/>
  <c r="AB17" i="9"/>
  <c r="AC17" i="9"/>
  <c r="AD17" i="9"/>
  <c r="AE17" i="9"/>
  <c r="AF17" i="9"/>
  <c r="AG17" i="9"/>
  <c r="C18" i="9"/>
  <c r="D18" i="9"/>
  <c r="E18" i="9"/>
  <c r="F18" i="9"/>
  <c r="G18" i="9"/>
  <c r="H18" i="9"/>
  <c r="I18" i="9"/>
  <c r="J18" i="9"/>
  <c r="K18" i="9"/>
  <c r="L18" i="9"/>
  <c r="M18" i="9"/>
  <c r="N18" i="9"/>
  <c r="O18" i="9"/>
  <c r="P18" i="9"/>
  <c r="Q18" i="9"/>
  <c r="R18" i="9"/>
  <c r="S18" i="9"/>
  <c r="T18" i="9"/>
  <c r="U18" i="9"/>
  <c r="V18" i="9"/>
  <c r="W18" i="9"/>
  <c r="X18" i="9"/>
  <c r="Y18" i="9"/>
  <c r="Z18" i="9"/>
  <c r="AA18" i="9"/>
  <c r="AB18" i="9"/>
  <c r="AC18" i="9"/>
  <c r="AD18" i="9"/>
  <c r="AE18" i="9"/>
  <c r="AF18" i="9"/>
  <c r="AG18" i="9"/>
  <c r="B5" i="9"/>
  <c r="B6" i="9"/>
  <c r="B9" i="9"/>
  <c r="B10" i="9"/>
  <c r="B11" i="9"/>
  <c r="B12" i="9"/>
  <c r="B13" i="9"/>
  <c r="B14" i="9"/>
  <c r="B15" i="9"/>
  <c r="B16" i="9"/>
  <c r="B17" i="9"/>
  <c r="B18" i="9"/>
  <c r="B2" i="9"/>
  <c r="F2" i="4"/>
  <c r="G2" i="4"/>
  <c r="H2" i="4"/>
  <c r="I2" i="4"/>
  <c r="J2" i="4"/>
  <c r="K2" i="4"/>
  <c r="L2" i="4"/>
  <c r="M2" i="4"/>
  <c r="N2" i="4"/>
  <c r="O2" i="4"/>
  <c r="P2" i="4"/>
  <c r="Q2" i="4"/>
  <c r="R2" i="4"/>
  <c r="S2" i="4"/>
  <c r="T2" i="4"/>
  <c r="U2" i="4"/>
  <c r="V2" i="4"/>
  <c r="W2" i="4"/>
  <c r="X2" i="4"/>
  <c r="Y2" i="4"/>
  <c r="Z2" i="4"/>
  <c r="AA2" i="4"/>
  <c r="AB2" i="4"/>
  <c r="AC2" i="4"/>
  <c r="AD2" i="4"/>
  <c r="AE2" i="4"/>
  <c r="AF2" i="4"/>
  <c r="AG2" i="4"/>
  <c r="F5" i="4"/>
  <c r="G5" i="4"/>
  <c r="H5" i="4"/>
  <c r="I5" i="4"/>
  <c r="J5" i="4"/>
  <c r="K5" i="4"/>
  <c r="L5" i="4"/>
  <c r="M5" i="4"/>
  <c r="N5" i="4"/>
  <c r="O5" i="4"/>
  <c r="P5" i="4"/>
  <c r="Q5" i="4"/>
  <c r="R5" i="4"/>
  <c r="S5" i="4"/>
  <c r="T5" i="4"/>
  <c r="U5" i="4"/>
  <c r="V5" i="4"/>
  <c r="W5" i="4"/>
  <c r="X5" i="4"/>
  <c r="Y5" i="4"/>
  <c r="Z5" i="4"/>
  <c r="AA5" i="4"/>
  <c r="AB5" i="4"/>
  <c r="AC5" i="4"/>
  <c r="AD5" i="4"/>
  <c r="AE5" i="4"/>
  <c r="AF5" i="4"/>
  <c r="AG5" i="4"/>
  <c r="F6" i="4"/>
  <c r="G6" i="4"/>
  <c r="H6" i="4"/>
  <c r="I6" i="4"/>
  <c r="J6" i="4"/>
  <c r="K6" i="4"/>
  <c r="L6" i="4"/>
  <c r="M6" i="4"/>
  <c r="N6" i="4"/>
  <c r="O6" i="4"/>
  <c r="P6" i="4"/>
  <c r="Q6" i="4"/>
  <c r="R6" i="4"/>
  <c r="S6" i="4"/>
  <c r="T6" i="4"/>
  <c r="U6" i="4"/>
  <c r="V6" i="4"/>
  <c r="W6" i="4"/>
  <c r="X6" i="4"/>
  <c r="Y6" i="4"/>
  <c r="Z6" i="4"/>
  <c r="AA6" i="4"/>
  <c r="AB6" i="4"/>
  <c r="AC6" i="4"/>
  <c r="AD6" i="4"/>
  <c r="AE6" i="4"/>
  <c r="AF6" i="4"/>
  <c r="AG6" i="4"/>
  <c r="F9" i="4"/>
  <c r="G9" i="4"/>
  <c r="H9" i="4"/>
  <c r="I9" i="4"/>
  <c r="J9" i="4"/>
  <c r="K9" i="4"/>
  <c r="L9" i="4"/>
  <c r="M9" i="4"/>
  <c r="N9" i="4"/>
  <c r="O9" i="4"/>
  <c r="P9" i="4"/>
  <c r="Q9" i="4"/>
  <c r="R9" i="4"/>
  <c r="S9" i="4"/>
  <c r="T9" i="4"/>
  <c r="U9" i="4"/>
  <c r="V9" i="4"/>
  <c r="W9" i="4"/>
  <c r="X9" i="4"/>
  <c r="Y9" i="4"/>
  <c r="Z9" i="4"/>
  <c r="AA9" i="4"/>
  <c r="AB9" i="4"/>
  <c r="AC9" i="4"/>
  <c r="AD9" i="4"/>
  <c r="AE9" i="4"/>
  <c r="AF9" i="4"/>
  <c r="AG9" i="4"/>
  <c r="F10" i="4"/>
  <c r="G10" i="4"/>
  <c r="H10" i="4"/>
  <c r="I10" i="4"/>
  <c r="J10" i="4"/>
  <c r="K10" i="4"/>
  <c r="L10" i="4"/>
  <c r="M10" i="4"/>
  <c r="N10" i="4"/>
  <c r="O10" i="4"/>
  <c r="P10" i="4"/>
  <c r="Q10" i="4"/>
  <c r="R10" i="4"/>
  <c r="S10" i="4"/>
  <c r="T10" i="4"/>
  <c r="U10" i="4"/>
  <c r="V10" i="4"/>
  <c r="W10" i="4"/>
  <c r="X10" i="4"/>
  <c r="Y10" i="4"/>
  <c r="Z10" i="4"/>
  <c r="AA10" i="4"/>
  <c r="AB10" i="4"/>
  <c r="AC10" i="4"/>
  <c r="AD10" i="4"/>
  <c r="AE10" i="4"/>
  <c r="AF10" i="4"/>
  <c r="AG10" i="4"/>
  <c r="F11" i="4"/>
  <c r="G11" i="4"/>
  <c r="H11" i="4"/>
  <c r="I11" i="4"/>
  <c r="J11" i="4"/>
  <c r="K11" i="4"/>
  <c r="L11" i="4"/>
  <c r="M11" i="4"/>
  <c r="N11" i="4"/>
  <c r="O11" i="4"/>
  <c r="P11" i="4"/>
  <c r="Q11" i="4"/>
  <c r="R11" i="4"/>
  <c r="S11" i="4"/>
  <c r="T11" i="4"/>
  <c r="U11" i="4"/>
  <c r="V11" i="4"/>
  <c r="W11" i="4"/>
  <c r="X11" i="4"/>
  <c r="Y11" i="4"/>
  <c r="Z11" i="4"/>
  <c r="AA11" i="4"/>
  <c r="AB11" i="4"/>
  <c r="AC11" i="4"/>
  <c r="AD11" i="4"/>
  <c r="AE11" i="4"/>
  <c r="AF11" i="4"/>
  <c r="AG11" i="4"/>
  <c r="F12" i="4"/>
  <c r="G12" i="4"/>
  <c r="H12" i="4"/>
  <c r="I12" i="4"/>
  <c r="J12" i="4"/>
  <c r="K12" i="4"/>
  <c r="L12" i="4"/>
  <c r="M12" i="4"/>
  <c r="N12" i="4"/>
  <c r="O12" i="4"/>
  <c r="P12" i="4"/>
  <c r="Q12" i="4"/>
  <c r="R12" i="4"/>
  <c r="S12" i="4"/>
  <c r="T12" i="4"/>
  <c r="U12" i="4"/>
  <c r="V12" i="4"/>
  <c r="W12" i="4"/>
  <c r="X12" i="4"/>
  <c r="Y12" i="4"/>
  <c r="Z12" i="4"/>
  <c r="AA12" i="4"/>
  <c r="AB12" i="4"/>
  <c r="AC12" i="4"/>
  <c r="AD12" i="4"/>
  <c r="AE12" i="4"/>
  <c r="AF12" i="4"/>
  <c r="AG12" i="4"/>
  <c r="F13" i="4"/>
  <c r="G13" i="4"/>
  <c r="H13" i="4"/>
  <c r="I13" i="4"/>
  <c r="J13" i="4"/>
  <c r="K13" i="4"/>
  <c r="L13" i="4"/>
  <c r="M13" i="4"/>
  <c r="N13" i="4"/>
  <c r="O13" i="4"/>
  <c r="P13" i="4"/>
  <c r="Q13" i="4"/>
  <c r="R13" i="4"/>
  <c r="S13" i="4"/>
  <c r="T13" i="4"/>
  <c r="U13" i="4"/>
  <c r="V13" i="4"/>
  <c r="W13" i="4"/>
  <c r="X13" i="4"/>
  <c r="Y13" i="4"/>
  <c r="Z13" i="4"/>
  <c r="AA13" i="4"/>
  <c r="AB13" i="4"/>
  <c r="AC13" i="4"/>
  <c r="AD13" i="4"/>
  <c r="AE13" i="4"/>
  <c r="AF13" i="4"/>
  <c r="AG13" i="4"/>
  <c r="F14" i="4"/>
  <c r="G14" i="4"/>
  <c r="H14" i="4"/>
  <c r="I14" i="4"/>
  <c r="J14" i="4"/>
  <c r="K14" i="4"/>
  <c r="L14" i="4"/>
  <c r="M14" i="4"/>
  <c r="N14" i="4"/>
  <c r="O14" i="4"/>
  <c r="P14" i="4"/>
  <c r="Q14" i="4"/>
  <c r="R14" i="4"/>
  <c r="S14" i="4"/>
  <c r="T14" i="4"/>
  <c r="U14" i="4"/>
  <c r="V14" i="4"/>
  <c r="W14" i="4"/>
  <c r="X14" i="4"/>
  <c r="Y14" i="4"/>
  <c r="Z14" i="4"/>
  <c r="AA14" i="4"/>
  <c r="AB14" i="4"/>
  <c r="AC14" i="4"/>
  <c r="AD14" i="4"/>
  <c r="AE14" i="4"/>
  <c r="AF14" i="4"/>
  <c r="AG14" i="4"/>
  <c r="F15" i="4"/>
  <c r="G15" i="4"/>
  <c r="H15" i="4"/>
  <c r="I15" i="4"/>
  <c r="J15" i="4"/>
  <c r="K15" i="4"/>
  <c r="L15" i="4"/>
  <c r="M15" i="4"/>
  <c r="N15" i="4"/>
  <c r="O15" i="4"/>
  <c r="P15" i="4"/>
  <c r="Q15" i="4"/>
  <c r="R15" i="4"/>
  <c r="S15" i="4"/>
  <c r="T15" i="4"/>
  <c r="U15" i="4"/>
  <c r="V15" i="4"/>
  <c r="W15" i="4"/>
  <c r="X15" i="4"/>
  <c r="Y15" i="4"/>
  <c r="Z15" i="4"/>
  <c r="AA15" i="4"/>
  <c r="AB15" i="4"/>
  <c r="AC15" i="4"/>
  <c r="AD15" i="4"/>
  <c r="AE15" i="4"/>
  <c r="AF15" i="4"/>
  <c r="AG15" i="4"/>
  <c r="F16" i="4"/>
  <c r="G16" i="4"/>
  <c r="H16" i="4"/>
  <c r="I16" i="4"/>
  <c r="J16" i="4"/>
  <c r="K16" i="4"/>
  <c r="L16" i="4"/>
  <c r="M16" i="4"/>
  <c r="N16" i="4"/>
  <c r="O16" i="4"/>
  <c r="P16" i="4"/>
  <c r="Q16" i="4"/>
  <c r="R16" i="4"/>
  <c r="S16" i="4"/>
  <c r="T16" i="4"/>
  <c r="U16" i="4"/>
  <c r="V16" i="4"/>
  <c r="W16" i="4"/>
  <c r="X16" i="4"/>
  <c r="Y16" i="4"/>
  <c r="Z16" i="4"/>
  <c r="AA16" i="4"/>
  <c r="AB16" i="4"/>
  <c r="AC16" i="4"/>
  <c r="AD16" i="4"/>
  <c r="AE16" i="4"/>
  <c r="AF16" i="4"/>
  <c r="AG16" i="4"/>
  <c r="F17" i="4"/>
  <c r="G17" i="4"/>
  <c r="H17" i="4"/>
  <c r="I17" i="4"/>
  <c r="J17" i="4"/>
  <c r="K17" i="4"/>
  <c r="L17" i="4"/>
  <c r="M17" i="4"/>
  <c r="N17" i="4"/>
  <c r="O17" i="4"/>
  <c r="P17" i="4"/>
  <c r="Q17" i="4"/>
  <c r="R17" i="4"/>
  <c r="S17" i="4"/>
  <c r="T17" i="4"/>
  <c r="U17" i="4"/>
  <c r="V17" i="4"/>
  <c r="W17" i="4"/>
  <c r="X17" i="4"/>
  <c r="Y17" i="4"/>
  <c r="Z17" i="4"/>
  <c r="AA17" i="4"/>
  <c r="AB17" i="4"/>
  <c r="AC17" i="4"/>
  <c r="AD17" i="4"/>
  <c r="AE17" i="4"/>
  <c r="AF17" i="4"/>
  <c r="AG17" i="4"/>
  <c r="F18" i="4"/>
  <c r="G18" i="4"/>
  <c r="H18" i="4"/>
  <c r="I18" i="4"/>
  <c r="J18" i="4"/>
  <c r="K18" i="4"/>
  <c r="L18" i="4"/>
  <c r="M18" i="4"/>
  <c r="N18" i="4"/>
  <c r="O18" i="4"/>
  <c r="P18" i="4"/>
  <c r="Q18" i="4"/>
  <c r="R18" i="4"/>
  <c r="S18" i="4"/>
  <c r="T18" i="4"/>
  <c r="U18" i="4"/>
  <c r="V18" i="4"/>
  <c r="W18" i="4"/>
  <c r="X18" i="4"/>
  <c r="Y18" i="4"/>
  <c r="Z18" i="4"/>
  <c r="AA18" i="4"/>
  <c r="AB18" i="4"/>
  <c r="AC18" i="4"/>
  <c r="AD18" i="4"/>
  <c r="AE18" i="4"/>
  <c r="AF18" i="4"/>
  <c r="AG18" i="4"/>
  <c r="C2" i="4"/>
  <c r="D2" i="4"/>
  <c r="E2" i="4"/>
  <c r="C5" i="4"/>
  <c r="D5" i="4"/>
  <c r="E5" i="4"/>
  <c r="C6" i="4"/>
  <c r="D6" i="4"/>
  <c r="E6" i="4"/>
  <c r="C9" i="4"/>
  <c r="D9" i="4"/>
  <c r="E9" i="4"/>
  <c r="C10" i="4"/>
  <c r="D10" i="4"/>
  <c r="E10" i="4"/>
  <c r="C11" i="4"/>
  <c r="D11" i="4"/>
  <c r="E11" i="4"/>
  <c r="C12" i="4"/>
  <c r="D12" i="4"/>
  <c r="E12" i="4"/>
  <c r="C13" i="4"/>
  <c r="D13" i="4"/>
  <c r="E13" i="4"/>
  <c r="C14" i="4"/>
  <c r="D14" i="4"/>
  <c r="E14" i="4"/>
  <c r="C15" i="4"/>
  <c r="D15" i="4"/>
  <c r="E15" i="4"/>
  <c r="C16" i="4"/>
  <c r="D16" i="4"/>
  <c r="E16" i="4"/>
  <c r="C17" i="4"/>
  <c r="D17" i="4"/>
  <c r="E17" i="4"/>
  <c r="C18" i="4"/>
  <c r="D18" i="4"/>
  <c r="E18" i="4"/>
  <c r="B5" i="4"/>
  <c r="B6" i="4"/>
  <c r="B9" i="4"/>
  <c r="B10" i="4"/>
  <c r="B11" i="4"/>
  <c r="B12" i="4"/>
  <c r="B13" i="4"/>
  <c r="B14" i="4"/>
  <c r="B15" i="4"/>
  <c r="B16" i="4"/>
  <c r="B17" i="4"/>
  <c r="B18" i="4"/>
  <c r="B2" i="4"/>
  <c r="B8" i="5"/>
  <c r="B7" i="5"/>
  <c r="B4" i="5"/>
  <c r="AG7" i="7"/>
  <c r="AG8" i="7"/>
  <c r="AG12" i="7"/>
  <c r="B12" i="7"/>
  <c r="B8" i="7"/>
  <c r="B7" i="7"/>
  <c r="B4" i="7"/>
  <c r="B7" i="4"/>
  <c r="B8" i="10"/>
  <c r="B7" i="10"/>
  <c r="B4" i="10"/>
  <c r="B8" i="6"/>
  <c r="B7" i="6"/>
  <c r="B4" i="6"/>
  <c r="B8" i="9"/>
  <c r="B7" i="9"/>
  <c r="B4" i="9"/>
  <c r="B8" i="4"/>
  <c r="B4" i="4"/>
  <c r="F49" i="18" l="1"/>
  <c r="B36" i="1"/>
  <c r="G49" i="18" l="1"/>
  <c r="O112" i="13"/>
  <c r="AZ112" i="13" s="1"/>
  <c r="AI107" i="13"/>
  <c r="BD107" i="13" s="1"/>
  <c r="Y104" i="13"/>
  <c r="BB104" i="13" s="1"/>
  <c r="J112" i="13"/>
  <c r="AY112" i="13" s="1"/>
  <c r="AD107" i="13"/>
  <c r="BC107" i="13" s="1"/>
  <c r="T104" i="13"/>
  <c r="BA104" i="13" s="1"/>
  <c r="AD108" i="13"/>
  <c r="BC108" i="13" s="1"/>
  <c r="J104" i="13"/>
  <c r="AY104" i="13" s="1"/>
  <c r="AI108" i="13"/>
  <c r="BD108" i="13" s="1"/>
  <c r="Y107" i="13"/>
  <c r="BB107" i="13" s="1"/>
  <c r="O104" i="13"/>
  <c r="AZ104" i="13" s="1"/>
  <c r="T107" i="13"/>
  <c r="BA107" i="13" s="1"/>
  <c r="AI112" i="13"/>
  <c r="BD112" i="13" s="1"/>
  <c r="Y108" i="13"/>
  <c r="BB108" i="13" s="1"/>
  <c r="O107" i="13"/>
  <c r="AZ107" i="13" s="1"/>
  <c r="E112" i="13"/>
  <c r="AX112" i="13" s="1"/>
  <c r="AD112" i="13"/>
  <c r="BC112" i="13" s="1"/>
  <c r="T108" i="13"/>
  <c r="BA108" i="13" s="1"/>
  <c r="J107" i="13"/>
  <c r="AY107" i="13" s="1"/>
  <c r="E108" i="13"/>
  <c r="AX108" i="13" s="1"/>
  <c r="Y112" i="13"/>
  <c r="BB112" i="13" s="1"/>
  <c r="O108" i="13"/>
  <c r="AZ108" i="13" s="1"/>
  <c r="AI104" i="13"/>
  <c r="BD104" i="13" s="1"/>
  <c r="E107" i="13"/>
  <c r="AX107" i="13" s="1"/>
  <c r="T112" i="13"/>
  <c r="BA112" i="13" s="1"/>
  <c r="J108" i="13"/>
  <c r="AY108" i="13" s="1"/>
  <c r="AD104" i="13"/>
  <c r="BC104" i="13" s="1"/>
  <c r="E104" i="13"/>
  <c r="AX104" i="13" s="1"/>
  <c r="M12" i="5"/>
  <c r="AG7" i="5"/>
  <c r="A34" i="1"/>
  <c r="A33" i="1"/>
  <c r="F50" i="18" s="1"/>
  <c r="B51" i="18" l="1"/>
  <c r="C51" i="18"/>
  <c r="D51" i="18"/>
  <c r="E51" i="18"/>
  <c r="B50" i="18"/>
  <c r="C50" i="18"/>
  <c r="D50" i="18"/>
  <c r="E50" i="18"/>
  <c r="AG8" i="5"/>
  <c r="F51" i="18"/>
  <c r="G50" i="18"/>
  <c r="G51" i="18"/>
  <c r="H49" i="18"/>
  <c r="R7" i="5"/>
  <c r="H12" i="5"/>
  <c r="W7" i="5"/>
  <c r="R8" i="5"/>
  <c r="R12" i="5"/>
  <c r="AB12" i="5"/>
  <c r="W12" i="5"/>
  <c r="M4" i="5"/>
  <c r="W4" i="5"/>
  <c r="H7" i="5"/>
  <c r="AG12" i="5"/>
  <c r="AB7" i="5"/>
  <c r="W8" i="5"/>
  <c r="R4" i="5"/>
  <c r="M8" i="5"/>
  <c r="AB4" i="5"/>
  <c r="C4" i="5"/>
  <c r="H8" i="5"/>
  <c r="AF104" i="13"/>
  <c r="AD4" i="5" s="1"/>
  <c r="AG4" i="5"/>
  <c r="C12" i="5"/>
  <c r="M7" i="5"/>
  <c r="H4" i="5"/>
  <c r="M48" i="13"/>
  <c r="U48" i="13"/>
  <c r="AC48" i="13"/>
  <c r="G47" i="13"/>
  <c r="E7" i="6" s="1"/>
  <c r="O47" i="13"/>
  <c r="M7" i="6" s="1"/>
  <c r="W47" i="13"/>
  <c r="AE47" i="13"/>
  <c r="I44" i="13"/>
  <c r="G4" i="6" s="1"/>
  <c r="Q44" i="13"/>
  <c r="O4" i="6" s="1"/>
  <c r="Y44" i="13"/>
  <c r="W4" i="6" s="1"/>
  <c r="AG44" i="13"/>
  <c r="AE4" i="6" s="1"/>
  <c r="I10" i="13"/>
  <c r="Q10" i="13"/>
  <c r="Y10" i="13"/>
  <c r="AG10" i="13"/>
  <c r="K9" i="13"/>
  <c r="I7" i="4" s="1"/>
  <c r="S9" i="13"/>
  <c r="Q7" i="4" s="1"/>
  <c r="AA9" i="13"/>
  <c r="Y7" i="4" s="1"/>
  <c r="AI9" i="13"/>
  <c r="AG7" i="4" s="1"/>
  <c r="M6" i="13"/>
  <c r="K4" i="4" s="1"/>
  <c r="U6" i="13"/>
  <c r="S4" i="4" s="1"/>
  <c r="AC6" i="13"/>
  <c r="E6" i="13"/>
  <c r="H48" i="13"/>
  <c r="AF48" i="13"/>
  <c r="Z47" i="13"/>
  <c r="X7" i="6" s="1"/>
  <c r="T44" i="13"/>
  <c r="R4" i="6" s="1"/>
  <c r="N9" i="13"/>
  <c r="L7" i="4" s="1"/>
  <c r="AF6" i="13"/>
  <c r="AD4" i="4" s="1"/>
  <c r="N48" i="13"/>
  <c r="V48" i="13"/>
  <c r="AD48" i="13"/>
  <c r="H47" i="13"/>
  <c r="F7" i="6" s="1"/>
  <c r="P47" i="13"/>
  <c r="N7" i="6" s="1"/>
  <c r="X47" i="13"/>
  <c r="V7" i="6" s="1"/>
  <c r="AF47" i="13"/>
  <c r="AD7" i="6" s="1"/>
  <c r="J44" i="13"/>
  <c r="H4" i="6" s="1"/>
  <c r="R44" i="13"/>
  <c r="Z44" i="13"/>
  <c r="X4" i="6" s="1"/>
  <c r="AH44" i="13"/>
  <c r="AF4" i="6" s="1"/>
  <c r="J10" i="13"/>
  <c r="R10" i="13"/>
  <c r="Z10" i="13"/>
  <c r="AH10" i="13"/>
  <c r="L9" i="13"/>
  <c r="J7" i="4" s="1"/>
  <c r="T9" i="13"/>
  <c r="AB9" i="13"/>
  <c r="F9" i="13"/>
  <c r="D7" i="4" s="1"/>
  <c r="N6" i="13"/>
  <c r="L4" i="4" s="1"/>
  <c r="V6" i="13"/>
  <c r="T4" i="4" s="1"/>
  <c r="AD6" i="13"/>
  <c r="AB4" i="4" s="1"/>
  <c r="P48" i="13"/>
  <c r="J47" i="13"/>
  <c r="H7" i="6" s="1"/>
  <c r="AH47" i="13"/>
  <c r="F44" i="13"/>
  <c r="L10" i="13"/>
  <c r="AD9" i="13"/>
  <c r="AB7" i="4" s="1"/>
  <c r="G48" i="13"/>
  <c r="E8" i="6" s="1"/>
  <c r="O48" i="13"/>
  <c r="W48" i="13"/>
  <c r="AE48" i="13"/>
  <c r="I47" i="13"/>
  <c r="Q47" i="13"/>
  <c r="O7" i="6" s="1"/>
  <c r="Y47" i="13"/>
  <c r="W7" i="6" s="1"/>
  <c r="AG47" i="13"/>
  <c r="AE7" i="6" s="1"/>
  <c r="K44" i="13"/>
  <c r="I4" i="6" s="1"/>
  <c r="S44" i="13"/>
  <c r="Q4" i="6" s="1"/>
  <c r="AA44" i="13"/>
  <c r="Y4" i="6" s="1"/>
  <c r="AI44" i="13"/>
  <c r="AG4" i="6" s="1"/>
  <c r="K10" i="13"/>
  <c r="S10" i="13"/>
  <c r="AA10" i="13"/>
  <c r="AI10" i="13"/>
  <c r="M9" i="13"/>
  <c r="K7" i="4" s="1"/>
  <c r="U9" i="13"/>
  <c r="S7" i="4" s="1"/>
  <c r="AC9" i="13"/>
  <c r="AA7" i="4" s="1"/>
  <c r="G6" i="13"/>
  <c r="E4" i="4" s="1"/>
  <c r="O6" i="13"/>
  <c r="M4" i="4" s="1"/>
  <c r="W6" i="13"/>
  <c r="AE6" i="13"/>
  <c r="AC4" i="4" s="1"/>
  <c r="X48" i="13"/>
  <c r="R47" i="13"/>
  <c r="P7" i="6" s="1"/>
  <c r="L44" i="13"/>
  <c r="J4" i="6" s="1"/>
  <c r="AB44" i="13"/>
  <c r="Z4" i="6" s="1"/>
  <c r="V9" i="13"/>
  <c r="T7" i="4" s="1"/>
  <c r="I48" i="13"/>
  <c r="Q48" i="13"/>
  <c r="Y48" i="13"/>
  <c r="AG48" i="13"/>
  <c r="K47" i="13"/>
  <c r="I7" i="6" s="1"/>
  <c r="S47" i="13"/>
  <c r="Q7" i="6" s="1"/>
  <c r="AA47" i="13"/>
  <c r="Y7" i="6" s="1"/>
  <c r="AI47" i="13"/>
  <c r="AG7" i="6" s="1"/>
  <c r="M44" i="13"/>
  <c r="U44" i="13"/>
  <c r="S4" i="6" s="1"/>
  <c r="AC44" i="13"/>
  <c r="AA4" i="6" s="1"/>
  <c r="M10" i="13"/>
  <c r="M121" i="13" s="1"/>
  <c r="U10" i="13"/>
  <c r="U121" i="13" s="1"/>
  <c r="AC10" i="13"/>
  <c r="AC121" i="13" s="1"/>
  <c r="G9" i="13"/>
  <c r="E7" i="4" s="1"/>
  <c r="O9" i="13"/>
  <c r="M7" i="4" s="1"/>
  <c r="W9" i="13"/>
  <c r="AE9" i="13"/>
  <c r="I6" i="13"/>
  <c r="G4" i="4" s="1"/>
  <c r="Q6" i="13"/>
  <c r="O4" i="4" s="1"/>
  <c r="Y6" i="13"/>
  <c r="W4" i="4" s="1"/>
  <c r="AG6" i="13"/>
  <c r="AE4" i="4" s="1"/>
  <c r="T48" i="13"/>
  <c r="N47" i="13"/>
  <c r="L7" i="6" s="1"/>
  <c r="H44" i="13"/>
  <c r="F4" i="6" s="1"/>
  <c r="AF44" i="13"/>
  <c r="P10" i="13"/>
  <c r="J9" i="13"/>
  <c r="H7" i="4" s="1"/>
  <c r="AH9" i="13"/>
  <c r="AF7" i="4" s="1"/>
  <c r="F6" i="13"/>
  <c r="D4" i="4" s="1"/>
  <c r="F10" i="13"/>
  <c r="X6" i="13"/>
  <c r="V4" i="4" s="1"/>
  <c r="J48" i="13"/>
  <c r="R48" i="13"/>
  <c r="Z48" i="13"/>
  <c r="AH48" i="13"/>
  <c r="L47" i="13"/>
  <c r="J7" i="6" s="1"/>
  <c r="T47" i="13"/>
  <c r="R7" i="6" s="1"/>
  <c r="AB47" i="13"/>
  <c r="Z7" i="6" s="1"/>
  <c r="F47" i="13"/>
  <c r="D7" i="6" s="1"/>
  <c r="N44" i="13"/>
  <c r="L4" i="6" s="1"/>
  <c r="V44" i="13"/>
  <c r="T4" i="6" s="1"/>
  <c r="AD44" i="13"/>
  <c r="AB4" i="6" s="1"/>
  <c r="N10" i="13"/>
  <c r="N121" i="13" s="1"/>
  <c r="V10" i="13"/>
  <c r="V121" i="13" s="1"/>
  <c r="AD10" i="13"/>
  <c r="AD121" i="13" s="1"/>
  <c r="H9" i="13"/>
  <c r="F7" i="4" s="1"/>
  <c r="P9" i="13"/>
  <c r="N7" i="4" s="1"/>
  <c r="X9" i="13"/>
  <c r="V7" i="4" s="1"/>
  <c r="AF9" i="13"/>
  <c r="J6" i="13"/>
  <c r="H4" i="4" s="1"/>
  <c r="R6" i="13"/>
  <c r="P4" i="4" s="1"/>
  <c r="Z6" i="13"/>
  <c r="X4" i="4" s="1"/>
  <c r="AH6" i="13"/>
  <c r="AF4" i="4" s="1"/>
  <c r="L48" i="13"/>
  <c r="J8" i="6" s="1"/>
  <c r="F48" i="13"/>
  <c r="D8" i="6" s="1"/>
  <c r="AD47" i="13"/>
  <c r="AB7" i="6" s="1"/>
  <c r="X44" i="13"/>
  <c r="V4" i="6" s="1"/>
  <c r="H10" i="13"/>
  <c r="H121" i="13" s="1"/>
  <c r="AF10" i="13"/>
  <c r="AF121" i="13" s="1"/>
  <c r="Z9" i="13"/>
  <c r="X7" i="4" s="1"/>
  <c r="T6" i="13"/>
  <c r="R4" i="4" s="1"/>
  <c r="T10" i="13"/>
  <c r="T121" i="13" s="1"/>
  <c r="H6" i="13"/>
  <c r="F4" i="4" s="1"/>
  <c r="K48" i="13"/>
  <c r="S48" i="13"/>
  <c r="AA48" i="13"/>
  <c r="AI48" i="13"/>
  <c r="M47" i="13"/>
  <c r="K7" i="6" s="1"/>
  <c r="U47" i="13"/>
  <c r="S7" i="6" s="1"/>
  <c r="AC47" i="13"/>
  <c r="AA7" i="6" s="1"/>
  <c r="G44" i="13"/>
  <c r="E4" i="6" s="1"/>
  <c r="O44" i="13"/>
  <c r="M4" i="6" s="1"/>
  <c r="W44" i="13"/>
  <c r="U4" i="6" s="1"/>
  <c r="AE44" i="13"/>
  <c r="AC4" i="6" s="1"/>
  <c r="G10" i="13"/>
  <c r="O10" i="13"/>
  <c r="W10" i="13"/>
  <c r="AE10" i="13"/>
  <c r="AE121" i="13" s="1"/>
  <c r="I9" i="13"/>
  <c r="G7" i="4" s="1"/>
  <c r="Q9" i="13"/>
  <c r="O7" i="4" s="1"/>
  <c r="Y9" i="13"/>
  <c r="AG9" i="13"/>
  <c r="AE7" i="4" s="1"/>
  <c r="K6" i="13"/>
  <c r="I4" i="4" s="1"/>
  <c r="S6" i="13"/>
  <c r="Q4" i="4" s="1"/>
  <c r="AA6" i="13"/>
  <c r="Y4" i="4" s="1"/>
  <c r="AI6" i="13"/>
  <c r="AG4" i="4" s="1"/>
  <c r="AB48" i="13"/>
  <c r="V47" i="13"/>
  <c r="T7" i="6" s="1"/>
  <c r="P44" i="13"/>
  <c r="N4" i="6" s="1"/>
  <c r="X10" i="13"/>
  <c r="R9" i="13"/>
  <c r="P7" i="4" s="1"/>
  <c r="L6" i="13"/>
  <c r="J4" i="4" s="1"/>
  <c r="AB6" i="13"/>
  <c r="Z4" i="4" s="1"/>
  <c r="AB10" i="13"/>
  <c r="P6" i="13"/>
  <c r="N4" i="4" s="1"/>
  <c r="G67" i="13"/>
  <c r="E8" i="10" s="1"/>
  <c r="O67" i="13"/>
  <c r="W67" i="13"/>
  <c r="AE67" i="13"/>
  <c r="I66" i="13"/>
  <c r="G7" i="10" s="1"/>
  <c r="Q66" i="13"/>
  <c r="O7" i="10" s="1"/>
  <c r="Y66" i="13"/>
  <c r="W7" i="10" s="1"/>
  <c r="AG66" i="13"/>
  <c r="AE7" i="10" s="1"/>
  <c r="K63" i="13"/>
  <c r="S63" i="13"/>
  <c r="Q4" i="10" s="1"/>
  <c r="AA63" i="13"/>
  <c r="Y4" i="10" s="1"/>
  <c r="AI63" i="13"/>
  <c r="AG4" i="10" s="1"/>
  <c r="K29" i="13"/>
  <c r="S29" i="13"/>
  <c r="AA29" i="13"/>
  <c r="AI29" i="13"/>
  <c r="M28" i="13"/>
  <c r="U28" i="13"/>
  <c r="AC28" i="13"/>
  <c r="AA7" i="9" s="1"/>
  <c r="G25" i="13"/>
  <c r="E4" i="9" s="1"/>
  <c r="O25" i="13"/>
  <c r="M4" i="9" s="1"/>
  <c r="W25" i="13"/>
  <c r="U4" i="9" s="1"/>
  <c r="AE25" i="13"/>
  <c r="AC4" i="9" s="1"/>
  <c r="Z67" i="13"/>
  <c r="T66" i="13"/>
  <c r="R7" i="10" s="1"/>
  <c r="N63" i="13"/>
  <c r="L4" i="10" s="1"/>
  <c r="N29" i="13"/>
  <c r="H28" i="13"/>
  <c r="F7" i="9" s="1"/>
  <c r="AF28" i="13"/>
  <c r="AD7" i="9" s="1"/>
  <c r="Z25" i="13"/>
  <c r="X4" i="9" s="1"/>
  <c r="H67" i="13"/>
  <c r="P67" i="13"/>
  <c r="X67" i="13"/>
  <c r="AF67" i="13"/>
  <c r="J66" i="13"/>
  <c r="H7" i="10" s="1"/>
  <c r="R66" i="13"/>
  <c r="P7" i="10" s="1"/>
  <c r="Z66" i="13"/>
  <c r="X7" i="10" s="1"/>
  <c r="AH66" i="13"/>
  <c r="AF7" i="10" s="1"/>
  <c r="L63" i="13"/>
  <c r="J4" i="10" s="1"/>
  <c r="T63" i="13"/>
  <c r="R4" i="10" s="1"/>
  <c r="AB63" i="13"/>
  <c r="Z4" i="10" s="1"/>
  <c r="F63" i="13"/>
  <c r="D4" i="10" s="1"/>
  <c r="L29" i="13"/>
  <c r="T29" i="13"/>
  <c r="AB29" i="13"/>
  <c r="F29" i="13"/>
  <c r="D8" i="9" s="1"/>
  <c r="N28" i="13"/>
  <c r="L7" i="9" s="1"/>
  <c r="V28" i="13"/>
  <c r="T7" i="9" s="1"/>
  <c r="AD28" i="13"/>
  <c r="H25" i="13"/>
  <c r="P25" i="13"/>
  <c r="N4" i="9" s="1"/>
  <c r="X25" i="13"/>
  <c r="V4" i="9" s="1"/>
  <c r="AF25" i="13"/>
  <c r="AD4" i="9" s="1"/>
  <c r="J67" i="13"/>
  <c r="AH67" i="13"/>
  <c r="AB66" i="13"/>
  <c r="Z7" i="10" s="1"/>
  <c r="V63" i="13"/>
  <c r="T4" i="10" s="1"/>
  <c r="AD29" i="13"/>
  <c r="X28" i="13"/>
  <c r="V7" i="9" s="1"/>
  <c r="R25" i="13"/>
  <c r="P4" i="9" s="1"/>
  <c r="I67" i="13"/>
  <c r="G8" i="10" s="1"/>
  <c r="Q67" i="13"/>
  <c r="Y67" i="13"/>
  <c r="AG67" i="13"/>
  <c r="K66" i="13"/>
  <c r="S66" i="13"/>
  <c r="AA66" i="13"/>
  <c r="Y7" i="10" s="1"/>
  <c r="AI66" i="13"/>
  <c r="AG7" i="10" s="1"/>
  <c r="M63" i="13"/>
  <c r="K4" i="10" s="1"/>
  <c r="U63" i="13"/>
  <c r="S4" i="10" s="1"/>
  <c r="AC63" i="13"/>
  <c r="AA4" i="10" s="1"/>
  <c r="M29" i="13"/>
  <c r="U29" i="13"/>
  <c r="AC29" i="13"/>
  <c r="G28" i="13"/>
  <c r="E7" i="9" s="1"/>
  <c r="O28" i="13"/>
  <c r="M7" i="9" s="1"/>
  <c r="W28" i="13"/>
  <c r="U7" i="9" s="1"/>
  <c r="AE28" i="13"/>
  <c r="AC7" i="9" s="1"/>
  <c r="I25" i="13"/>
  <c r="G4" i="9" s="1"/>
  <c r="Q25" i="13"/>
  <c r="O4" i="9" s="1"/>
  <c r="Y25" i="13"/>
  <c r="W4" i="9" s="1"/>
  <c r="AG25" i="13"/>
  <c r="R67" i="13"/>
  <c r="L66" i="13"/>
  <c r="J7" i="10" s="1"/>
  <c r="F66" i="13"/>
  <c r="D7" i="10" s="1"/>
  <c r="AD63" i="13"/>
  <c r="AB4" i="10" s="1"/>
  <c r="V29" i="13"/>
  <c r="P28" i="13"/>
  <c r="N7" i="9" s="1"/>
  <c r="J25" i="13"/>
  <c r="AH25" i="13"/>
  <c r="K67" i="13"/>
  <c r="I8" i="10" s="1"/>
  <c r="S67" i="13"/>
  <c r="AA67" i="13"/>
  <c r="AI67" i="13"/>
  <c r="M66" i="13"/>
  <c r="K7" i="10" s="1"/>
  <c r="U66" i="13"/>
  <c r="S7" i="10" s="1"/>
  <c r="AC66" i="13"/>
  <c r="AA7" i="10" s="1"/>
  <c r="G63" i="13"/>
  <c r="E4" i="10" s="1"/>
  <c r="O63" i="13"/>
  <c r="M4" i="10" s="1"/>
  <c r="W63" i="13"/>
  <c r="U4" i="10" s="1"/>
  <c r="AE63" i="13"/>
  <c r="AC4" i="10" s="1"/>
  <c r="G29" i="13"/>
  <c r="E8" i="9" s="1"/>
  <c r="O29" i="13"/>
  <c r="W29" i="13"/>
  <c r="AE29" i="13"/>
  <c r="I28" i="13"/>
  <c r="Q28" i="13"/>
  <c r="O7" i="9" s="1"/>
  <c r="Y28" i="13"/>
  <c r="W7" i="9" s="1"/>
  <c r="AG28" i="13"/>
  <c r="AE7" i="9" s="1"/>
  <c r="K25" i="13"/>
  <c r="I4" i="9" s="1"/>
  <c r="S25" i="13"/>
  <c r="Q4" i="9" s="1"/>
  <c r="AA25" i="13"/>
  <c r="Y4" i="9" s="1"/>
  <c r="AI25" i="13"/>
  <c r="AD67" i="13"/>
  <c r="AF66" i="13"/>
  <c r="AD7" i="10" s="1"/>
  <c r="Z63" i="13"/>
  <c r="X4" i="10" s="1"/>
  <c r="AH29" i="13"/>
  <c r="AB28" i="13"/>
  <c r="Z7" i="9" s="1"/>
  <c r="V25" i="13"/>
  <c r="T4" i="9" s="1"/>
  <c r="L67" i="13"/>
  <c r="J8" i="10" s="1"/>
  <c r="T67" i="13"/>
  <c r="AB67" i="13"/>
  <c r="F67" i="13"/>
  <c r="D8" i="10" s="1"/>
  <c r="N66" i="13"/>
  <c r="L7" i="10" s="1"/>
  <c r="V66" i="13"/>
  <c r="T7" i="10" s="1"/>
  <c r="AD66" i="13"/>
  <c r="AB7" i="10" s="1"/>
  <c r="H63" i="13"/>
  <c r="F4" i="10" s="1"/>
  <c r="P63" i="13"/>
  <c r="N4" i="10" s="1"/>
  <c r="X63" i="13"/>
  <c r="V4" i="10" s="1"/>
  <c r="AF63" i="13"/>
  <c r="H29" i="13"/>
  <c r="P29" i="13"/>
  <c r="X29" i="13"/>
  <c r="AF29" i="13"/>
  <c r="J28" i="13"/>
  <c r="H7" i="9" s="1"/>
  <c r="R28" i="13"/>
  <c r="P7" i="9" s="1"/>
  <c r="Z28" i="13"/>
  <c r="AH28" i="13"/>
  <c r="L25" i="13"/>
  <c r="J4" i="9" s="1"/>
  <c r="T25" i="13"/>
  <c r="R4" i="9" s="1"/>
  <c r="AB25" i="13"/>
  <c r="Z4" i="9" s="1"/>
  <c r="F25" i="13"/>
  <c r="D4" i="9" s="1"/>
  <c r="V67" i="13"/>
  <c r="P66" i="13"/>
  <c r="N7" i="10" s="1"/>
  <c r="J63" i="13"/>
  <c r="H4" i="10" s="1"/>
  <c r="R29" i="13"/>
  <c r="L28" i="13"/>
  <c r="J7" i="9" s="1"/>
  <c r="N25" i="13"/>
  <c r="L4" i="9" s="1"/>
  <c r="M67" i="13"/>
  <c r="U67" i="13"/>
  <c r="AC67" i="13"/>
  <c r="G66" i="13"/>
  <c r="E7" i="10" s="1"/>
  <c r="O66" i="13"/>
  <c r="M7" i="10" s="1"/>
  <c r="W66" i="13"/>
  <c r="U7" i="10" s="1"/>
  <c r="AE66" i="13"/>
  <c r="AC7" i="10" s="1"/>
  <c r="I63" i="13"/>
  <c r="G4" i="10" s="1"/>
  <c r="Q63" i="13"/>
  <c r="O4" i="10" s="1"/>
  <c r="Y63" i="13"/>
  <c r="W4" i="10" s="1"/>
  <c r="AG63" i="13"/>
  <c r="AE4" i="10" s="1"/>
  <c r="I29" i="13"/>
  <c r="Q29" i="13"/>
  <c r="Y29" i="13"/>
  <c r="AG29" i="13"/>
  <c r="K28" i="13"/>
  <c r="I7" i="9" s="1"/>
  <c r="S28" i="13"/>
  <c r="Q7" i="9" s="1"/>
  <c r="AA28" i="13"/>
  <c r="Y7" i="9" s="1"/>
  <c r="AI28" i="13"/>
  <c r="AG7" i="9" s="1"/>
  <c r="M25" i="13"/>
  <c r="K4" i="9" s="1"/>
  <c r="U25" i="13"/>
  <c r="S4" i="9" s="1"/>
  <c r="AC25" i="13"/>
  <c r="N67" i="13"/>
  <c r="H66" i="13"/>
  <c r="F7" i="10" s="1"/>
  <c r="X66" i="13"/>
  <c r="V7" i="10" s="1"/>
  <c r="R63" i="13"/>
  <c r="P4" i="10" s="1"/>
  <c r="AH63" i="13"/>
  <c r="AF4" i="10" s="1"/>
  <c r="J29" i="13"/>
  <c r="Z29" i="13"/>
  <c r="T28" i="13"/>
  <c r="F28" i="13"/>
  <c r="D7" i="9" s="1"/>
  <c r="AD25" i="13"/>
  <c r="AB4" i="9" s="1"/>
  <c r="AB8" i="5"/>
  <c r="C8" i="5"/>
  <c r="C7" i="5"/>
  <c r="S108" i="13"/>
  <c r="Q8" i="5" s="1"/>
  <c r="P108" i="13"/>
  <c r="N8" i="5" s="1"/>
  <c r="Q108" i="13"/>
  <c r="O8" i="5" s="1"/>
  <c r="R108" i="13"/>
  <c r="P8" i="5" s="1"/>
  <c r="AB108" i="13"/>
  <c r="Z8" i="5" s="1"/>
  <c r="AA108" i="13"/>
  <c r="Y8" i="5" s="1"/>
  <c r="AC108" i="13"/>
  <c r="AA8" i="5" s="1"/>
  <c r="Z108" i="13"/>
  <c r="X8" i="5" s="1"/>
  <c r="W104" i="13"/>
  <c r="U4" i="5" s="1"/>
  <c r="U104" i="13"/>
  <c r="S4" i="5" s="1"/>
  <c r="X104" i="13"/>
  <c r="V4" i="5" s="1"/>
  <c r="V104" i="13"/>
  <c r="T4" i="5" s="1"/>
  <c r="L104" i="13"/>
  <c r="J4" i="5" s="1"/>
  <c r="Q104" i="13"/>
  <c r="O4" i="5" s="1"/>
  <c r="P104" i="13"/>
  <c r="N4" i="5" s="1"/>
  <c r="R104" i="13"/>
  <c r="P4" i="5" s="1"/>
  <c r="S104" i="13"/>
  <c r="Q4" i="5" s="1"/>
  <c r="I104" i="13"/>
  <c r="G4" i="5" s="1"/>
  <c r="F104" i="13"/>
  <c r="D4" i="5" s="1"/>
  <c r="G104" i="13"/>
  <c r="E4" i="5" s="1"/>
  <c r="H104" i="13"/>
  <c r="F4" i="5" s="1"/>
  <c r="AH104" i="13"/>
  <c r="AF4" i="5" s="1"/>
  <c r="AG104" i="13"/>
  <c r="AE4" i="5" s="1"/>
  <c r="AE104" i="13"/>
  <c r="AC4" i="5" s="1"/>
  <c r="H107" i="13"/>
  <c r="F7" i="5" s="1"/>
  <c r="I107" i="13"/>
  <c r="G7" i="5" s="1"/>
  <c r="F107" i="13"/>
  <c r="D7" i="5" s="1"/>
  <c r="G107" i="13"/>
  <c r="E7" i="5" s="1"/>
  <c r="N107" i="13"/>
  <c r="L7" i="5" s="1"/>
  <c r="M107" i="13"/>
  <c r="K7" i="5" s="1"/>
  <c r="L107" i="13"/>
  <c r="J7" i="5" s="1"/>
  <c r="K107" i="13"/>
  <c r="I7" i="5" s="1"/>
  <c r="Q107" i="13"/>
  <c r="O7" i="5" s="1"/>
  <c r="S107" i="13"/>
  <c r="Q7" i="5" s="1"/>
  <c r="P107" i="13"/>
  <c r="N7" i="5" s="1"/>
  <c r="R107" i="13"/>
  <c r="P7" i="5" s="1"/>
  <c r="X107" i="13"/>
  <c r="V7" i="5" s="1"/>
  <c r="U107" i="13"/>
  <c r="S7" i="5" s="1"/>
  <c r="W107" i="13"/>
  <c r="U7" i="5" s="1"/>
  <c r="V107" i="13"/>
  <c r="T7" i="5" s="1"/>
  <c r="Z104" i="13"/>
  <c r="X4" i="5" s="1"/>
  <c r="AB104" i="13"/>
  <c r="Z4" i="5" s="1"/>
  <c r="AA104" i="13"/>
  <c r="Y4" i="5" s="1"/>
  <c r="AC104" i="13"/>
  <c r="AA4" i="5" s="1"/>
  <c r="AC107" i="13"/>
  <c r="AA7" i="5" s="1"/>
  <c r="AA107" i="13"/>
  <c r="Y7" i="5" s="1"/>
  <c r="Z107" i="13"/>
  <c r="X7" i="5" s="1"/>
  <c r="AB107" i="13"/>
  <c r="Z7" i="5" s="1"/>
  <c r="N104" i="13"/>
  <c r="L4" i="5" s="1"/>
  <c r="M104" i="13"/>
  <c r="K4" i="5" s="1"/>
  <c r="K104" i="13"/>
  <c r="I4" i="5" s="1"/>
  <c r="X108" i="13"/>
  <c r="V8" i="5" s="1"/>
  <c r="V108" i="13"/>
  <c r="T8" i="5" s="1"/>
  <c r="U108" i="13"/>
  <c r="S8" i="5" s="1"/>
  <c r="W108" i="13"/>
  <c r="U8" i="5" s="1"/>
  <c r="E9" i="13"/>
  <c r="C7" i="4" s="1"/>
  <c r="AA4" i="4"/>
  <c r="E48" i="13"/>
  <c r="C8" i="6" s="1"/>
  <c r="AF7" i="6"/>
  <c r="AD4" i="6"/>
  <c r="E10" i="13"/>
  <c r="Z7" i="4"/>
  <c r="R7" i="4"/>
  <c r="G7" i="6"/>
  <c r="U4" i="4"/>
  <c r="D4" i="6"/>
  <c r="P4" i="6"/>
  <c r="AC7" i="6"/>
  <c r="U7" i="6"/>
  <c r="W7" i="4"/>
  <c r="E44" i="13"/>
  <c r="C4" i="6" s="1"/>
  <c r="AD7" i="4"/>
  <c r="E47" i="13"/>
  <c r="C7" i="6" s="1"/>
  <c r="K4" i="6"/>
  <c r="AC7" i="4"/>
  <c r="U7" i="4"/>
  <c r="C4" i="4"/>
  <c r="F108" i="13"/>
  <c r="D8" i="5" s="1"/>
  <c r="I108" i="13"/>
  <c r="G8" i="5" s="1"/>
  <c r="G108" i="13"/>
  <c r="E8" i="5" s="1"/>
  <c r="H108" i="13"/>
  <c r="F8" i="5" s="1"/>
  <c r="P112" i="13"/>
  <c r="N12" i="5" s="1"/>
  <c r="R112" i="13"/>
  <c r="P12" i="5" s="1"/>
  <c r="S112" i="13"/>
  <c r="Q12" i="5" s="1"/>
  <c r="Q112" i="13"/>
  <c r="O12" i="5" s="1"/>
  <c r="V112" i="13"/>
  <c r="T12" i="5" s="1"/>
  <c r="W112" i="13"/>
  <c r="U12" i="5" s="1"/>
  <c r="U112" i="13"/>
  <c r="S12" i="5" s="1"/>
  <c r="X112" i="13"/>
  <c r="V12" i="5" s="1"/>
  <c r="AA112" i="13"/>
  <c r="Y12" i="5" s="1"/>
  <c r="AC112" i="13"/>
  <c r="AA12" i="5" s="1"/>
  <c r="Z112" i="13"/>
  <c r="X12" i="5" s="1"/>
  <c r="AB112" i="13"/>
  <c r="Z12" i="5" s="1"/>
  <c r="AH112" i="13"/>
  <c r="AF12" i="5" s="1"/>
  <c r="AE112" i="13"/>
  <c r="AC12" i="5" s="1"/>
  <c r="AF112" i="13"/>
  <c r="AD12" i="5" s="1"/>
  <c r="AG112" i="13"/>
  <c r="AE12" i="5" s="1"/>
  <c r="AH108" i="13"/>
  <c r="AF8" i="5" s="1"/>
  <c r="AE108" i="13"/>
  <c r="AC8" i="5" s="1"/>
  <c r="AF108" i="13"/>
  <c r="AD8" i="5" s="1"/>
  <c r="AG108" i="13"/>
  <c r="AE8" i="5" s="1"/>
  <c r="N108" i="13"/>
  <c r="L8" i="5" s="1"/>
  <c r="K108" i="13"/>
  <c r="I8" i="5" s="1"/>
  <c r="L108" i="13"/>
  <c r="J8" i="5" s="1"/>
  <c r="M108" i="13"/>
  <c r="K8" i="5" s="1"/>
  <c r="H4" i="9"/>
  <c r="AF4" i="9"/>
  <c r="E66" i="13"/>
  <c r="C7" i="10" s="1"/>
  <c r="I4" i="10"/>
  <c r="AG4" i="9"/>
  <c r="E63" i="13"/>
  <c r="C4" i="10" s="1"/>
  <c r="AB7" i="9"/>
  <c r="E25" i="13"/>
  <c r="C4" i="9" s="1"/>
  <c r="G7" i="9"/>
  <c r="E67" i="13"/>
  <c r="C8" i="10" s="1"/>
  <c r="S7" i="9"/>
  <c r="K7" i="9"/>
  <c r="E28" i="13"/>
  <c r="C7" i="9" s="1"/>
  <c r="AA4" i="9"/>
  <c r="Q7" i="10"/>
  <c r="I7" i="10"/>
  <c r="R7" i="9"/>
  <c r="AE4" i="9"/>
  <c r="AD4" i="10"/>
  <c r="E29" i="13"/>
  <c r="C8" i="9" s="1"/>
  <c r="AF7" i="9"/>
  <c r="X7" i="9"/>
  <c r="F4" i="9"/>
  <c r="H112" i="13"/>
  <c r="F12" i="5" s="1"/>
  <c r="I112" i="13"/>
  <c r="G12" i="5" s="1"/>
  <c r="G112" i="13"/>
  <c r="E12" i="5" s="1"/>
  <c r="F112" i="13"/>
  <c r="D12" i="5" s="1"/>
  <c r="N112" i="13"/>
  <c r="L12" i="5" s="1"/>
  <c r="K112" i="13"/>
  <c r="I12" i="5" s="1"/>
  <c r="M112" i="13"/>
  <c r="K12" i="5" s="1"/>
  <c r="L112" i="13"/>
  <c r="J12" i="5" s="1"/>
  <c r="AH107" i="13"/>
  <c r="AF7" i="5" s="1"/>
  <c r="AG107" i="13"/>
  <c r="AE7" i="5" s="1"/>
  <c r="AF107" i="13"/>
  <c r="AD7" i="5" s="1"/>
  <c r="AE107" i="13"/>
  <c r="AC7" i="5" s="1"/>
  <c r="F8" i="10" l="1"/>
  <c r="H8" i="10"/>
  <c r="AB121" i="13"/>
  <c r="O121" i="13"/>
  <c r="X121" i="13"/>
  <c r="P121" i="13"/>
  <c r="F8" i="6"/>
  <c r="W121" i="13"/>
  <c r="I8" i="6"/>
  <c r="H8" i="6"/>
  <c r="G8" i="6"/>
  <c r="AA121" i="13"/>
  <c r="L121" i="13"/>
  <c r="S121" i="13"/>
  <c r="AG121" i="13"/>
  <c r="K121" i="13"/>
  <c r="E52" i="18" s="1"/>
  <c r="I8" i="4" s="1"/>
  <c r="Y121" i="13"/>
  <c r="Q121" i="13"/>
  <c r="B52" i="18"/>
  <c r="F8" i="4" s="1"/>
  <c r="D8" i="4"/>
  <c r="F121" i="13"/>
  <c r="AH121" i="13"/>
  <c r="I121" i="13"/>
  <c r="C52" i="18" s="1"/>
  <c r="G8" i="4" s="1"/>
  <c r="E53" i="18"/>
  <c r="I8" i="9" s="1"/>
  <c r="Z121" i="13"/>
  <c r="R121" i="13"/>
  <c r="C8" i="4"/>
  <c r="E121" i="13"/>
  <c r="E8" i="4"/>
  <c r="G121" i="13"/>
  <c r="AI121" i="13"/>
  <c r="J121" i="13"/>
  <c r="D53" i="18" s="1"/>
  <c r="H8" i="9" s="1"/>
  <c r="B53" i="18"/>
  <c r="F8" i="9" s="1"/>
  <c r="K8" i="6"/>
  <c r="G52" i="18"/>
  <c r="K8" i="4" s="1"/>
  <c r="H50" i="18"/>
  <c r="H51" i="18"/>
  <c r="I49" i="18"/>
  <c r="G53" i="18"/>
  <c r="K8" i="9" s="1"/>
  <c r="K8" i="10"/>
  <c r="Z84" i="13"/>
  <c r="X4" i="7" s="1"/>
  <c r="N84" i="13"/>
  <c r="L4" i="7" s="1"/>
  <c r="AG84" i="13"/>
  <c r="AE4" i="7" s="1"/>
  <c r="M84" i="13"/>
  <c r="K4" i="7" s="1"/>
  <c r="V84" i="13"/>
  <c r="T4" i="7" s="1"/>
  <c r="L84" i="13"/>
  <c r="J4" i="7" s="1"/>
  <c r="S84" i="13"/>
  <c r="Q4" i="7" s="1"/>
  <c r="W84" i="13"/>
  <c r="U4" i="7" s="1"/>
  <c r="R84" i="13"/>
  <c r="P4" i="7" s="1"/>
  <c r="AC84" i="13"/>
  <c r="AA4" i="7" s="1"/>
  <c r="Q84" i="13"/>
  <c r="O4" i="7" s="1"/>
  <c r="AB84" i="13"/>
  <c r="Z4" i="7" s="1"/>
  <c r="P84" i="13"/>
  <c r="N4" i="7" s="1"/>
  <c r="AA84" i="13"/>
  <c r="Y4" i="7" s="1"/>
  <c r="X84" i="13"/>
  <c r="V4" i="7" s="1"/>
  <c r="U84" i="13"/>
  <c r="S4" i="7" s="1"/>
  <c r="AE84" i="13"/>
  <c r="AC4" i="7" s="1"/>
  <c r="AF84" i="13"/>
  <c r="AD4" i="7" s="1"/>
  <c r="AH84" i="13"/>
  <c r="AF4" i="7" s="1"/>
  <c r="K84" i="13"/>
  <c r="I4" i="7" s="1"/>
  <c r="I84" i="13"/>
  <c r="G4" i="7" s="1"/>
  <c r="H84" i="13"/>
  <c r="F4" i="7" s="1"/>
  <c r="G84" i="13"/>
  <c r="E4" i="7" s="1"/>
  <c r="F84" i="13"/>
  <c r="D4" i="7" s="1"/>
  <c r="D52" i="18" l="1"/>
  <c r="H8" i="4" s="1"/>
  <c r="C53" i="18"/>
  <c r="G8" i="9" s="1"/>
  <c r="F53" i="18"/>
  <c r="J8" i="9" s="1"/>
  <c r="F52" i="18"/>
  <c r="J8" i="4" s="1"/>
  <c r="I51" i="18"/>
  <c r="I50" i="18"/>
  <c r="J49" i="18"/>
  <c r="L8" i="10"/>
  <c r="H53" i="18"/>
  <c r="L8" i="9" s="1"/>
  <c r="L8" i="6"/>
  <c r="H52" i="18"/>
  <c r="L8" i="4" s="1"/>
  <c r="J51" i="18" l="1"/>
  <c r="J50" i="18"/>
  <c r="K49" i="18"/>
  <c r="I52" i="18"/>
  <c r="M8" i="4" s="1"/>
  <c r="M8" i="6"/>
  <c r="M8" i="10"/>
  <c r="I53" i="18"/>
  <c r="M8" i="9" s="1"/>
  <c r="K51" i="18" l="1"/>
  <c r="K50" i="18"/>
  <c r="L49" i="18"/>
  <c r="J52" i="18"/>
  <c r="N8" i="4" s="1"/>
  <c r="N8" i="6"/>
  <c r="J53" i="18"/>
  <c r="N8" i="9" s="1"/>
  <c r="N8" i="10"/>
  <c r="L50" i="18" l="1"/>
  <c r="L51" i="18"/>
  <c r="M49" i="18"/>
  <c r="K52" i="18"/>
  <c r="O8" i="4" s="1"/>
  <c r="O8" i="6"/>
  <c r="K53" i="18"/>
  <c r="O8" i="9" s="1"/>
  <c r="O8" i="10"/>
  <c r="L52" i="18" l="1"/>
  <c r="P8" i="4" s="1"/>
  <c r="P8" i="6"/>
  <c r="M50" i="18"/>
  <c r="M51" i="18"/>
  <c r="N49" i="18"/>
  <c r="L53" i="18"/>
  <c r="P8" i="9" s="1"/>
  <c r="P8" i="10"/>
  <c r="N50" i="18" l="1"/>
  <c r="N51" i="18"/>
  <c r="O49" i="18"/>
  <c r="M53" i="18"/>
  <c r="Q8" i="9" s="1"/>
  <c r="Q8" i="10"/>
  <c r="M52" i="18"/>
  <c r="Q8" i="4" s="1"/>
  <c r="Q8" i="6"/>
  <c r="O50" i="18" l="1"/>
  <c r="O51" i="18"/>
  <c r="P49" i="18"/>
  <c r="R8" i="10"/>
  <c r="N53" i="18"/>
  <c r="R8" i="9" s="1"/>
  <c r="R8" i="6"/>
  <c r="N52" i="18"/>
  <c r="R8" i="4" s="1"/>
  <c r="S8" i="6" l="1"/>
  <c r="O52" i="18"/>
  <c r="S8" i="4" s="1"/>
  <c r="P51" i="18"/>
  <c r="P50" i="18"/>
  <c r="Q49" i="18"/>
  <c r="O53" i="18"/>
  <c r="S8" i="9" s="1"/>
  <c r="S8" i="10"/>
  <c r="Q51" i="18" l="1"/>
  <c r="Q50" i="18"/>
  <c r="R49" i="18"/>
  <c r="T8" i="6"/>
  <c r="P52" i="18"/>
  <c r="T8" i="4" s="1"/>
  <c r="P53" i="18"/>
  <c r="T8" i="9" s="1"/>
  <c r="T8" i="10"/>
  <c r="R51" i="18" l="1"/>
  <c r="R50" i="18"/>
  <c r="S49" i="18"/>
  <c r="U8" i="6"/>
  <c r="Q52" i="18"/>
  <c r="U8" i="4" s="1"/>
  <c r="U8" i="10"/>
  <c r="Q53" i="18"/>
  <c r="U8" i="9" s="1"/>
  <c r="S51" i="18" l="1"/>
  <c r="S50" i="18"/>
  <c r="T49" i="18"/>
  <c r="R52" i="18"/>
  <c r="V8" i="4" s="1"/>
  <c r="V8" i="6"/>
  <c r="V8" i="10"/>
  <c r="R53" i="18"/>
  <c r="V8" i="9" s="1"/>
  <c r="T50" i="18" l="1"/>
  <c r="T51" i="18"/>
  <c r="U49" i="18"/>
  <c r="S52" i="18"/>
  <c r="W8" i="4" s="1"/>
  <c r="W8" i="6"/>
  <c r="S53" i="18"/>
  <c r="W8" i="9" s="1"/>
  <c r="W8" i="10"/>
  <c r="U50" i="18" l="1"/>
  <c r="U51" i="18"/>
  <c r="V49" i="18"/>
  <c r="T53" i="18"/>
  <c r="X8" i="9" s="1"/>
  <c r="X8" i="10"/>
  <c r="T52" i="18"/>
  <c r="X8" i="4" s="1"/>
  <c r="X8" i="6"/>
  <c r="V50" i="18" l="1"/>
  <c r="V51" i="18"/>
  <c r="W49" i="18"/>
  <c r="U53" i="18"/>
  <c r="Y8" i="9" s="1"/>
  <c r="Y8" i="10"/>
  <c r="U52" i="18"/>
  <c r="Y8" i="4" s="1"/>
  <c r="Y8" i="6"/>
  <c r="W50" i="18" l="1"/>
  <c r="W51" i="18"/>
  <c r="X49" i="18"/>
  <c r="V53" i="18"/>
  <c r="Z8" i="9" s="1"/>
  <c r="Z8" i="10"/>
  <c r="V52" i="18"/>
  <c r="Z8" i="4" s="1"/>
  <c r="Z8" i="6"/>
  <c r="X50" i="18" l="1"/>
  <c r="X51" i="18"/>
  <c r="Y49" i="18"/>
  <c r="W53" i="18"/>
  <c r="AA8" i="9" s="1"/>
  <c r="AA8" i="10"/>
  <c r="W52" i="18"/>
  <c r="AA8" i="4" s="1"/>
  <c r="AA8" i="6"/>
  <c r="Y51" i="18" l="1"/>
  <c r="Y50" i="18"/>
  <c r="Z49" i="18"/>
  <c r="AB8" i="10"/>
  <c r="X53" i="18"/>
  <c r="AB8" i="9" s="1"/>
  <c r="X52" i="18"/>
  <c r="AB8" i="4" s="1"/>
  <c r="AB8" i="6"/>
  <c r="Z51" i="18" l="1"/>
  <c r="Z50" i="18"/>
  <c r="AA49" i="18"/>
  <c r="AC8" i="6"/>
  <c r="Y52" i="18"/>
  <c r="AC8" i="4" s="1"/>
  <c r="Y53" i="18"/>
  <c r="AC8" i="9" s="1"/>
  <c r="AC8" i="10"/>
  <c r="AA51" i="18" l="1"/>
  <c r="AA50" i="18"/>
  <c r="AB49" i="18"/>
  <c r="Z52" i="18"/>
  <c r="AD8" i="4" s="1"/>
  <c r="AD8" i="6"/>
  <c r="AD8" i="10"/>
  <c r="Z53" i="18"/>
  <c r="AD8" i="9" s="1"/>
  <c r="AB50" i="18" l="1"/>
  <c r="AB51" i="18"/>
  <c r="AC49" i="18"/>
  <c r="AE8" i="6"/>
  <c r="AA52" i="18"/>
  <c r="AE8" i="4" s="1"/>
  <c r="AE8" i="10"/>
  <c r="AA53" i="18"/>
  <c r="AE8" i="9" s="1"/>
  <c r="AC50" i="18" l="1"/>
  <c r="AC51" i="18"/>
  <c r="AB53" i="18"/>
  <c r="AF8" i="9" s="1"/>
  <c r="AF8" i="10"/>
  <c r="AB52" i="18"/>
  <c r="AF8" i="4" s="1"/>
  <c r="AF8" i="6"/>
  <c r="AC53" i="18" l="1"/>
  <c r="AG8" i="9" s="1"/>
  <c r="AG8" i="10"/>
  <c r="AC52" i="18"/>
  <c r="AG8" i="4" s="1"/>
  <c r="AG8" i="6"/>
</calcChain>
</file>

<file path=xl/sharedStrings.xml><?xml version="1.0" encoding="utf-8"?>
<sst xmlns="http://schemas.openxmlformats.org/spreadsheetml/2006/main" count="2192" uniqueCount="949">
  <si>
    <t>Energy Information Administration</t>
  </si>
  <si>
    <t/>
  </si>
  <si>
    <t>Equipment Stock (million units)</t>
  </si>
  <si>
    <t>Stock Average Equipment Efficiency</t>
  </si>
  <si>
    <t>- -</t>
  </si>
  <si>
    <t>Commercial Building Delivered</t>
  </si>
  <si>
    <t>Commercial Building Floorspace</t>
  </si>
  <si>
    <t>natural gas nonpeaker</t>
  </si>
  <si>
    <t>nuclear</t>
  </si>
  <si>
    <t>hydro</t>
  </si>
  <si>
    <t>solar PV</t>
  </si>
  <si>
    <t>solar thermal</t>
  </si>
  <si>
    <t>biomass</t>
  </si>
  <si>
    <t>geothermal</t>
  </si>
  <si>
    <t>petroleum</t>
  </si>
  <si>
    <t>natural gas peaker</t>
  </si>
  <si>
    <t>Notes</t>
  </si>
  <si>
    <t>BDEQ BAU Electricity Output from Distributed Sources</t>
  </si>
  <si>
    <t>BDEQ BAU Distributed Electricity Source Capacity</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</si>
  <si>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</si>
  <si>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</si>
  <si>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</si>
  <si>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</si>
  <si>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</si>
  <si>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</si>
  <si>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</si>
  <si>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</si>
  <si>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</si>
  <si>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</si>
  <si>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</si>
  <si>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</si>
  <si>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</si>
  <si>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</si>
  <si>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</si>
  <si>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</si>
  <si>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</si>
  <si>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Marine</t>
  </si>
  <si>
    <t>Q</t>
  </si>
  <si>
    <t>1950 to 1959</t>
  </si>
  <si>
    <t>1960 to 1969</t>
  </si>
  <si>
    <t>1970 to 1979</t>
  </si>
  <si>
    <t>1980 to 1989</t>
  </si>
  <si>
    <t>1990 to 1999</t>
  </si>
  <si>
    <t>2000 to 2009</t>
  </si>
  <si>
    <t>N</t>
  </si>
  <si>
    <t>Brick</t>
  </si>
  <si>
    <t>Wood</t>
  </si>
  <si>
    <t>Stucco</t>
  </si>
  <si>
    <t>Stone</t>
  </si>
  <si>
    <t>Metal</t>
  </si>
  <si>
    <t>Basement</t>
  </si>
  <si>
    <t>1 or 2</t>
  </si>
  <si>
    <t>Yes</t>
  </si>
  <si>
    <t>No</t>
  </si>
  <si>
    <t>Never</t>
  </si>
  <si>
    <t>Sources:</t>
  </si>
  <si>
    <t>Urban vs. Rural Residential Households</t>
  </si>
  <si>
    <t>Residential Energy Consumption Survey (RECS)</t>
  </si>
  <si>
    <t>Table HC2.1</t>
  </si>
  <si>
    <t>lignite</t>
  </si>
  <si>
    <t>hard coal</t>
  </si>
  <si>
    <t>onshore wind</t>
  </si>
  <si>
    <t>offshore wind</t>
  </si>
  <si>
    <t>Number of housing units (million)</t>
  </si>
  <si>
    <t>Housing unit type</t>
  </si>
  <si>
    <t>Single-family detached</t>
  </si>
  <si>
    <t>Single-family attached</t>
  </si>
  <si>
    <t>Mobile home</t>
  </si>
  <si>
    <t>All homes</t>
  </si>
  <si>
    <t>Census region and division</t>
  </si>
  <si>
    <t>Urbanized area</t>
  </si>
  <si>
    <t>Urban cluster</t>
  </si>
  <si>
    <t>Very cold/Cold</t>
  </si>
  <si>
    <t>Mixed-humid</t>
  </si>
  <si>
    <t>Mixed-dry/Hot-dry</t>
  </si>
  <si>
    <t>Hot-humid</t>
  </si>
  <si>
    <t>Year of construction</t>
  </si>
  <si>
    <t>Before 1950</t>
  </si>
  <si>
    <t>2010 to 2015</t>
  </si>
  <si>
    <t>Number of stories</t>
  </si>
  <si>
    <t>Not asked (apartments and mobile homes)</t>
  </si>
  <si>
    <t>Major outside wall construction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</si>
  <si>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</si>
  <si>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</si>
  <si>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</si>
  <si>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</si>
  <si>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</si>
  <si>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</si>
  <si>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</si>
  <si>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</si>
  <si>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</si>
  <si>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</si>
  <si>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</si>
  <si>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</si>
  <si>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</si>
  <si>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</si>
  <si>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</si>
  <si>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</si>
  <si>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</si>
  <si>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</si>
  <si>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</si>
  <si>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</si>
  <si>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</si>
  <si>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</si>
  <si>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</si>
  <si>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</si>
  <si>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</si>
  <si>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</si>
  <si>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</si>
  <si>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</si>
  <si>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</si>
  <si>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</si>
  <si>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Home is too drafty during the winter</t>
  </si>
  <si>
    <t>Some of the time</t>
  </si>
  <si>
    <t>Most of the time</t>
  </si>
  <si>
    <t>All of the time</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</si>
  <si>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</si>
  <si>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</si>
  <si>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</si>
  <si>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</si>
  <si>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</si>
  <si>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</si>
  <si>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</si>
  <si>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</si>
  <si>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</si>
  <si>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</si>
  <si>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</si>
  <si>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</si>
  <si>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</si>
  <si>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</si>
  <si>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</si>
  <si>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</si>
  <si>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</si>
  <si>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</si>
  <si>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Don't know</t>
  </si>
  <si>
    <t>Electricity meter is a smart meter</t>
  </si>
  <si>
    <t>Park a car within 20 feet of electrical outlet</t>
  </si>
  <si>
    <t>Natural gas available in neighborhood</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</si>
  <si>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</si>
  <si>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</si>
  <si>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</si>
  <si>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</si>
  <si>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</si>
  <si>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</si>
  <si>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</si>
  <si>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</si>
  <si>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</si>
  <si>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</si>
  <si>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</si>
  <si>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</si>
  <si>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</si>
  <si>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</si>
  <si>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</si>
  <si>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</si>
  <si>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</si>
  <si>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</si>
  <si>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</si>
  <si>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</si>
  <si>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</si>
  <si>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t>Urban Rural Split</t>
  </si>
  <si>
    <t>crude oil</t>
  </si>
  <si>
    <t>heavy or residual fuel oil</t>
  </si>
  <si>
    <t>municipal solid waste</t>
  </si>
  <si>
    <t>MW</t>
  </si>
  <si>
    <t>MW*hour</t>
  </si>
  <si>
    <t>Table 21 and Table 22</t>
  </si>
  <si>
    <t>BDEQ-BEOfDS-urban-residential</t>
  </si>
  <si>
    <t>Conversion from billion kilowatthours to megawatthours</t>
  </si>
  <si>
    <t>BDEQ-BEOfDS-rural-residential</t>
  </si>
  <si>
    <t>BDEQ-BEOfDS-commercial</t>
  </si>
  <si>
    <t>BDEQ-BDESC-urban-residential</t>
  </si>
  <si>
    <t>BDEQ-BDESC-rural-residential</t>
  </si>
  <si>
    <t>BDEQ-BDESC-commercial</t>
  </si>
  <si>
    <t>Table 21</t>
  </si>
  <si>
    <t>Table 22</t>
  </si>
  <si>
    <t>Conversion from gigawatts to megawatts</t>
  </si>
  <si>
    <t>Net Generation (billion kilowatthours)</t>
  </si>
  <si>
    <t>Generating Capacity (gigawatts)</t>
  </si>
  <si>
    <t>Forecasted</t>
  </si>
  <si>
    <t>Table 21.  Residential Sector Equipment Stock and Efficiency, and Distributed Generation</t>
  </si>
  <si>
    <t>Source: U.S. Energy Information Administration</t>
  </si>
  <si>
    <t>full name</t>
  </si>
  <si>
    <t>api key</t>
  </si>
  <si>
    <t>units</t>
  </si>
  <si>
    <t>Main Space Heaters</t>
  </si>
  <si>
    <t>Electric Heat Pumps</t>
  </si>
  <si>
    <t>Residential Equipment: Equipment Stock: Main Space Heaters: Electric Heat Pumps: High oil and gas supply</t>
  </si>
  <si>
    <t>millions</t>
  </si>
  <si>
    <t>Electric Other</t>
  </si>
  <si>
    <t>Residential Equipment: Equipment Stock: Main Space Heaters: Electric Other: High oil and gas supply</t>
  </si>
  <si>
    <t>Natural Gas Heat Pumps</t>
  </si>
  <si>
    <t>Residential Equipment: Equipment Stock: Main Space Heaters: Natural Gas Heat Pumps: High oil and gas supply</t>
  </si>
  <si>
    <t>Natural Gas Other</t>
  </si>
  <si>
    <t>Residential Equipment: Equipment Stock: Main Space Heaters: Natural Gas Other: High oil and gas supply</t>
  </si>
  <si>
    <t>Distillate Fuel Oil</t>
  </si>
  <si>
    <t>Residential Equipment: Equipment Stock: Main Space Heaters: Distillate Fuel Oil: High oil and gas supply</t>
  </si>
  <si>
    <t>Residential Equipment: Equipment Stock: Main Space Heaters: Propane: High oil and gas supply</t>
  </si>
  <si>
    <t>Kerosene</t>
  </si>
  <si>
    <t>Residential Equipment: Equipment Stock: Main Space Heaters: Kerosene: High oil and gas supply</t>
  </si>
  <si>
    <t>Wood Stoves</t>
  </si>
  <si>
    <t>Residential Equipment: Equipment Stock: Main Space Heaters: Wood Stoves: High oil and gas supply</t>
  </si>
  <si>
    <t>Geothermal Heat Pumps</t>
  </si>
  <si>
    <t>Residential Equipment: Equipment Stock: Main Space Heaters: Geothermal Heat Pumps: High oil and gas supply</t>
  </si>
  <si>
    <t>Total</t>
  </si>
  <si>
    <t>Residential Equipment: Equipment Stock: Main Space Heaters: Total: High oil and gas supply</t>
  </si>
  <si>
    <t>Space Cooling (million units)</t>
  </si>
  <si>
    <t>Residential Equipment: Equipment Stock: Space Cooling: Electric Heat Pumps: High oil and gas supply</t>
  </si>
  <si>
    <t>Residential Equipment: Equipment Stock: Space Cooling: Natural Gas Heat Pumps: High oil and gas supply</t>
  </si>
  <si>
    <t>Residential Equipment: Equipment Stock: Space Cooling: Geothermal Heat Pumps: High oil and gas supply</t>
  </si>
  <si>
    <t>Central Air Conditioners</t>
  </si>
  <si>
    <t>Residential Equipment: Equipment Stock: Space Cooling: Central Air Conditioners: High oil and gas supply</t>
  </si>
  <si>
    <t>Room Air Conditioners</t>
  </si>
  <si>
    <t>Residential Equipment: Equipment Stock: Space Cooling: Room Air Conditioners: High oil and gas supply</t>
  </si>
  <si>
    <t>Residential Equipment: Equipment Stock: Space Cooling: Total: High oil and gas supply</t>
  </si>
  <si>
    <t>Water Heaters (million units)</t>
  </si>
  <si>
    <t>Electric</t>
  </si>
  <si>
    <t>Residential Equipment: Equipment Stock: Water Heaters: Electric: High oil and gas supply</t>
  </si>
  <si>
    <t>Natural Gas</t>
  </si>
  <si>
    <t>Residential Equipment: Equipment Stock: Water Heaters: Natural Gas: High oil and gas supply</t>
  </si>
  <si>
    <t>Residential Equipment: Equipment Stock: Water Heaters: Distillate Fuel Oil: High oil and gas supply</t>
  </si>
  <si>
    <t>Residential Equipment: Equipment Stock: Water Heaters: Propane: High oil and gas supply</t>
  </si>
  <si>
    <t>Solar Thermal</t>
  </si>
  <si>
    <t>Residential Equipment: Equipment Stock: Water Heaters: Solar Thermal: High oil and gas supply</t>
  </si>
  <si>
    <t>Residential Equipment: Equipment Stock: Water Heaters: Total: High oil and gas supply</t>
  </si>
  <si>
    <t>Cooking Equipment (million units)</t>
  </si>
  <si>
    <t>Residential Equipment: Equipment Stock: Cooking Equipment: Electric: High oil and gas supply</t>
  </si>
  <si>
    <t>Residential Equipment: Equipment Stock: Cooking Equipment: Natural Gas: High oil and gas supply</t>
  </si>
  <si>
    <t>Residential Equipment: Equipment Stock: Cooking Equipment: Propane: High oil and gas supply</t>
  </si>
  <si>
    <t>Residential Equipment: Equipment Stock: Cooking Equipment: Total: High oil and gas supply</t>
  </si>
  <si>
    <t>Clothes Dryers (million units)</t>
  </si>
  <si>
    <t>Residential Equipment: Equipment Stock: Clothes Dryers: Electric: High oil and gas supply</t>
  </si>
  <si>
    <t>Residential Equipment: Equipment Stock: Clothes Dryers: Natural Gas: High oil and gas supply</t>
  </si>
  <si>
    <t>Residential Equipment: Equipment Stock: Clothes Dryers: Total: High oil and gas supply</t>
  </si>
  <si>
    <t>Other Appliances (million units)</t>
  </si>
  <si>
    <t>Refrigerators</t>
  </si>
  <si>
    <t>Residential Equipment: Equipment Stock: Other Appliances: Refrigerators: High oil and gas supply</t>
  </si>
  <si>
    <t>Freezers</t>
  </si>
  <si>
    <t>Residential Equipment: Equipment Stock: Other Appliances: Freezers: High oil and gas supply</t>
  </si>
  <si>
    <t>Electric Heat Pumps (HSPF)</t>
  </si>
  <si>
    <t>Residential Equipment: Stock Average Efficiency: Main Space Heaters: Electric Heat Pumps: High oil and gas supply</t>
  </si>
  <si>
    <t>HSPF</t>
  </si>
  <si>
    <t>Natural Gas Heat Pumps (GCOP)</t>
  </si>
  <si>
    <t>Residential Equipment: Stock Average Efficiency: Main Space Heaters: Natural Gas Heat Pumps: High oil and gas supply</t>
  </si>
  <si>
    <t>GCOP</t>
  </si>
  <si>
    <t>Geothermal Heat Pumps (COP)</t>
  </si>
  <si>
    <t>Residential Equipment: Stock Average Efficiency: Main Space Heaters: Geothermal Heat Pumps: High oil and gas supply</t>
  </si>
  <si>
    <t>COP</t>
  </si>
  <si>
    <t>Natural Gas Furnace (AFUE)</t>
  </si>
  <si>
    <t>Residential Equipment: Stock Average Efficiency: Main Space Heaters: Natural Gas Furnace: High oil and gas supply</t>
  </si>
  <si>
    <t>AFUE</t>
  </si>
  <si>
    <t>Distillate Furnace (AFUE)</t>
  </si>
  <si>
    <t>Residential Equipment: Stock Average Efficiency: Main Space Heaters: Distillate Furnace: High oil and gas supply</t>
  </si>
  <si>
    <t>Space Cooling</t>
  </si>
  <si>
    <t>Electric Heat Pumps (SEER)</t>
  </si>
  <si>
    <t>Residential Equipment: Stock Average Efficiency: Space Cooling: Electric Heat Pumps: High oil and gas supply</t>
  </si>
  <si>
    <t>SEER</t>
  </si>
  <si>
    <t>Residential Equipment: Stock Average Efficiency: Space Cooling: Natural Gas Heat Pumps: High oil and gas supply</t>
  </si>
  <si>
    <t>Geothermal Heat Pumps (EER)</t>
  </si>
  <si>
    <t>Residential Equipment: Stock Average Efficiency: Space Cooling: Geothermal Heat Pumps: High oil and gas supply</t>
  </si>
  <si>
    <t>EER</t>
  </si>
  <si>
    <t>Central Air Conditioners (SEER)</t>
  </si>
  <si>
    <t>Residential Equipment: Stock Average Efficiency: Space Cooling: Central Air Conditioners: High oil and gas supply</t>
  </si>
  <si>
    <t>Room Air Conditioners (EER)</t>
  </si>
  <si>
    <t>Residential Equipment: Stock Average Efficiency: Space Cooling: Room Air Conditioners: High oil and gas supply</t>
  </si>
  <si>
    <t>Water Heaters</t>
  </si>
  <si>
    <t>Electric (EF)</t>
  </si>
  <si>
    <t>Residential Equipment: Stock Average Efficiency: Water Heaters: Electric: High oil and gas supply</t>
  </si>
  <si>
    <t>EF</t>
  </si>
  <si>
    <t>Natural Gas (EF)</t>
  </si>
  <si>
    <t>Residential Equipment: Stock Average Efficiency: Water Heaters: Natural Gas: High oil and gas supply</t>
  </si>
  <si>
    <t>Distillate Fuel Oil (EF)</t>
  </si>
  <si>
    <t>Residential Equipment: Stock Average Efficiency: Water Heaters: Distillate Fuel Oil: High oil and gas supply</t>
  </si>
  <si>
    <t>Propane (EF)</t>
  </si>
  <si>
    <t>Residential Equipment: Stock Average Efficiency: Water Heaters: Propane: High oil and gas supply</t>
  </si>
  <si>
    <t>Other Appliances (kilowatthours per year)</t>
  </si>
  <si>
    <t>Residential Equipment: Stock Average Efficiency: Other Appliances: Refrigerators: High oil and gas supply</t>
  </si>
  <si>
    <t>kWh</t>
  </si>
  <si>
    <t>Residential Equipment: Stock Average Efficiency: Other Appliances: Freezers: High oil and gas supply</t>
  </si>
  <si>
    <t>Building Shell Efficiency Index</t>
  </si>
  <si>
    <t>Space Heating</t>
  </si>
  <si>
    <t>Pre-2015 Homes</t>
  </si>
  <si>
    <t>Residential Equipment: Building Shell Efficiency Index: Space Heating: Pre-2015 Homes: High oil and gas supply</t>
  </si>
  <si>
    <t>2015=1.00</t>
  </si>
  <si>
    <t>New Construction</t>
  </si>
  <si>
    <t>Residential Equipment: Building Shell Efficiency Index: Space Heating: New Construction: High oil and gas supply</t>
  </si>
  <si>
    <t>All Homes</t>
  </si>
  <si>
    <t>Residential Equipment: Building Shell Efficiency Index: Space Heating: All Homes: High oil and gas supply</t>
  </si>
  <si>
    <t>Residential Equipment: Building Shell Efficiency Index: Space Cooling: Pre-2015 Homes: High oil and gas supply</t>
  </si>
  <si>
    <t>Residential Equipment: Building Shell Efficiency Index: Space Cooling: New Construction: High oil and gas supply</t>
  </si>
  <si>
    <t>Residential Equipment: Building Shell Efficiency Index: Space Cooling: All Homes: High oil and gas supply</t>
  </si>
  <si>
    <t>Distributed Generation and</t>
  </si>
  <si>
    <t>Combined Heat and Power</t>
  </si>
  <si>
    <t>Natural Gas Fuel Cells</t>
  </si>
  <si>
    <t>Residential: Combined Heat and Power: Generating Capacity: Fuel Cells: High oil and gas supply</t>
  </si>
  <si>
    <t>GW</t>
  </si>
  <si>
    <t>Solar Photovoltaic</t>
  </si>
  <si>
    <t>Residential: Combined Heat and Power: Generating Capacity: Solar Photovoltaic: High oil and gas supply</t>
  </si>
  <si>
    <t>Wind</t>
  </si>
  <si>
    <t>Residential: Combined Heat and Power: Generating Capacity: Wind: High oil and gas supply</t>
  </si>
  <si>
    <t>Residential: Combined Heat and Power: Generating Capacity: Total: High oil and gas supply</t>
  </si>
  <si>
    <t>Residential: Combined Heat and Power: Net Generation: Fuel Cells: High oil and gas supply</t>
  </si>
  <si>
    <t>billion kWh</t>
  </si>
  <si>
    <t>Residential: Combined Heat and Power: Net Generation: Solar Photovoltaic: High oil and gas supply</t>
  </si>
  <si>
    <t>Residential: Combined Heat and Power: Net Generation: Wind: High oil and gas supply</t>
  </si>
  <si>
    <t>Residential: Combined Heat and Power: Net Generation: Total: High oil and gas supply</t>
  </si>
  <si>
    <t>Disposition</t>
  </si>
  <si>
    <t>Sales to the Grid</t>
  </si>
  <si>
    <t>Residential: Combined Heat and Power: Net Generation: Sales to the Grid: High oil and gas supply</t>
  </si>
  <si>
    <t>Generation for Own Use</t>
  </si>
  <si>
    <t>Residential: Combined Heat and Power: Net Generation: Generation for Own Use: High oil and gas supply</t>
  </si>
  <si>
    <t>Energy Input (trillion Btu)</t>
  </si>
  <si>
    <t>Residential: Combined Heat and Power: Energy Input: Fuel Cells: High oil and gas supply</t>
  </si>
  <si>
    <t>trillion Btu</t>
  </si>
  <si>
    <t>Residential: Combined Heat and Power: Energy Input: Solar Photovoltaic: High oil and gas supply</t>
  </si>
  <si>
    <t>Residential: Combined Heat and Power: Energy Input: Wind: High oil and gas supply</t>
  </si>
  <si>
    <t>Residential: Combined Heat and Power: Energy Input: Total: High oil and gas supply</t>
  </si>
  <si>
    <t>Table 22.  Commercial Sector Energy Consumption, Floorspace, Equipment Efficiency, and Distributed Generation</t>
  </si>
  <si>
    <t>https://www.eia.gov/outlooks/aeo/data/browser/#/?id=32-AEO2021&amp;region=0-0&amp;cases=highogs&amp;start=2019&amp;end=2050&amp;f=A&amp;sourcekey=0</t>
  </si>
  <si>
    <t>Growth (2020-2050)</t>
  </si>
  <si>
    <t>32-AEO2021.2.</t>
  </si>
  <si>
    <t>Energy Consumption (quadrillion Btu)</t>
  </si>
  <si>
    <t>32-AEO2021.3.</t>
  </si>
  <si>
    <t>Assembly</t>
  </si>
  <si>
    <t>Commercial: Delivered Energy Use: Assembly: High oil and gas supply</t>
  </si>
  <si>
    <t>32-AEO2021.4.highogs-d120120a</t>
  </si>
  <si>
    <t>quads</t>
  </si>
  <si>
    <t>Education</t>
  </si>
  <si>
    <t>Commercial: Delivered Energy Use: Education: High oil and gas supply</t>
  </si>
  <si>
    <t>32-AEO2021.5.highogs-d120120a</t>
  </si>
  <si>
    <t>Food Sales</t>
  </si>
  <si>
    <t>Commercial: Delivered Energy Use: Food Sales: High oil and gas supply</t>
  </si>
  <si>
    <t>32-AEO2021.6.highogs-d120120a</t>
  </si>
  <si>
    <t>Food Service</t>
  </si>
  <si>
    <t>Commercial: Delivered Energy Use: Food Service: High oil and gas supply</t>
  </si>
  <si>
    <t>32-AEO2021.7.highogs-d120120a</t>
  </si>
  <si>
    <t>Health Care</t>
  </si>
  <si>
    <t>Commercial: Delivered Energy Use: Health Care: High oil and gas supply</t>
  </si>
  <si>
    <t>32-AEO2021.8.highogs-d120120a</t>
  </si>
  <si>
    <t>Lodging</t>
  </si>
  <si>
    <t>Commercial: Delivered Energy Use: Lodging: High oil and gas supply</t>
  </si>
  <si>
    <t>32-AEO2021.9.highogs-d120120a</t>
  </si>
  <si>
    <t>Office - Large</t>
  </si>
  <si>
    <t>Commercial: Delivered Energy Use: Office - Large: High oil and gas supply</t>
  </si>
  <si>
    <t>32-AEO2021.10.highogs-d120120a</t>
  </si>
  <si>
    <t>Office - Small</t>
  </si>
  <si>
    <t>Commercial: Delivered Energy Use: Office - Small: High oil and gas supply</t>
  </si>
  <si>
    <t>32-AEO2021.11.highogs-d120120a</t>
  </si>
  <si>
    <t>Mercantile/Service</t>
  </si>
  <si>
    <t>Commercial: Delivered Energy Use: Mercantile/Service: High oil and gas supply</t>
  </si>
  <si>
    <t>32-AEO2021.12.highogs-d120120a</t>
  </si>
  <si>
    <t>Warehouse</t>
  </si>
  <si>
    <t>Commercial: Delivered Energy Use: Warehouse: High oil and gas supply</t>
  </si>
  <si>
    <t>32-AEO2021.13.highogs-d120120a</t>
  </si>
  <si>
    <t>Other</t>
  </si>
  <si>
    <t>Commercial: Delivered Energy Use: Other: High oil and gas supply</t>
  </si>
  <si>
    <t>32-AEO2021.14.highogs-d120120a</t>
  </si>
  <si>
    <t>Commercial: Delivered Energy Use: Total: High oil and gas supply</t>
  </si>
  <si>
    <t>32-AEO2021.15.highogs-d120120a</t>
  </si>
  <si>
    <t>32-AEO2021.17.</t>
  </si>
  <si>
    <t>(billion square feet)</t>
  </si>
  <si>
    <t>32-AEO2021.18.</t>
  </si>
  <si>
    <t>Commercial: Floorspace: Assembly: High oil and gas supply</t>
  </si>
  <si>
    <t>32-AEO2021.19.highogs-d120120a</t>
  </si>
  <si>
    <t>billion sq ft</t>
  </si>
  <si>
    <t>Commercial: Floorspace: Education: High oil and gas supply</t>
  </si>
  <si>
    <t>32-AEO2021.20.highogs-d120120a</t>
  </si>
  <si>
    <t>Commercial: Floorspace: Food Sales: High oil and gas supply</t>
  </si>
  <si>
    <t>32-AEO2021.21.highogs-d120120a</t>
  </si>
  <si>
    <t>Commercial: Floorspace: Food Service: High oil and gas supply</t>
  </si>
  <si>
    <t>32-AEO2021.22.highogs-d120120a</t>
  </si>
  <si>
    <t>Commercial: Floorspace: Health Care: High oil and gas supply</t>
  </si>
  <si>
    <t>32-AEO2021.23.highogs-d120120a</t>
  </si>
  <si>
    <t>Commercial: Floorspace: Lodging: High oil and gas supply</t>
  </si>
  <si>
    <t>32-AEO2021.24.highogs-d120120a</t>
  </si>
  <si>
    <t>Commercial: Floorspace: Office - Large: High oil and gas supply</t>
  </si>
  <si>
    <t>32-AEO2021.25.highogs-d120120a</t>
  </si>
  <si>
    <t>Commercial: Floorspace: Office - Small: High oil and gas supply</t>
  </si>
  <si>
    <t>32-AEO2021.26.highogs-d120120a</t>
  </si>
  <si>
    <t>Commercial: Floorspace: Mercantile/Service: High oil and gas supply</t>
  </si>
  <si>
    <t>32-AEO2021.27.highogs-d120120a</t>
  </si>
  <si>
    <t>Commercial: Floorspace: Warehouse: High oil and gas supply</t>
  </si>
  <si>
    <t>32-AEO2021.28.highogs-d120120a</t>
  </si>
  <si>
    <t>Commercial: Floorspace: Other: High oil and gas supply</t>
  </si>
  <si>
    <t>32-AEO2021.29.highogs-d120120a</t>
  </si>
  <si>
    <t>Commercial: Floorspace: Total: High oil and gas supply</t>
  </si>
  <si>
    <t>32-AEO2021.30.highogs-d120120a</t>
  </si>
  <si>
    <t>32-AEO2021.32.</t>
  </si>
  <si>
    <t>32-AEO2021.34.</t>
  </si>
  <si>
    <t>Commercial: Stock Average Efficiency: Space Heating: Electricity: High oil and gas supply</t>
  </si>
  <si>
    <t>32-AEO2021.35.highogs-d120120a</t>
  </si>
  <si>
    <t>Btu Out/Btu In</t>
  </si>
  <si>
    <t>Commercial: Stock Average Efficiency: Space Heating: Natural Gas: High oil and gas supply</t>
  </si>
  <si>
    <t>32-AEO2021.36.highogs-d120120a</t>
  </si>
  <si>
    <t>Commercial: Stock Average Efficiency: Space Heating: Distillate Fuel Oil: High oil and gas supply</t>
  </si>
  <si>
    <t>32-AEO2021.37.highogs-d120120a</t>
  </si>
  <si>
    <t>32-AEO2021.39.</t>
  </si>
  <si>
    <t>Commercial: Stock Average Efficiency: Space Cooling: Electricity: High oil and gas supply</t>
  </si>
  <si>
    <t>32-AEO2021.40.highogs-d120120a</t>
  </si>
  <si>
    <t>Commercial: Stock Average Efficiency: Space Cooling: Natural Gas: High oil and gas supply</t>
  </si>
  <si>
    <t>32-AEO2021.41.highogs-d120120a</t>
  </si>
  <si>
    <t>Water Heating</t>
  </si>
  <si>
    <t>32-AEO2021.43.</t>
  </si>
  <si>
    <t>Commercial: Stock Average Efficiency: Water Heating: Electricity: High oil and gas supply</t>
  </si>
  <si>
    <t>32-AEO2021.44.highogs-d120120a</t>
  </si>
  <si>
    <t>Commercial: Stock Average Efficiency: Water Heating: Natural Gas: High oil and gas supply</t>
  </si>
  <si>
    <t>32-AEO2021.45.highogs-d120120a</t>
  </si>
  <si>
    <t>Commercial: Stock Average Efficiency: Water Heating: Distillate Fuel Oil: High oil and gas supply</t>
  </si>
  <si>
    <t>32-AEO2021.46.highogs-d120120a</t>
  </si>
  <si>
    <t>Ventilation (cubic feet per minute per Btu)</t>
  </si>
  <si>
    <t>32-AEO2021.48.</t>
  </si>
  <si>
    <t>Commercial: Stock Average Efficiency: Ventilation: Electricity: High oil and gas supply</t>
  </si>
  <si>
    <t>32-AEO2021.49.highogs-d120120a</t>
  </si>
  <si>
    <t>cu ft/minute/Btu</t>
  </si>
  <si>
    <t>Cooking</t>
  </si>
  <si>
    <t>32-AEO2021.51.</t>
  </si>
  <si>
    <t>Commercial: Stock Average Efficiency: Cooking: Electricity: High oil and gas supply</t>
  </si>
  <si>
    <t>32-AEO2021.52.highogs-d120120a</t>
  </si>
  <si>
    <t>Commercial: Stock Average Efficiency: Cooking: Natural Gas: High oil and gas supply</t>
  </si>
  <si>
    <t>32-AEO2021.53.highogs-d120120a</t>
  </si>
  <si>
    <t>Lighting Efficacy</t>
  </si>
  <si>
    <t>32-AEO2021.55.</t>
  </si>
  <si>
    <t>(efficacy in lumens per watt)</t>
  </si>
  <si>
    <t>32-AEO2021.56.</t>
  </si>
  <si>
    <t>Commercial: Stock Average Efficiency: Lighting Efficacy: Electricity: High oil and gas supply</t>
  </si>
  <si>
    <t>32-AEO2021.57.highogs-d120120a</t>
  </si>
  <si>
    <t>lumens/watt</t>
  </si>
  <si>
    <t>Refrigeration</t>
  </si>
  <si>
    <t>32-AEO2021.59.</t>
  </si>
  <si>
    <t>Commercial: Stock Average Efficiency: Refrigeration: Electricity: High oil and gas supply</t>
  </si>
  <si>
    <t>32-AEO2021.60.highogs-d120120a</t>
  </si>
  <si>
    <t>32-AEO2021.62.</t>
  </si>
  <si>
    <t>32-AEO2021.63.</t>
  </si>
  <si>
    <t>32-AEO2021.64.</t>
  </si>
  <si>
    <t>Petroleum</t>
  </si>
  <si>
    <t>Commercial: Combined Heat and Power: Generating Capacity: Petroleum: High oil and gas supply</t>
  </si>
  <si>
    <t>32-AEO2021.65.highogs-d120120a</t>
  </si>
  <si>
    <t>Commercial: Combined Heat and Power: Generating Capacity: Natural Gas: High oil and gas supply</t>
  </si>
  <si>
    <t>32-AEO2021.66.highogs-d120120a</t>
  </si>
  <si>
    <t>Commercial: Combined Heat and Power: Generating Capacity: Solar Photovoltaic: High oil and gas supply</t>
  </si>
  <si>
    <t>32-AEO2021.67.highogs-d120120a</t>
  </si>
  <si>
    <t>Commercial: Combined Heat and Power: Generating Capacity: Wind: High oil and gas supply</t>
  </si>
  <si>
    <t>32-AEO2021.68.highogs-d120120a</t>
  </si>
  <si>
    <t>Commercial: Combined Heat and Power: Generating Capacity: Other: High oil and gas supply</t>
  </si>
  <si>
    <t>32-AEO2021.69.highogs-d120120a</t>
  </si>
  <si>
    <t>Commercial: Combined Heat and Power: Generating Capacity: Total: High oil and gas supply</t>
  </si>
  <si>
    <t>32-AEO2021.70.highogs-d120120a</t>
  </si>
  <si>
    <t>32-AEO2021.71.</t>
  </si>
  <si>
    <t>Commercial: Combined Heat and Power: Net Generation: Petroleum: High oil and gas supply</t>
  </si>
  <si>
    <t>32-AEO2021.72.highogs-d120120a</t>
  </si>
  <si>
    <t>Commercial: Combined Heat and Power: Net Generation: Natural Gas: High oil and gas supply</t>
  </si>
  <si>
    <t>32-AEO2021.73.highogs-d120120a</t>
  </si>
  <si>
    <t>Commercial: Combined Heat and Power: Net Generation: Solar Photovoltaic: High oil and gas supply</t>
  </si>
  <si>
    <t>32-AEO2021.74.highogs-d120120a</t>
  </si>
  <si>
    <t>Commercial: Combined Heat and Power: Net Generation: Wind: High oil and gas supply</t>
  </si>
  <si>
    <t>32-AEO2021.75.highogs-d120120a</t>
  </si>
  <si>
    <t>Commercial: Combined Heat and Power: Net Generation: Other: High oil and gas supply</t>
  </si>
  <si>
    <t>32-AEO2021.76.highogs-d120120a</t>
  </si>
  <si>
    <t>Commercial: Combined Heat and Power: Net Generation: Total: High oil and gas supply</t>
  </si>
  <si>
    <t>32-AEO2021.77.highogs-d120120a</t>
  </si>
  <si>
    <t>32-AEO2021.78.</t>
  </si>
  <si>
    <t>Commercial: Combined Heat and Power: Net Generation: Sales to the Grid: High oil and gas supply</t>
  </si>
  <si>
    <t>32-AEO2021.79.highogs-d120120a</t>
  </si>
  <si>
    <t>Commercial: Combined Heat and Power: Net Generation: Generation for Own Use: High oil and gas supply</t>
  </si>
  <si>
    <t>32-AEO2021.80.highogs-d120120a</t>
  </si>
  <si>
    <t>32-AEO2021.81.</t>
  </si>
  <si>
    <t>Commercial: Combined Heat and Power: Energy Input: Petroleum: High oil and gas supply</t>
  </si>
  <si>
    <t>32-AEO2021.82.highogs-d120120a</t>
  </si>
  <si>
    <t>Commercial: Combined Heat and Power: Energy Input: Natural Gas: High oil and gas supply</t>
  </si>
  <si>
    <t>32-AEO2021.83.highogs-d120120a</t>
  </si>
  <si>
    <t>Commercial: Combined Heat and Power: Energy Input: Solar Photovoltaic: High oil and gas supply</t>
  </si>
  <si>
    <t>32-AEO2021.84.highogs-d120120a</t>
  </si>
  <si>
    <t>Commercial: Combined Heat and Power: Energy Input: Wind: High oil and gas supply</t>
  </si>
  <si>
    <t>32-AEO2021.85.highogs-d120120a</t>
  </si>
  <si>
    <t>Commercial: Combined Heat and Power: Energy Input: Other: High oil and gas supply</t>
  </si>
  <si>
    <t>32-AEO2021.86.highogs-d120120a</t>
  </si>
  <si>
    <t>Commercial: Combined Heat and Power: Energy Input: Total: High oil and gas supply</t>
  </si>
  <si>
    <t>32-AEO2021.87.highogs-d120120a</t>
  </si>
  <si>
    <t>https://www.eia.gov/outlooks/aeo/data/browser/#/?id=30-AEO2021&amp;region=0-0&amp;cases=highogs&amp;start=2019&amp;end=2050&amp;f=A&amp;sourcekey=0</t>
  </si>
  <si>
    <t>Wed Mar 03 2021 12:01:20 GMT-0800 (Pacific Standard Time)</t>
  </si>
  <si>
    <t>30-AEO2021.2.</t>
  </si>
  <si>
    <t>30-AEO2021.3.</t>
  </si>
  <si>
    <t>30-AEO2021.4.highogs-d120120a</t>
  </si>
  <si>
    <t>30-AEO2021.5.highogs-d120120a</t>
  </si>
  <si>
    <t>30-AEO2021.6.highogs-d120120a</t>
  </si>
  <si>
    <t>30-AEO2021.7.highogs-d120120a</t>
  </si>
  <si>
    <t>30-AEO2021.8.highogs-d120120a</t>
  </si>
  <si>
    <t>30-AEO2021.9.highogs-d120120a</t>
  </si>
  <si>
    <t>30-AEO2021.10.highogs-d120120a</t>
  </si>
  <si>
    <t>30-AEO2021.11.highogs-d120120a</t>
  </si>
  <si>
    <t>30-AEO2021.12.highogs-d120120a</t>
  </si>
  <si>
    <t>30-AEO2021.13.highogs-d120120a</t>
  </si>
  <si>
    <t>30-AEO2021.15.</t>
  </si>
  <si>
    <t>30-AEO2021.16.highogs-d120120a</t>
  </si>
  <si>
    <t>30-AEO2021.17.highogs-d120120a</t>
  </si>
  <si>
    <t>30-AEO2021.18.highogs-d120120a</t>
  </si>
  <si>
    <t>30-AEO2021.19.highogs-d120120a</t>
  </si>
  <si>
    <t>30-AEO2021.20.highogs-d120120a</t>
  </si>
  <si>
    <t>30-AEO2021.21.highogs-d120120a</t>
  </si>
  <si>
    <t>30-AEO2021.23.</t>
  </si>
  <si>
    <t>30-AEO2021.24.highogs-d120120a</t>
  </si>
  <si>
    <t>30-AEO2021.25.highogs-d120120a</t>
  </si>
  <si>
    <t>30-AEO2021.26.highogs-d120120a</t>
  </si>
  <si>
    <t>30-AEO2021.27.highogs-d120120a</t>
  </si>
  <si>
    <t>30-AEO2021.28.highogs-d120120a</t>
  </si>
  <si>
    <t>30-AEO2021.29.highogs-d120120a</t>
  </si>
  <si>
    <t>30-AEO2021.31.</t>
  </si>
  <si>
    <t>30-AEO2021.32.highogs-d120120a</t>
  </si>
  <si>
    <t>30-AEO2021.33.highogs-d120120a</t>
  </si>
  <si>
    <t>30-AEO2021.34.highogs-d120120a</t>
  </si>
  <si>
    <t>30-AEO2021.35.highogs-d120120a</t>
  </si>
  <si>
    <t>30-AEO2021.37.</t>
  </si>
  <si>
    <t>30-AEO2021.38.highogs-d120120a</t>
  </si>
  <si>
    <t>30-AEO2021.39.highogs-d120120a</t>
  </si>
  <si>
    <t>30-AEO2021.40.highogs-d120120a</t>
  </si>
  <si>
    <t>30-AEO2021.42.</t>
  </si>
  <si>
    <t>30-AEO2021.43.highogs-d120120a</t>
  </si>
  <si>
    <t>30-AEO2021.44.highogs-d120120a</t>
  </si>
  <si>
    <t>30-AEO2021.46.</t>
  </si>
  <si>
    <t>30-AEO2021.47.</t>
  </si>
  <si>
    <t>30-AEO2021.48.highogs-d120120a</t>
  </si>
  <si>
    <t>30-AEO2021.49.highogs-d120120a</t>
  </si>
  <si>
    <t>30-AEO2021.50.highogs-d120120a</t>
  </si>
  <si>
    <t>30-AEO2021.51.highogs-d120120a</t>
  </si>
  <si>
    <t>30-AEO2021.52.highogs-d120120a</t>
  </si>
  <si>
    <t>30-AEO2021.54.</t>
  </si>
  <si>
    <t>30-AEO2021.55.highogs-d120120a</t>
  </si>
  <si>
    <t>30-AEO2021.56.highogs-d120120a</t>
  </si>
  <si>
    <t>30-AEO2021.57.highogs-d120120a</t>
  </si>
  <si>
    <t>30-AEO2021.58.highogs-d120120a</t>
  </si>
  <si>
    <t>30-AEO2021.59.highogs-d120120a</t>
  </si>
  <si>
    <t>30-AEO2021.61.</t>
  </si>
  <si>
    <t>30-AEO2021.62.highogs-d120120a</t>
  </si>
  <si>
    <t>30-AEO2021.63.highogs-d120120a</t>
  </si>
  <si>
    <t>30-AEO2021.64.highogs-d120120a</t>
  </si>
  <si>
    <t>30-AEO2021.65.highogs-d120120a</t>
  </si>
  <si>
    <t>30-AEO2021.67.</t>
  </si>
  <si>
    <t>30-AEO2021.68.highogs-d120120a</t>
  </si>
  <si>
    <t>30-AEO2021.69.highogs-d120120a</t>
  </si>
  <si>
    <t>30-AEO2021.71.</t>
  </si>
  <si>
    <t>30-AEO2021.72.</t>
  </si>
  <si>
    <t>30-AEO2021.73.highogs-d120120a</t>
  </si>
  <si>
    <t>30-AEO2021.74.highogs-d120120a</t>
  </si>
  <si>
    <t>30-AEO2021.75.highogs-d120120a</t>
  </si>
  <si>
    <t>30-AEO2021.77.</t>
  </si>
  <si>
    <t>30-AEO2021.78.highogs-d120120a</t>
  </si>
  <si>
    <t>30-AEO2021.79.highogs-d120120a</t>
  </si>
  <si>
    <t>30-AEO2021.80.highogs-d120120a</t>
  </si>
  <si>
    <t>30-AEO2021.82.</t>
  </si>
  <si>
    <t>30-AEO2021.83.</t>
  </si>
  <si>
    <t>30-AEO2021.84.</t>
  </si>
  <si>
    <t>30-AEO2021.85.highogs-d120120a</t>
  </si>
  <si>
    <t>30-AEO2021.86.highogs-d120120a</t>
  </si>
  <si>
    <t>30-AEO2021.87.highogs-d120120a</t>
  </si>
  <si>
    <t>30-AEO2021.88.highogs-d120120a</t>
  </si>
  <si>
    <t>30-AEO2021.89.</t>
  </si>
  <si>
    <t>30-AEO2021.90.highogs-d120120a</t>
  </si>
  <si>
    <t>30-AEO2021.91.highogs-d120120a</t>
  </si>
  <si>
    <t>30-AEO2021.92.highogs-d120120a</t>
  </si>
  <si>
    <t>30-AEO2021.93.highogs-d120120a</t>
  </si>
  <si>
    <t>30-AEO2021.94.</t>
  </si>
  <si>
    <t>30-AEO2021.95.highogs-d120120a</t>
  </si>
  <si>
    <t>30-AEO2021.96.highogs-d120120a</t>
  </si>
  <si>
    <t>30-AEO2021.97.</t>
  </si>
  <si>
    <t>30-AEO2021.98.highogs-d120120a</t>
  </si>
  <si>
    <t>30-AEO2021.99.highogs-d120120a</t>
  </si>
  <si>
    <t>30-AEO2021.100.highogs-d120120a</t>
  </si>
  <si>
    <t>30-AEO2021.101.highogs-d120120a</t>
  </si>
  <si>
    <t>Wed Mar 03 2021 12:02:13 GMT-0800 (Pacific Standard Time)</t>
  </si>
  <si>
    <t>Annual Energy Outlook 2021</t>
  </si>
  <si>
    <t>Growth (2021-2050)</t>
  </si>
  <si>
    <t>32-AEO2022.2.</t>
  </si>
  <si>
    <t>32-AEO2022.3.</t>
  </si>
  <si>
    <t>32-AEO2022.17.</t>
  </si>
  <si>
    <t>32-AEO2022.18.</t>
  </si>
  <si>
    <t>32-AEO2022.32.</t>
  </si>
  <si>
    <t>32-AEO2022.34.</t>
  </si>
  <si>
    <t>32-AEO2022.39.</t>
  </si>
  <si>
    <t>32-AEO2022.43.</t>
  </si>
  <si>
    <t>32-AEO2022.48.</t>
  </si>
  <si>
    <t>32-AEO2022.51.</t>
  </si>
  <si>
    <t>32-AEO2022.55.</t>
  </si>
  <si>
    <t>32-AEO2022.56.</t>
  </si>
  <si>
    <t>32-AEO2022.59.</t>
  </si>
  <si>
    <t>32-AEO2022.62.</t>
  </si>
  <si>
    <t>32-AEO2022.63.</t>
  </si>
  <si>
    <t>32-AEO2022.64.</t>
  </si>
  <si>
    <t>32-AEO2022.71.</t>
  </si>
  <si>
    <t>32-AEO2022.78.</t>
  </si>
  <si>
    <t>32-AEO2022.81.</t>
  </si>
  <si>
    <t>30-AEO2022.2.</t>
  </si>
  <si>
    <t>30-AEO2022.3.</t>
  </si>
  <si>
    <t>30-AEO2022.15.</t>
  </si>
  <si>
    <t>30-AEO2022.23.</t>
  </si>
  <si>
    <t>30-AEO2022.31.</t>
  </si>
  <si>
    <t>30-AEO2022.37.</t>
  </si>
  <si>
    <t>30-AEO2022.42.</t>
  </si>
  <si>
    <t>30-AEO2022.46.</t>
  </si>
  <si>
    <t>30-AEO2022.47.</t>
  </si>
  <si>
    <t>30-AEO2022.54.</t>
  </si>
  <si>
    <t>30-AEO2022.61.</t>
  </si>
  <si>
    <t>30-AEO2022.67.</t>
  </si>
  <si>
    <t>30-AEO2022.71.</t>
  </si>
  <si>
    <t>30-AEO2022.72.</t>
  </si>
  <si>
    <t>30-AEO2022.77.</t>
  </si>
  <si>
    <t>30-AEO2022.82.</t>
  </si>
  <si>
    <t>30-AEO2022.83.</t>
  </si>
  <si>
    <t>30-AEO2022.84.</t>
  </si>
  <si>
    <t>30-AEO2022.89.</t>
  </si>
  <si>
    <t>30-AEO2022.94.</t>
  </si>
  <si>
    <t>30-AEO2022.97.</t>
  </si>
  <si>
    <t>AEO 2022 - REF</t>
  </si>
  <si>
    <t>AEO 2021 - HIGH OIL &amp; GAS SUPPLY</t>
  </si>
  <si>
    <t>https://www.eia.gov/consumption/residential/data/2020/hc/xls/HC%202.1.xlsx</t>
  </si>
  <si>
    <t>https://www.eia.gov/consumption/residential/data/2020/?src=%E2%80%B9%20Consumption%20%20%20%20%20%20Residential%20Energy%20Consumption%20Survey%20(RECS)-f1</t>
  </si>
  <si>
    <t>Preliminary data release date: March 2022</t>
  </si>
  <si>
    <t>Table HC2.1  Structural and geographic characteristics of U.S. homes, by housing unit type, 2020</t>
  </si>
  <si>
    <r>
      <t>Total U.S.</t>
    </r>
    <r>
      <rPr>
        <b/>
        <vertAlign val="superscript"/>
        <sz val="10"/>
        <color theme="1"/>
        <rFont val="Calibri"/>
        <family val="2"/>
        <scheme val="minor"/>
      </rPr>
      <t>a</t>
    </r>
  </si>
  <si>
    <t>Apartments 
(2–4 unit building)</t>
  </si>
  <si>
    <t>Apartments
(5 or more unit building)</t>
  </si>
  <si>
    <r>
      <t>Census urban-rural classification</t>
    </r>
    <r>
      <rPr>
        <b/>
        <vertAlign val="superscript"/>
        <sz val="10"/>
        <color theme="1"/>
        <rFont val="Calibri"/>
        <family val="2"/>
        <scheme val="minor"/>
      </rPr>
      <t>b</t>
    </r>
  </si>
  <si>
    <r>
      <t>Climate region</t>
    </r>
    <r>
      <rPr>
        <b/>
        <vertAlign val="superscript"/>
        <sz val="10"/>
        <color theme="1"/>
        <rFont val="Calibri"/>
        <family val="2"/>
        <scheme val="minor"/>
      </rPr>
      <t>c</t>
    </r>
  </si>
  <si>
    <t>2016 to 2020</t>
  </si>
  <si>
    <t>1 story</t>
  </si>
  <si>
    <t>2 stories</t>
  </si>
  <si>
    <t>3 or more stories</t>
  </si>
  <si>
    <t>Split-level</t>
  </si>
  <si>
    <t>Siding (aluminum, fiber cement, vinyl, or steel)</t>
  </si>
  <si>
    <t>Concrete block</t>
  </si>
  <si>
    <t>Shingle (composition)</t>
  </si>
  <si>
    <t>Not insulated</t>
  </si>
  <si>
    <t>Any ceilings higher than 8 feet</t>
  </si>
  <si>
    <t>Number of sliding glass or French doors</t>
  </si>
  <si>
    <t>Own or lease an all-electric or plug-in hybrid electric vehicle</t>
  </si>
  <si>
    <t>Charge at home</t>
  </si>
  <si>
    <t>Uses natural gas</t>
  </si>
  <si>
    <t>Does not use natural gas</t>
  </si>
  <si>
    <t>Experienced power outage lasting more than 24 hours</t>
  </si>
  <si>
    <t>Natural disaster or weather      event</t>
  </si>
  <si>
    <t>Unable to pay electric bill</t>
  </si>
  <si>
    <t>Utility had planned or unplanned blackout</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</si>
  <si>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</si>
  <si>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Distributed Generation and Capacity - 2020</t>
  </si>
  <si>
    <t>Annual Energy Outlook 2022</t>
  </si>
  <si>
    <t>Distributed Generation and Capacity - 2021-2050</t>
  </si>
  <si>
    <t>https://www.eia.gov/outlooks/aeo/data/browser/#/?id=30-AEO2022&amp;sourcekey=0</t>
  </si>
  <si>
    <t>https://www.eia.gov/outlooks/aeo/data/browser/#/?id=32-AEO2022&amp;cases=ref2022&amp;sourcekey=0</t>
  </si>
  <si>
    <t>https://www.eia.gov/outlooks/aeo/data/browser/#/?id=30-AEO2022&amp;cases=lowmacro&amp;sourcekey=0</t>
  </si>
  <si>
    <t>Wed Jul 13 2022 09:21:44 GMT-0400 (Eastern Daylight Time)</t>
  </si>
  <si>
    <t>Residential Equipment: Equipment Stock: Main Space Heaters: Electric Heat Pumps: Low economic growth</t>
  </si>
  <si>
    <t>30-AEO2022.4.lowmacro-d011222a</t>
  </si>
  <si>
    <t>Residential Equipment: Equipment Stock: Main Space Heaters: Electric Other: Low economic growth</t>
  </si>
  <si>
    <t>30-AEO2022.5.lowmacro-d011222a</t>
  </si>
  <si>
    <t>Residential Equipment: Equipment Stock: Main Space Heaters: Natural Gas Heat Pumps: Low economic growth</t>
  </si>
  <si>
    <t>30-AEO2022.6.lowmacro-d011222a</t>
  </si>
  <si>
    <t>Residential Equipment: Equipment Stock: Main Space Heaters: Natural Gas Other: Low economic growth</t>
  </si>
  <si>
    <t>30-AEO2022.7.lowmacro-d011222a</t>
  </si>
  <si>
    <t>Residential Equipment: Equipment Stock: Main Space Heaters: Distillate Fuel Oil: Low economic growth</t>
  </si>
  <si>
    <t>30-AEO2022.8.lowmacro-d011222a</t>
  </si>
  <si>
    <t>Residential Equipment: Equipment Stock: Main Space Heaters: Propane: Low economic growth</t>
  </si>
  <si>
    <t>30-AEO2022.9.lowmacro-d011222a</t>
  </si>
  <si>
    <t>Residential Equipment: Equipment Stock: Main Space Heaters: Kerosene: Low economic growth</t>
  </si>
  <si>
    <t>30-AEO2022.10.lowmacro-d011222a</t>
  </si>
  <si>
    <t>Residential Equipment: Equipment Stock: Main Space Heaters: Wood Stoves: Low economic growth</t>
  </si>
  <si>
    <t>30-AEO2022.11.lowmacro-d011222a</t>
  </si>
  <si>
    <t>Residential Equipment: Equipment Stock: Main Space Heaters: Geothermal Heat Pumps: Low economic growth</t>
  </si>
  <si>
    <t>30-AEO2022.12.lowmacro-d011222a</t>
  </si>
  <si>
    <t>Residential Equipment: Equipment Stock: Main Space Heaters: Total: Low economic growth</t>
  </si>
  <si>
    <t>30-AEO2022.13.lowmacro-d011222a</t>
  </si>
  <si>
    <t>Residential Equipment: Equipment Stock: Space Cooling: Electric Heat Pumps: Low economic growth</t>
  </si>
  <si>
    <t>30-AEO2022.16.lowmacro-d011222a</t>
  </si>
  <si>
    <t>Residential Equipment: Equipment Stock: Space Cooling: Natural Gas Heat Pumps: Low economic growth</t>
  </si>
  <si>
    <t>30-AEO2022.17.lowmacro-d011222a</t>
  </si>
  <si>
    <t>Residential Equipment: Equipment Stock: Space Cooling: Geothermal Heat Pumps: Low economic growth</t>
  </si>
  <si>
    <t>30-AEO2022.18.lowmacro-d011222a</t>
  </si>
  <si>
    <t>Residential Equipment: Equipment Stock: Space Cooling: Central Air Conditioners: Low economic growth</t>
  </si>
  <si>
    <t>30-AEO2022.19.lowmacro-d011222a</t>
  </si>
  <si>
    <t>Residential Equipment: Equipment Stock: Space Cooling: Room Air Conditioners: Low economic growth</t>
  </si>
  <si>
    <t>30-AEO2022.20.lowmacro-d011222a</t>
  </si>
  <si>
    <t>Residential Equipment: Equipment Stock: Space Cooling: Total: Low economic growth</t>
  </si>
  <si>
    <t>30-AEO2022.21.lowmacro-d011222a</t>
  </si>
  <si>
    <t>Residential Equipment: Equipment Stock: Water Heaters: Electric: Low economic growth</t>
  </si>
  <si>
    <t>30-AEO2022.24.lowmacro-d011222a</t>
  </si>
  <si>
    <t>Residential Equipment: Equipment Stock: Water Heaters: Natural Gas: Low economic growth</t>
  </si>
  <si>
    <t>30-AEO2022.25.lowmacro-d011222a</t>
  </si>
  <si>
    <t>Residential Equipment: Equipment Stock: Water Heaters: Distillate Fuel Oil: Low economic growth</t>
  </si>
  <si>
    <t>30-AEO2022.26.lowmacro-d011222a</t>
  </si>
  <si>
    <t>Residential Equipment: Equipment Stock: Water Heaters: Propane: Low economic growth</t>
  </si>
  <si>
    <t>30-AEO2022.27.lowmacro-d011222a</t>
  </si>
  <si>
    <t>Residential Equipment: Equipment Stock: Water Heaters: Solar Thermal: Low economic growth</t>
  </si>
  <si>
    <t>30-AEO2022.28.lowmacro-d011222a</t>
  </si>
  <si>
    <t>Residential Equipment: Equipment Stock: Water Heaters: Total: Low economic growth</t>
  </si>
  <si>
    <t>30-AEO2022.29.lowmacro-d011222a</t>
  </si>
  <si>
    <t>Residential Equipment: Equipment Stock: Cooking Equipment: Electric: Low economic growth</t>
  </si>
  <si>
    <t>30-AEO2022.32.lowmacro-d011222a</t>
  </si>
  <si>
    <t>Residential Equipment: Equipment Stock: Cooking Equipment: Natural Gas: Low economic growth</t>
  </si>
  <si>
    <t>30-AEO2022.33.lowmacro-d011222a</t>
  </si>
  <si>
    <t>Residential Equipment: Equipment Stock: Cooking Equipment: Propane: Low economic growth</t>
  </si>
  <si>
    <t>30-AEO2022.34.lowmacro-d011222a</t>
  </si>
  <si>
    <t>Residential Equipment: Equipment Stock: Cooking Equipment: Total: Low economic growth</t>
  </si>
  <si>
    <t>30-AEO2022.35.lowmacro-d011222a</t>
  </si>
  <si>
    <t>Residential Equipment: Equipment Stock: Clothes Dryers: Electric: Low economic growth</t>
  </si>
  <si>
    <t>30-AEO2022.38.lowmacro-d011222a</t>
  </si>
  <si>
    <t>Residential Equipment: Equipment Stock: Clothes Dryers: Natural Gas: Low economic growth</t>
  </si>
  <si>
    <t>30-AEO2022.39.lowmacro-d011222a</t>
  </si>
  <si>
    <t>Residential Equipment: Equipment Stock: Clothes Dryers: Total: Low economic growth</t>
  </si>
  <si>
    <t>30-AEO2022.40.lowmacro-d011222a</t>
  </si>
  <si>
    <t>Residential Equipment: Equipment Stock: Other Appliances: Refrigerators: Low economic growth</t>
  </si>
  <si>
    <t>30-AEO2022.43.lowmacro-d011222a</t>
  </si>
  <si>
    <t>Residential Equipment: Equipment Stock: Other Appliances: Freezers: Low economic growth</t>
  </si>
  <si>
    <t>30-AEO2022.44.lowmacro-d011222a</t>
  </si>
  <si>
    <t>Residential Equipment: Stock Average Efficiency: Main Space Heaters: Electric Heat Pumps: Low economic growth</t>
  </si>
  <si>
    <t>30-AEO2022.48.lowmacro-d011222a</t>
  </si>
  <si>
    <t>Residential Equipment: Stock Average Efficiency: Main Space Heaters: Natural Gas Heat Pumps: Low economic growth</t>
  </si>
  <si>
    <t>30-AEO2022.49.lowmacro-d011222a</t>
  </si>
  <si>
    <t>Residential Equipment: Stock Average Efficiency: Main Space Heaters: Geothermal Heat Pumps: Low economic growth</t>
  </si>
  <si>
    <t>30-AEO2022.50.lowmacro-d011222a</t>
  </si>
  <si>
    <t>Residential Equipment: Stock Average Efficiency: Main Space Heaters: Natural Gas Furnace: Low economic growth</t>
  </si>
  <si>
    <t>30-AEO2022.51.lowmacro-d011222a</t>
  </si>
  <si>
    <t>Residential Equipment: Stock Average Efficiency: Main Space Heaters: Distillate Furnace: Low economic growth</t>
  </si>
  <si>
    <t>30-AEO2022.52.lowmacro-d011222a</t>
  </si>
  <si>
    <t>Residential Equipment: Stock Average Efficiency: Space Cooling: Electric Heat Pumps: Low economic growth</t>
  </si>
  <si>
    <t>30-AEO2022.55.lowmacro-d011222a</t>
  </si>
  <si>
    <t>Residential Equipment: Stock Average Efficiency: Space Cooling: Natural Gas Heat Pumps: Low economic growth</t>
  </si>
  <si>
    <t>30-AEO2022.56.lowmacro-d011222a</t>
  </si>
  <si>
    <t>Residential Equipment: Stock Average Efficiency: Space Cooling: Geothermal Heat Pumps: Low economic growth</t>
  </si>
  <si>
    <t>30-AEO2022.57.lowmacro-d011222a</t>
  </si>
  <si>
    <t>Residential Equipment: Stock Average Efficiency: Space Cooling: Central Air Conditioners: Low economic growth</t>
  </si>
  <si>
    <t>30-AEO2022.58.lowmacro-d011222a</t>
  </si>
  <si>
    <t>Residential Equipment: Stock Average Efficiency: Space Cooling: Room Air Conditioners: Low economic growth</t>
  </si>
  <si>
    <t>30-AEO2022.59.lowmacro-d011222a</t>
  </si>
  <si>
    <t>Residential Equipment: Stock Average Efficiency: Water Heaters: Electric: Low economic growth</t>
  </si>
  <si>
    <t>30-AEO2022.62.lowmacro-d011222a</t>
  </si>
  <si>
    <t>Residential Equipment: Stock Average Efficiency: Water Heaters: Natural Gas: Low economic growth</t>
  </si>
  <si>
    <t>30-AEO2022.63.lowmacro-d011222a</t>
  </si>
  <si>
    <t>Residential Equipment: Stock Average Efficiency: Water Heaters: Distillate Fuel Oil: Low economic growth</t>
  </si>
  <si>
    <t>30-AEO2022.64.lowmacro-d011222a</t>
  </si>
  <si>
    <t>Residential Equipment: Stock Average Efficiency: Water Heaters: Propane: Low economic growth</t>
  </si>
  <si>
    <t>30-AEO2022.65.lowmacro-d011222a</t>
  </si>
  <si>
    <t>Residential Equipment: Stock Average Efficiency: Other Appliances: Refrigerators: Low economic growth</t>
  </si>
  <si>
    <t>30-AEO2022.68.lowmacro-d011222a</t>
  </si>
  <si>
    <t>Residential Equipment: Stock Average Efficiency: Other Appliances: Freezers: Low economic growth</t>
  </si>
  <si>
    <t>30-AEO2022.69.lowmacro-d011222a</t>
  </si>
  <si>
    <t>Residential Equipment: Building Shell Efficiency Index: Space Heating: Pre-2015 Homes: Low economic growth</t>
  </si>
  <si>
    <t>30-AEO2022.73.lowmacro-d011222a</t>
  </si>
  <si>
    <t>Residential Equipment: Building Shell Efficiency Index: Space Heating: New Construction: Low economic growth</t>
  </si>
  <si>
    <t>30-AEO2022.74.lowmacro-d011222a</t>
  </si>
  <si>
    <t>Residential Equipment: Building Shell Efficiency Index: Space Heating: All Homes: Low economic growth</t>
  </si>
  <si>
    <t>30-AEO2022.75.lowmacro-d011222a</t>
  </si>
  <si>
    <t>Residential Equipment: Building Shell Efficiency Index: Space Cooling: Pre-2015 Homes: Low economic growth</t>
  </si>
  <si>
    <t>30-AEO2022.78.lowmacro-d011222a</t>
  </si>
  <si>
    <t>Residential Equipment: Building Shell Efficiency Index: Space Cooling: New Construction: Low economic growth</t>
  </si>
  <si>
    <t>30-AEO2022.79.lowmacro-d011222a</t>
  </si>
  <si>
    <t>Residential Equipment: Building Shell Efficiency Index: Space Cooling: All Homes: Low economic growth</t>
  </si>
  <si>
    <t>30-AEO2022.80.lowmacro-d011222a</t>
  </si>
  <si>
    <t>Residential: Combined Heat and Power: Generating Capacity: Fuel Cells: Low economic growth</t>
  </si>
  <si>
    <t>30-AEO2022.85.lowmacro-d011222a</t>
  </si>
  <si>
    <t>Residential: Combined Heat and Power: Generating Capacity: Solar Photovoltaic: Low economic growth</t>
  </si>
  <si>
    <t>30-AEO2022.86.lowmacro-d011222a</t>
  </si>
  <si>
    <t>Residential: Combined Heat and Power: Generating Capacity: Wind: Low economic growth</t>
  </si>
  <si>
    <t>30-AEO2022.87.lowmacro-d011222a</t>
  </si>
  <si>
    <t>Residential: Combined Heat and Power: Generating Capacity: Total: Low economic growth</t>
  </si>
  <si>
    <t>30-AEO2022.88.lowmacro-d011222a</t>
  </si>
  <si>
    <t>Residential: Combined Heat and Power: Net Generation: Fuel Cells: Low economic growth</t>
  </si>
  <si>
    <t>30-AEO2022.90.lowmacro-d011222a</t>
  </si>
  <si>
    <t>Residential: Combined Heat and Power: Net Generation: Solar Photovoltaic: Low economic growth</t>
  </si>
  <si>
    <t>30-AEO2022.91.lowmacro-d011222a</t>
  </si>
  <si>
    <t>Residential: Combined Heat and Power: Net Generation: Wind: Low economic growth</t>
  </si>
  <si>
    <t>30-AEO2022.92.lowmacro-d011222a</t>
  </si>
  <si>
    <t>Residential: Combined Heat and Power: Net Generation: Total: Low economic growth</t>
  </si>
  <si>
    <t>30-AEO2022.93.lowmacro-d011222a</t>
  </si>
  <si>
    <t>Residential: Combined Heat and Power: Net Generation: Sales to the Grid: Low economic growth</t>
  </si>
  <si>
    <t>30-AEO2022.95.lowmacro-d011222a</t>
  </si>
  <si>
    <t>Residential: Combined Heat and Power: Net Generation: Generation for Own Use: Low economic growth</t>
  </si>
  <si>
    <t>30-AEO2022.96.lowmacro-d011222a</t>
  </si>
  <si>
    <t>Residential: Combined Heat and Power: Energy Input: Fuel Cells: Low economic growth</t>
  </si>
  <si>
    <t>30-AEO2022.98.lowmacro-d011222a</t>
  </si>
  <si>
    <t>Residential: Combined Heat and Power: Energy Input: Solar Photovoltaic: Low economic growth</t>
  </si>
  <si>
    <t>30-AEO2022.99.lowmacro-d011222a</t>
  </si>
  <si>
    <t>Residential: Combined Heat and Power: Energy Input: Wind: Low economic growth</t>
  </si>
  <si>
    <t>30-AEO2022.100.lowmacro-d011222a</t>
  </si>
  <si>
    <t>Residential: Combined Heat and Power: Energy Input: Total: Low economic growth</t>
  </si>
  <si>
    <t>30-AEO2022.101.lowmacro-d011222a</t>
  </si>
  <si>
    <t>https://www.eia.gov/outlooks/aeo/data/browser/#/?id=32-AEO2022&amp;cases=lowmacro&amp;sourcekey=0</t>
  </si>
  <si>
    <t>Wed Jul 13 2022 09:21:55 GMT-0400 (Eastern Daylight Time)</t>
  </si>
  <si>
    <t>Commercial: Delivered Energy Use: Assembly: Low economic growth</t>
  </si>
  <si>
    <t>32-AEO2022.4.lowmacro-d011222a</t>
  </si>
  <si>
    <t>Commercial: Delivered Energy Use: Education: Low economic growth</t>
  </si>
  <si>
    <t>32-AEO2022.5.lowmacro-d011222a</t>
  </si>
  <si>
    <t>Commercial: Delivered Energy Use: Food Sales: Low economic growth</t>
  </si>
  <si>
    <t>32-AEO2022.6.lowmacro-d011222a</t>
  </si>
  <si>
    <t>Commercial: Delivered Energy Use: Food Service: Low economic growth</t>
  </si>
  <si>
    <t>32-AEO2022.7.lowmacro-d011222a</t>
  </si>
  <si>
    <t>Commercial: Delivered Energy Use: Health Care: Low economic growth</t>
  </si>
  <si>
    <t>32-AEO2022.8.lowmacro-d011222a</t>
  </si>
  <si>
    <t>Commercial: Delivered Energy Use: Lodging: Low economic growth</t>
  </si>
  <si>
    <t>32-AEO2022.9.lowmacro-d011222a</t>
  </si>
  <si>
    <t>Commercial: Delivered Energy Use: Office - Large: Low economic growth</t>
  </si>
  <si>
    <t>32-AEO2022.10.lowmacro-d011222a</t>
  </si>
  <si>
    <t>Commercial: Delivered Energy Use: Office - Small: Low economic growth</t>
  </si>
  <si>
    <t>32-AEO2022.11.lowmacro-d011222a</t>
  </si>
  <si>
    <t>Commercial: Delivered Energy Use: Mercantile/Service: Low economic growth</t>
  </si>
  <si>
    <t>32-AEO2022.12.lowmacro-d011222a</t>
  </si>
  <si>
    <t>Commercial: Delivered Energy Use: Warehouse: Low economic growth</t>
  </si>
  <si>
    <t>32-AEO2022.13.lowmacro-d011222a</t>
  </si>
  <si>
    <t>Commercial: Delivered Energy Use: Other: Low economic growth</t>
  </si>
  <si>
    <t>32-AEO2022.14.lowmacro-d011222a</t>
  </si>
  <si>
    <t>Commercial: Delivered Energy Use: Total: Low economic growth</t>
  </si>
  <si>
    <t>32-AEO2022.15.lowmacro-d011222a</t>
  </si>
  <si>
    <t>Commercial: Floorspace: Assembly: Low economic growth</t>
  </si>
  <si>
    <t>32-AEO2022.19.lowmacro-d011222a</t>
  </si>
  <si>
    <t>Commercial: Floorspace: Education: Low economic growth</t>
  </si>
  <si>
    <t>32-AEO2022.20.lowmacro-d011222a</t>
  </si>
  <si>
    <t>Commercial: Floorspace: Food Sales: Low economic growth</t>
  </si>
  <si>
    <t>32-AEO2022.21.lowmacro-d011222a</t>
  </si>
  <si>
    <t>Commercial: Floorspace: Food Service: Low economic growth</t>
  </si>
  <si>
    <t>32-AEO2022.22.lowmacro-d011222a</t>
  </si>
  <si>
    <t>Commercial: Floorspace: Health Care: Low economic growth</t>
  </si>
  <si>
    <t>32-AEO2022.23.lowmacro-d011222a</t>
  </si>
  <si>
    <t>Commercial: Floorspace: Lodging: Low economic growth</t>
  </si>
  <si>
    <t>32-AEO2022.24.lowmacro-d011222a</t>
  </si>
  <si>
    <t>Commercial: Floorspace: Office - Large: Low economic growth</t>
  </si>
  <si>
    <t>32-AEO2022.25.lowmacro-d011222a</t>
  </si>
  <si>
    <t>Commercial: Floorspace: Office - Small: Low economic growth</t>
  </si>
  <si>
    <t>32-AEO2022.26.lowmacro-d011222a</t>
  </si>
  <si>
    <t>Commercial: Floorspace: Mercantile/Service: Low economic growth</t>
  </si>
  <si>
    <t>32-AEO2022.27.lowmacro-d011222a</t>
  </si>
  <si>
    <t>Commercial: Floorspace: Warehouse: Low economic growth</t>
  </si>
  <si>
    <t>32-AEO2022.28.lowmacro-d011222a</t>
  </si>
  <si>
    <t>Commercial: Floorspace: Other: Low economic growth</t>
  </si>
  <si>
    <t>32-AEO2022.29.lowmacro-d011222a</t>
  </si>
  <si>
    <t>Commercial: Floorspace: Total: Low economic growth</t>
  </si>
  <si>
    <t>32-AEO2022.30.lowmacro-d011222a</t>
  </si>
  <si>
    <t>Commercial: Stock Average Efficiency: Space Heating: Electricity: Low economic growth</t>
  </si>
  <si>
    <t>32-AEO2022.35.lowmacro-d011222a</t>
  </si>
  <si>
    <t>Commercial: Stock Average Efficiency: Space Heating: Natural Gas: Low economic growth</t>
  </si>
  <si>
    <t>32-AEO2022.36.lowmacro-d011222a</t>
  </si>
  <si>
    <t>Commercial: Stock Average Efficiency: Space Heating: Distillate Fuel Oil: Low economic growth</t>
  </si>
  <si>
    <t>32-AEO2022.37.lowmacro-d011222a</t>
  </si>
  <si>
    <t>Commercial: Stock Average Efficiency: Space Cooling: Electricity: Low economic growth</t>
  </si>
  <si>
    <t>32-AEO2022.40.lowmacro-d011222a</t>
  </si>
  <si>
    <t>Commercial: Stock Average Efficiency: Space Cooling: Natural Gas: Low economic growth</t>
  </si>
  <si>
    <t>32-AEO2022.41.lowmacro-d011222a</t>
  </si>
  <si>
    <t>Commercial: Stock Average Efficiency: Water Heating: Electricity: Low economic growth</t>
  </si>
  <si>
    <t>32-AEO2022.44.lowmacro-d011222a</t>
  </si>
  <si>
    <t>Commercial: Stock Average Efficiency: Water Heating: Natural Gas: Low economic growth</t>
  </si>
  <si>
    <t>32-AEO2022.45.lowmacro-d011222a</t>
  </si>
  <si>
    <t>Commercial: Stock Average Efficiency: Water Heating: Distillate Fuel Oil: Low economic growth</t>
  </si>
  <si>
    <t>32-AEO2022.46.lowmacro-d011222a</t>
  </si>
  <si>
    <t>Commercial: Stock Average Efficiency: Ventilation: Electricity: Low economic growth</t>
  </si>
  <si>
    <t>32-AEO2022.49.lowmacro-d011222a</t>
  </si>
  <si>
    <t>Commercial: Stock Average Efficiency: Cooking: Electricity: Low economic growth</t>
  </si>
  <si>
    <t>32-AEO2022.52.lowmacro-d011222a</t>
  </si>
  <si>
    <t>Commercial: Stock Average Efficiency: Cooking: Natural Gas: Low economic growth</t>
  </si>
  <si>
    <t>32-AEO2022.53.lowmacro-d011222a</t>
  </si>
  <si>
    <t>Commercial: Stock Average Efficiency: Lighting Efficacy: Electricity: Low economic growth</t>
  </si>
  <si>
    <t>32-AEO2022.57.lowmacro-d011222a</t>
  </si>
  <si>
    <t>Commercial: Stock Average Efficiency: Refrigeration: Electricity: Low economic growth</t>
  </si>
  <si>
    <t>32-AEO2022.60.lowmacro-d011222a</t>
  </si>
  <si>
    <t>Commercial: Combined Heat and Power: Generating Capacity: Petroleum: Low economic growth</t>
  </si>
  <si>
    <t>32-AEO2022.65.lowmacro-d011222a</t>
  </si>
  <si>
    <t>Commercial: Combined Heat and Power: Generating Capacity: Natural Gas: Low economic growth</t>
  </si>
  <si>
    <t>32-AEO2022.66.lowmacro-d011222a</t>
  </si>
  <si>
    <t>Commercial: Combined Heat and Power: Generating Capacity: Solar Photovoltaic: Low economic growth</t>
  </si>
  <si>
    <t>32-AEO2022.67.lowmacro-d011222a</t>
  </si>
  <si>
    <t>Commercial: Combined Heat and Power: Generating Capacity: Wind: Low economic growth</t>
  </si>
  <si>
    <t>32-AEO2022.68.lowmacro-d011222a</t>
  </si>
  <si>
    <t>Commercial: Combined Heat and Power: Generating Capacity: Other: Low economic growth</t>
  </si>
  <si>
    <t>32-AEO2022.69.lowmacro-d011222a</t>
  </si>
  <si>
    <t>Commercial: Combined Heat and Power: Generating Capacity: Total: Low economic growth</t>
  </si>
  <si>
    <t>32-AEO2022.70.lowmacro-d011222a</t>
  </si>
  <si>
    <t>Commercial: Combined Heat and Power: Net Generation: Petroleum: Low economic growth</t>
  </si>
  <si>
    <t>32-AEO2022.72.lowmacro-d011222a</t>
  </si>
  <si>
    <t>Commercial: Combined Heat and Power: Net Generation: Natural Gas: Low economic growth</t>
  </si>
  <si>
    <t>32-AEO2022.73.lowmacro-d011222a</t>
  </si>
  <si>
    <t>Commercial: Combined Heat and Power: Net Generation: Solar Photovoltaic: Low economic growth</t>
  </si>
  <si>
    <t>32-AEO2022.74.lowmacro-d011222a</t>
  </si>
  <si>
    <t>Commercial: Combined Heat and Power: Net Generation: Wind: Low economic growth</t>
  </si>
  <si>
    <t>32-AEO2022.75.lowmacro-d011222a</t>
  </si>
  <si>
    <t>Commercial: Combined Heat and Power: Net Generation: Other: Low economic growth</t>
  </si>
  <si>
    <t>32-AEO2022.76.lowmacro-d011222a</t>
  </si>
  <si>
    <t>Commercial: Combined Heat and Power: Net Generation: Total: Low economic growth</t>
  </si>
  <si>
    <t>32-AEO2022.77.lowmacro-d011222a</t>
  </si>
  <si>
    <t>Commercial: Combined Heat and Power: Net Generation: Sales to the Grid: Low economic growth</t>
  </si>
  <si>
    <t>32-AEO2022.79.lowmacro-d011222a</t>
  </si>
  <si>
    <t>Commercial: Combined Heat and Power: Net Generation: Generation for Own Use: Low economic growth</t>
  </si>
  <si>
    <t>32-AEO2022.80.lowmacro-d011222a</t>
  </si>
  <si>
    <t>Commercial: Combined Heat and Power: Energy Input: Petroleum: Low economic growth</t>
  </si>
  <si>
    <t>32-AEO2022.82.lowmacro-d011222a</t>
  </si>
  <si>
    <t>Commercial: Combined Heat and Power: Energy Input: Natural Gas: Low economic growth</t>
  </si>
  <si>
    <t>32-AEO2022.83.lowmacro-d011222a</t>
  </si>
  <si>
    <t>Commercial: Combined Heat and Power: Energy Input: Solar Photovoltaic: Low economic growth</t>
  </si>
  <si>
    <t>32-AEO2022.84.lowmacro-d011222a</t>
  </si>
  <si>
    <t>Commercial: Combined Heat and Power: Energy Input: Wind: Low economic growth</t>
  </si>
  <si>
    <t>32-AEO2022.85.lowmacro-d011222a</t>
  </si>
  <si>
    <t>Commercial: Combined Heat and Power: Energy Input: Other: Low economic growth</t>
  </si>
  <si>
    <t>32-AEO2022.86.lowmacro-d011222a</t>
  </si>
  <si>
    <t>Commercial: Combined Heat and Power: Energy Input: Total: Low economic growth</t>
  </si>
  <si>
    <t>32-AEO2022.87.lowmacro-d011222a</t>
  </si>
  <si>
    <t>Methodology:</t>
  </si>
  <si>
    <t>Calculations:</t>
  </si>
  <si>
    <t>$7 billion is carved out for zero-emission technologies in low income communities in the GHG Reduction fund. We adjust</t>
  </si>
  <si>
    <t xml:space="preserve">the $7 billion by the ratio of outlays to budget authority in the CBO score, and assume the same spending time frame. </t>
  </si>
  <si>
    <t>Annual Additions, low-income provision of clean energy tax credits (MW)</t>
  </si>
  <si>
    <t>Annual Additions, 25D (MW)</t>
  </si>
  <si>
    <t>Source: https://www.cbo.gov/system/files/2022-08/hr5376_IR_Act_8-3-22.pdf</t>
  </si>
  <si>
    <t>Outlays for Greenhouse Gas Reduction Fund</t>
  </si>
  <si>
    <t>2022-2031</t>
  </si>
  <si>
    <t>Total Budget Authority</t>
  </si>
  <si>
    <t>MW Distributed Solar from GHG Reduction Fund</t>
  </si>
  <si>
    <t>Source: RMI Direct Pay Residential Solar Tax Incentives memo</t>
  </si>
  <si>
    <t>The tab includes calculations for three provisions of the Inflation Reduction Act that would increase distributed solar deployment.</t>
  </si>
  <si>
    <t>The Greenhouse Gas Reduction Fund includes a $7 billion Zero Emission Technologies Grant Program, which will prioritize</t>
  </si>
  <si>
    <t>residential and community solar projects. We assume this funding will go entirely to new distributed solar build-out, using</t>
  </si>
  <si>
    <t>a government leverage rate of 30%.</t>
  </si>
  <si>
    <t>The clean electricity tax credits include credits for solar placed in connection with low-income communities, with an annual</t>
  </si>
  <si>
    <t>cap of 1.8 GW. We assume this will go entirely toward distributed solar.</t>
  </si>
  <si>
    <t>Finally, the 25D residential tax credits provide incentives for distributed solar. We rely on analysis by RMI that suggests</t>
  </si>
  <si>
    <t>this could lead to 1 GW per year annual additions.</t>
  </si>
  <si>
    <t>Distributed Solar Cost, per RMI ($/watt)</t>
  </si>
  <si>
    <t>Government Leverage Assumption</t>
  </si>
  <si>
    <t>We calculate the amount of distributed solar incentivized by the Greenhouse Gas Reduction Fund based</t>
  </si>
  <si>
    <t>on the $7 billion allocated to the Zero Emission Technologies Grant Program, spread over 9 years. The CBO</t>
  </si>
  <si>
    <t>projected outlays for the Greenhouse Gas Reduction Fund only constitute a fraction of the total funds</t>
  </si>
  <si>
    <t>authorized, however. To be conservative, we split the difference between a case where the entire $7 billion</t>
  </si>
  <si>
    <t>is spent and the CBO projections (see below).</t>
  </si>
  <si>
    <t>Ratio of Projected Spend to Budget Authority</t>
  </si>
  <si>
    <t>Projected Annual Spend ($)</t>
  </si>
  <si>
    <t>We assume deployment from the GHG Reduction Fund will continue after 2031 due to the nature of the green banking program.</t>
  </si>
  <si>
    <t>We assume deployment from the clean electricity tax credits will follow the same timeline as the utility-scale credits captured</t>
  </si>
  <si>
    <t xml:space="preserve">in the file fuels/BS. </t>
  </si>
  <si>
    <t>We assume deployment from the 25D tax credits will continue through 2032.</t>
  </si>
  <si>
    <t>Residential Capacity Factor</t>
  </si>
  <si>
    <t>Urban Residential Additions (MW)</t>
  </si>
  <si>
    <t>Rural Residential Additions (MW)</t>
  </si>
  <si>
    <t>Urban Residential Incremental Generation (MWh)</t>
  </si>
  <si>
    <t>Rural Residential Incremental Generation (MWh)</t>
  </si>
  <si>
    <t>Total Annual Additions (MW)</t>
  </si>
  <si>
    <t>Total Cumulative Additions (MW)</t>
  </si>
  <si>
    <t>We adjust EIA's projections by the amount of distributed solar we expect to be deployed</t>
  </si>
  <si>
    <t>due to the Inflation Reduction Act (see tab for methodology).</t>
  </si>
  <si>
    <t>natural gas steam turbine</t>
  </si>
  <si>
    <t>natural gas combined cycle</t>
  </si>
  <si>
    <t>hard coal w CCS</t>
  </si>
  <si>
    <t>natural gas combined cycle w CCS</t>
  </si>
  <si>
    <t>biomass w CCS</t>
  </si>
  <si>
    <t>lignite w CCS</t>
  </si>
  <si>
    <t>small modular reactor</t>
  </si>
  <si>
    <t>hydrogen combustion turbine</t>
  </si>
  <si>
    <t>hydrogen combined cycle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</si>
</sst>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0.0%"/>
    <numFmt numFmtId="165" formatCode="0.0"/>
    <numFmt numFmtId="166" formatCode="0.000E+00"/>
    <numFmt numFmtId="167" formatCode="_(* #,##0_);_(* \(#,##0\);_(* &quot;-&quot;??_);_(@_)"/>
    <numFmt numFmtId="168" formatCode="0.0000E+00"/>
    <numFmt numFmtId="169" formatCode="_(&quot;$&quot;* #,##0_);_(&quot;$&quot;* \(#,##0\);_(&quot;$&quot;* &quot;-&quot;??_);_(@_)"/>
  </numFmts>
  <fonts count="39"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1"/>
      <color theme="1"/>
      <name val="Calibri"/>
      <family val="2"/>
      <scheme val="minor"/>
    </font>
    <font>
      <sz val="11"/>
      <color theme="0" tint="-0.499984740745262"/>
      <name val="Calibri"/>
      <family val="2"/>
      <scheme val="minor"/>
    </font>
    <font>
      <b/>
      <sz val="10"/>
      <color theme="1"/>
      <name val="Calibri"/>
      <family val="2"/>
      <scheme val="minor"/>
    </font>
    <font>
      <b/>
      <sz val="9"/>
      <color theme="1"/>
      <name val="Calibri"/>
      <family val="2"/>
      <scheme val="minor"/>
    </font>
    <font>
      <b/>
      <vertAlign val="superscript"/>
      <sz val="10"/>
      <color theme="1"/>
      <name val="Calibri"/>
      <family val="2"/>
      <scheme val="minor"/>
    </font>
    <font>
      <sz val="9"/>
      <color theme="1"/>
      <name val="Calibri"/>
      <family val="2"/>
      <scheme val="minor"/>
    </font>
    <font>
      <sz val="10"/>
      <color theme="1"/>
      <name val="Calibri"/>
      <family val="2"/>
      <scheme val="minor"/>
    </font>
    <font>
      <vertAlign val="superscript"/>
      <sz val="9"/>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b/>
      <sz val="14"/>
      <color theme="1"/>
      <name val="Calibri"/>
      <family val="2"/>
      <scheme val="minor"/>
    </font>
    <font>
      <u/>
      <sz val="11"/>
      <color theme="10"/>
      <name val="Calibri"/>
      <family val="2"/>
      <scheme val="minor"/>
    </font>
    <font>
      <b/>
      <sz val="12"/>
      <name val="Calibri"/>
      <family val="2"/>
      <scheme val="minor"/>
    </font>
    <font>
      <i/>
      <sz val="9"/>
      <color theme="1"/>
      <name val="Calibri"/>
      <family val="2"/>
      <scheme val="minor"/>
    </font>
    <font>
      <sz val="10"/>
      <color rgb="FF000000"/>
      <name val="Calibri"/>
      <family val="2"/>
      <scheme val="minor"/>
    </font>
    <font>
      <b/>
      <sz val="11"/>
      <color rgb="FF000000"/>
      <name val="Calibri"/>
      <family val="2"/>
    </font>
    <font>
      <sz val="11"/>
      <color rgb="FF000000"/>
      <name val="Calibri"/>
      <family val="2"/>
    </font>
    <font>
      <i/>
      <sz val="10"/>
      <color theme="1"/>
      <name val="Calibri"/>
      <family val="2"/>
      <scheme val="minor"/>
    </font>
    <font>
      <sz val="11"/>
      <color indexed="8"/>
      <name val="Calibri"/>
      <family val="2"/>
      <scheme val="minor"/>
    </font>
    <font>
      <sz val="11"/>
      <color rgb="FF000000"/>
      <name val="Calibri"/>
      <family val="2"/>
      <scheme val="minor"/>
    </font>
  </fonts>
  <fills count="38">
    <fill>
      <patternFill patternType="none"/>
    </fill>
    <fill>
      <patternFill patternType="gray125"/>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rgb="FFCFE2F3"/>
        <bgColor rgb="FFCFE2F3"/>
      </patternFill>
    </fill>
  </fills>
  <borders count="18">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theme="0"/>
      </left>
      <right style="thick">
        <color theme="0"/>
      </right>
      <top style="thick">
        <color theme="0" tint="-0.24994659260841701"/>
      </top>
      <bottom style="thin">
        <color theme="0" tint="-0.24994659260841701"/>
      </bottom>
      <diagonal/>
    </border>
  </borders>
  <cellStyleXfs count="55">
    <xf numFmtId="0" fontId="0" fillId="0" borderId="0"/>
    <xf numFmtId="0" fontId="2" fillId="0" borderId="0" applyNumberFormat="0" applyFill="0" applyBorder="0" applyAlignment="0" applyProtection="0"/>
    <xf numFmtId="0" fontId="3" fillId="0" borderId="1" applyNumberFormat="0" applyProtection="0">
      <alignment wrapText="1"/>
    </xf>
    <xf numFmtId="0" fontId="5"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0"/>
    <xf numFmtId="9" fontId="6" fillId="0" borderId="0" applyFont="0" applyFill="0" applyBorder="0" applyAlignment="0" applyProtection="0"/>
    <xf numFmtId="0" fontId="9" fillId="0" borderId="7" applyNumberFormat="0" applyProtection="0">
      <alignment horizontal="left" wrapText="1"/>
    </xf>
    <xf numFmtId="43" fontId="6" fillId="0" borderId="0" applyFont="0" applyFill="0" applyBorder="0" applyAlignment="0" applyProtection="0"/>
    <xf numFmtId="0" fontId="14" fillId="0" borderId="0" applyNumberFormat="0" applyFill="0" applyBorder="0" applyAlignment="0" applyProtection="0"/>
    <xf numFmtId="0" fontId="15" fillId="0" borderId="5" applyNumberFormat="0" applyFill="0" applyAlignment="0" applyProtection="0"/>
    <xf numFmtId="0" fontId="16" fillId="0" borderId="9" applyNumberFormat="0" applyFill="0" applyAlignment="0" applyProtection="0"/>
    <xf numFmtId="0" fontId="17" fillId="0" borderId="10" applyNumberFormat="0" applyFill="0" applyAlignment="0" applyProtection="0"/>
    <xf numFmtId="0" fontId="17" fillId="0" borderId="0" applyNumberFormat="0" applyFill="0" applyBorder="0" applyAlignment="0" applyProtection="0"/>
    <xf numFmtId="0" fontId="18" fillId="3" borderId="0" applyNumberFormat="0" applyBorder="0" applyAlignment="0" applyProtection="0"/>
    <xf numFmtId="0" fontId="19" fillId="4" borderId="0" applyNumberFormat="0" applyBorder="0" applyAlignment="0" applyProtection="0"/>
    <xf numFmtId="0" fontId="20" fillId="6" borderId="11" applyNumberFormat="0" applyAlignment="0" applyProtection="0"/>
    <xf numFmtId="0" fontId="21" fillId="7" borderId="12" applyNumberFormat="0" applyAlignment="0" applyProtection="0"/>
    <xf numFmtId="0" fontId="22" fillId="7" borderId="11" applyNumberFormat="0" applyAlignment="0" applyProtection="0"/>
    <xf numFmtId="0" fontId="23" fillId="0" borderId="13" applyNumberFormat="0" applyFill="0" applyAlignment="0" applyProtection="0"/>
    <xf numFmtId="0" fontId="24" fillId="8" borderId="14" applyNumberFormat="0" applyAlignment="0" applyProtection="0"/>
    <xf numFmtId="0" fontId="25" fillId="0" borderId="0" applyNumberFormat="0" applyFill="0" applyBorder="0" applyAlignment="0" applyProtection="0"/>
    <xf numFmtId="0" fontId="6" fillId="9" borderId="15" applyNumberFormat="0" applyFont="0" applyAlignment="0" applyProtection="0"/>
    <xf numFmtId="0" fontId="26" fillId="0" borderId="0" applyNumberFormat="0" applyFill="0" applyBorder="0" applyAlignment="0" applyProtection="0"/>
    <xf numFmtId="0" fontId="1" fillId="0" borderId="16" applyNumberFormat="0" applyFill="0" applyAlignment="0" applyProtection="0"/>
    <xf numFmtId="0" fontId="27"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7"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7"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7"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7"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7"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8" fillId="5" borderId="0" applyNumberFormat="0" applyBorder="0" applyAlignment="0" applyProtection="0"/>
    <xf numFmtId="0" fontId="27" fillId="13" borderId="0" applyNumberFormat="0" applyBorder="0" applyAlignment="0" applyProtection="0"/>
    <xf numFmtId="0" fontId="27" fillId="17" borderId="0" applyNumberFormat="0" applyBorder="0" applyAlignment="0" applyProtection="0"/>
    <xf numFmtId="0" fontId="27" fillId="21" borderId="0" applyNumberFormat="0" applyBorder="0" applyAlignment="0" applyProtection="0"/>
    <xf numFmtId="0" fontId="27" fillId="25" borderId="0" applyNumberFormat="0" applyBorder="0" applyAlignment="0" applyProtection="0"/>
    <xf numFmtId="0" fontId="27" fillId="29" borderId="0" applyNumberFormat="0" applyBorder="0" applyAlignment="0" applyProtection="0"/>
    <xf numFmtId="0" fontId="27" fillId="33" borderId="0" applyNumberFormat="0" applyBorder="0" applyAlignment="0" applyProtection="0"/>
    <xf numFmtId="0" fontId="30" fillId="0" borderId="0" applyNumberFormat="0" applyFill="0" applyBorder="0" applyAlignment="0" applyProtection="0"/>
    <xf numFmtId="44" fontId="6" fillId="0" borderId="0" applyFont="0" applyFill="0" applyBorder="0" applyAlignment="0" applyProtection="0"/>
    <xf numFmtId="0" fontId="33" fillId="0" borderId="0"/>
  </cellStyleXfs>
  <cellXfs count="62">
    <xf numFmtId="0" fontId="0" fillId="0" borderId="0" xfId="0"/>
    <xf numFmtId="0" fontId="1" fillId="0" borderId="0" xfId="0" applyFont="1"/>
    <xf numFmtId="0" fontId="0" fillId="0" borderId="0" xfId="0" applyAlignment="1">
      <alignment horizontal="left"/>
    </xf>
    <xf numFmtId="0" fontId="4" fillId="0" borderId="0" xfId="0" applyFont="1"/>
    <xf numFmtId="0" fontId="1" fillId="2" borderId="0" xfId="0" applyFont="1" applyFill="1"/>
    <xf numFmtId="3" fontId="8" fillId="0" borderId="5" xfId="2" applyNumberFormat="1" applyFont="1" applyBorder="1" applyAlignment="1">
      <alignment horizontal="right" wrapText="1"/>
    </xf>
    <xf numFmtId="165" fontId="12" fillId="0" borderId="3" xfId="5" applyNumberFormat="1" applyFont="1" applyAlignment="1">
      <alignment horizontal="right" wrapText="1"/>
    </xf>
    <xf numFmtId="0" fontId="0" fillId="0" borderId="0" xfId="0" applyAlignment="1">
      <alignment horizontal="left" indent="1"/>
    </xf>
    <xf numFmtId="0" fontId="12" fillId="0" borderId="3" xfId="5" applyFont="1">
      <alignment wrapText="1"/>
    </xf>
    <xf numFmtId="164" fontId="0" fillId="0" borderId="0" xfId="8" applyNumberFormat="1" applyFont="1"/>
    <xf numFmtId="166" fontId="0" fillId="0" borderId="0" xfId="0" applyNumberFormat="1"/>
    <xf numFmtId="0" fontId="0" fillId="0" borderId="0" xfId="0" applyAlignment="1">
      <alignment wrapText="1"/>
    </xf>
    <xf numFmtId="3" fontId="0" fillId="0" borderId="0" xfId="0" applyNumberFormat="1"/>
    <xf numFmtId="167" fontId="0" fillId="0" borderId="0" xfId="10" applyNumberFormat="1" applyFont="1"/>
    <xf numFmtId="167" fontId="0" fillId="0" borderId="0" xfId="0" applyNumberFormat="1"/>
    <xf numFmtId="0" fontId="29" fillId="0" borderId="0" xfId="0" applyFont="1"/>
    <xf numFmtId="168" fontId="0" fillId="0" borderId="0" xfId="0" applyNumberFormat="1"/>
    <xf numFmtId="166" fontId="0" fillId="34" borderId="0" xfId="0" applyNumberFormat="1" applyFill="1"/>
    <xf numFmtId="0" fontId="1" fillId="35" borderId="0" xfId="0" applyFont="1" applyFill="1"/>
    <xf numFmtId="166" fontId="0" fillId="36" borderId="0" xfId="0" applyNumberFormat="1" applyFill="1"/>
    <xf numFmtId="0" fontId="0" fillId="36" borderId="0" xfId="0" applyFill="1"/>
    <xf numFmtId="10" fontId="0" fillId="0" borderId="0" xfId="0" applyNumberFormat="1"/>
    <xf numFmtId="0" fontId="5" fillId="0" borderId="0" xfId="3" applyAlignment="1">
      <alignment horizontal="left" wrapText="1"/>
    </xf>
    <xf numFmtId="0" fontId="30" fillId="0" borderId="0" xfId="52" applyAlignment="1">
      <alignment wrapText="1"/>
    </xf>
    <xf numFmtId="0" fontId="30" fillId="0" borderId="0" xfId="52"/>
    <xf numFmtId="3" fontId="8" fillId="0" borderId="0" xfId="0" applyNumberFormat="1" applyFont="1" applyAlignment="1">
      <alignment horizontal="left" wrapText="1"/>
    </xf>
    <xf numFmtId="0" fontId="8" fillId="0" borderId="1" xfId="2" applyFont="1">
      <alignment wrapText="1"/>
    </xf>
    <xf numFmtId="0" fontId="8" fillId="0" borderId="8" xfId="5" applyFont="1" applyBorder="1">
      <alignment wrapText="1"/>
    </xf>
    <xf numFmtId="2" fontId="12" fillId="0" borderId="8" xfId="5" applyNumberFormat="1" applyFont="1" applyBorder="1" applyAlignment="1">
      <alignment horizontal="right" wrapText="1"/>
    </xf>
    <xf numFmtId="0" fontId="8" fillId="0" borderId="2" xfId="4" applyFont="1">
      <alignment wrapText="1"/>
    </xf>
    <xf numFmtId="2" fontId="8" fillId="0" borderId="2" xfId="4" applyNumberFormat="1" applyFont="1" applyAlignment="1">
      <alignment horizontal="right" wrapText="1"/>
    </xf>
    <xf numFmtId="2" fontId="12" fillId="0" borderId="3" xfId="5" applyNumberFormat="1" applyFont="1" applyAlignment="1">
      <alignment horizontal="right" wrapText="1"/>
    </xf>
    <xf numFmtId="0" fontId="12" fillId="0" borderId="3" xfId="5" applyFont="1" applyAlignment="1">
      <alignment horizontal="left" wrapText="1" indent="1"/>
    </xf>
    <xf numFmtId="0" fontId="12" fillId="0" borderId="3" xfId="5" applyFont="1" applyAlignment="1">
      <alignment horizontal="left" wrapText="1" indent="2"/>
    </xf>
    <xf numFmtId="0" fontId="12" fillId="0" borderId="3" xfId="5" applyFont="1" applyAlignment="1">
      <alignment horizontal="left" wrapText="1"/>
    </xf>
    <xf numFmtId="0" fontId="12" fillId="0" borderId="3" xfId="5" quotePrefix="1" applyFont="1">
      <alignment wrapText="1"/>
    </xf>
    <xf numFmtId="0" fontId="12" fillId="0" borderId="3" xfId="5" applyFont="1" applyAlignment="1">
      <alignment horizontal="right" wrapText="1"/>
    </xf>
    <xf numFmtId="0" fontId="8" fillId="0" borderId="2" xfId="4" applyFont="1" applyAlignment="1">
      <alignment horizontal="left" wrapText="1" indent="1"/>
    </xf>
    <xf numFmtId="0" fontId="34" fillId="37" borderId="0" xfId="54" applyFont="1" applyFill="1"/>
    <xf numFmtId="0" fontId="35" fillId="37" borderId="0" xfId="54" applyFont="1" applyFill="1" applyAlignment="1">
      <alignment horizontal="right"/>
    </xf>
    <xf numFmtId="0" fontId="33" fillId="0" borderId="0" xfId="54"/>
    <xf numFmtId="0" fontId="12" fillId="0" borderId="0" xfId="54" applyFont="1"/>
    <xf numFmtId="1" fontId="12" fillId="0" borderId="0" xfId="54" applyNumberFormat="1" applyFont="1"/>
    <xf numFmtId="0" fontId="8" fillId="0" borderId="0" xfId="54" applyFont="1"/>
    <xf numFmtId="10" fontId="12" fillId="0" borderId="0" xfId="54" applyNumberFormat="1" applyFont="1"/>
    <xf numFmtId="0" fontId="34" fillId="0" borderId="0" xfId="54" applyFont="1" applyAlignment="1">
      <alignment horizontal="right"/>
    </xf>
    <xf numFmtId="0" fontId="35" fillId="0" borderId="0" xfId="54" applyFont="1" applyAlignment="1">
      <alignment horizontal="left"/>
    </xf>
    <xf numFmtId="0" fontId="36" fillId="0" borderId="0" xfId="54" applyFont="1"/>
    <xf numFmtId="0" fontId="12" fillId="0" borderId="0" xfId="54" applyFont="1" applyAlignment="1">
      <alignment wrapText="1"/>
    </xf>
    <xf numFmtId="169" fontId="12" fillId="0" borderId="0" xfId="53" applyNumberFormat="1" applyFont="1"/>
    <xf numFmtId="1" fontId="33" fillId="0" borderId="0" xfId="54" applyNumberFormat="1"/>
    <xf numFmtId="9" fontId="0" fillId="0" borderId="0" xfId="8" applyFont="1"/>
    <xf numFmtId="11" fontId="0" fillId="0" borderId="0" xfId="0" applyNumberFormat="1"/>
    <xf numFmtId="0" fontId="37" fillId="0" borderId="0" xfId="0" applyFont="1"/>
    <xf numFmtId="0" fontId="38" fillId="0" borderId="0" xfId="0" applyFont="1" applyAlignment="1">
      <alignment vertical="center"/>
    </xf>
    <xf numFmtId="0" fontId="31" fillId="0" borderId="0" xfId="3" applyFont="1" applyAlignment="1">
      <alignment horizontal="left" wrapText="1"/>
    </xf>
    <xf numFmtId="0" fontId="0" fillId="0" borderId="0" xfId="0" applyAlignment="1">
      <alignment wrapText="1"/>
    </xf>
    <xf numFmtId="3" fontId="8" fillId="0" borderId="6" xfId="0" applyNumberFormat="1" applyFont="1" applyBorder="1" applyAlignment="1">
      <alignment horizontal="left" wrapText="1"/>
    </xf>
    <xf numFmtId="0" fontId="0" fillId="0" borderId="6" xfId="0" applyBorder="1" applyAlignment="1">
      <alignment horizontal="left"/>
    </xf>
    <xf numFmtId="3" fontId="8" fillId="0" borderId="17" xfId="9" applyNumberFormat="1" applyFont="1" applyBorder="1">
      <alignment horizontal="left" wrapText="1"/>
    </xf>
    <xf numFmtId="0" fontId="2" fillId="0" borderId="4" xfId="6">
      <alignment wrapText="1"/>
    </xf>
    <xf numFmtId="0" fontId="7" fillId="0" borderId="0" xfId="0" applyFont="1" applyAlignment="1">
      <alignment horizontal="left" wrapText="1"/>
    </xf>
  </cellXfs>
  <cellStyles count="55">
    <cellStyle name="20% - Accent1" xfId="28" builtinId="30" customBuiltin="1"/>
    <cellStyle name="20% - Accent2" xfId="31" builtinId="34" customBuiltin="1"/>
    <cellStyle name="20% - Accent3" xfId="34" builtinId="38" customBuiltin="1"/>
    <cellStyle name="20% - Accent4" xfId="37" builtinId="42" customBuiltin="1"/>
    <cellStyle name="20% - Accent5" xfId="40" builtinId="46" customBuiltin="1"/>
    <cellStyle name="20% - Accent6" xfId="43" builtinId="50" customBuiltin="1"/>
    <cellStyle name="40% - Accent1" xfId="29" builtinId="31" customBuiltin="1"/>
    <cellStyle name="40% - Accent2" xfId="32" builtinId="35" customBuiltin="1"/>
    <cellStyle name="40% - Accent3" xfId="35" builtinId="39" customBuiltin="1"/>
    <cellStyle name="40% - Accent4" xfId="38" builtinId="43" customBuiltin="1"/>
    <cellStyle name="40% - Accent5" xfId="41" builtinId="47" customBuiltin="1"/>
    <cellStyle name="40% - Accent6" xfId="44" builtinId="51" customBuiltin="1"/>
    <cellStyle name="60% - Accent1 2" xfId="46" xr:uid="{C2C72341-02A2-4A97-B448-8BF00C2F4FDA}"/>
    <cellStyle name="60% - Accent2 2" xfId="47" xr:uid="{0AD0C64B-D897-421D-BE7A-6998DB55E58E}"/>
    <cellStyle name="60% - Accent3 2" xfId="48" xr:uid="{52DD3F5A-D1FF-426A-8FAD-806E1C9D59E7}"/>
    <cellStyle name="60% - Accent4 2" xfId="49" xr:uid="{EB04BF8A-B91E-49B8-98A3-8C134AF77B8E}"/>
    <cellStyle name="60% - Accent5 2" xfId="50" xr:uid="{962591F8-F306-4AA9-A952-2AEFF1530B0E}"/>
    <cellStyle name="60% - Accent6 2" xfId="51" xr:uid="{34D9D440-2157-40A6-8DC8-D7F06B43F39F}"/>
    <cellStyle name="Accent1" xfId="27" builtinId="29" customBuiltin="1"/>
    <cellStyle name="Accent2" xfId="30" builtinId="33" customBuiltin="1"/>
    <cellStyle name="Accent3" xfId="33" builtinId="37" customBuiltin="1"/>
    <cellStyle name="Accent4" xfId="36" builtinId="41" customBuiltin="1"/>
    <cellStyle name="Accent5" xfId="39" builtinId="45" customBuiltin="1"/>
    <cellStyle name="Accent6" xfId="42" builtinId="49" customBuiltin="1"/>
    <cellStyle name="Bad" xfId="17" builtinId="27" customBuiltin="1"/>
    <cellStyle name="Body: normal cell" xfId="5" xr:uid="{00000000-0005-0000-0000-000000000000}"/>
    <cellStyle name="Calculation" xfId="20" builtinId="22" customBuiltin="1"/>
    <cellStyle name="Check Cell" xfId="22" builtinId="23" customBuiltin="1"/>
    <cellStyle name="Comma" xfId="10" builtinId="3"/>
    <cellStyle name="Currency" xfId="53" builtinId="4"/>
    <cellStyle name="Explanatory Text" xfId="25" builtinId="53" customBuiltin="1"/>
    <cellStyle name="Font: Calibri, 9pt regular" xfId="1" xr:uid="{00000000-0005-0000-0000-000001000000}"/>
    <cellStyle name="Footnotes: top row" xfId="6" xr:uid="{00000000-0005-0000-0000-000002000000}"/>
    <cellStyle name="Good" xfId="16" builtinId="26" customBuiltin="1"/>
    <cellStyle name="Header: bottom row" xfId="2" xr:uid="{00000000-0005-0000-0000-000003000000}"/>
    <cellStyle name="Header: top rows" xfId="9" xr:uid="{00000000-0005-0000-0000-000004000000}"/>
    <cellStyle name="Heading 1" xfId="12" builtinId="16" customBuiltin="1"/>
    <cellStyle name="Heading 2" xfId="13" builtinId="17" customBuiltin="1"/>
    <cellStyle name="Heading 3" xfId="14" builtinId="18" customBuiltin="1"/>
    <cellStyle name="Heading 4" xfId="15" builtinId="19" customBuiltin="1"/>
    <cellStyle name="Hyperlink" xfId="52" builtinId="8"/>
    <cellStyle name="Input" xfId="18" builtinId="20" customBuiltin="1"/>
    <cellStyle name="Linked Cell" xfId="21" builtinId="24" customBuiltin="1"/>
    <cellStyle name="Neutral 2" xfId="45" xr:uid="{09445B5B-F6BE-47A3-8B4B-90B358DD6365}"/>
    <cellStyle name="Normal" xfId="0" builtinId="0"/>
    <cellStyle name="Normal 2" xfId="7" xr:uid="{00000000-0005-0000-0000-000006000000}"/>
    <cellStyle name="Normal 3" xfId="54" xr:uid="{6D5BFB4D-1C20-4C02-A8DF-639CF758385B}"/>
    <cellStyle name="Note" xfId="24" builtinId="10" customBuiltin="1"/>
    <cellStyle name="Output" xfId="19" builtinId="21" customBuiltin="1"/>
    <cellStyle name="Parent row" xfId="4" xr:uid="{00000000-0005-0000-0000-000007000000}"/>
    <cellStyle name="Percent" xfId="8" builtinId="5"/>
    <cellStyle name="Table title" xfId="3" xr:uid="{00000000-0005-0000-0000-000009000000}"/>
    <cellStyle name="Title" xfId="11" builtinId="15" customBuiltin="1"/>
    <cellStyle name="Total" xfId="26" builtinId="25" customBuiltin="1"/>
    <cellStyle name="Warning Text" xfId="2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Calculations!$C$5</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Calculations!$D$5:$AI$5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C5BC-426F-A5EB-24A6F14A3596}"/>
            </c:ext>
          </c:extLst>
        </c:ser>
        <c:ser>
          <c:idx val="1"/>
          <c:order val="1"/>
          <c:tx>
            <c:strRef>
              <c:f>Calculations!$C$6</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Calculations!$D$6:$AI$6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0.81308184246741666</c:v>
                </c:pt>
                <c:pt idx="15">
                  <c:v>4.0654092123370846</c:v>
                </c:pt>
                <c:pt idx="16">
                  <c:v>10.570063952076419</c:v>
                </c:pt>
                <c:pt idx="17">
                  <c:v>23.579373431555087</c:v>
                </c:pt>
                <c:pt idx="18">
                  <c:v>47.158746863110174</c:v>
                </c:pt>
                <c:pt idx="19">
                  <c:v>93.504411883752923</c:v>
                </c:pt>
                <c:pt idx="20">
                  <c:v>176.43875981542945</c:v>
                </c:pt>
                <c:pt idx="21">
                  <c:v>331.73739172670605</c:v>
                </c:pt>
                <c:pt idx="22">
                  <c:v>613.87679106289977</c:v>
                </c:pt>
                <c:pt idx="23">
                  <c:v>896.01619039909326</c:v>
                </c:pt>
                <c:pt idx="24">
                  <c:v>1179.7817534202218</c:v>
                </c:pt>
                <c:pt idx="25">
                  <c:v>1463.5473164413499</c:v>
                </c:pt>
                <c:pt idx="26">
                  <c:v>1747.3128794624786</c:v>
                </c:pt>
                <c:pt idx="27">
                  <c:v>2031.8915243260744</c:v>
                </c:pt>
                <c:pt idx="28">
                  <c:v>2317.2832510321382</c:v>
                </c:pt>
                <c:pt idx="29">
                  <c:v>2602.6749777382011</c:v>
                </c:pt>
                <c:pt idx="30">
                  <c:v>2888.8797862867318</c:v>
                </c:pt>
                <c:pt idx="31">
                  <c:v>3174.2715129927951</c:v>
                </c:pt>
              </c:numCache>
            </c:numRef>
          </c:yVal>
          <c:smooth val="1"/>
          <c:extLst>
            <c:ext xmlns:c16="http://schemas.microsoft.com/office/drawing/2014/chart" uri="{C3380CC4-5D6E-409C-BE32-E72D297353CC}">
              <c16:uniqueId val="{00000001-C5BC-426F-A5EB-24A6F14A3596}"/>
            </c:ext>
          </c:extLst>
        </c:ser>
        <c:ser>
          <c:idx val="2"/>
          <c:order val="2"/>
          <c:tx>
            <c:strRef>
              <c:f>Calculations!$C$7</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Calculations!$D$7:$AI$7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C5BC-426F-A5EB-24A6F14A3596}"/>
            </c:ext>
          </c:extLst>
        </c:ser>
        <c:ser>
          <c:idx val="3"/>
          <c:order val="3"/>
          <c:tx>
            <c:strRef>
              <c:f>Calculations!$C$8</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Calculations!$D$8:$AI$8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C5BC-426F-A5EB-24A6F14A3596}"/>
            </c:ext>
          </c:extLst>
        </c:ser>
        <c:ser>
          <c:idx val="4"/>
          <c:order val="4"/>
          <c:tx>
            <c:strRef>
              <c:f>Calculations!$C$9</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Calculations!$D$9:$AI$9</c:f>
              <c:numCache>
                <c:formatCode>0.000E+00</c:formatCode>
                <c:ptCount val="32"/>
                <c:pt idx="1">
                  <c:v>15079.415850400712</c:v>
                </c:pt>
                <c:pt idx="2">
                  <c:v>15079.415850400712</c:v>
                </c:pt>
                <c:pt idx="3">
                  <c:v>15079.415850400712</c:v>
                </c:pt>
                <c:pt idx="4">
                  <c:v>15079.415850400712</c:v>
                </c:pt>
                <c:pt idx="5">
                  <c:v>15079.415850400712</c:v>
                </c:pt>
                <c:pt idx="6">
                  <c:v>15079.415850400712</c:v>
                </c:pt>
                <c:pt idx="7">
                  <c:v>15079.415850400712</c:v>
                </c:pt>
                <c:pt idx="8">
                  <c:v>15079.415850400712</c:v>
                </c:pt>
                <c:pt idx="9">
                  <c:v>15079.415850400712</c:v>
                </c:pt>
                <c:pt idx="10">
                  <c:v>15079.415850400712</c:v>
                </c:pt>
                <c:pt idx="11">
                  <c:v>15079.415850400712</c:v>
                </c:pt>
                <c:pt idx="12">
                  <c:v>15079.415850400712</c:v>
                </c:pt>
                <c:pt idx="13">
                  <c:v>15079.415850400712</c:v>
                </c:pt>
                <c:pt idx="14">
                  <c:v>15080.228932243179</c:v>
                </c:pt>
                <c:pt idx="15">
                  <c:v>15081.855095928113</c:v>
                </c:pt>
                <c:pt idx="16">
                  <c:v>15086.733586982917</c:v>
                </c:pt>
                <c:pt idx="17">
                  <c:v>15096.490569092528</c:v>
                </c:pt>
                <c:pt idx="18">
                  <c:v>15113.565287784344</c:v>
                </c:pt>
                <c:pt idx="19">
                  <c:v>15147.714725167976</c:v>
                </c:pt>
                <c:pt idx="20">
                  <c:v>15208.69586335303</c:v>
                </c:pt>
                <c:pt idx="21">
                  <c:v>15323.340403140939</c:v>
                </c:pt>
                <c:pt idx="22">
                  <c:v>15530.676272970128</c:v>
                </c:pt>
                <c:pt idx="23">
                  <c:v>15738.01214279932</c:v>
                </c:pt>
                <c:pt idx="24">
                  <c:v>15946.161094470979</c:v>
                </c:pt>
                <c:pt idx="25">
                  <c:v>16154.310046142637</c:v>
                </c:pt>
                <c:pt idx="26">
                  <c:v>16363.272079656763</c:v>
                </c:pt>
                <c:pt idx="27">
                  <c:v>16571.42103132842</c:v>
                </c:pt>
                <c:pt idx="28">
                  <c:v>16780.383064842546</c:v>
                </c:pt>
                <c:pt idx="29">
                  <c:v>16990.158180199141</c:v>
                </c:pt>
                <c:pt idx="30">
                  <c:v>17199.120213713268</c:v>
                </c:pt>
                <c:pt idx="31">
                  <c:v>17408.082247227394</c:v>
                </c:pt>
              </c:numCache>
            </c:numRef>
          </c:yVal>
          <c:smooth val="1"/>
          <c:extLst>
            <c:ext xmlns:c16="http://schemas.microsoft.com/office/drawing/2014/chart" uri="{C3380CC4-5D6E-409C-BE32-E72D297353CC}">
              <c16:uniqueId val="{00000004-C5BC-426F-A5EB-24A6F14A3596}"/>
            </c:ext>
          </c:extLst>
        </c:ser>
        <c:ser>
          <c:idx val="5"/>
          <c:order val="5"/>
          <c:tx>
            <c:strRef>
              <c:f>Calculations!$C$10</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Calculations!$D$10:$AI$10</c:f>
              <c:numCache>
                <c:formatCode>0.000E+00</c:formatCode>
                <c:ptCount val="32"/>
                <c:pt idx="1">
                  <c:v>22042280.423217028</c:v>
                </c:pt>
                <c:pt idx="2">
                  <c:v>27293829.688982435</c:v>
                </c:pt>
                <c:pt idx="3">
                  <c:v>30347213.819800857</c:v>
                </c:pt>
                <c:pt idx="4">
                  <c:v>33400460.539787907</c:v>
                </c:pt>
                <c:pt idx="5">
                  <c:v>35717929.173480131</c:v>
                </c:pt>
                <c:pt idx="6">
                  <c:v>37920266.231360801</c:v>
                </c:pt>
                <c:pt idx="7">
                  <c:v>40107985.703877598</c:v>
                </c:pt>
                <c:pt idx="8">
                  <c:v>42309448.698777623</c:v>
                </c:pt>
                <c:pt idx="9">
                  <c:v>44602792.381121993</c:v>
                </c:pt>
                <c:pt idx="10">
                  <c:v>46979008.617178008</c:v>
                </c:pt>
                <c:pt idx="11">
                  <c:v>49376254.402007602</c:v>
                </c:pt>
                <c:pt idx="12">
                  <c:v>51886162.433093175</c:v>
                </c:pt>
                <c:pt idx="13">
                  <c:v>54474132.012628511</c:v>
                </c:pt>
                <c:pt idx="14">
                  <c:v>57280223.805715211</c:v>
                </c:pt>
                <c:pt idx="15">
                  <c:v>60274617.222698934</c:v>
                </c:pt>
                <c:pt idx="16">
                  <c:v>63257087.607544728</c:v>
                </c:pt>
                <c:pt idx="17">
                  <c:v>66255562.695377633</c:v>
                </c:pt>
                <c:pt idx="18">
                  <c:v>69497294.795758113</c:v>
                </c:pt>
                <c:pt idx="19">
                  <c:v>72721439.935886011</c:v>
                </c:pt>
                <c:pt idx="20">
                  <c:v>76102002.508540422</c:v>
                </c:pt>
                <c:pt idx="21">
                  <c:v>79755399.571925849</c:v>
                </c:pt>
                <c:pt idx="22">
                  <c:v>83504681.750829756</c:v>
                </c:pt>
                <c:pt idx="23">
                  <c:v>87575642.685987204</c:v>
                </c:pt>
                <c:pt idx="24">
                  <c:v>91843168.595806688</c:v>
                </c:pt>
                <c:pt idx="25">
                  <c:v>96171164.215332314</c:v>
                </c:pt>
                <c:pt idx="26">
                  <c:v>100774388.85161498</c:v>
                </c:pt>
                <c:pt idx="27">
                  <c:v>105528980.86910062</c:v>
                </c:pt>
                <c:pt idx="28">
                  <c:v>110527779.57872581</c:v>
                </c:pt>
                <c:pt idx="29">
                  <c:v>115770368.68258724</c:v>
                </c:pt>
                <c:pt idx="30">
                  <c:v>121260804.64599693</c:v>
                </c:pt>
                <c:pt idx="31">
                  <c:v>126873558.2025419</c:v>
                </c:pt>
              </c:numCache>
            </c:numRef>
          </c:yVal>
          <c:smooth val="1"/>
          <c:extLst>
            <c:ext xmlns:c16="http://schemas.microsoft.com/office/drawing/2014/chart" uri="{C3380CC4-5D6E-409C-BE32-E72D297353CC}">
              <c16:uniqueId val="{00000005-C5BC-426F-A5EB-24A6F14A3596}"/>
            </c:ext>
          </c:extLst>
        </c:ser>
        <c:ser>
          <c:idx val="6"/>
          <c:order val="6"/>
          <c:tx>
            <c:strRef>
              <c:f>Calculations!$C$11</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Calculations!$D$11:$AI$11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C5BC-426F-A5EB-24A6F14A3596}"/>
            </c:ext>
          </c:extLst>
        </c:ser>
        <c:ser>
          <c:idx val="7"/>
          <c:order val="7"/>
          <c:tx>
            <c:strRef>
              <c:f>Calculations!$C$12</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Calculations!$D$12:$AI$12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C5BC-426F-A5EB-24A6F14A3596}"/>
            </c:ext>
          </c:extLst>
        </c:ser>
        <c:ser>
          <c:idx val="8"/>
          <c:order val="8"/>
          <c:tx>
            <c:strRef>
              <c:f>Calculations!$C$13</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Calculations!$D$13:$AI$13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C5BC-426F-A5EB-24A6F14A3596}"/>
            </c:ext>
          </c:extLst>
        </c:ser>
        <c:ser>
          <c:idx val="9"/>
          <c:order val="9"/>
          <c:tx>
            <c:strRef>
              <c:f>Calculations!$C$14</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Calculations!$D$14:$AI$14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C5BC-426F-A5EB-24A6F14A3596}"/>
            </c:ext>
          </c:extLst>
        </c:ser>
        <c:ser>
          <c:idx val="10"/>
          <c:order val="10"/>
          <c:tx>
            <c:strRef>
              <c:f>Calculations!$C$15</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Calculations!$D$15:$AI$15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C5BC-426F-A5EB-24A6F14A3596}"/>
            </c:ext>
          </c:extLst>
        </c:ser>
        <c:ser>
          <c:idx val="11"/>
          <c:order val="11"/>
          <c:tx>
            <c:strRef>
              <c:f>Calculations!$C$16</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Calculations!$D$16:$AI$16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C5BC-426F-A5EB-24A6F14A3596}"/>
            </c:ext>
          </c:extLst>
        </c:ser>
        <c:ser>
          <c:idx val="12"/>
          <c:order val="12"/>
          <c:tx>
            <c:strRef>
              <c:f>Calculations!$C$17</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Calculations!$D$17:$AI$17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C5BC-426F-A5EB-24A6F14A3596}"/>
            </c:ext>
          </c:extLst>
        </c:ser>
        <c:ser>
          <c:idx val="13"/>
          <c:order val="13"/>
          <c:tx>
            <c:strRef>
              <c:f>Calculations!$C$18</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Calculations!$D$18:$AI$18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C5BC-426F-A5EB-24A6F14A3596}"/>
            </c:ext>
          </c:extLst>
        </c:ser>
        <c:ser>
          <c:idx val="14"/>
          <c:order val="14"/>
          <c:tx>
            <c:strRef>
              <c:f>Calculations!$C$19</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Calculations!$D$19:$AI$19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C5BC-426F-A5EB-24A6F14A3596}"/>
            </c:ext>
          </c:extLst>
        </c:ser>
        <c:ser>
          <c:idx val="15"/>
          <c:order val="15"/>
          <c:tx>
            <c:strRef>
              <c:f>Calculations!$C$20</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Calculations!$D$20:$AI$20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C5BC-426F-A5EB-24A6F14A3596}"/>
            </c:ext>
          </c:extLst>
        </c:ser>
        <c:dLbls>
          <c:showLegendKey val="0"/>
          <c:showVal val="0"/>
          <c:showCatName val="0"/>
          <c:showSerName val="0"/>
          <c:showPercent val="0"/>
          <c:showBubbleSize val="0"/>
        </c:dLbls>
        <c:axId val="1712569584"/>
        <c:axId val="1767694064"/>
      </c:scatterChart>
      <c:valAx>
        <c:axId val="1712569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94064"/>
        <c:crosses val="autoZero"/>
        <c:crossBetween val="midCat"/>
      </c:valAx>
      <c:valAx>
        <c:axId val="1767694064"/>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5695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Calculations!$C$24</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Calculations!$D$24:$AI$24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388C-4C85-854D-7A3CCBB6FD25}"/>
            </c:ext>
          </c:extLst>
        </c:ser>
        <c:ser>
          <c:idx val="1"/>
          <c:order val="1"/>
          <c:tx>
            <c:strRef>
              <c:f>Calculations!$C$25</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Calculations!$D$25:$AI$25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0.18691815753258315</c:v>
                </c:pt>
                <c:pt idx="15">
                  <c:v>0.93459078766291603</c:v>
                </c:pt>
                <c:pt idx="16">
                  <c:v>2.4299360479235812</c:v>
                </c:pt>
                <c:pt idx="17">
                  <c:v>5.420626568444912</c:v>
                </c:pt>
                <c:pt idx="18">
                  <c:v>10.841253136889824</c:v>
                </c:pt>
                <c:pt idx="19">
                  <c:v>21.495588116247063</c:v>
                </c:pt>
                <c:pt idx="20">
                  <c:v>40.561240184570551</c:v>
                </c:pt>
                <c:pt idx="21">
                  <c:v>76.262608273293935</c:v>
                </c:pt>
                <c:pt idx="22">
                  <c:v>141.12320893710032</c:v>
                </c:pt>
                <c:pt idx="23">
                  <c:v>205.98380960090662</c:v>
                </c:pt>
                <c:pt idx="24">
                  <c:v>271.21824657977817</c:v>
                </c:pt>
                <c:pt idx="25">
                  <c:v>336.45268355864971</c:v>
                </c:pt>
                <c:pt idx="26">
                  <c:v>401.68712053752125</c:v>
                </c:pt>
                <c:pt idx="27">
                  <c:v>467.10847567392528</c:v>
                </c:pt>
                <c:pt idx="28">
                  <c:v>532.71674896786203</c:v>
                </c:pt>
                <c:pt idx="29">
                  <c:v>598.32502226179861</c:v>
                </c:pt>
                <c:pt idx="30">
                  <c:v>664.12021371326807</c:v>
                </c:pt>
                <c:pt idx="31">
                  <c:v>729.72848700720465</c:v>
                </c:pt>
              </c:numCache>
            </c:numRef>
          </c:yVal>
          <c:smooth val="1"/>
          <c:extLst>
            <c:ext xmlns:c16="http://schemas.microsoft.com/office/drawing/2014/chart" uri="{C3380CC4-5D6E-409C-BE32-E72D297353CC}">
              <c16:uniqueId val="{00000001-388C-4C85-854D-7A3CCBB6FD25}"/>
            </c:ext>
          </c:extLst>
        </c:ser>
        <c:ser>
          <c:idx val="2"/>
          <c:order val="2"/>
          <c:tx>
            <c:strRef>
              <c:f>Calculations!$C$26</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Calculations!$D$26:$AI$26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388C-4C85-854D-7A3CCBB6FD25}"/>
            </c:ext>
          </c:extLst>
        </c:ser>
        <c:ser>
          <c:idx val="3"/>
          <c:order val="3"/>
          <c:tx>
            <c:strRef>
              <c:f>Calculations!$C$27</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Calculations!$D$27:$AI$27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388C-4C85-854D-7A3CCBB6FD25}"/>
            </c:ext>
          </c:extLst>
        </c:ser>
        <c:ser>
          <c:idx val="4"/>
          <c:order val="4"/>
          <c:tx>
            <c:strRef>
              <c:f>Calculations!$C$28</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Calculations!$D$28:$AI$28</c:f>
              <c:numCache>
                <c:formatCode>0.000E+00</c:formatCode>
                <c:ptCount val="32"/>
                <c:pt idx="1">
                  <c:v>3466.5841495992872</c:v>
                </c:pt>
                <c:pt idx="2">
                  <c:v>3466.5841495992872</c:v>
                </c:pt>
                <c:pt idx="3">
                  <c:v>3466.5841495992872</c:v>
                </c:pt>
                <c:pt idx="4">
                  <c:v>3466.5841495992872</c:v>
                </c:pt>
                <c:pt idx="5">
                  <c:v>3466.5841495992872</c:v>
                </c:pt>
                <c:pt idx="6">
                  <c:v>3466.5841495992872</c:v>
                </c:pt>
                <c:pt idx="7">
                  <c:v>3466.5841495992872</c:v>
                </c:pt>
                <c:pt idx="8">
                  <c:v>3466.5841495992872</c:v>
                </c:pt>
                <c:pt idx="9">
                  <c:v>3466.5841495992872</c:v>
                </c:pt>
                <c:pt idx="10">
                  <c:v>3466.5841495992872</c:v>
                </c:pt>
                <c:pt idx="11">
                  <c:v>3466.5841495992872</c:v>
                </c:pt>
                <c:pt idx="12">
                  <c:v>3466.5841495992872</c:v>
                </c:pt>
                <c:pt idx="13">
                  <c:v>3466.5841495992872</c:v>
                </c:pt>
                <c:pt idx="14">
                  <c:v>3466.7710677568202</c:v>
                </c:pt>
                <c:pt idx="15">
                  <c:v>3467.1449040718853</c:v>
                </c:pt>
                <c:pt idx="16">
                  <c:v>3468.2664130170806</c:v>
                </c:pt>
                <c:pt idx="17">
                  <c:v>3470.5094309074716</c:v>
                </c:pt>
                <c:pt idx="18">
                  <c:v>3474.434712215656</c:v>
                </c:pt>
                <c:pt idx="19">
                  <c:v>3482.2852748320247</c:v>
                </c:pt>
                <c:pt idx="20">
                  <c:v>3496.3041366469679</c:v>
                </c:pt>
                <c:pt idx="21">
                  <c:v>3522.6595968590627</c:v>
                </c:pt>
                <c:pt idx="22">
                  <c:v>3570.323727029871</c:v>
                </c:pt>
                <c:pt idx="23">
                  <c:v>3617.9878572006801</c:v>
                </c:pt>
                <c:pt idx="24">
                  <c:v>3665.8389055290213</c:v>
                </c:pt>
                <c:pt idx="25">
                  <c:v>3713.6899538573625</c:v>
                </c:pt>
                <c:pt idx="26">
                  <c:v>3761.7279203432363</c:v>
                </c:pt>
                <c:pt idx="27">
                  <c:v>3809.5789686715775</c:v>
                </c:pt>
                <c:pt idx="28">
                  <c:v>3857.6169351574513</c:v>
                </c:pt>
                <c:pt idx="29">
                  <c:v>3905.8418198008585</c:v>
                </c:pt>
                <c:pt idx="30">
                  <c:v>3953.8797862867323</c:v>
                </c:pt>
                <c:pt idx="31">
                  <c:v>4001.9177527726051</c:v>
                </c:pt>
              </c:numCache>
            </c:numRef>
          </c:yVal>
          <c:smooth val="1"/>
          <c:extLst>
            <c:ext xmlns:c16="http://schemas.microsoft.com/office/drawing/2014/chart" uri="{C3380CC4-5D6E-409C-BE32-E72D297353CC}">
              <c16:uniqueId val="{00000004-388C-4C85-854D-7A3CCBB6FD25}"/>
            </c:ext>
          </c:extLst>
        </c:ser>
        <c:ser>
          <c:idx val="5"/>
          <c:order val="5"/>
          <c:tx>
            <c:strRef>
              <c:f>Calculations!$C$29</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Calculations!$D$29:$AI$29</c:f>
              <c:numCache>
                <c:formatCode>0.000E+00</c:formatCode>
                <c:ptCount val="32"/>
                <c:pt idx="1">
                  <c:v>5067266.576782967</c:v>
                </c:pt>
                <c:pt idx="2">
                  <c:v>6274537.3110175673</c:v>
                </c:pt>
                <c:pt idx="3">
                  <c:v>6976475.1801991425</c:v>
                </c:pt>
                <c:pt idx="4">
                  <c:v>7678381.4602120938</c:v>
                </c:pt>
                <c:pt idx="5">
                  <c:v>8211140.826519873</c:v>
                </c:pt>
                <c:pt idx="6">
                  <c:v>8717432.7686391957</c:v>
                </c:pt>
                <c:pt idx="7">
                  <c:v>9220364.2961224001</c:v>
                </c:pt>
                <c:pt idx="8">
                  <c:v>9726455.3012223747</c:v>
                </c:pt>
                <c:pt idx="9">
                  <c:v>10253668.618878005</c:v>
                </c:pt>
                <c:pt idx="10">
                  <c:v>10799933.382821986</c:v>
                </c:pt>
                <c:pt idx="11">
                  <c:v>11351032.59799239</c:v>
                </c:pt>
                <c:pt idx="12">
                  <c:v>11928031.566906825</c:v>
                </c:pt>
                <c:pt idx="13">
                  <c:v>12522975.987371488</c:v>
                </c:pt>
                <c:pt idx="14">
                  <c:v>13168064.194284791</c:v>
                </c:pt>
                <c:pt idx="15">
                  <c:v>13856440.77730106</c:v>
                </c:pt>
                <c:pt idx="16">
                  <c:v>14542076.392455274</c:v>
                </c:pt>
                <c:pt idx="17">
                  <c:v>15231391.304622358</c:v>
                </c:pt>
                <c:pt idx="18">
                  <c:v>15976628.204241883</c:v>
                </c:pt>
                <c:pt idx="19">
                  <c:v>16717822.064113982</c:v>
                </c:pt>
                <c:pt idx="20">
                  <c:v>17494974.491459563</c:v>
                </c:pt>
                <c:pt idx="21">
                  <c:v>18334848.428074151</c:v>
                </c:pt>
                <c:pt idx="22">
                  <c:v>19196765.24917024</c:v>
                </c:pt>
                <c:pt idx="23">
                  <c:v>20132632.314012788</c:v>
                </c:pt>
                <c:pt idx="24">
                  <c:v>21113687.404193316</c:v>
                </c:pt>
                <c:pt idx="25">
                  <c:v>22108643.784667693</c:v>
                </c:pt>
                <c:pt idx="26">
                  <c:v>23166872.148385007</c:v>
                </c:pt>
                <c:pt idx="27">
                  <c:v>24259898.130899377</c:v>
                </c:pt>
                <c:pt idx="28">
                  <c:v>25409064.421274185</c:v>
                </c:pt>
                <c:pt idx="29">
                  <c:v>26614275.317412775</c:v>
                </c:pt>
                <c:pt idx="30">
                  <c:v>27876463.354003076</c:v>
                </c:pt>
                <c:pt idx="31">
                  <c:v>29166770.797458109</c:v>
                </c:pt>
              </c:numCache>
            </c:numRef>
          </c:yVal>
          <c:smooth val="1"/>
          <c:extLst>
            <c:ext xmlns:c16="http://schemas.microsoft.com/office/drawing/2014/chart" uri="{C3380CC4-5D6E-409C-BE32-E72D297353CC}">
              <c16:uniqueId val="{00000005-388C-4C85-854D-7A3CCBB6FD25}"/>
            </c:ext>
          </c:extLst>
        </c:ser>
        <c:ser>
          <c:idx val="6"/>
          <c:order val="6"/>
          <c:tx>
            <c:strRef>
              <c:f>Calculations!$C$30</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Calculations!$D$30:$AI$30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388C-4C85-854D-7A3CCBB6FD25}"/>
            </c:ext>
          </c:extLst>
        </c:ser>
        <c:ser>
          <c:idx val="7"/>
          <c:order val="7"/>
          <c:tx>
            <c:strRef>
              <c:f>Calculations!$C$31</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Calculations!$D$31:$AI$31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388C-4C85-854D-7A3CCBB6FD25}"/>
            </c:ext>
          </c:extLst>
        </c:ser>
        <c:ser>
          <c:idx val="8"/>
          <c:order val="8"/>
          <c:tx>
            <c:strRef>
              <c:f>Calculations!$C$32</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Calculations!$D$32:$AI$32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388C-4C85-854D-7A3CCBB6FD25}"/>
            </c:ext>
          </c:extLst>
        </c:ser>
        <c:ser>
          <c:idx val="9"/>
          <c:order val="9"/>
          <c:tx>
            <c:strRef>
              <c:f>Calculations!$C$33</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Calculations!$D$33:$AI$33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388C-4C85-854D-7A3CCBB6FD25}"/>
            </c:ext>
          </c:extLst>
        </c:ser>
        <c:ser>
          <c:idx val="10"/>
          <c:order val="10"/>
          <c:tx>
            <c:strRef>
              <c:f>Calculations!$C$34</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Calculations!$D$34:$AI$34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388C-4C85-854D-7A3CCBB6FD25}"/>
            </c:ext>
          </c:extLst>
        </c:ser>
        <c:ser>
          <c:idx val="11"/>
          <c:order val="11"/>
          <c:tx>
            <c:strRef>
              <c:f>Calculations!$C$35</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Calculations!$D$35:$AI$35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388C-4C85-854D-7A3CCBB6FD25}"/>
            </c:ext>
          </c:extLst>
        </c:ser>
        <c:ser>
          <c:idx val="12"/>
          <c:order val="12"/>
          <c:tx>
            <c:strRef>
              <c:f>Calculations!$C$36</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Calculations!$D$36:$AI$36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388C-4C85-854D-7A3CCBB6FD25}"/>
            </c:ext>
          </c:extLst>
        </c:ser>
        <c:ser>
          <c:idx val="13"/>
          <c:order val="13"/>
          <c:tx>
            <c:strRef>
              <c:f>Calculations!$C$37</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Calculations!$D$37:$AI$37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388C-4C85-854D-7A3CCBB6FD25}"/>
            </c:ext>
          </c:extLst>
        </c:ser>
        <c:ser>
          <c:idx val="14"/>
          <c:order val="14"/>
          <c:tx>
            <c:strRef>
              <c:f>Calculations!$C$38</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Calculations!$D$38:$AI$38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388C-4C85-854D-7A3CCBB6FD25}"/>
            </c:ext>
          </c:extLst>
        </c:ser>
        <c:ser>
          <c:idx val="15"/>
          <c:order val="15"/>
          <c:tx>
            <c:strRef>
              <c:f>Calculations!$C$39</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Calculations!$D$39:$AI$39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388C-4C85-854D-7A3CCBB6FD25}"/>
            </c:ext>
          </c:extLst>
        </c:ser>
        <c:dLbls>
          <c:showLegendKey val="0"/>
          <c:showVal val="0"/>
          <c:showCatName val="0"/>
          <c:showSerName val="0"/>
          <c:showPercent val="0"/>
          <c:showBubbleSize val="0"/>
        </c:dLbls>
        <c:axId val="1761941952"/>
        <c:axId val="1767688240"/>
      </c:scatterChart>
      <c:valAx>
        <c:axId val="1761941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88240"/>
        <c:crosses val="autoZero"/>
        <c:crossBetween val="midCat"/>
      </c:valAx>
      <c:valAx>
        <c:axId val="1767688240"/>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9419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Calculations!$C$43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Calculations!$D$43:$AI$43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B94A-48CD-B765-7AE66AD7A736}"/>
            </c:ext>
          </c:extLst>
        </c:ser>
        <c:ser>
          <c:idx val="1"/>
          <c:order val="1"/>
          <c:tx>
            <c:strRef>
              <c:f>Calculations!$C$44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Calculations!$D$44:$AI$44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1.6261636849348336E-3</c:v>
                </c:pt>
                <c:pt idx="16">
                  <c:v>4.0654092123370835E-3</c:v>
                </c:pt>
                <c:pt idx="17">
                  <c:v>8.1308184246741671E-3</c:v>
                </c:pt>
                <c:pt idx="18">
                  <c:v>1.707471869181575E-2</c:v>
                </c:pt>
                <c:pt idx="19">
                  <c:v>3.3336355541164091E-2</c:v>
                </c:pt>
                <c:pt idx="20">
                  <c:v>6.3420383712458506E-2</c:v>
                </c:pt>
                <c:pt idx="21">
                  <c:v>0.11870994900024284</c:v>
                </c:pt>
                <c:pt idx="22">
                  <c:v>0.22034517930866993</c:v>
                </c:pt>
                <c:pt idx="23">
                  <c:v>0.32116732777462964</c:v>
                </c:pt>
                <c:pt idx="24">
                  <c:v>0.42280255808305667</c:v>
                </c:pt>
                <c:pt idx="25">
                  <c:v>0.52443778839148369</c:v>
                </c:pt>
                <c:pt idx="26">
                  <c:v>0.62607301869991083</c:v>
                </c:pt>
                <c:pt idx="27">
                  <c:v>0.72852133085080539</c:v>
                </c:pt>
                <c:pt idx="28">
                  <c:v>0.83096964300169973</c:v>
                </c:pt>
                <c:pt idx="29">
                  <c:v>0.93260487331012709</c:v>
                </c:pt>
                <c:pt idx="30">
                  <c:v>1.0350531854610217</c:v>
                </c:pt>
                <c:pt idx="31">
                  <c:v>1.137501497611916</c:v>
                </c:pt>
              </c:numCache>
            </c:numRef>
          </c:yVal>
          <c:smooth val="1"/>
          <c:extLst>
            <c:ext xmlns:c16="http://schemas.microsoft.com/office/drawing/2014/chart" uri="{C3380CC4-5D6E-409C-BE32-E72D297353CC}">
              <c16:uniqueId val="{00000001-B94A-48CD-B765-7AE66AD7A736}"/>
            </c:ext>
          </c:extLst>
        </c:ser>
        <c:ser>
          <c:idx val="2"/>
          <c:order val="2"/>
          <c:tx>
            <c:strRef>
              <c:f>Calculations!$C$45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Calculations!$D$45:$AI$45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B94A-48CD-B765-7AE66AD7A736}"/>
            </c:ext>
          </c:extLst>
        </c:ser>
        <c:ser>
          <c:idx val="3"/>
          <c:order val="3"/>
          <c:tx>
            <c:strRef>
              <c:f>Calculations!$C$46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Calculations!$D$46:$AI$46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B94A-48CD-B765-7AE66AD7A736}"/>
            </c:ext>
          </c:extLst>
        </c:ser>
        <c:ser>
          <c:idx val="4"/>
          <c:order val="4"/>
          <c:tx>
            <c:strRef>
              <c:f>Calculations!$C$47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Calculations!$D$47:$AI$47</c:f>
              <c:numCache>
                <c:formatCode>0.000E+00</c:formatCode>
                <c:ptCount val="32"/>
                <c:pt idx="1">
                  <c:v>11.571780781996274</c:v>
                </c:pt>
                <c:pt idx="2">
                  <c:v>11.571780781996274</c:v>
                </c:pt>
                <c:pt idx="3">
                  <c:v>11.571780781996274</c:v>
                </c:pt>
                <c:pt idx="4">
                  <c:v>11.571780781996274</c:v>
                </c:pt>
                <c:pt idx="5">
                  <c:v>11.571780781996274</c:v>
                </c:pt>
                <c:pt idx="6">
                  <c:v>11.571780781996274</c:v>
                </c:pt>
                <c:pt idx="7">
                  <c:v>11.571780781996274</c:v>
                </c:pt>
                <c:pt idx="8">
                  <c:v>11.571780781996274</c:v>
                </c:pt>
                <c:pt idx="9">
                  <c:v>11.571780781996274</c:v>
                </c:pt>
                <c:pt idx="10">
                  <c:v>11.571780781996274</c:v>
                </c:pt>
                <c:pt idx="11">
                  <c:v>11.571780781996274</c:v>
                </c:pt>
                <c:pt idx="12">
                  <c:v>11.571780781996274</c:v>
                </c:pt>
                <c:pt idx="13">
                  <c:v>11.572593863838744</c:v>
                </c:pt>
                <c:pt idx="14">
                  <c:v>11.572593863838744</c:v>
                </c:pt>
                <c:pt idx="15">
                  <c:v>11.575033109366146</c:v>
                </c:pt>
                <c:pt idx="16">
                  <c:v>11.579911600420949</c:v>
                </c:pt>
                <c:pt idx="17">
                  <c:v>11.588855500688091</c:v>
                </c:pt>
                <c:pt idx="18">
                  <c:v>11.605930219379907</c:v>
                </c:pt>
                <c:pt idx="19">
                  <c:v>11.638453493078604</c:v>
                </c:pt>
                <c:pt idx="20">
                  <c:v>11.698621549421192</c:v>
                </c:pt>
                <c:pt idx="21">
                  <c:v>11.81001376183923</c:v>
                </c:pt>
                <c:pt idx="22">
                  <c:v>12.011658058771149</c:v>
                </c:pt>
                <c:pt idx="23">
                  <c:v>12.214115437545535</c:v>
                </c:pt>
                <c:pt idx="24">
                  <c:v>12.417385898162388</c:v>
                </c:pt>
                <c:pt idx="25">
                  <c:v>12.620656358779241</c:v>
                </c:pt>
                <c:pt idx="26">
                  <c:v>12.824739901238564</c:v>
                </c:pt>
                <c:pt idx="27">
                  <c:v>13.028823443697886</c:v>
                </c:pt>
                <c:pt idx="28">
                  <c:v>13.232906986157209</c:v>
                </c:pt>
                <c:pt idx="29">
                  <c:v>13.437803610458998</c:v>
                </c:pt>
                <c:pt idx="30">
                  <c:v>13.642700234760786</c:v>
                </c:pt>
                <c:pt idx="31">
                  <c:v>13.847596859062577</c:v>
                </c:pt>
              </c:numCache>
            </c:numRef>
          </c:yVal>
          <c:smooth val="1"/>
          <c:extLst>
            <c:ext xmlns:c16="http://schemas.microsoft.com/office/drawing/2014/chart" uri="{C3380CC4-5D6E-409C-BE32-E72D297353CC}">
              <c16:uniqueId val="{00000004-B94A-48CD-B765-7AE66AD7A736}"/>
            </c:ext>
          </c:extLst>
        </c:ser>
        <c:ser>
          <c:idx val="5"/>
          <c:order val="5"/>
          <c:tx>
            <c:strRef>
              <c:f>Calculations!$C$48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Calculations!$D$48:$AI$48</c:f>
              <c:numCache>
                <c:formatCode>0.000E+00</c:formatCode>
                <c:ptCount val="32"/>
                <c:pt idx="1">
                  <c:v>14894.199872095845</c:v>
                </c:pt>
                <c:pt idx="2">
                  <c:v>17296.296503197602</c:v>
                </c:pt>
                <c:pt idx="3">
                  <c:v>18879.378233627456</c:v>
                </c:pt>
                <c:pt idx="4">
                  <c:v>20461.176107828058</c:v>
                </c:pt>
                <c:pt idx="5">
                  <c:v>21593.212069294907</c:v>
                </c:pt>
                <c:pt idx="6">
                  <c:v>22652.840653444506</c:v>
                </c:pt>
                <c:pt idx="7">
                  <c:v>23703.522084999593</c:v>
                </c:pt>
                <c:pt idx="8">
                  <c:v>24762.227821257991</c:v>
                </c:pt>
                <c:pt idx="9">
                  <c:v>25877.316717882295</c:v>
                </c:pt>
                <c:pt idx="10">
                  <c:v>27042.424783291506</c:v>
                </c:pt>
                <c:pt idx="11">
                  <c:v>28219.504665749206</c:v>
                </c:pt>
                <c:pt idx="12">
                  <c:v>29465.159870800609</c:v>
                </c:pt>
                <c:pt idx="13">
                  <c:v>30758.239700477618</c:v>
                </c:pt>
                <c:pt idx="14">
                  <c:v>32185.431688496719</c:v>
                </c:pt>
                <c:pt idx="15">
                  <c:v>33728.433362583986</c:v>
                </c:pt>
                <c:pt idx="16">
                  <c:v>35262.787911276617</c:v>
                </c:pt>
                <c:pt idx="17">
                  <c:v>36805.752996680967</c:v>
                </c:pt>
                <c:pt idx="18">
                  <c:v>38497.913721687037</c:v>
                </c:pt>
                <c:pt idx="19">
                  <c:v>40178.083115680398</c:v>
                </c:pt>
                <c:pt idx="20">
                  <c:v>41953.564402493321</c:v>
                </c:pt>
                <c:pt idx="21">
                  <c:v>43896.987743867881</c:v>
                </c:pt>
                <c:pt idx="22">
                  <c:v>45898.718810329468</c:v>
                </c:pt>
                <c:pt idx="23">
                  <c:v>48098.578407836147</c:v>
                </c:pt>
                <c:pt idx="24">
                  <c:v>50418.887136404104</c:v>
                </c:pt>
                <c:pt idx="25">
                  <c:v>52775.520296284303</c:v>
                </c:pt>
                <c:pt idx="26">
                  <c:v>55300.507743220267</c:v>
                </c:pt>
                <c:pt idx="27">
                  <c:v>57917.906820043718</c:v>
                </c:pt>
                <c:pt idx="28">
                  <c:v>60684.079546992631</c:v>
                </c:pt>
                <c:pt idx="29">
                  <c:v>63599.374736177451</c:v>
                </c:pt>
                <c:pt idx="30">
                  <c:v>66666.395875657719</c:v>
                </c:pt>
                <c:pt idx="31">
                  <c:v>69807.0635291832</c:v>
                </c:pt>
              </c:numCache>
            </c:numRef>
          </c:yVal>
          <c:smooth val="1"/>
          <c:extLst>
            <c:ext xmlns:c16="http://schemas.microsoft.com/office/drawing/2014/chart" uri="{C3380CC4-5D6E-409C-BE32-E72D297353CC}">
              <c16:uniqueId val="{00000005-B94A-48CD-B765-7AE66AD7A736}"/>
            </c:ext>
          </c:extLst>
        </c:ser>
        <c:ser>
          <c:idx val="6"/>
          <c:order val="6"/>
          <c:tx>
            <c:strRef>
              <c:f>Calculations!$C$49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Calculations!$D$49:$AI$49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B94A-48CD-B765-7AE66AD7A736}"/>
            </c:ext>
          </c:extLst>
        </c:ser>
        <c:ser>
          <c:idx val="7"/>
          <c:order val="7"/>
          <c:tx>
            <c:strRef>
              <c:f>Calculations!$C$50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Calculations!$D$50:$AI$50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B94A-48CD-B765-7AE66AD7A736}"/>
            </c:ext>
          </c:extLst>
        </c:ser>
        <c:ser>
          <c:idx val="8"/>
          <c:order val="8"/>
          <c:tx>
            <c:strRef>
              <c:f>Calculations!$C$51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Calculations!$D$51:$AI$51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B94A-48CD-B765-7AE66AD7A736}"/>
            </c:ext>
          </c:extLst>
        </c:ser>
        <c:ser>
          <c:idx val="9"/>
          <c:order val="9"/>
          <c:tx>
            <c:strRef>
              <c:f>Calculations!$C$52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Calculations!$D$52:$AI$52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B94A-48CD-B765-7AE66AD7A736}"/>
            </c:ext>
          </c:extLst>
        </c:ser>
        <c:ser>
          <c:idx val="10"/>
          <c:order val="10"/>
          <c:tx>
            <c:strRef>
              <c:f>Calculations!$C$53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Calculations!$D$53:$AI$53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B94A-48CD-B765-7AE66AD7A736}"/>
            </c:ext>
          </c:extLst>
        </c:ser>
        <c:ser>
          <c:idx val="11"/>
          <c:order val="11"/>
          <c:tx>
            <c:strRef>
              <c:f>Calculations!$C$54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Calculations!$D$54:$AI$54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B94A-48CD-B765-7AE66AD7A736}"/>
            </c:ext>
          </c:extLst>
        </c:ser>
        <c:ser>
          <c:idx val="12"/>
          <c:order val="12"/>
          <c:tx>
            <c:strRef>
              <c:f>Calculations!$C$55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Calculations!$D$55:$AI$55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B94A-48CD-B765-7AE66AD7A736}"/>
            </c:ext>
          </c:extLst>
        </c:ser>
        <c:ser>
          <c:idx val="13"/>
          <c:order val="13"/>
          <c:tx>
            <c:strRef>
              <c:f>Calculations!$C$56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Calculations!$D$56:$AI$56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B94A-48CD-B765-7AE66AD7A736}"/>
            </c:ext>
          </c:extLst>
        </c:ser>
        <c:ser>
          <c:idx val="14"/>
          <c:order val="14"/>
          <c:tx>
            <c:strRef>
              <c:f>Calculations!$C$57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Calculations!$D$57:$AI$57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B94A-48CD-B765-7AE66AD7A736}"/>
            </c:ext>
          </c:extLst>
        </c:ser>
        <c:ser>
          <c:idx val="15"/>
          <c:order val="15"/>
          <c:tx>
            <c:strRef>
              <c:f>Calculations!$C$58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Calculations!$D$58:$AI$58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B94A-48CD-B765-7AE66AD7A736}"/>
            </c:ext>
          </c:extLst>
        </c:ser>
        <c:dLbls>
          <c:showLegendKey val="0"/>
          <c:showVal val="0"/>
          <c:showCatName val="0"/>
          <c:showSerName val="0"/>
          <c:showPercent val="0"/>
          <c:showBubbleSize val="0"/>
        </c:dLbls>
        <c:axId val="1967449808"/>
        <c:axId val="1767680336"/>
      </c:scatterChart>
      <c:valAx>
        <c:axId val="1967449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80336"/>
        <c:crosses val="autoZero"/>
        <c:crossBetween val="midCat"/>
      </c:valAx>
      <c:valAx>
        <c:axId val="1767680336"/>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4498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Calculations!$C$62</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Calculations!$D$62:$AI$62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6DC9-478F-8560-25B3357BEC2F}"/>
            </c:ext>
          </c:extLst>
        </c:ser>
        <c:ser>
          <c:idx val="1"/>
          <c:order val="1"/>
          <c:tx>
            <c:strRef>
              <c:f>Calculations!$C$63</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Calculations!$D$63:$AI$63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3.7383631506516634E-4</c:v>
                </c:pt>
                <c:pt idx="16">
                  <c:v>9.3459078766291591E-4</c:v>
                </c:pt>
                <c:pt idx="17">
                  <c:v>1.8691815753258318E-3</c:v>
                </c:pt>
                <c:pt idx="18">
                  <c:v>3.9252813081842464E-3</c:v>
                </c:pt>
                <c:pt idx="19">
                  <c:v>7.6636444588359101E-3</c:v>
                </c:pt>
                <c:pt idx="20">
                  <c:v>1.4579616287541487E-2</c:v>
                </c:pt>
                <c:pt idx="21">
                  <c:v>2.7290050999757141E-2</c:v>
                </c:pt>
                <c:pt idx="22">
                  <c:v>5.0654820691330031E-2</c:v>
                </c:pt>
                <c:pt idx="23">
                  <c:v>7.3832672225370363E-2</c:v>
                </c:pt>
                <c:pt idx="24">
                  <c:v>9.7197441916943239E-2</c:v>
                </c:pt>
                <c:pt idx="25">
                  <c:v>0.12056221160851613</c:v>
                </c:pt>
                <c:pt idx="26">
                  <c:v>0.14392698130008902</c:v>
                </c:pt>
                <c:pt idx="27">
                  <c:v>0.16747866914919451</c:v>
                </c:pt>
                <c:pt idx="28">
                  <c:v>0.19103035699829995</c:v>
                </c:pt>
                <c:pt idx="29">
                  <c:v>0.2143951266898729</c:v>
                </c:pt>
                <c:pt idx="30">
                  <c:v>0.2379468145389784</c:v>
                </c:pt>
                <c:pt idx="31">
                  <c:v>0.26149850238808386</c:v>
                </c:pt>
              </c:numCache>
            </c:numRef>
          </c:yVal>
          <c:smooth val="1"/>
          <c:extLst>
            <c:ext xmlns:c16="http://schemas.microsoft.com/office/drawing/2014/chart" uri="{C3380CC4-5D6E-409C-BE32-E72D297353CC}">
              <c16:uniqueId val="{00000001-6DC9-478F-8560-25B3357BEC2F}"/>
            </c:ext>
          </c:extLst>
        </c:ser>
        <c:ser>
          <c:idx val="2"/>
          <c:order val="2"/>
          <c:tx>
            <c:strRef>
              <c:f>Calculations!$C$64</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Calculations!$D$64:$AI$64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6DC9-478F-8560-25B3357BEC2F}"/>
            </c:ext>
          </c:extLst>
        </c:ser>
        <c:ser>
          <c:idx val="3"/>
          <c:order val="3"/>
          <c:tx>
            <c:strRef>
              <c:f>Calculations!$C$65</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Calculations!$D$65:$AI$65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6DC9-478F-8560-25B3357BEC2F}"/>
            </c:ext>
          </c:extLst>
        </c:ser>
        <c:ser>
          <c:idx val="4"/>
          <c:order val="4"/>
          <c:tx>
            <c:strRef>
              <c:f>Calculations!$C$66</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Calculations!$D$66:$AI$66</c:f>
              <c:numCache>
                <c:formatCode>0.000E+00</c:formatCode>
                <c:ptCount val="32"/>
                <c:pt idx="1">
                  <c:v>2.6602192180037236</c:v>
                </c:pt>
                <c:pt idx="2">
                  <c:v>2.6602192180037236</c:v>
                </c:pt>
                <c:pt idx="3">
                  <c:v>2.6602192180037236</c:v>
                </c:pt>
                <c:pt idx="4">
                  <c:v>2.6602192180037236</c:v>
                </c:pt>
                <c:pt idx="5">
                  <c:v>2.6602192180037236</c:v>
                </c:pt>
                <c:pt idx="6">
                  <c:v>2.6602192180037236</c:v>
                </c:pt>
                <c:pt idx="7">
                  <c:v>2.6602192180037236</c:v>
                </c:pt>
                <c:pt idx="8">
                  <c:v>2.6602192180037236</c:v>
                </c:pt>
                <c:pt idx="9">
                  <c:v>2.6602192180037236</c:v>
                </c:pt>
                <c:pt idx="10">
                  <c:v>2.6602192180037236</c:v>
                </c:pt>
                <c:pt idx="11">
                  <c:v>2.6602192180037236</c:v>
                </c:pt>
                <c:pt idx="12">
                  <c:v>2.6602192180037236</c:v>
                </c:pt>
                <c:pt idx="13">
                  <c:v>2.6604061361612565</c:v>
                </c:pt>
                <c:pt idx="14">
                  <c:v>2.6604061361612565</c:v>
                </c:pt>
                <c:pt idx="15">
                  <c:v>2.6609668906338544</c:v>
                </c:pt>
                <c:pt idx="16">
                  <c:v>2.6620883995790492</c:v>
                </c:pt>
                <c:pt idx="17">
                  <c:v>2.6641444993119081</c:v>
                </c:pt>
                <c:pt idx="18">
                  <c:v>2.6680697806200926</c:v>
                </c:pt>
                <c:pt idx="19">
                  <c:v>2.6755465069213957</c:v>
                </c:pt>
                <c:pt idx="20">
                  <c:v>2.6893784505788068</c:v>
                </c:pt>
                <c:pt idx="21">
                  <c:v>2.7149862381607708</c:v>
                </c:pt>
                <c:pt idx="22">
                  <c:v>2.7613419412288511</c:v>
                </c:pt>
                <c:pt idx="23">
                  <c:v>2.8078845624544644</c:v>
                </c:pt>
                <c:pt idx="24">
                  <c:v>2.8546141018376101</c:v>
                </c:pt>
                <c:pt idx="25">
                  <c:v>2.9013436412207558</c:v>
                </c:pt>
                <c:pt idx="26">
                  <c:v>2.9482600987614345</c:v>
                </c:pt>
                <c:pt idx="27">
                  <c:v>2.9951765563021131</c:v>
                </c:pt>
                <c:pt idx="28">
                  <c:v>3.0420930138427917</c:v>
                </c:pt>
                <c:pt idx="29">
                  <c:v>3.0891963895410024</c:v>
                </c:pt>
                <c:pt idx="30">
                  <c:v>3.1362997652392131</c:v>
                </c:pt>
                <c:pt idx="31">
                  <c:v>3.1834031409374246</c:v>
                </c:pt>
              </c:numCache>
            </c:numRef>
          </c:yVal>
          <c:smooth val="1"/>
          <c:extLst>
            <c:ext xmlns:c16="http://schemas.microsoft.com/office/drawing/2014/chart" uri="{C3380CC4-5D6E-409C-BE32-E72D297353CC}">
              <c16:uniqueId val="{00000004-6DC9-478F-8560-25B3357BEC2F}"/>
            </c:ext>
          </c:extLst>
        </c:ser>
        <c:ser>
          <c:idx val="5"/>
          <c:order val="5"/>
          <c:tx>
            <c:strRef>
              <c:f>Calculations!$C$67</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Calculations!$D$67:$AI$67</c:f>
              <c:numCache>
                <c:formatCode>0.000E+00</c:formatCode>
                <c:ptCount val="32"/>
                <c:pt idx="1">
                  <c:v>3424.0051279041522</c:v>
                </c:pt>
                <c:pt idx="2">
                  <c:v>3976.219496802396</c:v>
                </c:pt>
                <c:pt idx="3">
                  <c:v>4340.1517663725408</c:v>
                </c:pt>
                <c:pt idx="4">
                  <c:v>4703.7888921719423</c:v>
                </c:pt>
                <c:pt idx="5">
                  <c:v>4964.0309307050911</c:v>
                </c:pt>
                <c:pt idx="6">
                  <c:v>5207.6273465554923</c:v>
                </c:pt>
                <c:pt idx="7">
                  <c:v>5449.1669150004045</c:v>
                </c:pt>
                <c:pt idx="8">
                  <c:v>5692.5511787420055</c:v>
                </c:pt>
                <c:pt idx="9">
                  <c:v>5948.897282117704</c:v>
                </c:pt>
                <c:pt idx="10">
                  <c:v>6216.7422167084924</c:v>
                </c:pt>
                <c:pt idx="11">
                  <c:v>6487.3393342507889</c:v>
                </c:pt>
                <c:pt idx="12">
                  <c:v>6773.701129199384</c:v>
                </c:pt>
                <c:pt idx="13">
                  <c:v>7070.9652995223832</c:v>
                </c:pt>
                <c:pt idx="14">
                  <c:v>7399.0603115032782</c:v>
                </c:pt>
                <c:pt idx="15">
                  <c:v>7753.7786374160123</c:v>
                </c:pt>
                <c:pt idx="16">
                  <c:v>8106.5090887233882</c:v>
                </c:pt>
                <c:pt idx="17">
                  <c:v>8461.2190033190327</c:v>
                </c:pt>
                <c:pt idx="18">
                  <c:v>8850.2272783129592</c:v>
                </c:pt>
                <c:pt idx="19">
                  <c:v>9236.4788843195984</c:v>
                </c:pt>
                <c:pt idx="20">
                  <c:v>9644.6415975066775</c:v>
                </c:pt>
                <c:pt idx="21">
                  <c:v>10091.412256132113</c:v>
                </c:pt>
                <c:pt idx="22">
                  <c:v>10551.587189670525</c:v>
                </c:pt>
                <c:pt idx="23">
                  <c:v>11057.309592163847</c:v>
                </c:pt>
                <c:pt idx="24">
                  <c:v>11590.721863595887</c:v>
                </c:pt>
                <c:pt idx="25">
                  <c:v>12132.484703715698</c:v>
                </c:pt>
                <c:pt idx="26">
                  <c:v>12712.95025677973</c:v>
                </c:pt>
                <c:pt idx="27">
                  <c:v>13314.660179956287</c:v>
                </c:pt>
                <c:pt idx="28">
                  <c:v>13950.571453007366</c:v>
                </c:pt>
                <c:pt idx="29">
                  <c:v>14620.764263822555</c:v>
                </c:pt>
                <c:pt idx="30">
                  <c:v>15325.837124342263</c:v>
                </c:pt>
                <c:pt idx="31">
                  <c:v>16047.840470816807</c:v>
                </c:pt>
              </c:numCache>
            </c:numRef>
          </c:yVal>
          <c:smooth val="1"/>
          <c:extLst>
            <c:ext xmlns:c16="http://schemas.microsoft.com/office/drawing/2014/chart" uri="{C3380CC4-5D6E-409C-BE32-E72D297353CC}">
              <c16:uniqueId val="{00000005-6DC9-478F-8560-25B3357BEC2F}"/>
            </c:ext>
          </c:extLst>
        </c:ser>
        <c:ser>
          <c:idx val="6"/>
          <c:order val="6"/>
          <c:tx>
            <c:strRef>
              <c:f>Calculations!$C$68</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Calculations!$D$68:$AI$68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6DC9-478F-8560-25B3357BEC2F}"/>
            </c:ext>
          </c:extLst>
        </c:ser>
        <c:ser>
          <c:idx val="7"/>
          <c:order val="7"/>
          <c:tx>
            <c:strRef>
              <c:f>Calculations!$C$69</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Calculations!$D$69:$AI$69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6DC9-478F-8560-25B3357BEC2F}"/>
            </c:ext>
          </c:extLst>
        </c:ser>
        <c:ser>
          <c:idx val="8"/>
          <c:order val="8"/>
          <c:tx>
            <c:strRef>
              <c:f>Calculations!$C$70</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Calculations!$D$70:$AI$70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6DC9-478F-8560-25B3357BEC2F}"/>
            </c:ext>
          </c:extLst>
        </c:ser>
        <c:ser>
          <c:idx val="9"/>
          <c:order val="9"/>
          <c:tx>
            <c:strRef>
              <c:f>Calculations!$C$71</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Calculations!$D$71:$AI$71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6DC9-478F-8560-25B3357BEC2F}"/>
            </c:ext>
          </c:extLst>
        </c:ser>
        <c:ser>
          <c:idx val="10"/>
          <c:order val="10"/>
          <c:tx>
            <c:strRef>
              <c:f>Calculations!$C$72</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Calculations!$D$72:$AI$72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6DC9-478F-8560-25B3357BEC2F}"/>
            </c:ext>
          </c:extLst>
        </c:ser>
        <c:ser>
          <c:idx val="11"/>
          <c:order val="11"/>
          <c:tx>
            <c:strRef>
              <c:f>Calculations!$C$73</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Calculations!$D$73:$AI$73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6DC9-478F-8560-25B3357BEC2F}"/>
            </c:ext>
          </c:extLst>
        </c:ser>
        <c:ser>
          <c:idx val="12"/>
          <c:order val="12"/>
          <c:tx>
            <c:strRef>
              <c:f>Calculations!$C$74</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Calculations!$D$74:$AI$74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6DC9-478F-8560-25B3357BEC2F}"/>
            </c:ext>
          </c:extLst>
        </c:ser>
        <c:ser>
          <c:idx val="13"/>
          <c:order val="13"/>
          <c:tx>
            <c:strRef>
              <c:f>Calculations!$C$75</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Calculations!$D$75:$AI$75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6DC9-478F-8560-25B3357BEC2F}"/>
            </c:ext>
          </c:extLst>
        </c:ser>
        <c:ser>
          <c:idx val="14"/>
          <c:order val="14"/>
          <c:tx>
            <c:strRef>
              <c:f>Calculations!$C$76</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Calculations!$D$76:$AI$76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6DC9-478F-8560-25B3357BEC2F}"/>
            </c:ext>
          </c:extLst>
        </c:ser>
        <c:ser>
          <c:idx val="15"/>
          <c:order val="15"/>
          <c:tx>
            <c:strRef>
              <c:f>Calculations!$C$77</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Calculations!$D$77:$AI$77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6DC9-478F-8560-25B3357BEC2F}"/>
            </c:ext>
          </c:extLst>
        </c:ser>
        <c:dLbls>
          <c:showLegendKey val="0"/>
          <c:showVal val="0"/>
          <c:showCatName val="0"/>
          <c:showSerName val="0"/>
          <c:showPercent val="0"/>
          <c:showBubbleSize val="0"/>
        </c:dLbls>
        <c:axId val="1967455808"/>
        <c:axId val="1767700720"/>
      </c:scatterChart>
      <c:valAx>
        <c:axId val="1967455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700720"/>
        <c:crosses val="autoZero"/>
        <c:crossBetween val="midCat"/>
      </c:valAx>
      <c:valAx>
        <c:axId val="1767700720"/>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4558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Calculations!$C$103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Calculations!$D$103:$AI$103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0-34A6-4A49-82AD-362D1B3A4A34}"/>
            </c:ext>
          </c:extLst>
        </c:ser>
        <c:ser>
          <c:idx val="1"/>
          <c:order val="1"/>
          <c:tx>
            <c:strRef>
              <c:f>Calculations!$C$104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Calculations!$D$104:$AI$104</c:f>
              <c:numCache>
                <c:formatCode>0.000E+00</c:formatCode>
                <c:ptCount val="32"/>
                <c:pt idx="1">
                  <c:v>9605634</c:v>
                </c:pt>
                <c:pt idx="2">
                  <c:v>9660717.8000000119</c:v>
                </c:pt>
                <c:pt idx="3">
                  <c:v>9715801.6000000089</c:v>
                </c:pt>
                <c:pt idx="4">
                  <c:v>9770885.400000006</c:v>
                </c:pt>
                <c:pt idx="5">
                  <c:v>9825969.200000003</c:v>
                </c:pt>
                <c:pt idx="6">
                  <c:v>9881053</c:v>
                </c:pt>
                <c:pt idx="7">
                  <c:v>9990912.8000000119</c:v>
                </c:pt>
                <c:pt idx="8">
                  <c:v>10100772.599999994</c:v>
                </c:pt>
                <c:pt idx="9">
                  <c:v>10210632.400000006</c:v>
                </c:pt>
                <c:pt idx="10">
                  <c:v>10320492.200000018</c:v>
                </c:pt>
                <c:pt idx="11">
                  <c:v>10430352</c:v>
                </c:pt>
                <c:pt idx="12">
                  <c:v>10536265.199999988</c:v>
                </c:pt>
                <c:pt idx="13">
                  <c:v>10642178.400000006</c:v>
                </c:pt>
                <c:pt idx="14">
                  <c:v>10748091.599999994</c:v>
                </c:pt>
                <c:pt idx="15">
                  <c:v>10854004.799999982</c:v>
                </c:pt>
                <c:pt idx="16">
                  <c:v>10959918</c:v>
                </c:pt>
                <c:pt idx="17">
                  <c:v>11060111.199999988</c:v>
                </c:pt>
                <c:pt idx="18">
                  <c:v>11160304.400000006</c:v>
                </c:pt>
                <c:pt idx="19">
                  <c:v>11260497.599999994</c:v>
                </c:pt>
                <c:pt idx="20">
                  <c:v>11360690.799999982</c:v>
                </c:pt>
                <c:pt idx="21">
                  <c:v>11460884</c:v>
                </c:pt>
                <c:pt idx="22">
                  <c:v>11566549.199999988</c:v>
                </c:pt>
                <c:pt idx="23">
                  <c:v>11672214.400000006</c:v>
                </c:pt>
                <c:pt idx="24">
                  <c:v>11777879.599999994</c:v>
                </c:pt>
                <c:pt idx="25">
                  <c:v>11883544.799999982</c:v>
                </c:pt>
                <c:pt idx="26">
                  <c:v>11989210</c:v>
                </c:pt>
                <c:pt idx="27">
                  <c:v>12078878.800000012</c:v>
                </c:pt>
                <c:pt idx="28">
                  <c:v>12168547.599999994</c:v>
                </c:pt>
                <c:pt idx="29">
                  <c:v>12258216.400000006</c:v>
                </c:pt>
                <c:pt idx="30">
                  <c:v>12347885.200000018</c:v>
                </c:pt>
                <c:pt idx="31">
                  <c:v>12437554</c:v>
                </c:pt>
              </c:numCache>
            </c:numRef>
          </c:yVal>
          <c:smooth val="1"/>
          <c:extLst>
            <c:ext xmlns:c16="http://schemas.microsoft.com/office/drawing/2014/chart" uri="{C3380CC4-5D6E-409C-BE32-E72D297353CC}">
              <c16:uniqueId val="{00000001-34A6-4A49-82AD-362D1B3A4A34}"/>
            </c:ext>
          </c:extLst>
        </c:ser>
        <c:ser>
          <c:idx val="2"/>
          <c:order val="2"/>
          <c:tx>
            <c:strRef>
              <c:f>Calculations!$C$105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Calculations!$D$105:$AI$105</c:f>
              <c:numCache>
                <c:formatCode>0.000E+00</c:formatCode>
                <c:ptCount val="32"/>
              </c:numCache>
            </c:numRef>
          </c:yVal>
          <c:smooth val="1"/>
          <c:extLst>
            <c:ext xmlns:c16="http://schemas.microsoft.com/office/drawing/2014/chart" uri="{C3380CC4-5D6E-409C-BE32-E72D297353CC}">
              <c16:uniqueId val="{00000002-34A6-4A49-82AD-362D1B3A4A34}"/>
            </c:ext>
          </c:extLst>
        </c:ser>
        <c:ser>
          <c:idx val="3"/>
          <c:order val="3"/>
          <c:tx>
            <c:strRef>
              <c:f>Calculations!$C$106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Calculations!$D$106:$AI$106</c:f>
              <c:numCache>
                <c:formatCode>0.000E+00</c:formatCode>
                <c:ptCount val="32"/>
              </c:numCache>
            </c:numRef>
          </c:yVal>
          <c:smooth val="1"/>
          <c:extLst>
            <c:ext xmlns:c16="http://schemas.microsoft.com/office/drawing/2014/chart" uri="{C3380CC4-5D6E-409C-BE32-E72D297353CC}">
              <c16:uniqueId val="{00000003-34A6-4A49-82AD-362D1B3A4A34}"/>
            </c:ext>
          </c:extLst>
        </c:ser>
        <c:ser>
          <c:idx val="4"/>
          <c:order val="4"/>
          <c:tx>
            <c:strRef>
              <c:f>Calculations!$C$107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Calculations!$D$107:$AI$107</c:f>
              <c:numCache>
                <c:formatCode>0.000E+00</c:formatCode>
                <c:ptCount val="32"/>
                <c:pt idx="1">
                  <c:v>755308</c:v>
                </c:pt>
                <c:pt idx="2">
                  <c:v>756853.20000000019</c:v>
                </c:pt>
                <c:pt idx="3">
                  <c:v>758398.39999999991</c:v>
                </c:pt>
                <c:pt idx="4">
                  <c:v>759943.60000000009</c:v>
                </c:pt>
                <c:pt idx="5">
                  <c:v>761488.80000000028</c:v>
                </c:pt>
                <c:pt idx="6">
                  <c:v>763034</c:v>
                </c:pt>
                <c:pt idx="7">
                  <c:v>764193.79999999981</c:v>
                </c:pt>
                <c:pt idx="8">
                  <c:v>765353.60000000009</c:v>
                </c:pt>
                <c:pt idx="9">
                  <c:v>766513.39999999991</c:v>
                </c:pt>
                <c:pt idx="10">
                  <c:v>767673.19999999972</c:v>
                </c:pt>
                <c:pt idx="11">
                  <c:v>768833</c:v>
                </c:pt>
                <c:pt idx="12">
                  <c:v>770258.59999999963</c:v>
                </c:pt>
                <c:pt idx="13">
                  <c:v>771684.19999999972</c:v>
                </c:pt>
                <c:pt idx="14">
                  <c:v>773109.79999999981</c:v>
                </c:pt>
                <c:pt idx="15">
                  <c:v>774535.39999999991</c:v>
                </c:pt>
                <c:pt idx="16">
                  <c:v>775961</c:v>
                </c:pt>
                <c:pt idx="17">
                  <c:v>776590.39999999991</c:v>
                </c:pt>
                <c:pt idx="18">
                  <c:v>777219.8</c:v>
                </c:pt>
                <c:pt idx="19">
                  <c:v>777849.2</c:v>
                </c:pt>
                <c:pt idx="20">
                  <c:v>778478.59999999986</c:v>
                </c:pt>
                <c:pt idx="21">
                  <c:v>779108</c:v>
                </c:pt>
                <c:pt idx="22">
                  <c:v>780136</c:v>
                </c:pt>
                <c:pt idx="23">
                  <c:v>781164</c:v>
                </c:pt>
                <c:pt idx="24">
                  <c:v>782192</c:v>
                </c:pt>
                <c:pt idx="25">
                  <c:v>783220</c:v>
                </c:pt>
                <c:pt idx="26">
                  <c:v>784248</c:v>
                </c:pt>
                <c:pt idx="27">
                  <c:v>784301.6</c:v>
                </c:pt>
                <c:pt idx="28">
                  <c:v>784355.2</c:v>
                </c:pt>
                <c:pt idx="29">
                  <c:v>784408.8</c:v>
                </c:pt>
                <c:pt idx="30">
                  <c:v>784462.4</c:v>
                </c:pt>
                <c:pt idx="31">
                  <c:v>784516</c:v>
                </c:pt>
              </c:numCache>
            </c:numRef>
          </c:yVal>
          <c:smooth val="1"/>
          <c:extLst>
            <c:ext xmlns:c16="http://schemas.microsoft.com/office/drawing/2014/chart" uri="{C3380CC4-5D6E-409C-BE32-E72D297353CC}">
              <c16:uniqueId val="{00000004-34A6-4A49-82AD-362D1B3A4A34}"/>
            </c:ext>
          </c:extLst>
        </c:ser>
        <c:ser>
          <c:idx val="5"/>
          <c:order val="5"/>
          <c:tx>
            <c:strRef>
              <c:f>Calculations!$C$108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Calculations!$D$108:$AI$108</c:f>
              <c:numCache>
                <c:formatCode>0.000E+00</c:formatCode>
                <c:ptCount val="32"/>
                <c:pt idx="1">
                  <c:v>20024660</c:v>
                </c:pt>
                <c:pt idx="2">
                  <c:v>23193289.799999237</c:v>
                </c:pt>
                <c:pt idx="3">
                  <c:v>26361919.599999428</c:v>
                </c:pt>
                <c:pt idx="4">
                  <c:v>29530549.399999619</c:v>
                </c:pt>
                <c:pt idx="5">
                  <c:v>32699179.199999809</c:v>
                </c:pt>
                <c:pt idx="6">
                  <c:v>35867809</c:v>
                </c:pt>
                <c:pt idx="7">
                  <c:v>37785974.600000381</c:v>
                </c:pt>
                <c:pt idx="8">
                  <c:v>39704140.200000286</c:v>
                </c:pt>
                <c:pt idx="9">
                  <c:v>41622305.800000191</c:v>
                </c:pt>
                <c:pt idx="10">
                  <c:v>43540471.400000095</c:v>
                </c:pt>
                <c:pt idx="11">
                  <c:v>45458637</c:v>
                </c:pt>
                <c:pt idx="12">
                  <c:v>46740126.600000381</c:v>
                </c:pt>
                <c:pt idx="13">
                  <c:v>48021616.200000286</c:v>
                </c:pt>
                <c:pt idx="14">
                  <c:v>49303105.800000191</c:v>
                </c:pt>
                <c:pt idx="15">
                  <c:v>50584595.400000095</c:v>
                </c:pt>
                <c:pt idx="16">
                  <c:v>51866085</c:v>
                </c:pt>
                <c:pt idx="17">
                  <c:v>53801245.800000191</c:v>
                </c:pt>
                <c:pt idx="18">
                  <c:v>55736406.599999905</c:v>
                </c:pt>
                <c:pt idx="19">
                  <c:v>57671567.400000095</c:v>
                </c:pt>
                <c:pt idx="20">
                  <c:v>59606728.200000286</c:v>
                </c:pt>
                <c:pt idx="21">
                  <c:v>61541889</c:v>
                </c:pt>
                <c:pt idx="22">
                  <c:v>63830111.600000381</c:v>
                </c:pt>
                <c:pt idx="23">
                  <c:v>66118334.199999809</c:v>
                </c:pt>
                <c:pt idx="24">
                  <c:v>68406556.800000191</c:v>
                </c:pt>
                <c:pt idx="25">
                  <c:v>70694779.400000572</c:v>
                </c:pt>
                <c:pt idx="26">
                  <c:v>72983002</c:v>
                </c:pt>
                <c:pt idx="27">
                  <c:v>75295129.600000381</c:v>
                </c:pt>
                <c:pt idx="28">
                  <c:v>77607257.199999809</c:v>
                </c:pt>
                <c:pt idx="29">
                  <c:v>79919384.800000191</c:v>
                </c:pt>
                <c:pt idx="30">
                  <c:v>82231512.400000572</c:v>
                </c:pt>
                <c:pt idx="31">
                  <c:v>84543640</c:v>
                </c:pt>
              </c:numCache>
            </c:numRef>
          </c:yVal>
          <c:smooth val="1"/>
          <c:extLst>
            <c:ext xmlns:c16="http://schemas.microsoft.com/office/drawing/2014/chart" uri="{C3380CC4-5D6E-409C-BE32-E72D297353CC}">
              <c16:uniqueId val="{00000005-34A6-4A49-82AD-362D1B3A4A34}"/>
            </c:ext>
          </c:extLst>
        </c:ser>
        <c:ser>
          <c:idx val="6"/>
          <c:order val="6"/>
          <c:tx>
            <c:strRef>
              <c:f>Calculations!$C$109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Calculations!$D$109:$AI$109</c:f>
              <c:numCache>
                <c:formatCode>0.000E+00</c:formatCode>
                <c:ptCount val="32"/>
              </c:numCache>
            </c:numRef>
          </c:yVal>
          <c:smooth val="1"/>
          <c:extLst>
            <c:ext xmlns:c16="http://schemas.microsoft.com/office/drawing/2014/chart" uri="{C3380CC4-5D6E-409C-BE32-E72D297353CC}">
              <c16:uniqueId val="{00000006-34A6-4A49-82AD-362D1B3A4A34}"/>
            </c:ext>
          </c:extLst>
        </c:ser>
        <c:ser>
          <c:idx val="7"/>
          <c:order val="7"/>
          <c:tx>
            <c:strRef>
              <c:f>Calculations!$C$110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Calculations!$D$110:$AI$110</c:f>
              <c:numCache>
                <c:formatCode>0.000E+00</c:formatCode>
                <c:ptCount val="32"/>
              </c:numCache>
            </c:numRef>
          </c:yVal>
          <c:smooth val="1"/>
          <c:extLst>
            <c:ext xmlns:c16="http://schemas.microsoft.com/office/drawing/2014/chart" uri="{C3380CC4-5D6E-409C-BE32-E72D297353CC}">
              <c16:uniqueId val="{00000007-34A6-4A49-82AD-362D1B3A4A34}"/>
            </c:ext>
          </c:extLst>
        </c:ser>
        <c:ser>
          <c:idx val="8"/>
          <c:order val="8"/>
          <c:tx>
            <c:strRef>
              <c:f>Calculations!$C$111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Calculations!$D$111:$AI$111</c:f>
              <c:numCache>
                <c:formatCode>0.000E+00</c:formatCode>
                <c:ptCount val="32"/>
              </c:numCache>
            </c:numRef>
          </c:yVal>
          <c:smooth val="1"/>
          <c:extLst>
            <c:ext xmlns:c16="http://schemas.microsoft.com/office/drawing/2014/chart" uri="{C3380CC4-5D6E-409C-BE32-E72D297353CC}">
              <c16:uniqueId val="{00000008-34A6-4A49-82AD-362D1B3A4A34}"/>
            </c:ext>
          </c:extLst>
        </c:ser>
        <c:ser>
          <c:idx val="9"/>
          <c:order val="9"/>
          <c:tx>
            <c:strRef>
              <c:f>Calculations!$C$112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Calculations!$D$112:$AI$112</c:f>
              <c:numCache>
                <c:formatCode>0.000E+00</c:formatCode>
                <c:ptCount val="32"/>
                <c:pt idx="1">
                  <c:v>119388</c:v>
                </c:pt>
                <c:pt idx="2">
                  <c:v>112323.80000000075</c:v>
                </c:pt>
                <c:pt idx="3">
                  <c:v>105259.59999999963</c:v>
                </c:pt>
                <c:pt idx="4">
                  <c:v>98195.400000000373</c:v>
                </c:pt>
                <c:pt idx="5">
                  <c:v>91131.200000001118</c:v>
                </c:pt>
                <c:pt idx="6">
                  <c:v>84067</c:v>
                </c:pt>
                <c:pt idx="7">
                  <c:v>84067</c:v>
                </c:pt>
                <c:pt idx="8">
                  <c:v>84067</c:v>
                </c:pt>
                <c:pt idx="9">
                  <c:v>84067</c:v>
                </c:pt>
                <c:pt idx="10">
                  <c:v>84067</c:v>
                </c:pt>
                <c:pt idx="11">
                  <c:v>84067</c:v>
                </c:pt>
                <c:pt idx="12">
                  <c:v>84067</c:v>
                </c:pt>
                <c:pt idx="13">
                  <c:v>84067</c:v>
                </c:pt>
                <c:pt idx="14">
                  <c:v>84067</c:v>
                </c:pt>
                <c:pt idx="15">
                  <c:v>84067</c:v>
                </c:pt>
                <c:pt idx="16">
                  <c:v>84067</c:v>
                </c:pt>
                <c:pt idx="17">
                  <c:v>84067</c:v>
                </c:pt>
                <c:pt idx="18">
                  <c:v>84067</c:v>
                </c:pt>
                <c:pt idx="19">
                  <c:v>84067</c:v>
                </c:pt>
                <c:pt idx="20">
                  <c:v>84067</c:v>
                </c:pt>
                <c:pt idx="21">
                  <c:v>84067</c:v>
                </c:pt>
                <c:pt idx="22">
                  <c:v>84067</c:v>
                </c:pt>
                <c:pt idx="23">
                  <c:v>84067</c:v>
                </c:pt>
                <c:pt idx="24">
                  <c:v>84067</c:v>
                </c:pt>
                <c:pt idx="25">
                  <c:v>84067</c:v>
                </c:pt>
                <c:pt idx="26">
                  <c:v>84067</c:v>
                </c:pt>
                <c:pt idx="27">
                  <c:v>84067</c:v>
                </c:pt>
                <c:pt idx="28">
                  <c:v>84067</c:v>
                </c:pt>
                <c:pt idx="29">
                  <c:v>84067</c:v>
                </c:pt>
                <c:pt idx="30">
                  <c:v>84067</c:v>
                </c:pt>
                <c:pt idx="31">
                  <c:v>84067</c:v>
                </c:pt>
              </c:numCache>
            </c:numRef>
          </c:yVal>
          <c:smooth val="1"/>
          <c:extLst>
            <c:ext xmlns:c16="http://schemas.microsoft.com/office/drawing/2014/chart" uri="{C3380CC4-5D6E-409C-BE32-E72D297353CC}">
              <c16:uniqueId val="{00000009-34A6-4A49-82AD-362D1B3A4A34}"/>
            </c:ext>
          </c:extLst>
        </c:ser>
        <c:ser>
          <c:idx val="10"/>
          <c:order val="10"/>
          <c:tx>
            <c:strRef>
              <c:f>Calculations!$C$113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Calculations!$D$113:$AI$113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A-34A6-4A49-82AD-362D1B3A4A34}"/>
            </c:ext>
          </c:extLst>
        </c:ser>
        <c:ser>
          <c:idx val="11"/>
          <c:order val="11"/>
          <c:tx>
            <c:strRef>
              <c:f>Calculations!$C$114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Calculations!$D$114:$AI$114</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B-34A6-4A49-82AD-362D1B3A4A34}"/>
            </c:ext>
          </c:extLst>
        </c:ser>
        <c:ser>
          <c:idx val="12"/>
          <c:order val="12"/>
          <c:tx>
            <c:strRef>
              <c:f>Calculations!$C$115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Calculations!$D$115:$AI$115</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C-34A6-4A49-82AD-362D1B3A4A34}"/>
            </c:ext>
          </c:extLst>
        </c:ser>
        <c:ser>
          <c:idx val="13"/>
          <c:order val="13"/>
          <c:tx>
            <c:strRef>
              <c:f>Calculations!$C$116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Calculations!$D$116:$AI$116</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D-34A6-4A49-82AD-362D1B3A4A34}"/>
            </c:ext>
          </c:extLst>
        </c:ser>
        <c:ser>
          <c:idx val="14"/>
          <c:order val="14"/>
          <c:tx>
            <c:strRef>
              <c:f>Calculations!$C$117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Calculations!$D$117:$AI$117</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E-34A6-4A49-82AD-362D1B3A4A34}"/>
            </c:ext>
          </c:extLst>
        </c:ser>
        <c:ser>
          <c:idx val="15"/>
          <c:order val="15"/>
          <c:tx>
            <c:strRef>
              <c:f>Calculations!$C$118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Calculations!$D$118:$AI$118</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F-34A6-4A49-82AD-362D1B3A4A34}"/>
            </c:ext>
          </c:extLst>
        </c:ser>
        <c:dLbls>
          <c:showLegendKey val="0"/>
          <c:showVal val="0"/>
          <c:showCatName val="0"/>
          <c:showSerName val="0"/>
          <c:showPercent val="0"/>
          <c:showBubbleSize val="0"/>
        </c:dLbls>
        <c:axId val="1971346720"/>
        <c:axId val="1767700304"/>
      </c:scatterChart>
      <c:valAx>
        <c:axId val="1971346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700304"/>
        <c:crosses val="autoZero"/>
        <c:crossBetween val="midCat"/>
      </c:valAx>
      <c:valAx>
        <c:axId val="1767700304"/>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3467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Calculations!$C$83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Calculations!$D$83:$AI$83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0-9A5F-4945-B555-0D1C1982BCF9}"/>
            </c:ext>
          </c:extLst>
        </c:ser>
        <c:ser>
          <c:idx val="1"/>
          <c:order val="1"/>
          <c:tx>
            <c:strRef>
              <c:f>Calculations!$C$84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Calculations!$D$84:$AI$84</c:f>
              <c:numCache>
                <c:formatCode>0.000E+00</c:formatCode>
                <c:ptCount val="32"/>
                <c:pt idx="1">
                  <c:v>1377.152</c:v>
                </c:pt>
                <c:pt idx="2">
                  <c:v>1385.0491999999995</c:v>
                </c:pt>
                <c:pt idx="3">
                  <c:v>1392.9464000000007</c:v>
                </c:pt>
                <c:pt idx="4">
                  <c:v>1400.8436000000002</c:v>
                </c:pt>
                <c:pt idx="5">
                  <c:v>1408.7407999999996</c:v>
                </c:pt>
                <c:pt idx="6">
                  <c:v>1416.6380000000001</c:v>
                </c:pt>
                <c:pt idx="7">
                  <c:v>1432.388600000002</c:v>
                </c:pt>
                <c:pt idx="8">
                  <c:v>1448.1392000000014</c:v>
                </c:pt>
                <c:pt idx="9">
                  <c:v>1463.8898000000008</c:v>
                </c:pt>
                <c:pt idx="10">
                  <c:v>1479.6404000000002</c:v>
                </c:pt>
                <c:pt idx="11">
                  <c:v>1495.3909999999998</c:v>
                </c:pt>
                <c:pt idx="12">
                  <c:v>1510.5756000000001</c:v>
                </c:pt>
                <c:pt idx="13">
                  <c:v>1525.7602000000006</c:v>
                </c:pt>
                <c:pt idx="14">
                  <c:v>1540.9448000000011</c:v>
                </c:pt>
                <c:pt idx="15">
                  <c:v>1556.1294000000016</c:v>
                </c:pt>
                <c:pt idx="16">
                  <c:v>1571.3140000000001</c:v>
                </c:pt>
                <c:pt idx="17">
                  <c:v>1585.6786000000029</c:v>
                </c:pt>
                <c:pt idx="18">
                  <c:v>1600.0432000000001</c:v>
                </c:pt>
                <c:pt idx="19">
                  <c:v>1614.4078000000009</c:v>
                </c:pt>
                <c:pt idx="20">
                  <c:v>1628.7724000000017</c:v>
                </c:pt>
                <c:pt idx="21">
                  <c:v>1643.1370000000002</c:v>
                </c:pt>
                <c:pt idx="22">
                  <c:v>1658.2861999999986</c:v>
                </c:pt>
                <c:pt idx="23">
                  <c:v>1673.4353999999985</c:v>
                </c:pt>
                <c:pt idx="24">
                  <c:v>1688.5845999999983</c:v>
                </c:pt>
                <c:pt idx="25">
                  <c:v>1703.7337999999982</c:v>
                </c:pt>
                <c:pt idx="26">
                  <c:v>1718.883</c:v>
                </c:pt>
                <c:pt idx="27">
                  <c:v>1731.7387999999992</c:v>
                </c:pt>
                <c:pt idx="28">
                  <c:v>1744.5945999999967</c:v>
                </c:pt>
                <c:pt idx="29">
                  <c:v>1757.4503999999979</c:v>
                </c:pt>
                <c:pt idx="30">
                  <c:v>1770.3061999999991</c:v>
                </c:pt>
                <c:pt idx="31">
                  <c:v>1783.1619999999998</c:v>
                </c:pt>
              </c:numCache>
            </c:numRef>
          </c:yVal>
          <c:smooth val="1"/>
          <c:extLst>
            <c:ext xmlns:c16="http://schemas.microsoft.com/office/drawing/2014/chart" uri="{C3380CC4-5D6E-409C-BE32-E72D297353CC}">
              <c16:uniqueId val="{00000001-9A5F-4945-B555-0D1C1982BCF9}"/>
            </c:ext>
          </c:extLst>
        </c:ser>
        <c:ser>
          <c:idx val="2"/>
          <c:order val="2"/>
          <c:tx>
            <c:strRef>
              <c:f>Calculations!$C$85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Calculations!$D$85:$AI$85</c:f>
              <c:numCache>
                <c:formatCode>0.000E+00</c:formatCode>
                <c:ptCount val="32"/>
              </c:numCache>
            </c:numRef>
          </c:yVal>
          <c:smooth val="1"/>
          <c:extLst>
            <c:ext xmlns:c16="http://schemas.microsoft.com/office/drawing/2014/chart" uri="{C3380CC4-5D6E-409C-BE32-E72D297353CC}">
              <c16:uniqueId val="{00000002-9A5F-4945-B555-0D1C1982BCF9}"/>
            </c:ext>
          </c:extLst>
        </c:ser>
        <c:ser>
          <c:idx val="3"/>
          <c:order val="3"/>
          <c:tx>
            <c:strRef>
              <c:f>Calculations!$C$86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Calculations!$D$86:$AI$86</c:f>
              <c:numCache>
                <c:formatCode>0.000E+00</c:formatCode>
                <c:ptCount val="32"/>
              </c:numCache>
            </c:numRef>
          </c:yVal>
          <c:smooth val="1"/>
          <c:extLst>
            <c:ext xmlns:c16="http://schemas.microsoft.com/office/drawing/2014/chart" uri="{C3380CC4-5D6E-409C-BE32-E72D297353CC}">
              <c16:uniqueId val="{00000003-9A5F-4945-B555-0D1C1982BCF9}"/>
            </c:ext>
          </c:extLst>
        </c:ser>
        <c:ser>
          <c:idx val="4"/>
          <c:order val="4"/>
          <c:tx>
            <c:strRef>
              <c:f>Calculations!$C$87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Calculations!$D$87:$AI$87</c:f>
              <c:numCache>
                <c:formatCode>0.000E+00</c:formatCode>
                <c:ptCount val="32"/>
                <c:pt idx="1">
                  <c:v>554.88099999999997</c:v>
                </c:pt>
                <c:pt idx="2">
                  <c:v>555.80780000000004</c:v>
                </c:pt>
                <c:pt idx="3">
                  <c:v>556.7346</c:v>
                </c:pt>
                <c:pt idx="4">
                  <c:v>557.66139999999996</c:v>
                </c:pt>
                <c:pt idx="5">
                  <c:v>558.58819999999992</c:v>
                </c:pt>
                <c:pt idx="6">
                  <c:v>559.51499999999999</c:v>
                </c:pt>
                <c:pt idx="7">
                  <c:v>560.21679999999981</c:v>
                </c:pt>
                <c:pt idx="8">
                  <c:v>560.91859999999986</c:v>
                </c:pt>
                <c:pt idx="9">
                  <c:v>561.6203999999999</c:v>
                </c:pt>
                <c:pt idx="10">
                  <c:v>562.32219999999995</c:v>
                </c:pt>
                <c:pt idx="11">
                  <c:v>563.024</c:v>
                </c:pt>
                <c:pt idx="12">
                  <c:v>563.88020000000006</c:v>
                </c:pt>
                <c:pt idx="13">
                  <c:v>564.7364</c:v>
                </c:pt>
                <c:pt idx="14">
                  <c:v>565.59259999999995</c:v>
                </c:pt>
                <c:pt idx="15">
                  <c:v>566.44879999999989</c:v>
                </c:pt>
                <c:pt idx="16">
                  <c:v>567.30499999999995</c:v>
                </c:pt>
                <c:pt idx="17">
                  <c:v>567.67619999999988</c:v>
                </c:pt>
                <c:pt idx="18">
                  <c:v>568.04739999999993</c:v>
                </c:pt>
                <c:pt idx="19">
                  <c:v>568.41859999999997</c:v>
                </c:pt>
                <c:pt idx="20">
                  <c:v>568.78980000000001</c:v>
                </c:pt>
                <c:pt idx="21">
                  <c:v>569.16100000000006</c:v>
                </c:pt>
                <c:pt idx="22">
                  <c:v>569.76780000000008</c:v>
                </c:pt>
                <c:pt idx="23">
                  <c:v>570.3746000000001</c:v>
                </c:pt>
                <c:pt idx="24">
                  <c:v>570.98140000000012</c:v>
                </c:pt>
                <c:pt idx="25">
                  <c:v>571.58819999999992</c:v>
                </c:pt>
                <c:pt idx="26">
                  <c:v>572.19500000000005</c:v>
                </c:pt>
                <c:pt idx="27">
                  <c:v>572.2274000000001</c:v>
                </c:pt>
                <c:pt idx="28">
                  <c:v>572.25980000000004</c:v>
                </c:pt>
                <c:pt idx="29">
                  <c:v>572.29220000000009</c:v>
                </c:pt>
                <c:pt idx="30">
                  <c:v>572.32460000000003</c:v>
                </c:pt>
                <c:pt idx="31">
                  <c:v>572.35699999999997</c:v>
                </c:pt>
              </c:numCache>
            </c:numRef>
          </c:yVal>
          <c:smooth val="1"/>
          <c:extLst>
            <c:ext xmlns:c16="http://schemas.microsoft.com/office/drawing/2014/chart" uri="{C3380CC4-5D6E-409C-BE32-E72D297353CC}">
              <c16:uniqueId val="{00000004-9A5F-4945-B555-0D1C1982BCF9}"/>
            </c:ext>
          </c:extLst>
        </c:ser>
        <c:ser>
          <c:idx val="5"/>
          <c:order val="5"/>
          <c:tx>
            <c:strRef>
              <c:f>Calculations!$C$88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Calculations!$D$88:$AI$88</c:f>
              <c:numCache>
                <c:formatCode>0.000E+00</c:formatCode>
                <c:ptCount val="32"/>
                <c:pt idx="1">
                  <c:v>15855.377</c:v>
                </c:pt>
                <c:pt idx="2">
                  <c:v>18413.067400000058</c:v>
                </c:pt>
                <c:pt idx="3">
                  <c:v>20970.757799999788</c:v>
                </c:pt>
                <c:pt idx="4">
                  <c:v>23528.44820000045</c:v>
                </c:pt>
                <c:pt idx="5">
                  <c:v>26086.13860000018</c:v>
                </c:pt>
                <c:pt idx="6">
                  <c:v>28643.829000000002</c:v>
                </c:pt>
                <c:pt idx="7">
                  <c:v>30182.998399999924</c:v>
                </c:pt>
                <c:pt idx="8">
                  <c:v>31722.167799999937</c:v>
                </c:pt>
                <c:pt idx="9">
                  <c:v>33261.337199999951</c:v>
                </c:pt>
                <c:pt idx="10">
                  <c:v>34800.506599999964</c:v>
                </c:pt>
                <c:pt idx="11">
                  <c:v>36339.675999999999</c:v>
                </c:pt>
                <c:pt idx="12">
                  <c:v>37371.95980000007</c:v>
                </c:pt>
                <c:pt idx="13">
                  <c:v>38404.243599999929</c:v>
                </c:pt>
                <c:pt idx="14">
                  <c:v>39436.527399999788</c:v>
                </c:pt>
                <c:pt idx="15">
                  <c:v>40468.811200000113</c:v>
                </c:pt>
                <c:pt idx="16">
                  <c:v>41501.095000000001</c:v>
                </c:pt>
                <c:pt idx="17">
                  <c:v>43064.94160000002</c:v>
                </c:pt>
                <c:pt idx="18">
                  <c:v>44628.788200000301</c:v>
                </c:pt>
                <c:pt idx="19">
                  <c:v>46192.634800000116</c:v>
                </c:pt>
                <c:pt idx="20">
                  <c:v>47756.481399999931</c:v>
                </c:pt>
                <c:pt idx="21">
                  <c:v>49320.328000000001</c:v>
                </c:pt>
                <c:pt idx="22">
                  <c:v>51176.549799999688</c:v>
                </c:pt>
                <c:pt idx="23">
                  <c:v>53032.771599999629</c:v>
                </c:pt>
                <c:pt idx="24">
                  <c:v>54888.99339999957</c:v>
                </c:pt>
                <c:pt idx="25">
                  <c:v>56745.215199999977</c:v>
                </c:pt>
                <c:pt idx="26">
                  <c:v>58601.436999999998</c:v>
                </c:pt>
                <c:pt idx="27">
                  <c:v>60444.592600000091</c:v>
                </c:pt>
                <c:pt idx="28">
                  <c:v>62287.748199999798</c:v>
                </c:pt>
                <c:pt idx="29">
                  <c:v>64130.903799999971</c:v>
                </c:pt>
                <c:pt idx="30">
                  <c:v>65974.059400000144</c:v>
                </c:pt>
                <c:pt idx="31">
                  <c:v>67817.215000000011</c:v>
                </c:pt>
              </c:numCache>
            </c:numRef>
          </c:yVal>
          <c:smooth val="1"/>
          <c:extLst>
            <c:ext xmlns:c16="http://schemas.microsoft.com/office/drawing/2014/chart" uri="{C3380CC4-5D6E-409C-BE32-E72D297353CC}">
              <c16:uniqueId val="{00000005-9A5F-4945-B555-0D1C1982BCF9}"/>
            </c:ext>
          </c:extLst>
        </c:ser>
        <c:ser>
          <c:idx val="6"/>
          <c:order val="6"/>
          <c:tx>
            <c:strRef>
              <c:f>Calculations!$C$89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Calculations!$D$89:$AI$89</c:f>
              <c:numCache>
                <c:formatCode>0.000E+00</c:formatCode>
                <c:ptCount val="32"/>
              </c:numCache>
            </c:numRef>
          </c:yVal>
          <c:smooth val="1"/>
          <c:extLst>
            <c:ext xmlns:c16="http://schemas.microsoft.com/office/drawing/2014/chart" uri="{C3380CC4-5D6E-409C-BE32-E72D297353CC}">
              <c16:uniqueId val="{00000006-9A5F-4945-B555-0D1C1982BCF9}"/>
            </c:ext>
          </c:extLst>
        </c:ser>
        <c:ser>
          <c:idx val="7"/>
          <c:order val="7"/>
          <c:tx>
            <c:strRef>
              <c:f>Calculations!$C$90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Calculations!$D$90:$AI$90</c:f>
              <c:numCache>
                <c:formatCode>0.000E+00</c:formatCode>
                <c:ptCount val="32"/>
              </c:numCache>
            </c:numRef>
          </c:yVal>
          <c:smooth val="1"/>
          <c:extLst>
            <c:ext xmlns:c16="http://schemas.microsoft.com/office/drawing/2014/chart" uri="{C3380CC4-5D6E-409C-BE32-E72D297353CC}">
              <c16:uniqueId val="{00000007-9A5F-4945-B555-0D1C1982BCF9}"/>
            </c:ext>
          </c:extLst>
        </c:ser>
        <c:ser>
          <c:idx val="8"/>
          <c:order val="8"/>
          <c:tx>
            <c:strRef>
              <c:f>Calculations!$C$91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Calculations!$D$91:$AI$91</c:f>
              <c:numCache>
                <c:formatCode>0.000E+00</c:formatCode>
                <c:ptCount val="32"/>
              </c:numCache>
            </c:numRef>
          </c:yVal>
          <c:smooth val="1"/>
          <c:extLst>
            <c:ext xmlns:c16="http://schemas.microsoft.com/office/drawing/2014/chart" uri="{C3380CC4-5D6E-409C-BE32-E72D297353CC}">
              <c16:uniqueId val="{00000008-9A5F-4945-B555-0D1C1982BCF9}"/>
            </c:ext>
          </c:extLst>
        </c:ser>
        <c:ser>
          <c:idx val="9"/>
          <c:order val="9"/>
          <c:tx>
            <c:strRef>
              <c:f>Calculations!$C$92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Calculations!$D$92:$AI$92</c:f>
              <c:numCache>
                <c:formatCode>0.000E+00</c:formatCode>
                <c:ptCount val="32"/>
                <c:pt idx="1">
                  <c:v>17.117000000000001</c:v>
                </c:pt>
                <c:pt idx="2">
                  <c:v>16.104200000000219</c:v>
                </c:pt>
                <c:pt idx="3">
                  <c:v>15.091400000000021</c:v>
                </c:pt>
                <c:pt idx="4">
                  <c:v>14.078600000000279</c:v>
                </c:pt>
                <c:pt idx="5">
                  <c:v>13.065800000000309</c:v>
                </c:pt>
                <c:pt idx="6">
                  <c:v>12.052999999999999</c:v>
                </c:pt>
                <c:pt idx="7">
                  <c:v>12.052999999999999</c:v>
                </c:pt>
                <c:pt idx="8">
                  <c:v>12.052999999999999</c:v>
                </c:pt>
                <c:pt idx="9">
                  <c:v>12.052999999999999</c:v>
                </c:pt>
                <c:pt idx="10">
                  <c:v>12.052999999999999</c:v>
                </c:pt>
                <c:pt idx="11">
                  <c:v>12.052999999999999</c:v>
                </c:pt>
                <c:pt idx="12">
                  <c:v>12.052999999999999</c:v>
                </c:pt>
                <c:pt idx="13">
                  <c:v>12.052999999999999</c:v>
                </c:pt>
                <c:pt idx="14">
                  <c:v>12.052999999999999</c:v>
                </c:pt>
                <c:pt idx="15">
                  <c:v>12.052999999999999</c:v>
                </c:pt>
                <c:pt idx="16">
                  <c:v>12.052999999999999</c:v>
                </c:pt>
                <c:pt idx="17">
                  <c:v>12.052999999999999</c:v>
                </c:pt>
                <c:pt idx="18">
                  <c:v>12.052999999999999</c:v>
                </c:pt>
                <c:pt idx="19">
                  <c:v>12.052999999999999</c:v>
                </c:pt>
                <c:pt idx="20">
                  <c:v>12.052999999999999</c:v>
                </c:pt>
                <c:pt idx="21">
                  <c:v>12.052999999999999</c:v>
                </c:pt>
                <c:pt idx="22">
                  <c:v>12.052999999999999</c:v>
                </c:pt>
                <c:pt idx="23">
                  <c:v>12.052999999999999</c:v>
                </c:pt>
                <c:pt idx="24">
                  <c:v>12.052999999999999</c:v>
                </c:pt>
                <c:pt idx="25">
                  <c:v>12.052999999999999</c:v>
                </c:pt>
                <c:pt idx="26">
                  <c:v>12.052999999999999</c:v>
                </c:pt>
                <c:pt idx="27">
                  <c:v>12.052999999999999</c:v>
                </c:pt>
                <c:pt idx="28">
                  <c:v>12.052999999999999</c:v>
                </c:pt>
                <c:pt idx="29">
                  <c:v>12.052999999999999</c:v>
                </c:pt>
                <c:pt idx="30">
                  <c:v>12.052999999999999</c:v>
                </c:pt>
                <c:pt idx="31">
                  <c:v>12.052999999999999</c:v>
                </c:pt>
              </c:numCache>
            </c:numRef>
          </c:yVal>
          <c:smooth val="1"/>
          <c:extLst>
            <c:ext xmlns:c16="http://schemas.microsoft.com/office/drawing/2014/chart" uri="{C3380CC4-5D6E-409C-BE32-E72D297353CC}">
              <c16:uniqueId val="{00000009-9A5F-4945-B555-0D1C1982BCF9}"/>
            </c:ext>
          </c:extLst>
        </c:ser>
        <c:ser>
          <c:idx val="10"/>
          <c:order val="10"/>
          <c:tx>
            <c:strRef>
              <c:f>Calculations!$C$93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Calculations!$D$93:$AI$93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A-9A5F-4945-B555-0D1C1982BCF9}"/>
            </c:ext>
          </c:extLst>
        </c:ser>
        <c:ser>
          <c:idx val="11"/>
          <c:order val="11"/>
          <c:tx>
            <c:strRef>
              <c:f>Calculations!$C$94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Calculations!$D$94:$AI$94</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B-9A5F-4945-B555-0D1C1982BCF9}"/>
            </c:ext>
          </c:extLst>
        </c:ser>
        <c:ser>
          <c:idx val="12"/>
          <c:order val="12"/>
          <c:tx>
            <c:strRef>
              <c:f>Calculations!$C$95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Calculations!$D$95:$AI$95</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C-9A5F-4945-B555-0D1C1982BCF9}"/>
            </c:ext>
          </c:extLst>
        </c:ser>
        <c:ser>
          <c:idx val="13"/>
          <c:order val="13"/>
          <c:tx>
            <c:strRef>
              <c:f>Calculations!$C$96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Calculations!$D$96:$AI$96</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D-9A5F-4945-B555-0D1C1982BCF9}"/>
            </c:ext>
          </c:extLst>
        </c:ser>
        <c:ser>
          <c:idx val="14"/>
          <c:order val="14"/>
          <c:tx>
            <c:strRef>
              <c:f>Calculations!$C$97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Calculations!$D$97:$AI$97</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E-9A5F-4945-B555-0D1C1982BCF9}"/>
            </c:ext>
          </c:extLst>
        </c:ser>
        <c:ser>
          <c:idx val="15"/>
          <c:order val="15"/>
          <c:tx>
            <c:strRef>
              <c:f>Calculations!$C$98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Calculations!$D$98:$AI$98</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F-9A5F-4945-B555-0D1C1982BCF9}"/>
            </c:ext>
          </c:extLst>
        </c:ser>
        <c:dLbls>
          <c:showLegendKey val="0"/>
          <c:showVal val="0"/>
          <c:showCatName val="0"/>
          <c:showSerName val="0"/>
          <c:showPercent val="0"/>
          <c:showBubbleSize val="0"/>
        </c:dLbls>
        <c:axId val="2035834720"/>
        <c:axId val="1767662448"/>
      </c:scatterChart>
      <c:valAx>
        <c:axId val="2035834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62448"/>
        <c:crosses val="autoZero"/>
        <c:crossBetween val="midCat"/>
      </c:valAx>
      <c:valAx>
        <c:axId val="1767662448"/>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8347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304800</xdr:colOff>
      <xdr:row>70</xdr:row>
      <xdr:rowOff>104775</xdr:rowOff>
    </xdr:from>
    <xdr:ext cx="7286625" cy="9353550"/>
    <xdr:pic>
      <xdr:nvPicPr>
        <xdr:cNvPr id="2" name="image14.png" title="Image">
          <a:extLst>
            <a:ext uri="{FF2B5EF4-FFF2-40B4-BE49-F238E27FC236}">
              <a16:creationId xmlns:a16="http://schemas.microsoft.com/office/drawing/2014/main" id="{DCA0C78D-100B-4F22-8433-795CC6A90EF0}"/>
            </a:ext>
          </a:extLst>
        </xdr:cNvPr>
        <xdr:cNvPicPr preferRelativeResize="0"/>
      </xdr:nvPicPr>
      <xdr:blipFill>
        <a:blip xmlns:r="http://schemas.openxmlformats.org/officeDocument/2006/relationships" r:embed="rId1" cstate="print"/>
        <a:stretch>
          <a:fillRect/>
        </a:stretch>
      </xdr:blipFill>
      <xdr:spPr>
        <a:xfrm>
          <a:off x="304800" y="14335125"/>
          <a:ext cx="7286625" cy="93535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35</xdr:col>
      <xdr:colOff>284160</xdr:colOff>
      <xdr:row>0</xdr:row>
      <xdr:rowOff>84931</xdr:rowOff>
    </xdr:from>
    <xdr:to>
      <xdr:col>48</xdr:col>
      <xdr:colOff>608012</xdr:colOff>
      <xdr:row>23</xdr:row>
      <xdr:rowOff>121442</xdr:rowOff>
    </xdr:to>
    <xdr:graphicFrame macro="">
      <xdr:nvGraphicFramePr>
        <xdr:cNvPr id="2" name="Chart 1">
          <a:extLst>
            <a:ext uri="{FF2B5EF4-FFF2-40B4-BE49-F238E27FC236}">
              <a16:creationId xmlns:a16="http://schemas.microsoft.com/office/drawing/2014/main" id="{7756A926-ED68-420C-A79E-71CD0C5FD5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280985</xdr:colOff>
      <xdr:row>22</xdr:row>
      <xdr:rowOff>157161</xdr:rowOff>
    </xdr:from>
    <xdr:to>
      <xdr:col>48</xdr:col>
      <xdr:colOff>628648</xdr:colOff>
      <xdr:row>40</xdr:row>
      <xdr:rowOff>85725</xdr:rowOff>
    </xdr:to>
    <xdr:graphicFrame macro="">
      <xdr:nvGraphicFramePr>
        <xdr:cNvPr id="3" name="Chart 2">
          <a:extLst>
            <a:ext uri="{FF2B5EF4-FFF2-40B4-BE49-F238E27FC236}">
              <a16:creationId xmlns:a16="http://schemas.microsoft.com/office/drawing/2014/main" id="{1126DA43-EA7E-49C5-B1A9-7CB02489AB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119061</xdr:colOff>
      <xdr:row>40</xdr:row>
      <xdr:rowOff>109535</xdr:rowOff>
    </xdr:from>
    <xdr:to>
      <xdr:col>49</xdr:col>
      <xdr:colOff>57149</xdr:colOff>
      <xdr:row>59</xdr:row>
      <xdr:rowOff>133348</xdr:rowOff>
    </xdr:to>
    <xdr:graphicFrame macro="">
      <xdr:nvGraphicFramePr>
        <xdr:cNvPr id="4" name="Chart 3">
          <a:extLst>
            <a:ext uri="{FF2B5EF4-FFF2-40B4-BE49-F238E27FC236}">
              <a16:creationId xmlns:a16="http://schemas.microsoft.com/office/drawing/2014/main" id="{98E86251-C3EF-43CE-A975-D6646C7720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100011</xdr:colOff>
      <xdr:row>60</xdr:row>
      <xdr:rowOff>128586</xdr:rowOff>
    </xdr:from>
    <xdr:to>
      <xdr:col>48</xdr:col>
      <xdr:colOff>457199</xdr:colOff>
      <xdr:row>76</xdr:row>
      <xdr:rowOff>133349</xdr:rowOff>
    </xdr:to>
    <xdr:graphicFrame macro="">
      <xdr:nvGraphicFramePr>
        <xdr:cNvPr id="5" name="Chart 4">
          <a:extLst>
            <a:ext uri="{FF2B5EF4-FFF2-40B4-BE49-F238E27FC236}">
              <a16:creationId xmlns:a16="http://schemas.microsoft.com/office/drawing/2014/main" id="{4C5DAD2A-6E53-4442-B9DE-1B69162767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35</xdr:col>
      <xdr:colOff>157161</xdr:colOff>
      <xdr:row>99</xdr:row>
      <xdr:rowOff>52384</xdr:rowOff>
    </xdr:from>
    <xdr:to>
      <xdr:col>47</xdr:col>
      <xdr:colOff>609599</xdr:colOff>
      <xdr:row>121</xdr:row>
      <xdr:rowOff>9523</xdr:rowOff>
    </xdr:to>
    <xdr:graphicFrame macro="">
      <xdr:nvGraphicFramePr>
        <xdr:cNvPr id="7" name="Chart 6">
          <a:extLst>
            <a:ext uri="{FF2B5EF4-FFF2-40B4-BE49-F238E27FC236}">
              <a16:creationId xmlns:a16="http://schemas.microsoft.com/office/drawing/2014/main" id="{8CDC71CA-D932-4D75-AEEB-9BE3F9CB04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35</xdr:col>
      <xdr:colOff>30614</xdr:colOff>
      <xdr:row>79</xdr:row>
      <xdr:rowOff>189818</xdr:rowOff>
    </xdr:from>
    <xdr:to>
      <xdr:col>47</xdr:col>
      <xdr:colOff>102051</xdr:colOff>
      <xdr:row>98</xdr:row>
      <xdr:rowOff>40820</xdr:rowOff>
    </xdr:to>
    <xdr:graphicFrame macro="">
      <xdr:nvGraphicFramePr>
        <xdr:cNvPr id="10" name="Chart 9">
          <a:extLst>
            <a:ext uri="{FF2B5EF4-FFF2-40B4-BE49-F238E27FC236}">
              <a16:creationId xmlns:a16="http://schemas.microsoft.com/office/drawing/2014/main" id="{06581B57-A9BC-4C2C-BDA4-CAE1140EC4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outlooks/aeo/data/browser/" TargetMode="External"/><Relationship Id="rId2" Type="http://schemas.openxmlformats.org/officeDocument/2006/relationships/hyperlink" Target="https://www.eia.gov/consumption/residential/data/2020/?src=%E2%80%B9%20Consumption%20%20%20%20%20%20Residential%20Energy%20Consumption%20Survey%20(RECS)-f1" TargetMode="External"/><Relationship Id="rId1" Type="http://schemas.openxmlformats.org/officeDocument/2006/relationships/hyperlink" Target="https://www.eia.gov/consumption/residential/data/2020/hc/xls/HC%202.1.xlsx" TargetMode="External"/><Relationship Id="rId5" Type="http://schemas.openxmlformats.org/officeDocument/2006/relationships/printerSettings" Target="../printerSettings/printerSettings1.bin"/><Relationship Id="rId4" Type="http://schemas.openxmlformats.org/officeDocument/2006/relationships/hyperlink" Target="https://www.eia.gov/outlooks/aeo/data/browse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7"/>
  <sheetViews>
    <sheetView tabSelected="1" topLeftCell="A9" workbookViewId="0">
      <selection activeCell="A29" sqref="A29:XFD33"/>
    </sheetView>
  </sheetViews>
  <sheetFormatPr defaultRowHeight="15" x14ac:dyDescent="0.25"/>
  <cols>
    <col min="1" max="1" width="17.140625" customWidth="1"/>
    <col min="2" max="2" width="51" customWidth="1"/>
    <col min="4" max="4" width="14.42578125" bestFit="1" customWidth="1"/>
    <col min="5" max="5" width="10.85546875" bestFit="1" customWidth="1"/>
  </cols>
  <sheetData>
    <row r="1" spans="1:2" x14ac:dyDescent="0.25">
      <c r="A1" s="1" t="s">
        <v>17</v>
      </c>
    </row>
    <row r="2" spans="1:2" x14ac:dyDescent="0.25">
      <c r="A2" s="1" t="s">
        <v>18</v>
      </c>
    </row>
    <row r="4" spans="1:2" x14ac:dyDescent="0.25">
      <c r="A4" s="1" t="s">
        <v>55</v>
      </c>
      <c r="B4" s="4" t="s">
        <v>643</v>
      </c>
    </row>
    <row r="5" spans="1:2" x14ac:dyDescent="0.25">
      <c r="B5" t="s">
        <v>0</v>
      </c>
    </row>
    <row r="6" spans="1:2" x14ac:dyDescent="0.25">
      <c r="B6" s="2">
        <v>2022</v>
      </c>
    </row>
    <row r="7" spans="1:2" x14ac:dyDescent="0.25">
      <c r="B7" t="s">
        <v>642</v>
      </c>
    </row>
    <row r="8" spans="1:2" ht="30" x14ac:dyDescent="0.25">
      <c r="B8" s="23" t="s">
        <v>644</v>
      </c>
    </row>
    <row r="9" spans="1:2" ht="30" x14ac:dyDescent="0.25">
      <c r="B9" s="23" t="s">
        <v>645</v>
      </c>
    </row>
    <row r="10" spans="1:2" x14ac:dyDescent="0.25">
      <c r="B10" t="s">
        <v>165</v>
      </c>
    </row>
    <row r="12" spans="1:2" x14ac:dyDescent="0.25">
      <c r="B12" s="4" t="s">
        <v>641</v>
      </c>
    </row>
    <row r="13" spans="1:2" x14ac:dyDescent="0.25">
      <c r="B13" t="s">
        <v>0</v>
      </c>
    </row>
    <row r="14" spans="1:2" x14ac:dyDescent="0.25">
      <c r="B14" s="2">
        <v>2021</v>
      </c>
    </row>
    <row r="15" spans="1:2" x14ac:dyDescent="0.25">
      <c r="B15" t="s">
        <v>568</v>
      </c>
    </row>
    <row r="16" spans="1:2" ht="60" x14ac:dyDescent="0.25">
      <c r="B16" s="23" t="s">
        <v>477</v>
      </c>
    </row>
    <row r="17" spans="1:2" ht="60" x14ac:dyDescent="0.25">
      <c r="B17" s="23" t="s">
        <v>317</v>
      </c>
    </row>
    <row r="18" spans="1:2" x14ac:dyDescent="0.25">
      <c r="B18" t="s">
        <v>165</v>
      </c>
    </row>
    <row r="20" spans="1:2" x14ac:dyDescent="0.25">
      <c r="B20" s="4" t="s">
        <v>56</v>
      </c>
    </row>
    <row r="21" spans="1:2" x14ac:dyDescent="0.25">
      <c r="B21" t="s">
        <v>0</v>
      </c>
    </row>
    <row r="22" spans="1:2" x14ac:dyDescent="0.25">
      <c r="B22" s="2">
        <v>2020</v>
      </c>
    </row>
    <row r="23" spans="1:2" x14ac:dyDescent="0.25">
      <c r="B23" t="s">
        <v>57</v>
      </c>
    </row>
    <row r="24" spans="1:2" x14ac:dyDescent="0.25">
      <c r="B24" s="24" t="s">
        <v>613</v>
      </c>
    </row>
    <row r="25" spans="1:2" x14ac:dyDescent="0.25">
      <c r="B25" s="24" t="s">
        <v>612</v>
      </c>
    </row>
    <row r="26" spans="1:2" x14ac:dyDescent="0.25">
      <c r="B26" t="s">
        <v>58</v>
      </c>
    </row>
    <row r="28" spans="1:2" x14ac:dyDescent="0.25">
      <c r="A28" s="1" t="s">
        <v>16</v>
      </c>
    </row>
    <row r="29" spans="1:2" x14ac:dyDescent="0.25">
      <c r="A29" t="s">
        <v>938</v>
      </c>
    </row>
    <row r="30" spans="1:2" x14ac:dyDescent="0.25">
      <c r="A30" t="s">
        <v>939</v>
      </c>
    </row>
    <row r="32" spans="1:2" x14ac:dyDescent="0.25">
      <c r="A32" s="1" t="s">
        <v>159</v>
      </c>
    </row>
    <row r="33" spans="1:6" x14ac:dyDescent="0.25">
      <c r="A33" s="9">
        <f>'RECS HC2.1'!B24/SUM('RECS HC2.1'!B24,'RECS HC2.1'!B27)</f>
        <v>0.81308184246741677</v>
      </c>
      <c r="B33" t="s">
        <v>34</v>
      </c>
    </row>
    <row r="34" spans="1:6" x14ac:dyDescent="0.25">
      <c r="A34" s="9">
        <f>'RECS HC2.1'!B27/SUM('RECS HC2.1'!B24,'RECS HC2.1'!B27)</f>
        <v>0.18691815753258317</v>
      </c>
      <c r="B34" t="s">
        <v>35</v>
      </c>
    </row>
    <row r="36" spans="1:6" ht="60" x14ac:dyDescent="0.25">
      <c r="A36" s="11" t="s">
        <v>167</v>
      </c>
      <c r="B36">
        <f>10^6</f>
        <v>1000000</v>
      </c>
      <c r="C36" s="12"/>
      <c r="D36" s="13"/>
      <c r="E36" s="14"/>
    </row>
    <row r="37" spans="1:6" x14ac:dyDescent="0.25">
      <c r="A37" t="s">
        <v>175</v>
      </c>
      <c r="B37">
        <v>1000</v>
      </c>
      <c r="F37" s="14"/>
    </row>
  </sheetData>
  <hyperlinks>
    <hyperlink ref="B25" r:id="rId1" xr:uid="{4AF0AB73-D0E4-4FE5-BBEA-528CC825570E}"/>
    <hyperlink ref="B24" r:id="rId2" xr:uid="{D7708223-4A37-4EB1-A9D1-D689355820F5}"/>
    <hyperlink ref="B8" r:id="rId3" location="/?id=30-AEO2022&amp;sourcekey=0" xr:uid="{4CA0ADFE-7678-454E-AB8A-49047F597107}"/>
    <hyperlink ref="B9" r:id="rId4" location="/?id=32-AEO2022&amp;cases=ref2022&amp;sourcekey=0" xr:uid="{AD1548F3-80A9-479D-8E0C-362D5ED82A26}"/>
  </hyperlinks>
  <pageMargins left="0.7" right="0.7" top="0.75" bottom="0.75" header="0.3" footer="0.3"/>
  <pageSetup orientation="portrait" horizontalDpi="1200" verticalDpi="1200"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G25"/>
  <sheetViews>
    <sheetView topLeftCell="G1" workbookViewId="0">
      <selection activeCell="B24" sqref="B24:AG25"/>
    </sheetView>
  </sheetViews>
  <sheetFormatPr defaultRowHeight="15" x14ac:dyDescent="0.25"/>
  <cols>
    <col min="1" max="1" width="23.42578125" customWidth="1"/>
    <col min="2" max="33" width="9.5703125" bestFit="1" customWidth="1"/>
  </cols>
  <sheetData>
    <row r="1" spans="1:33" x14ac:dyDescent="0.25">
      <c r="A1"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60</v>
      </c>
      <c r="B2" s="10">
        <f>Calculations!D24</f>
        <v>0</v>
      </c>
      <c r="C2" s="10">
        <f>Calculations!E24</f>
        <v>0</v>
      </c>
      <c r="D2" s="10">
        <f>Calculations!F24</f>
        <v>0</v>
      </c>
      <c r="E2" s="10">
        <f>Calculations!G24</f>
        <v>0</v>
      </c>
      <c r="F2" s="10">
        <f>Calculations!H24</f>
        <v>0</v>
      </c>
      <c r="G2" s="10">
        <f>Calculations!I24</f>
        <v>0</v>
      </c>
      <c r="H2" s="10">
        <f>Calculations!J24</f>
        <v>0</v>
      </c>
      <c r="I2" s="10">
        <f>Calculations!K24</f>
        <v>0</v>
      </c>
      <c r="J2" s="10">
        <f>Calculations!L24</f>
        <v>0</v>
      </c>
      <c r="K2" s="10">
        <f>Calculations!M24</f>
        <v>0</v>
      </c>
      <c r="L2" s="10">
        <f>Calculations!N24</f>
        <v>0</v>
      </c>
      <c r="M2" s="10">
        <f>Calculations!O24</f>
        <v>0</v>
      </c>
      <c r="N2" s="10">
        <f>Calculations!P24</f>
        <v>0</v>
      </c>
      <c r="O2" s="10">
        <f>Calculations!Q24</f>
        <v>0</v>
      </c>
      <c r="P2" s="10">
        <f>Calculations!R24</f>
        <v>0</v>
      </c>
      <c r="Q2" s="10">
        <f>Calculations!S24</f>
        <v>0</v>
      </c>
      <c r="R2" s="10">
        <f>Calculations!T24</f>
        <v>0</v>
      </c>
      <c r="S2" s="10">
        <f>Calculations!U24</f>
        <v>0</v>
      </c>
      <c r="T2" s="10">
        <f>Calculations!V24</f>
        <v>0</v>
      </c>
      <c r="U2" s="10">
        <f>Calculations!W24</f>
        <v>0</v>
      </c>
      <c r="V2" s="10">
        <f>Calculations!X24</f>
        <v>0</v>
      </c>
      <c r="W2" s="10">
        <f>Calculations!Y24</f>
        <v>0</v>
      </c>
      <c r="X2" s="10">
        <f>Calculations!Z24</f>
        <v>0</v>
      </c>
      <c r="Y2" s="10">
        <f>Calculations!AA24</f>
        <v>0</v>
      </c>
      <c r="Z2" s="10">
        <f>Calculations!AB24</f>
        <v>0</v>
      </c>
      <c r="AA2" s="10">
        <f>Calculations!AC24</f>
        <v>0</v>
      </c>
      <c r="AB2" s="10">
        <f>Calculations!AD24</f>
        <v>0</v>
      </c>
      <c r="AC2" s="10">
        <f>Calculations!AE24</f>
        <v>0</v>
      </c>
      <c r="AD2" s="10">
        <f>Calculations!AF24</f>
        <v>0</v>
      </c>
      <c r="AE2" s="10">
        <f>Calculations!AG24</f>
        <v>0</v>
      </c>
      <c r="AF2" s="10">
        <f>Calculations!AH24</f>
        <v>0</v>
      </c>
      <c r="AG2" s="10">
        <f>Calculations!AI24</f>
        <v>0</v>
      </c>
    </row>
    <row r="3" spans="1:33" x14ac:dyDescent="0.25">
      <c r="A3" t="s">
        <v>940</v>
      </c>
      <c r="B3" s="10">
        <v>0</v>
      </c>
      <c r="C3" s="10">
        <v>0</v>
      </c>
      <c r="D3" s="10">
        <v>0</v>
      </c>
      <c r="E3" s="10">
        <v>0</v>
      </c>
      <c r="F3" s="10">
        <v>0</v>
      </c>
      <c r="G3" s="10">
        <v>0</v>
      </c>
      <c r="H3" s="10">
        <v>0</v>
      </c>
      <c r="I3" s="10">
        <v>0</v>
      </c>
      <c r="J3" s="10">
        <v>0</v>
      </c>
      <c r="K3" s="10">
        <v>0</v>
      </c>
      <c r="L3" s="10">
        <v>0</v>
      </c>
      <c r="M3" s="10">
        <v>0</v>
      </c>
      <c r="N3" s="10">
        <v>0</v>
      </c>
      <c r="O3" s="10">
        <v>0</v>
      </c>
      <c r="P3" s="10">
        <v>0</v>
      </c>
      <c r="Q3" s="10">
        <v>0</v>
      </c>
      <c r="R3" s="10">
        <v>0</v>
      </c>
      <c r="S3" s="10">
        <v>0</v>
      </c>
      <c r="T3" s="10">
        <v>0</v>
      </c>
      <c r="U3" s="10">
        <v>0</v>
      </c>
      <c r="V3" s="10">
        <v>0</v>
      </c>
      <c r="W3" s="10">
        <v>0</v>
      </c>
      <c r="X3" s="10">
        <v>0</v>
      </c>
      <c r="Y3" s="10">
        <v>0</v>
      </c>
      <c r="Z3" s="10">
        <v>0</v>
      </c>
      <c r="AA3" s="10">
        <v>0</v>
      </c>
      <c r="AB3" s="10">
        <v>0</v>
      </c>
      <c r="AC3" s="10">
        <v>0</v>
      </c>
      <c r="AD3" s="10">
        <v>0</v>
      </c>
      <c r="AE3" s="10">
        <v>0</v>
      </c>
      <c r="AF3" s="10">
        <v>0</v>
      </c>
      <c r="AG3" s="10">
        <v>0</v>
      </c>
    </row>
    <row r="4" spans="1:33" x14ac:dyDescent="0.25">
      <c r="A4" t="s">
        <v>941</v>
      </c>
      <c r="B4" s="10">
        <f>Calculations!D25</f>
        <v>0</v>
      </c>
      <c r="C4" s="10">
        <f>Calculations!E25</f>
        <v>0</v>
      </c>
      <c r="D4" s="10">
        <f>Calculations!F25</f>
        <v>0</v>
      </c>
      <c r="E4" s="10">
        <f>Calculations!G25</f>
        <v>0</v>
      </c>
      <c r="F4" s="10">
        <f>Calculations!H25</f>
        <v>0</v>
      </c>
      <c r="G4" s="10">
        <f>Calculations!I25</f>
        <v>0</v>
      </c>
      <c r="H4" s="10">
        <f>Calculations!J25</f>
        <v>0</v>
      </c>
      <c r="I4" s="10">
        <f>Calculations!K25</f>
        <v>0</v>
      </c>
      <c r="J4" s="10">
        <f>Calculations!L25</f>
        <v>0</v>
      </c>
      <c r="K4" s="10">
        <f>Calculations!M25</f>
        <v>0</v>
      </c>
      <c r="L4" s="10">
        <f>Calculations!N25</f>
        <v>0</v>
      </c>
      <c r="M4" s="10">
        <f>Calculations!O25</f>
        <v>0</v>
      </c>
      <c r="N4" s="10">
        <f>Calculations!P25</f>
        <v>0</v>
      </c>
      <c r="O4" s="10">
        <f>Calculations!Q25</f>
        <v>0</v>
      </c>
      <c r="P4" s="10">
        <f>Calculations!R25</f>
        <v>0.18691815753258315</v>
      </c>
      <c r="Q4" s="10">
        <f>Calculations!S25</f>
        <v>0.93459078766291603</v>
      </c>
      <c r="R4" s="10">
        <f>Calculations!T25</f>
        <v>2.4299360479235812</v>
      </c>
      <c r="S4" s="10">
        <f>Calculations!U25</f>
        <v>5.420626568444912</v>
      </c>
      <c r="T4" s="10">
        <f>Calculations!V25</f>
        <v>10.841253136889824</v>
      </c>
      <c r="U4" s="10">
        <f>Calculations!W25</f>
        <v>21.495588116247063</v>
      </c>
      <c r="V4" s="10">
        <f>Calculations!X25</f>
        <v>40.561240184570551</v>
      </c>
      <c r="W4" s="10">
        <f>Calculations!Y25</f>
        <v>76.262608273293935</v>
      </c>
      <c r="X4" s="10">
        <f>Calculations!Z25</f>
        <v>141.12320893710032</v>
      </c>
      <c r="Y4" s="10">
        <f>Calculations!AA25</f>
        <v>205.98380960090662</v>
      </c>
      <c r="Z4" s="10">
        <f>Calculations!AB25</f>
        <v>271.21824657977817</v>
      </c>
      <c r="AA4" s="10">
        <f>Calculations!AC25</f>
        <v>336.45268355864971</v>
      </c>
      <c r="AB4" s="10">
        <f>Calculations!AD25</f>
        <v>401.68712053752125</v>
      </c>
      <c r="AC4" s="10">
        <f>Calculations!AE25</f>
        <v>467.10847567392528</v>
      </c>
      <c r="AD4" s="10">
        <f>Calculations!AF25</f>
        <v>532.71674896786203</v>
      </c>
      <c r="AE4" s="10">
        <f>Calculations!AG25</f>
        <v>598.32502226179861</v>
      </c>
      <c r="AF4" s="10">
        <f>Calculations!AH25</f>
        <v>664.12021371326807</v>
      </c>
      <c r="AG4" s="10">
        <f>Calculations!AI25</f>
        <v>729.72848700720465</v>
      </c>
    </row>
    <row r="5" spans="1:33" x14ac:dyDescent="0.25">
      <c r="A5" t="s">
        <v>8</v>
      </c>
      <c r="B5" s="10">
        <f>Calculations!D26</f>
        <v>0</v>
      </c>
      <c r="C5" s="10">
        <f>Calculations!E26</f>
        <v>0</v>
      </c>
      <c r="D5" s="10">
        <f>Calculations!F26</f>
        <v>0</v>
      </c>
      <c r="E5" s="10">
        <f>Calculations!G26</f>
        <v>0</v>
      </c>
      <c r="F5" s="10">
        <f>Calculations!H26</f>
        <v>0</v>
      </c>
      <c r="G5" s="10">
        <f>Calculations!I26</f>
        <v>0</v>
      </c>
      <c r="H5" s="10">
        <f>Calculations!J26</f>
        <v>0</v>
      </c>
      <c r="I5" s="10">
        <f>Calculations!K26</f>
        <v>0</v>
      </c>
      <c r="J5" s="10">
        <f>Calculations!L26</f>
        <v>0</v>
      </c>
      <c r="K5" s="10">
        <f>Calculations!M26</f>
        <v>0</v>
      </c>
      <c r="L5" s="10">
        <f>Calculations!N26</f>
        <v>0</v>
      </c>
      <c r="M5" s="10">
        <f>Calculations!O26</f>
        <v>0</v>
      </c>
      <c r="N5" s="10">
        <f>Calculations!P26</f>
        <v>0</v>
      </c>
      <c r="O5" s="10">
        <f>Calculations!Q26</f>
        <v>0</v>
      </c>
      <c r="P5" s="10">
        <f>Calculations!R26</f>
        <v>0</v>
      </c>
      <c r="Q5" s="10">
        <f>Calculations!S26</f>
        <v>0</v>
      </c>
      <c r="R5" s="10">
        <f>Calculations!T26</f>
        <v>0</v>
      </c>
      <c r="S5" s="10">
        <f>Calculations!U26</f>
        <v>0</v>
      </c>
      <c r="T5" s="10">
        <f>Calculations!V26</f>
        <v>0</v>
      </c>
      <c r="U5" s="10">
        <f>Calculations!W26</f>
        <v>0</v>
      </c>
      <c r="V5" s="10">
        <f>Calculations!X26</f>
        <v>0</v>
      </c>
      <c r="W5" s="10">
        <f>Calculations!Y26</f>
        <v>0</v>
      </c>
      <c r="X5" s="10">
        <f>Calculations!Z26</f>
        <v>0</v>
      </c>
      <c r="Y5" s="10">
        <f>Calculations!AA26</f>
        <v>0</v>
      </c>
      <c r="Z5" s="10">
        <f>Calculations!AB26</f>
        <v>0</v>
      </c>
      <c r="AA5" s="10">
        <f>Calculations!AC26</f>
        <v>0</v>
      </c>
      <c r="AB5" s="10">
        <f>Calculations!AD26</f>
        <v>0</v>
      </c>
      <c r="AC5" s="10">
        <f>Calculations!AE26</f>
        <v>0</v>
      </c>
      <c r="AD5" s="10">
        <f>Calculations!AF26</f>
        <v>0</v>
      </c>
      <c r="AE5" s="10">
        <f>Calculations!AG26</f>
        <v>0</v>
      </c>
      <c r="AF5" s="10">
        <f>Calculations!AH26</f>
        <v>0</v>
      </c>
      <c r="AG5" s="10">
        <f>Calculations!AI26</f>
        <v>0</v>
      </c>
    </row>
    <row r="6" spans="1:33" x14ac:dyDescent="0.25">
      <c r="A6" t="s">
        <v>9</v>
      </c>
      <c r="B6" s="10">
        <f>Calculations!D27</f>
        <v>0</v>
      </c>
      <c r="C6" s="10">
        <f>Calculations!E27</f>
        <v>0</v>
      </c>
      <c r="D6" s="10">
        <f>Calculations!F27</f>
        <v>0</v>
      </c>
      <c r="E6" s="10">
        <f>Calculations!G27</f>
        <v>0</v>
      </c>
      <c r="F6" s="10">
        <f>Calculations!H27</f>
        <v>0</v>
      </c>
      <c r="G6" s="10">
        <f>Calculations!I27</f>
        <v>0</v>
      </c>
      <c r="H6" s="10">
        <f>Calculations!J27</f>
        <v>0</v>
      </c>
      <c r="I6" s="10">
        <f>Calculations!K27</f>
        <v>0</v>
      </c>
      <c r="J6" s="10">
        <f>Calculations!L27</f>
        <v>0</v>
      </c>
      <c r="K6" s="10">
        <f>Calculations!M27</f>
        <v>0</v>
      </c>
      <c r="L6" s="10">
        <f>Calculations!N27</f>
        <v>0</v>
      </c>
      <c r="M6" s="10">
        <f>Calculations!O27</f>
        <v>0</v>
      </c>
      <c r="N6" s="10">
        <f>Calculations!P27</f>
        <v>0</v>
      </c>
      <c r="O6" s="10">
        <f>Calculations!Q27</f>
        <v>0</v>
      </c>
      <c r="P6" s="10">
        <f>Calculations!R27</f>
        <v>0</v>
      </c>
      <c r="Q6" s="10">
        <f>Calculations!S27</f>
        <v>0</v>
      </c>
      <c r="R6" s="10">
        <f>Calculations!T27</f>
        <v>0</v>
      </c>
      <c r="S6" s="10">
        <f>Calculations!U27</f>
        <v>0</v>
      </c>
      <c r="T6" s="10">
        <f>Calculations!V27</f>
        <v>0</v>
      </c>
      <c r="U6" s="10">
        <f>Calculations!W27</f>
        <v>0</v>
      </c>
      <c r="V6" s="10">
        <f>Calculations!X27</f>
        <v>0</v>
      </c>
      <c r="W6" s="10">
        <f>Calculations!Y27</f>
        <v>0</v>
      </c>
      <c r="X6" s="10">
        <f>Calculations!Z27</f>
        <v>0</v>
      </c>
      <c r="Y6" s="10">
        <f>Calculations!AA27</f>
        <v>0</v>
      </c>
      <c r="Z6" s="10">
        <f>Calculations!AB27</f>
        <v>0</v>
      </c>
      <c r="AA6" s="10">
        <f>Calculations!AC27</f>
        <v>0</v>
      </c>
      <c r="AB6" s="10">
        <f>Calculations!AD27</f>
        <v>0</v>
      </c>
      <c r="AC6" s="10">
        <f>Calculations!AE27</f>
        <v>0</v>
      </c>
      <c r="AD6" s="10">
        <f>Calculations!AF27</f>
        <v>0</v>
      </c>
      <c r="AE6" s="10">
        <f>Calculations!AG27</f>
        <v>0</v>
      </c>
      <c r="AF6" s="10">
        <f>Calculations!AH27</f>
        <v>0</v>
      </c>
      <c r="AG6" s="10">
        <f>Calculations!AI27</f>
        <v>0</v>
      </c>
    </row>
    <row r="7" spans="1:33" x14ac:dyDescent="0.25">
      <c r="A7" t="s">
        <v>61</v>
      </c>
      <c r="B7" s="10">
        <f>Calculations!D28</f>
        <v>0</v>
      </c>
      <c r="C7" s="10">
        <f>Calculations!E28</f>
        <v>3466.5841495992872</v>
      </c>
      <c r="D7" s="10">
        <f>Calculations!F28</f>
        <v>3466.5841495992872</v>
      </c>
      <c r="E7" s="10">
        <f>Calculations!G28</f>
        <v>3466.5841495992872</v>
      </c>
      <c r="F7" s="10">
        <f>Calculations!H28</f>
        <v>3466.5841495992872</v>
      </c>
      <c r="G7" s="10">
        <f>Calculations!I28</f>
        <v>3466.5841495992872</v>
      </c>
      <c r="H7" s="10">
        <f>Calculations!J28</f>
        <v>3466.5841495992872</v>
      </c>
      <c r="I7" s="10">
        <f>Calculations!K28</f>
        <v>3466.5841495992872</v>
      </c>
      <c r="J7" s="10">
        <f>Calculations!L28</f>
        <v>3466.5841495992872</v>
      </c>
      <c r="K7" s="10">
        <f>Calculations!M28</f>
        <v>3466.5841495992872</v>
      </c>
      <c r="L7" s="10">
        <f>Calculations!N28</f>
        <v>3466.5841495992872</v>
      </c>
      <c r="M7" s="10">
        <f>Calculations!O28</f>
        <v>3466.5841495992872</v>
      </c>
      <c r="N7" s="10">
        <f>Calculations!P28</f>
        <v>3466.5841495992872</v>
      </c>
      <c r="O7" s="10">
        <f>Calculations!Q28</f>
        <v>3466.5841495992872</v>
      </c>
      <c r="P7" s="10">
        <f>Calculations!R28</f>
        <v>3466.7710677568202</v>
      </c>
      <c r="Q7" s="10">
        <f>Calculations!S28</f>
        <v>3467.1449040718853</v>
      </c>
      <c r="R7" s="10">
        <f>Calculations!T28</f>
        <v>3468.2664130170806</v>
      </c>
      <c r="S7" s="10">
        <f>Calculations!U28</f>
        <v>3470.5094309074716</v>
      </c>
      <c r="T7" s="10">
        <f>Calculations!V28</f>
        <v>3474.434712215656</v>
      </c>
      <c r="U7" s="10">
        <f>Calculations!W28</f>
        <v>3482.2852748320247</v>
      </c>
      <c r="V7" s="10">
        <f>Calculations!X28</f>
        <v>3496.3041366469679</v>
      </c>
      <c r="W7" s="10">
        <f>Calculations!Y28</f>
        <v>3522.6595968590627</v>
      </c>
      <c r="X7" s="10">
        <f>Calculations!Z28</f>
        <v>3570.323727029871</v>
      </c>
      <c r="Y7" s="10">
        <f>Calculations!AA28</f>
        <v>3617.9878572006801</v>
      </c>
      <c r="Z7" s="10">
        <f>Calculations!AB28</f>
        <v>3665.8389055290213</v>
      </c>
      <c r="AA7" s="10">
        <f>Calculations!AC28</f>
        <v>3713.6899538573625</v>
      </c>
      <c r="AB7" s="10">
        <f>Calculations!AD28</f>
        <v>3761.7279203432363</v>
      </c>
      <c r="AC7" s="10">
        <f>Calculations!AE28</f>
        <v>3809.5789686715775</v>
      </c>
      <c r="AD7" s="10">
        <f>Calculations!AF28</f>
        <v>3857.6169351574513</v>
      </c>
      <c r="AE7" s="10">
        <f>Calculations!AG28</f>
        <v>3905.8418198008585</v>
      </c>
      <c r="AF7" s="10">
        <f>Calculations!AH28</f>
        <v>3953.8797862867323</v>
      </c>
      <c r="AG7" s="10">
        <f>Calculations!AI28</f>
        <v>4001.9177527726051</v>
      </c>
    </row>
    <row r="8" spans="1:33" x14ac:dyDescent="0.25">
      <c r="A8" t="s">
        <v>10</v>
      </c>
      <c r="B8" s="10">
        <f>Calculations!D29</f>
        <v>0</v>
      </c>
      <c r="C8" s="10">
        <f>Calculations!E29</f>
        <v>5067266.576782967</v>
      </c>
      <c r="D8" s="10">
        <f>Calculations!F29</f>
        <v>6274537.3110175673</v>
      </c>
      <c r="E8" s="10">
        <f>Calculations!G29</f>
        <v>6976475.1801991425</v>
      </c>
      <c r="F8" s="10">
        <f>Calculations!H29+'Inflation Reduction Act'!B53</f>
        <v>7678381.4602120938</v>
      </c>
      <c r="G8" s="10">
        <f>Calculations!I29+'Inflation Reduction Act'!C53</f>
        <v>8211140.826519873</v>
      </c>
      <c r="H8" s="10">
        <f>Calculations!J29+'Inflation Reduction Act'!D53</f>
        <v>8717432.7686391957</v>
      </c>
      <c r="I8" s="10">
        <f>Calculations!K29+'Inflation Reduction Act'!E53</f>
        <v>9220364.2961224001</v>
      </c>
      <c r="J8" s="10">
        <f>Calculations!L29+'Inflation Reduction Act'!F53</f>
        <v>9726455.3012223747</v>
      </c>
      <c r="K8" s="10">
        <f>Calculations!M29+'Inflation Reduction Act'!G53</f>
        <v>10253668.618878005</v>
      </c>
      <c r="L8" s="10">
        <f>Calculations!N29+'Inflation Reduction Act'!H53</f>
        <v>10799933.382821986</v>
      </c>
      <c r="M8" s="10">
        <f>Calculations!O29+'Inflation Reduction Act'!I53</f>
        <v>11351032.59799239</v>
      </c>
      <c r="N8" s="10">
        <f>Calculations!P29+'Inflation Reduction Act'!J53</f>
        <v>11928031.566906825</v>
      </c>
      <c r="O8" s="10">
        <f>Calculations!Q29+'Inflation Reduction Act'!K53</f>
        <v>12522975.987371488</v>
      </c>
      <c r="P8" s="10">
        <f>Calculations!R29+'Inflation Reduction Act'!L53</f>
        <v>13168064.194284791</v>
      </c>
      <c r="Q8" s="10">
        <f>Calculations!S29+'Inflation Reduction Act'!M53</f>
        <v>13856440.77730106</v>
      </c>
      <c r="R8" s="10">
        <f>Calculations!T29+'Inflation Reduction Act'!N53</f>
        <v>14542076.392455274</v>
      </c>
      <c r="S8" s="10">
        <f>Calculations!U29+'Inflation Reduction Act'!O53</f>
        <v>15231391.304622358</v>
      </c>
      <c r="T8" s="10">
        <f>Calculations!V29+'Inflation Reduction Act'!P53</f>
        <v>15976628.204241883</v>
      </c>
      <c r="U8" s="10">
        <f>Calculations!W29+'Inflation Reduction Act'!Q53</f>
        <v>16717822.064113982</v>
      </c>
      <c r="V8" s="10">
        <f>Calculations!X29+'Inflation Reduction Act'!R53</f>
        <v>17494974.491459563</v>
      </c>
      <c r="W8" s="10">
        <f>Calculations!Y29+'Inflation Reduction Act'!S53</f>
        <v>18334848.428074151</v>
      </c>
      <c r="X8" s="10">
        <f>Calculations!Z29+'Inflation Reduction Act'!T53</f>
        <v>19196765.24917024</v>
      </c>
      <c r="Y8" s="10">
        <f>Calculations!AA29+'Inflation Reduction Act'!U53</f>
        <v>20132632.314012788</v>
      </c>
      <c r="Z8" s="10">
        <f>Calculations!AB29+'Inflation Reduction Act'!V53</f>
        <v>21113687.404193316</v>
      </c>
      <c r="AA8" s="10">
        <f>Calculations!AC29+'Inflation Reduction Act'!W53</f>
        <v>22108643.784667693</v>
      </c>
      <c r="AB8" s="10">
        <f>Calculations!AD29+'Inflation Reduction Act'!X53</f>
        <v>23166872.148385007</v>
      </c>
      <c r="AC8" s="10">
        <f>Calculations!AE29+'Inflation Reduction Act'!Y53</f>
        <v>24259898.130899377</v>
      </c>
      <c r="AD8" s="10">
        <f>Calculations!AF29+'Inflation Reduction Act'!Z53</f>
        <v>25409064.421274185</v>
      </c>
      <c r="AE8" s="10">
        <f>Calculations!AG29+'Inflation Reduction Act'!AA53</f>
        <v>26614275.317412775</v>
      </c>
      <c r="AF8" s="10">
        <f>Calculations!AH29+'Inflation Reduction Act'!AB53</f>
        <v>27876463.354003076</v>
      </c>
      <c r="AG8" s="10">
        <f>Calculations!AI29+'Inflation Reduction Act'!AC53</f>
        <v>29166770.797458109</v>
      </c>
    </row>
    <row r="9" spans="1:33" x14ac:dyDescent="0.25">
      <c r="A9" t="s">
        <v>11</v>
      </c>
      <c r="B9" s="10">
        <f>Calculations!D30</f>
        <v>0</v>
      </c>
      <c r="C9" s="10">
        <f>Calculations!E30</f>
        <v>0</v>
      </c>
      <c r="D9" s="10">
        <f>Calculations!F30</f>
        <v>0</v>
      </c>
      <c r="E9" s="10">
        <f>Calculations!G30</f>
        <v>0</v>
      </c>
      <c r="F9" s="10">
        <f>Calculations!H30</f>
        <v>0</v>
      </c>
      <c r="G9" s="10">
        <f>Calculations!I30</f>
        <v>0</v>
      </c>
      <c r="H9" s="10">
        <f>Calculations!J30</f>
        <v>0</v>
      </c>
      <c r="I9" s="10">
        <f>Calculations!K30</f>
        <v>0</v>
      </c>
      <c r="J9" s="10">
        <f>Calculations!L30</f>
        <v>0</v>
      </c>
      <c r="K9" s="10">
        <f>Calculations!M30</f>
        <v>0</v>
      </c>
      <c r="L9" s="10">
        <f>Calculations!N30</f>
        <v>0</v>
      </c>
      <c r="M9" s="10">
        <f>Calculations!O30</f>
        <v>0</v>
      </c>
      <c r="N9" s="10">
        <f>Calculations!P30</f>
        <v>0</v>
      </c>
      <c r="O9" s="10">
        <f>Calculations!Q30</f>
        <v>0</v>
      </c>
      <c r="P9" s="10">
        <f>Calculations!R30</f>
        <v>0</v>
      </c>
      <c r="Q9" s="10">
        <f>Calculations!S30</f>
        <v>0</v>
      </c>
      <c r="R9" s="10">
        <f>Calculations!T30</f>
        <v>0</v>
      </c>
      <c r="S9" s="10">
        <f>Calculations!U30</f>
        <v>0</v>
      </c>
      <c r="T9" s="10">
        <f>Calculations!V30</f>
        <v>0</v>
      </c>
      <c r="U9" s="10">
        <f>Calculations!W30</f>
        <v>0</v>
      </c>
      <c r="V9" s="10">
        <f>Calculations!X30</f>
        <v>0</v>
      </c>
      <c r="W9" s="10">
        <f>Calculations!Y30</f>
        <v>0</v>
      </c>
      <c r="X9" s="10">
        <f>Calculations!Z30</f>
        <v>0</v>
      </c>
      <c r="Y9" s="10">
        <f>Calculations!AA30</f>
        <v>0</v>
      </c>
      <c r="Z9" s="10">
        <f>Calculations!AB30</f>
        <v>0</v>
      </c>
      <c r="AA9" s="10">
        <f>Calculations!AC30</f>
        <v>0</v>
      </c>
      <c r="AB9" s="10">
        <f>Calculations!AD30</f>
        <v>0</v>
      </c>
      <c r="AC9" s="10">
        <f>Calculations!AE30</f>
        <v>0</v>
      </c>
      <c r="AD9" s="10">
        <f>Calculations!AF30</f>
        <v>0</v>
      </c>
      <c r="AE9" s="10">
        <f>Calculations!AG30</f>
        <v>0</v>
      </c>
      <c r="AF9" s="10">
        <f>Calculations!AH30</f>
        <v>0</v>
      </c>
      <c r="AG9" s="10">
        <f>Calculations!AI30</f>
        <v>0</v>
      </c>
    </row>
    <row r="10" spans="1:33" x14ac:dyDescent="0.25">
      <c r="A10" t="s">
        <v>12</v>
      </c>
      <c r="B10" s="10">
        <f>Calculations!D31</f>
        <v>0</v>
      </c>
      <c r="C10" s="10">
        <f>Calculations!E31</f>
        <v>0</v>
      </c>
      <c r="D10" s="10">
        <f>Calculations!F31</f>
        <v>0</v>
      </c>
      <c r="E10" s="10">
        <f>Calculations!G31</f>
        <v>0</v>
      </c>
      <c r="F10" s="10">
        <f>Calculations!H31</f>
        <v>0</v>
      </c>
      <c r="G10" s="10">
        <f>Calculations!I31</f>
        <v>0</v>
      </c>
      <c r="H10" s="10">
        <f>Calculations!J31</f>
        <v>0</v>
      </c>
      <c r="I10" s="10">
        <f>Calculations!K31</f>
        <v>0</v>
      </c>
      <c r="J10" s="10">
        <f>Calculations!L31</f>
        <v>0</v>
      </c>
      <c r="K10" s="10">
        <f>Calculations!M31</f>
        <v>0</v>
      </c>
      <c r="L10" s="10">
        <f>Calculations!N31</f>
        <v>0</v>
      </c>
      <c r="M10" s="10">
        <f>Calculations!O31</f>
        <v>0</v>
      </c>
      <c r="N10" s="10">
        <f>Calculations!P31</f>
        <v>0</v>
      </c>
      <c r="O10" s="10">
        <f>Calculations!Q31</f>
        <v>0</v>
      </c>
      <c r="P10" s="10">
        <f>Calculations!R31</f>
        <v>0</v>
      </c>
      <c r="Q10" s="10">
        <f>Calculations!S31</f>
        <v>0</v>
      </c>
      <c r="R10" s="10">
        <f>Calculations!T31</f>
        <v>0</v>
      </c>
      <c r="S10" s="10">
        <f>Calculations!U31</f>
        <v>0</v>
      </c>
      <c r="T10" s="10">
        <f>Calculations!V31</f>
        <v>0</v>
      </c>
      <c r="U10" s="10">
        <f>Calculations!W31</f>
        <v>0</v>
      </c>
      <c r="V10" s="10">
        <f>Calculations!X31</f>
        <v>0</v>
      </c>
      <c r="W10" s="10">
        <f>Calculations!Y31</f>
        <v>0</v>
      </c>
      <c r="X10" s="10">
        <f>Calculations!Z31</f>
        <v>0</v>
      </c>
      <c r="Y10" s="10">
        <f>Calculations!AA31</f>
        <v>0</v>
      </c>
      <c r="Z10" s="10">
        <f>Calculations!AB31</f>
        <v>0</v>
      </c>
      <c r="AA10" s="10">
        <f>Calculations!AC31</f>
        <v>0</v>
      </c>
      <c r="AB10" s="10">
        <f>Calculations!AD31</f>
        <v>0</v>
      </c>
      <c r="AC10" s="10">
        <f>Calculations!AE31</f>
        <v>0</v>
      </c>
      <c r="AD10" s="10">
        <f>Calculations!AF31</f>
        <v>0</v>
      </c>
      <c r="AE10" s="10">
        <f>Calculations!AG31</f>
        <v>0</v>
      </c>
      <c r="AF10" s="10">
        <f>Calculations!AH31</f>
        <v>0</v>
      </c>
      <c r="AG10" s="10">
        <f>Calculations!AI31</f>
        <v>0</v>
      </c>
    </row>
    <row r="11" spans="1:33" x14ac:dyDescent="0.25">
      <c r="A11" t="s">
        <v>13</v>
      </c>
      <c r="B11" s="10">
        <f>Calculations!D32</f>
        <v>0</v>
      </c>
      <c r="C11" s="10">
        <f>Calculations!E32</f>
        <v>0</v>
      </c>
      <c r="D11" s="10">
        <f>Calculations!F32</f>
        <v>0</v>
      </c>
      <c r="E11" s="10">
        <f>Calculations!G32</f>
        <v>0</v>
      </c>
      <c r="F11" s="10">
        <f>Calculations!H32</f>
        <v>0</v>
      </c>
      <c r="G11" s="10">
        <f>Calculations!I32</f>
        <v>0</v>
      </c>
      <c r="H11" s="10">
        <f>Calculations!J32</f>
        <v>0</v>
      </c>
      <c r="I11" s="10">
        <f>Calculations!K32</f>
        <v>0</v>
      </c>
      <c r="J11" s="10">
        <f>Calculations!L32</f>
        <v>0</v>
      </c>
      <c r="K11" s="10">
        <f>Calculations!M32</f>
        <v>0</v>
      </c>
      <c r="L11" s="10">
        <f>Calculations!N32</f>
        <v>0</v>
      </c>
      <c r="M11" s="10">
        <f>Calculations!O32</f>
        <v>0</v>
      </c>
      <c r="N11" s="10">
        <f>Calculations!P32</f>
        <v>0</v>
      </c>
      <c r="O11" s="10">
        <f>Calculations!Q32</f>
        <v>0</v>
      </c>
      <c r="P11" s="10">
        <f>Calculations!R32</f>
        <v>0</v>
      </c>
      <c r="Q11" s="10">
        <f>Calculations!S32</f>
        <v>0</v>
      </c>
      <c r="R11" s="10">
        <f>Calculations!T32</f>
        <v>0</v>
      </c>
      <c r="S11" s="10">
        <f>Calculations!U32</f>
        <v>0</v>
      </c>
      <c r="T11" s="10">
        <f>Calculations!V32</f>
        <v>0</v>
      </c>
      <c r="U11" s="10">
        <f>Calculations!W32</f>
        <v>0</v>
      </c>
      <c r="V11" s="10">
        <f>Calculations!X32</f>
        <v>0</v>
      </c>
      <c r="W11" s="10">
        <f>Calculations!Y32</f>
        <v>0</v>
      </c>
      <c r="X11" s="10">
        <f>Calculations!Z32</f>
        <v>0</v>
      </c>
      <c r="Y11" s="10">
        <f>Calculations!AA32</f>
        <v>0</v>
      </c>
      <c r="Z11" s="10">
        <f>Calculations!AB32</f>
        <v>0</v>
      </c>
      <c r="AA11" s="10">
        <f>Calculations!AC32</f>
        <v>0</v>
      </c>
      <c r="AB11" s="10">
        <f>Calculations!AD32</f>
        <v>0</v>
      </c>
      <c r="AC11" s="10">
        <f>Calculations!AE32</f>
        <v>0</v>
      </c>
      <c r="AD11" s="10">
        <f>Calculations!AF32</f>
        <v>0</v>
      </c>
      <c r="AE11" s="10">
        <f>Calculations!AG32</f>
        <v>0</v>
      </c>
      <c r="AF11" s="10">
        <f>Calculations!AH32</f>
        <v>0</v>
      </c>
      <c r="AG11" s="10">
        <f>Calculations!AI32</f>
        <v>0</v>
      </c>
    </row>
    <row r="12" spans="1:33" x14ac:dyDescent="0.25">
      <c r="A12" t="s">
        <v>14</v>
      </c>
      <c r="B12" s="10">
        <f>Calculations!D33</f>
        <v>0</v>
      </c>
      <c r="C12" s="10">
        <f>Calculations!E33</f>
        <v>0</v>
      </c>
      <c r="D12" s="10">
        <f>Calculations!F33</f>
        <v>0</v>
      </c>
      <c r="E12" s="10">
        <f>Calculations!G33</f>
        <v>0</v>
      </c>
      <c r="F12" s="10">
        <f>Calculations!H33</f>
        <v>0</v>
      </c>
      <c r="G12" s="10">
        <f>Calculations!I33</f>
        <v>0</v>
      </c>
      <c r="H12" s="10">
        <f>Calculations!J33</f>
        <v>0</v>
      </c>
      <c r="I12" s="10">
        <f>Calculations!K33</f>
        <v>0</v>
      </c>
      <c r="J12" s="10">
        <f>Calculations!L33</f>
        <v>0</v>
      </c>
      <c r="K12" s="10">
        <f>Calculations!M33</f>
        <v>0</v>
      </c>
      <c r="L12" s="10">
        <f>Calculations!N33</f>
        <v>0</v>
      </c>
      <c r="M12" s="10">
        <f>Calculations!O33</f>
        <v>0</v>
      </c>
      <c r="N12" s="10">
        <f>Calculations!P33</f>
        <v>0</v>
      </c>
      <c r="O12" s="10">
        <f>Calculations!Q33</f>
        <v>0</v>
      </c>
      <c r="P12" s="10">
        <f>Calculations!R33</f>
        <v>0</v>
      </c>
      <c r="Q12" s="10">
        <f>Calculations!S33</f>
        <v>0</v>
      </c>
      <c r="R12" s="10">
        <f>Calculations!T33</f>
        <v>0</v>
      </c>
      <c r="S12" s="10">
        <f>Calculations!U33</f>
        <v>0</v>
      </c>
      <c r="T12" s="10">
        <f>Calculations!V33</f>
        <v>0</v>
      </c>
      <c r="U12" s="10">
        <f>Calculations!W33</f>
        <v>0</v>
      </c>
      <c r="V12" s="10">
        <f>Calculations!X33</f>
        <v>0</v>
      </c>
      <c r="W12" s="10">
        <f>Calculations!Y33</f>
        <v>0</v>
      </c>
      <c r="X12" s="10">
        <f>Calculations!Z33</f>
        <v>0</v>
      </c>
      <c r="Y12" s="10">
        <f>Calculations!AA33</f>
        <v>0</v>
      </c>
      <c r="Z12" s="10">
        <f>Calculations!AB33</f>
        <v>0</v>
      </c>
      <c r="AA12" s="10">
        <f>Calculations!AC33</f>
        <v>0</v>
      </c>
      <c r="AB12" s="10">
        <f>Calculations!AD33</f>
        <v>0</v>
      </c>
      <c r="AC12" s="10">
        <f>Calculations!AE33</f>
        <v>0</v>
      </c>
      <c r="AD12" s="10">
        <f>Calculations!AF33</f>
        <v>0</v>
      </c>
      <c r="AE12" s="10">
        <f>Calculations!AG33</f>
        <v>0</v>
      </c>
      <c r="AF12" s="10">
        <f>Calculations!AH33</f>
        <v>0</v>
      </c>
      <c r="AG12" s="10">
        <f>Calculations!AI33</f>
        <v>0</v>
      </c>
    </row>
    <row r="13" spans="1:33" x14ac:dyDescent="0.25">
      <c r="A13" t="s">
        <v>15</v>
      </c>
      <c r="B13" s="10">
        <f>Calculations!D34</f>
        <v>0</v>
      </c>
      <c r="C13" s="10">
        <f>Calculations!E34</f>
        <v>0</v>
      </c>
      <c r="D13" s="10">
        <f>Calculations!F34</f>
        <v>0</v>
      </c>
      <c r="E13" s="10">
        <f>Calculations!G34</f>
        <v>0</v>
      </c>
      <c r="F13" s="10">
        <f>Calculations!H34</f>
        <v>0</v>
      </c>
      <c r="G13" s="10">
        <f>Calculations!I34</f>
        <v>0</v>
      </c>
      <c r="H13" s="10">
        <f>Calculations!J34</f>
        <v>0</v>
      </c>
      <c r="I13" s="10">
        <f>Calculations!K34</f>
        <v>0</v>
      </c>
      <c r="J13" s="10">
        <f>Calculations!L34</f>
        <v>0</v>
      </c>
      <c r="K13" s="10">
        <f>Calculations!M34</f>
        <v>0</v>
      </c>
      <c r="L13" s="10">
        <f>Calculations!N34</f>
        <v>0</v>
      </c>
      <c r="M13" s="10">
        <f>Calculations!O34</f>
        <v>0</v>
      </c>
      <c r="N13" s="10">
        <f>Calculations!P34</f>
        <v>0</v>
      </c>
      <c r="O13" s="10">
        <f>Calculations!Q34</f>
        <v>0</v>
      </c>
      <c r="P13" s="10">
        <f>Calculations!R34</f>
        <v>0</v>
      </c>
      <c r="Q13" s="10">
        <f>Calculations!S34</f>
        <v>0</v>
      </c>
      <c r="R13" s="10">
        <f>Calculations!T34</f>
        <v>0</v>
      </c>
      <c r="S13" s="10">
        <f>Calculations!U34</f>
        <v>0</v>
      </c>
      <c r="T13" s="10">
        <f>Calculations!V34</f>
        <v>0</v>
      </c>
      <c r="U13" s="10">
        <f>Calculations!W34</f>
        <v>0</v>
      </c>
      <c r="V13" s="10">
        <f>Calculations!X34</f>
        <v>0</v>
      </c>
      <c r="W13" s="10">
        <f>Calculations!Y34</f>
        <v>0</v>
      </c>
      <c r="X13" s="10">
        <f>Calculations!Z34</f>
        <v>0</v>
      </c>
      <c r="Y13" s="10">
        <f>Calculations!AA34</f>
        <v>0</v>
      </c>
      <c r="Z13" s="10">
        <f>Calculations!AB34</f>
        <v>0</v>
      </c>
      <c r="AA13" s="10">
        <f>Calculations!AC34</f>
        <v>0</v>
      </c>
      <c r="AB13" s="10">
        <f>Calculations!AD34</f>
        <v>0</v>
      </c>
      <c r="AC13" s="10">
        <f>Calculations!AE34</f>
        <v>0</v>
      </c>
      <c r="AD13" s="10">
        <f>Calculations!AF34</f>
        <v>0</v>
      </c>
      <c r="AE13" s="10">
        <f>Calculations!AG34</f>
        <v>0</v>
      </c>
      <c r="AF13" s="10">
        <f>Calculations!AH34</f>
        <v>0</v>
      </c>
      <c r="AG13" s="10">
        <f>Calculations!AI34</f>
        <v>0</v>
      </c>
    </row>
    <row r="14" spans="1:33" x14ac:dyDescent="0.25">
      <c r="A14" t="s">
        <v>59</v>
      </c>
      <c r="B14" s="10">
        <f>Calculations!D35</f>
        <v>0</v>
      </c>
      <c r="C14" s="10">
        <f>Calculations!E35</f>
        <v>0</v>
      </c>
      <c r="D14" s="10">
        <f>Calculations!F35</f>
        <v>0</v>
      </c>
      <c r="E14" s="10">
        <f>Calculations!G35</f>
        <v>0</v>
      </c>
      <c r="F14" s="10">
        <f>Calculations!H35</f>
        <v>0</v>
      </c>
      <c r="G14" s="10">
        <f>Calculations!I35</f>
        <v>0</v>
      </c>
      <c r="H14" s="10">
        <f>Calculations!J35</f>
        <v>0</v>
      </c>
      <c r="I14" s="10">
        <f>Calculations!K35</f>
        <v>0</v>
      </c>
      <c r="J14" s="10">
        <f>Calculations!L35</f>
        <v>0</v>
      </c>
      <c r="K14" s="10">
        <f>Calculations!M35</f>
        <v>0</v>
      </c>
      <c r="L14" s="10">
        <f>Calculations!N35</f>
        <v>0</v>
      </c>
      <c r="M14" s="10">
        <f>Calculations!O35</f>
        <v>0</v>
      </c>
      <c r="N14" s="10">
        <f>Calculations!P35</f>
        <v>0</v>
      </c>
      <c r="O14" s="10">
        <f>Calculations!Q35</f>
        <v>0</v>
      </c>
      <c r="P14" s="10">
        <f>Calculations!R35</f>
        <v>0</v>
      </c>
      <c r="Q14" s="10">
        <f>Calculations!S35</f>
        <v>0</v>
      </c>
      <c r="R14" s="10">
        <f>Calculations!T35</f>
        <v>0</v>
      </c>
      <c r="S14" s="10">
        <f>Calculations!U35</f>
        <v>0</v>
      </c>
      <c r="T14" s="10">
        <f>Calculations!V35</f>
        <v>0</v>
      </c>
      <c r="U14" s="10">
        <f>Calculations!W35</f>
        <v>0</v>
      </c>
      <c r="V14" s="10">
        <f>Calculations!X35</f>
        <v>0</v>
      </c>
      <c r="W14" s="10">
        <f>Calculations!Y35</f>
        <v>0</v>
      </c>
      <c r="X14" s="10">
        <f>Calculations!Z35</f>
        <v>0</v>
      </c>
      <c r="Y14" s="10">
        <f>Calculations!AA35</f>
        <v>0</v>
      </c>
      <c r="Z14" s="10">
        <f>Calculations!AB35</f>
        <v>0</v>
      </c>
      <c r="AA14" s="10">
        <f>Calculations!AC35</f>
        <v>0</v>
      </c>
      <c r="AB14" s="10">
        <f>Calculations!AD35</f>
        <v>0</v>
      </c>
      <c r="AC14" s="10">
        <f>Calculations!AE35</f>
        <v>0</v>
      </c>
      <c r="AD14" s="10">
        <f>Calculations!AF35</f>
        <v>0</v>
      </c>
      <c r="AE14" s="10">
        <f>Calculations!AG35</f>
        <v>0</v>
      </c>
      <c r="AF14" s="10">
        <f>Calculations!AH35</f>
        <v>0</v>
      </c>
      <c r="AG14" s="10">
        <f>Calculations!AI35</f>
        <v>0</v>
      </c>
    </row>
    <row r="15" spans="1:33" x14ac:dyDescent="0.25">
      <c r="A15" t="s">
        <v>62</v>
      </c>
      <c r="B15" s="10">
        <f>Calculations!D36</f>
        <v>0</v>
      </c>
      <c r="C15" s="10">
        <f>Calculations!E36</f>
        <v>0</v>
      </c>
      <c r="D15" s="10">
        <f>Calculations!F36</f>
        <v>0</v>
      </c>
      <c r="E15" s="10">
        <f>Calculations!G36</f>
        <v>0</v>
      </c>
      <c r="F15" s="10">
        <f>Calculations!H36</f>
        <v>0</v>
      </c>
      <c r="G15" s="10">
        <f>Calculations!I36</f>
        <v>0</v>
      </c>
      <c r="H15" s="10">
        <f>Calculations!J36</f>
        <v>0</v>
      </c>
      <c r="I15" s="10">
        <f>Calculations!K36</f>
        <v>0</v>
      </c>
      <c r="J15" s="10">
        <f>Calculations!L36</f>
        <v>0</v>
      </c>
      <c r="K15" s="10">
        <f>Calculations!M36</f>
        <v>0</v>
      </c>
      <c r="L15" s="10">
        <f>Calculations!N36</f>
        <v>0</v>
      </c>
      <c r="M15" s="10">
        <f>Calculations!O36</f>
        <v>0</v>
      </c>
      <c r="N15" s="10">
        <f>Calculations!P36</f>
        <v>0</v>
      </c>
      <c r="O15" s="10">
        <f>Calculations!Q36</f>
        <v>0</v>
      </c>
      <c r="P15" s="10">
        <f>Calculations!R36</f>
        <v>0</v>
      </c>
      <c r="Q15" s="10">
        <f>Calculations!S36</f>
        <v>0</v>
      </c>
      <c r="R15" s="10">
        <f>Calculations!T36</f>
        <v>0</v>
      </c>
      <c r="S15" s="10">
        <f>Calculations!U36</f>
        <v>0</v>
      </c>
      <c r="T15" s="10">
        <f>Calculations!V36</f>
        <v>0</v>
      </c>
      <c r="U15" s="10">
        <f>Calculations!W36</f>
        <v>0</v>
      </c>
      <c r="V15" s="10">
        <f>Calculations!X36</f>
        <v>0</v>
      </c>
      <c r="W15" s="10">
        <f>Calculations!Y36</f>
        <v>0</v>
      </c>
      <c r="X15" s="10">
        <f>Calculations!Z36</f>
        <v>0</v>
      </c>
      <c r="Y15" s="10">
        <f>Calculations!AA36</f>
        <v>0</v>
      </c>
      <c r="Z15" s="10">
        <f>Calculations!AB36</f>
        <v>0</v>
      </c>
      <c r="AA15" s="10">
        <f>Calculations!AC36</f>
        <v>0</v>
      </c>
      <c r="AB15" s="10">
        <f>Calculations!AD36</f>
        <v>0</v>
      </c>
      <c r="AC15" s="10">
        <f>Calculations!AE36</f>
        <v>0</v>
      </c>
      <c r="AD15" s="10">
        <f>Calculations!AF36</f>
        <v>0</v>
      </c>
      <c r="AE15" s="10">
        <f>Calculations!AG36</f>
        <v>0</v>
      </c>
      <c r="AF15" s="10">
        <f>Calculations!AH36</f>
        <v>0</v>
      </c>
      <c r="AG15" s="10">
        <f>Calculations!AI36</f>
        <v>0</v>
      </c>
    </row>
    <row r="16" spans="1:33" x14ac:dyDescent="0.25">
      <c r="A16" t="s">
        <v>160</v>
      </c>
      <c r="B16" s="10">
        <f>Calculations!D37</f>
        <v>0</v>
      </c>
      <c r="C16" s="10">
        <f>Calculations!E37</f>
        <v>0</v>
      </c>
      <c r="D16" s="10">
        <f>Calculations!F37</f>
        <v>0</v>
      </c>
      <c r="E16" s="10">
        <f>Calculations!G37</f>
        <v>0</v>
      </c>
      <c r="F16" s="10">
        <f>Calculations!H37</f>
        <v>0</v>
      </c>
      <c r="G16" s="10">
        <f>Calculations!I37</f>
        <v>0</v>
      </c>
      <c r="H16" s="10">
        <f>Calculations!J37</f>
        <v>0</v>
      </c>
      <c r="I16" s="10">
        <f>Calculations!K37</f>
        <v>0</v>
      </c>
      <c r="J16" s="10">
        <f>Calculations!L37</f>
        <v>0</v>
      </c>
      <c r="K16" s="10">
        <f>Calculations!M37</f>
        <v>0</v>
      </c>
      <c r="L16" s="10">
        <f>Calculations!N37</f>
        <v>0</v>
      </c>
      <c r="M16" s="10">
        <f>Calculations!O37</f>
        <v>0</v>
      </c>
      <c r="N16" s="10">
        <f>Calculations!P37</f>
        <v>0</v>
      </c>
      <c r="O16" s="10">
        <f>Calculations!Q37</f>
        <v>0</v>
      </c>
      <c r="P16" s="10">
        <f>Calculations!R37</f>
        <v>0</v>
      </c>
      <c r="Q16" s="10">
        <f>Calculations!S37</f>
        <v>0</v>
      </c>
      <c r="R16" s="10">
        <f>Calculations!T37</f>
        <v>0</v>
      </c>
      <c r="S16" s="10">
        <f>Calculations!U37</f>
        <v>0</v>
      </c>
      <c r="T16" s="10">
        <f>Calculations!V37</f>
        <v>0</v>
      </c>
      <c r="U16" s="10">
        <f>Calculations!W37</f>
        <v>0</v>
      </c>
      <c r="V16" s="10">
        <f>Calculations!X37</f>
        <v>0</v>
      </c>
      <c r="W16" s="10">
        <f>Calculations!Y37</f>
        <v>0</v>
      </c>
      <c r="X16" s="10">
        <f>Calculations!Z37</f>
        <v>0</v>
      </c>
      <c r="Y16" s="10">
        <f>Calculations!AA37</f>
        <v>0</v>
      </c>
      <c r="Z16" s="10">
        <f>Calculations!AB37</f>
        <v>0</v>
      </c>
      <c r="AA16" s="10">
        <f>Calculations!AC37</f>
        <v>0</v>
      </c>
      <c r="AB16" s="10">
        <f>Calculations!AD37</f>
        <v>0</v>
      </c>
      <c r="AC16" s="10">
        <f>Calculations!AE37</f>
        <v>0</v>
      </c>
      <c r="AD16" s="10">
        <f>Calculations!AF37</f>
        <v>0</v>
      </c>
      <c r="AE16" s="10">
        <f>Calculations!AG37</f>
        <v>0</v>
      </c>
      <c r="AF16" s="10">
        <f>Calculations!AH37</f>
        <v>0</v>
      </c>
      <c r="AG16" s="10">
        <f>Calculations!AI37</f>
        <v>0</v>
      </c>
    </row>
    <row r="17" spans="1:33" x14ac:dyDescent="0.25">
      <c r="A17" t="s">
        <v>161</v>
      </c>
      <c r="B17" s="10">
        <f>Calculations!D38</f>
        <v>0</v>
      </c>
      <c r="C17" s="10">
        <f>Calculations!E38</f>
        <v>0</v>
      </c>
      <c r="D17" s="10">
        <f>Calculations!F38</f>
        <v>0</v>
      </c>
      <c r="E17" s="10">
        <f>Calculations!G38</f>
        <v>0</v>
      </c>
      <c r="F17" s="10">
        <f>Calculations!H38</f>
        <v>0</v>
      </c>
      <c r="G17" s="10">
        <f>Calculations!I38</f>
        <v>0</v>
      </c>
      <c r="H17" s="10">
        <f>Calculations!J38</f>
        <v>0</v>
      </c>
      <c r="I17" s="10">
        <f>Calculations!K38</f>
        <v>0</v>
      </c>
      <c r="J17" s="10">
        <f>Calculations!L38</f>
        <v>0</v>
      </c>
      <c r="K17" s="10">
        <f>Calculations!M38</f>
        <v>0</v>
      </c>
      <c r="L17" s="10">
        <f>Calculations!N38</f>
        <v>0</v>
      </c>
      <c r="M17" s="10">
        <f>Calculations!O38</f>
        <v>0</v>
      </c>
      <c r="N17" s="10">
        <f>Calculations!P38</f>
        <v>0</v>
      </c>
      <c r="O17" s="10">
        <f>Calculations!Q38</f>
        <v>0</v>
      </c>
      <c r="P17" s="10">
        <f>Calculations!R38</f>
        <v>0</v>
      </c>
      <c r="Q17" s="10">
        <f>Calculations!S38</f>
        <v>0</v>
      </c>
      <c r="R17" s="10">
        <f>Calculations!T38</f>
        <v>0</v>
      </c>
      <c r="S17" s="10">
        <f>Calculations!U38</f>
        <v>0</v>
      </c>
      <c r="T17" s="10">
        <f>Calculations!V38</f>
        <v>0</v>
      </c>
      <c r="U17" s="10">
        <f>Calculations!W38</f>
        <v>0</v>
      </c>
      <c r="V17" s="10">
        <f>Calculations!X38</f>
        <v>0</v>
      </c>
      <c r="W17" s="10">
        <f>Calculations!Y38</f>
        <v>0</v>
      </c>
      <c r="X17" s="10">
        <f>Calculations!Z38</f>
        <v>0</v>
      </c>
      <c r="Y17" s="10">
        <f>Calculations!AA38</f>
        <v>0</v>
      </c>
      <c r="Z17" s="10">
        <f>Calculations!AB38</f>
        <v>0</v>
      </c>
      <c r="AA17" s="10">
        <f>Calculations!AC38</f>
        <v>0</v>
      </c>
      <c r="AB17" s="10">
        <f>Calculations!AD38</f>
        <v>0</v>
      </c>
      <c r="AC17" s="10">
        <f>Calculations!AE38</f>
        <v>0</v>
      </c>
      <c r="AD17" s="10">
        <f>Calculations!AF38</f>
        <v>0</v>
      </c>
      <c r="AE17" s="10">
        <f>Calculations!AG38</f>
        <v>0</v>
      </c>
      <c r="AF17" s="10">
        <f>Calculations!AH38</f>
        <v>0</v>
      </c>
      <c r="AG17" s="10">
        <f>Calculations!AI38</f>
        <v>0</v>
      </c>
    </row>
    <row r="18" spans="1:33" x14ac:dyDescent="0.25">
      <c r="A18" t="s">
        <v>162</v>
      </c>
      <c r="B18" s="10">
        <f>Calculations!D39</f>
        <v>0</v>
      </c>
      <c r="C18" s="10">
        <f>Calculations!E39</f>
        <v>0</v>
      </c>
      <c r="D18" s="10">
        <f>Calculations!F39</f>
        <v>0</v>
      </c>
      <c r="E18" s="10">
        <f>Calculations!G39</f>
        <v>0</v>
      </c>
      <c r="F18" s="10">
        <f>Calculations!H39</f>
        <v>0</v>
      </c>
      <c r="G18" s="10">
        <f>Calculations!I39</f>
        <v>0</v>
      </c>
      <c r="H18" s="10">
        <f>Calculations!J39</f>
        <v>0</v>
      </c>
      <c r="I18" s="10">
        <f>Calculations!K39</f>
        <v>0</v>
      </c>
      <c r="J18" s="10">
        <f>Calculations!L39</f>
        <v>0</v>
      </c>
      <c r="K18" s="10">
        <f>Calculations!M39</f>
        <v>0</v>
      </c>
      <c r="L18" s="10">
        <f>Calculations!N39</f>
        <v>0</v>
      </c>
      <c r="M18" s="10">
        <f>Calculations!O39</f>
        <v>0</v>
      </c>
      <c r="N18" s="10">
        <f>Calculations!P39</f>
        <v>0</v>
      </c>
      <c r="O18" s="10">
        <f>Calculations!Q39</f>
        <v>0</v>
      </c>
      <c r="P18" s="10">
        <f>Calculations!R39</f>
        <v>0</v>
      </c>
      <c r="Q18" s="10">
        <f>Calculations!S39</f>
        <v>0</v>
      </c>
      <c r="R18" s="10">
        <f>Calculations!T39</f>
        <v>0</v>
      </c>
      <c r="S18" s="10">
        <f>Calculations!U39</f>
        <v>0</v>
      </c>
      <c r="T18" s="10">
        <f>Calculations!V39</f>
        <v>0</v>
      </c>
      <c r="U18" s="10">
        <f>Calculations!W39</f>
        <v>0</v>
      </c>
      <c r="V18" s="10">
        <f>Calculations!X39</f>
        <v>0</v>
      </c>
      <c r="W18" s="10">
        <f>Calculations!Y39</f>
        <v>0</v>
      </c>
      <c r="X18" s="10">
        <f>Calculations!Z39</f>
        <v>0</v>
      </c>
      <c r="Y18" s="10">
        <f>Calculations!AA39</f>
        <v>0</v>
      </c>
      <c r="Z18" s="10">
        <f>Calculations!AB39</f>
        <v>0</v>
      </c>
      <c r="AA18" s="10">
        <f>Calculations!AC39</f>
        <v>0</v>
      </c>
      <c r="AB18" s="10">
        <f>Calculations!AD39</f>
        <v>0</v>
      </c>
      <c r="AC18" s="10">
        <f>Calculations!AE39</f>
        <v>0</v>
      </c>
      <c r="AD18" s="10">
        <f>Calculations!AF39</f>
        <v>0</v>
      </c>
      <c r="AE18" s="10">
        <f>Calculations!AG39</f>
        <v>0</v>
      </c>
      <c r="AF18" s="10">
        <f>Calculations!AH39</f>
        <v>0</v>
      </c>
      <c r="AG18" s="10">
        <f>Calculations!AI39</f>
        <v>0</v>
      </c>
    </row>
    <row r="19" spans="1:33" x14ac:dyDescent="0.25">
      <c r="A19" s="53" t="s">
        <v>942</v>
      </c>
      <c r="B19" s="52">
        <v>0</v>
      </c>
      <c r="C19" s="52">
        <v>0</v>
      </c>
      <c r="D19" s="52">
        <v>0</v>
      </c>
      <c r="E19" s="52">
        <v>0</v>
      </c>
      <c r="F19" s="52">
        <v>0</v>
      </c>
      <c r="G19" s="52">
        <v>0</v>
      </c>
      <c r="H19" s="52">
        <v>0</v>
      </c>
      <c r="I19" s="52">
        <v>0</v>
      </c>
      <c r="J19" s="52">
        <v>0</v>
      </c>
      <c r="K19" s="52">
        <v>0</v>
      </c>
      <c r="L19" s="52">
        <v>0</v>
      </c>
      <c r="M19" s="52">
        <v>0</v>
      </c>
      <c r="N19" s="52">
        <v>0</v>
      </c>
      <c r="O19" s="52">
        <v>0</v>
      </c>
      <c r="P19" s="52">
        <v>0</v>
      </c>
      <c r="Q19" s="52">
        <v>0</v>
      </c>
      <c r="R19" s="52">
        <v>0</v>
      </c>
      <c r="S19" s="52">
        <v>0</v>
      </c>
      <c r="T19" s="52">
        <v>0</v>
      </c>
      <c r="U19" s="52">
        <v>0</v>
      </c>
      <c r="V19" s="52">
        <v>0</v>
      </c>
      <c r="W19" s="52">
        <v>0</v>
      </c>
      <c r="X19" s="52">
        <v>0</v>
      </c>
      <c r="Y19" s="52">
        <v>0</v>
      </c>
      <c r="Z19" s="52">
        <v>0</v>
      </c>
      <c r="AA19" s="52">
        <v>0</v>
      </c>
      <c r="AB19" s="52">
        <v>0</v>
      </c>
      <c r="AC19" s="52">
        <v>0</v>
      </c>
      <c r="AD19" s="52">
        <v>0</v>
      </c>
      <c r="AE19" s="52">
        <v>0</v>
      </c>
      <c r="AF19" s="52">
        <v>0</v>
      </c>
      <c r="AG19" s="52">
        <v>0</v>
      </c>
    </row>
    <row r="20" spans="1:33" x14ac:dyDescent="0.25">
      <c r="A20" s="53" t="s">
        <v>943</v>
      </c>
      <c r="B20" s="52">
        <v>0</v>
      </c>
      <c r="C20" s="52">
        <v>0</v>
      </c>
      <c r="D20" s="52">
        <v>0</v>
      </c>
      <c r="E20" s="52">
        <v>0</v>
      </c>
      <c r="F20" s="52">
        <v>0</v>
      </c>
      <c r="G20" s="52">
        <v>0</v>
      </c>
      <c r="H20" s="52">
        <v>0</v>
      </c>
      <c r="I20" s="52">
        <v>0</v>
      </c>
      <c r="J20" s="52">
        <v>0</v>
      </c>
      <c r="K20" s="52">
        <v>0</v>
      </c>
      <c r="L20" s="52">
        <v>0</v>
      </c>
      <c r="M20" s="52">
        <v>0</v>
      </c>
      <c r="N20" s="52">
        <v>0</v>
      </c>
      <c r="O20" s="52">
        <v>0</v>
      </c>
      <c r="P20" s="52">
        <v>0</v>
      </c>
      <c r="Q20" s="52">
        <v>0</v>
      </c>
      <c r="R20" s="52">
        <v>0</v>
      </c>
      <c r="S20" s="52">
        <v>0</v>
      </c>
      <c r="T20" s="52">
        <v>0</v>
      </c>
      <c r="U20" s="52">
        <v>0</v>
      </c>
      <c r="V20" s="52">
        <v>0</v>
      </c>
      <c r="W20" s="52">
        <v>0</v>
      </c>
      <c r="X20" s="52">
        <v>0</v>
      </c>
      <c r="Y20" s="52">
        <v>0</v>
      </c>
      <c r="Z20" s="52">
        <v>0</v>
      </c>
      <c r="AA20" s="52">
        <v>0</v>
      </c>
      <c r="AB20" s="52">
        <v>0</v>
      </c>
      <c r="AC20" s="52">
        <v>0</v>
      </c>
      <c r="AD20" s="52">
        <v>0</v>
      </c>
      <c r="AE20" s="52">
        <v>0</v>
      </c>
      <c r="AF20" s="52">
        <v>0</v>
      </c>
      <c r="AG20" s="52">
        <v>0</v>
      </c>
    </row>
    <row r="21" spans="1:33" x14ac:dyDescent="0.25">
      <c r="A21" s="53" t="s">
        <v>944</v>
      </c>
      <c r="B21" s="52">
        <v>0</v>
      </c>
      <c r="C21" s="52">
        <v>0</v>
      </c>
      <c r="D21" s="52">
        <v>0</v>
      </c>
      <c r="E21" s="52">
        <v>0</v>
      </c>
      <c r="F21" s="52">
        <v>0</v>
      </c>
      <c r="G21" s="52">
        <v>0</v>
      </c>
      <c r="H21" s="52">
        <v>0</v>
      </c>
      <c r="I21" s="52">
        <v>0</v>
      </c>
      <c r="J21" s="52">
        <v>0</v>
      </c>
      <c r="K21" s="52">
        <v>0</v>
      </c>
      <c r="L21" s="52">
        <v>0</v>
      </c>
      <c r="M21" s="52">
        <v>0</v>
      </c>
      <c r="N21" s="52">
        <v>0</v>
      </c>
      <c r="O21" s="52">
        <v>0</v>
      </c>
      <c r="P21" s="52">
        <v>0</v>
      </c>
      <c r="Q21" s="52">
        <v>0</v>
      </c>
      <c r="R21" s="52">
        <v>0</v>
      </c>
      <c r="S21" s="52">
        <v>0</v>
      </c>
      <c r="T21" s="52">
        <v>0</v>
      </c>
      <c r="U21" s="52">
        <v>0</v>
      </c>
      <c r="V21" s="52">
        <v>0</v>
      </c>
      <c r="W21" s="52">
        <v>0</v>
      </c>
      <c r="X21" s="52">
        <v>0</v>
      </c>
      <c r="Y21" s="52">
        <v>0</v>
      </c>
      <c r="Z21" s="52">
        <v>0</v>
      </c>
      <c r="AA21" s="52">
        <v>0</v>
      </c>
      <c r="AB21" s="52">
        <v>0</v>
      </c>
      <c r="AC21" s="52">
        <v>0</v>
      </c>
      <c r="AD21" s="52">
        <v>0</v>
      </c>
      <c r="AE21" s="52">
        <v>0</v>
      </c>
      <c r="AF21" s="52">
        <v>0</v>
      </c>
      <c r="AG21" s="52">
        <v>0</v>
      </c>
    </row>
    <row r="22" spans="1:33" x14ac:dyDescent="0.25">
      <c r="A22" s="53" t="s">
        <v>945</v>
      </c>
      <c r="B22" s="52">
        <v>0</v>
      </c>
      <c r="C22" s="52">
        <v>0</v>
      </c>
      <c r="D22" s="52">
        <v>0</v>
      </c>
      <c r="E22" s="52">
        <v>0</v>
      </c>
      <c r="F22" s="52">
        <v>0</v>
      </c>
      <c r="G22" s="52">
        <v>0</v>
      </c>
      <c r="H22" s="52">
        <v>0</v>
      </c>
      <c r="I22" s="52">
        <v>0</v>
      </c>
      <c r="J22" s="52">
        <v>0</v>
      </c>
      <c r="K22" s="52">
        <v>0</v>
      </c>
      <c r="L22" s="52">
        <v>0</v>
      </c>
      <c r="M22" s="52">
        <v>0</v>
      </c>
      <c r="N22" s="52">
        <v>0</v>
      </c>
      <c r="O22" s="52">
        <v>0</v>
      </c>
      <c r="P22" s="52">
        <v>0</v>
      </c>
      <c r="Q22" s="52">
        <v>0</v>
      </c>
      <c r="R22" s="52">
        <v>0</v>
      </c>
      <c r="S22" s="52">
        <v>0</v>
      </c>
      <c r="T22" s="52">
        <v>0</v>
      </c>
      <c r="U22" s="52">
        <v>0</v>
      </c>
      <c r="V22" s="52">
        <v>0</v>
      </c>
      <c r="W22" s="52">
        <v>0</v>
      </c>
      <c r="X22" s="52">
        <v>0</v>
      </c>
      <c r="Y22" s="52">
        <v>0</v>
      </c>
      <c r="Z22" s="52">
        <v>0</v>
      </c>
      <c r="AA22" s="52">
        <v>0</v>
      </c>
      <c r="AB22" s="52">
        <v>0</v>
      </c>
      <c r="AC22" s="52">
        <v>0</v>
      </c>
      <c r="AD22" s="52">
        <v>0</v>
      </c>
      <c r="AE22" s="52">
        <v>0</v>
      </c>
      <c r="AF22" s="52">
        <v>0</v>
      </c>
      <c r="AG22" s="52">
        <v>0</v>
      </c>
    </row>
    <row r="23" spans="1:33" x14ac:dyDescent="0.25">
      <c r="A23" s="53" t="s">
        <v>946</v>
      </c>
      <c r="B23" s="52">
        <v>0</v>
      </c>
      <c r="C23" s="52">
        <v>0</v>
      </c>
      <c r="D23" s="52">
        <v>0</v>
      </c>
      <c r="E23" s="52">
        <v>0</v>
      </c>
      <c r="F23" s="52">
        <v>0</v>
      </c>
      <c r="G23" s="52">
        <v>0</v>
      </c>
      <c r="H23" s="52">
        <v>0</v>
      </c>
      <c r="I23" s="52">
        <v>0</v>
      </c>
      <c r="J23" s="52">
        <v>0</v>
      </c>
      <c r="K23" s="52">
        <v>0</v>
      </c>
      <c r="L23" s="52">
        <v>0</v>
      </c>
      <c r="M23" s="52">
        <v>0</v>
      </c>
      <c r="N23" s="52">
        <v>0</v>
      </c>
      <c r="O23" s="52">
        <v>0</v>
      </c>
      <c r="P23" s="52">
        <v>0</v>
      </c>
      <c r="Q23" s="52">
        <v>0</v>
      </c>
      <c r="R23" s="52">
        <v>0</v>
      </c>
      <c r="S23" s="52">
        <v>0</v>
      </c>
      <c r="T23" s="52">
        <v>0</v>
      </c>
      <c r="U23" s="52">
        <v>0</v>
      </c>
      <c r="V23" s="52">
        <v>0</v>
      </c>
      <c r="W23" s="52">
        <v>0</v>
      </c>
      <c r="X23" s="52">
        <v>0</v>
      </c>
      <c r="Y23" s="52">
        <v>0</v>
      </c>
      <c r="Z23" s="52">
        <v>0</v>
      </c>
      <c r="AA23" s="52">
        <v>0</v>
      </c>
      <c r="AB23" s="52">
        <v>0</v>
      </c>
      <c r="AC23" s="52">
        <v>0</v>
      </c>
      <c r="AD23" s="52">
        <v>0</v>
      </c>
      <c r="AE23" s="52">
        <v>0</v>
      </c>
      <c r="AF23" s="52">
        <v>0</v>
      </c>
      <c r="AG23" s="52">
        <v>0</v>
      </c>
    </row>
    <row r="24" spans="1:33" x14ac:dyDescent="0.25">
      <c r="A24" s="54" t="s">
        <v>947</v>
      </c>
      <c r="B24" s="52">
        <v>0</v>
      </c>
      <c r="C24" s="52">
        <v>0</v>
      </c>
      <c r="D24" s="52">
        <v>0</v>
      </c>
      <c r="E24" s="52">
        <v>0</v>
      </c>
      <c r="F24" s="52">
        <v>0</v>
      </c>
      <c r="G24" s="52">
        <v>0</v>
      </c>
      <c r="H24" s="52">
        <v>0</v>
      </c>
      <c r="I24" s="52">
        <v>0</v>
      </c>
      <c r="J24" s="52">
        <v>0</v>
      </c>
      <c r="K24" s="52">
        <v>0</v>
      </c>
      <c r="L24" s="52">
        <v>0</v>
      </c>
      <c r="M24" s="52">
        <v>0</v>
      </c>
      <c r="N24" s="52">
        <v>0</v>
      </c>
      <c r="O24" s="52">
        <v>0</v>
      </c>
      <c r="P24" s="52">
        <v>0</v>
      </c>
      <c r="Q24" s="52">
        <v>0</v>
      </c>
      <c r="R24" s="52">
        <v>0</v>
      </c>
      <c r="S24" s="52">
        <v>0</v>
      </c>
      <c r="T24" s="52">
        <v>0</v>
      </c>
      <c r="U24" s="52">
        <v>0</v>
      </c>
      <c r="V24" s="52">
        <v>0</v>
      </c>
      <c r="W24" s="52">
        <v>0</v>
      </c>
      <c r="X24" s="52">
        <v>0</v>
      </c>
      <c r="Y24" s="52">
        <v>0</v>
      </c>
      <c r="Z24" s="52">
        <v>0</v>
      </c>
      <c r="AA24" s="52">
        <v>0</v>
      </c>
      <c r="AB24" s="52">
        <v>0</v>
      </c>
      <c r="AC24" s="52">
        <v>0</v>
      </c>
      <c r="AD24" s="52">
        <v>0</v>
      </c>
      <c r="AE24" s="52">
        <v>0</v>
      </c>
      <c r="AF24" s="52">
        <v>0</v>
      </c>
      <c r="AG24" s="52">
        <v>0</v>
      </c>
    </row>
    <row r="25" spans="1:33" x14ac:dyDescent="0.25">
      <c r="A25" s="54" t="s">
        <v>948</v>
      </c>
      <c r="B25" s="52">
        <v>0</v>
      </c>
      <c r="C25" s="52">
        <v>0</v>
      </c>
      <c r="D25" s="52">
        <v>0</v>
      </c>
      <c r="E25" s="52">
        <v>0</v>
      </c>
      <c r="F25" s="52">
        <v>0</v>
      </c>
      <c r="G25" s="52">
        <v>0</v>
      </c>
      <c r="H25" s="52">
        <v>0</v>
      </c>
      <c r="I25" s="52">
        <v>0</v>
      </c>
      <c r="J25" s="52">
        <v>0</v>
      </c>
      <c r="K25" s="52">
        <v>0</v>
      </c>
      <c r="L25" s="52">
        <v>0</v>
      </c>
      <c r="M25" s="52">
        <v>0</v>
      </c>
      <c r="N25" s="52">
        <v>0</v>
      </c>
      <c r="O25" s="52">
        <v>0</v>
      </c>
      <c r="P25" s="52">
        <v>0</v>
      </c>
      <c r="Q25" s="52">
        <v>0</v>
      </c>
      <c r="R25" s="52">
        <v>0</v>
      </c>
      <c r="S25" s="52">
        <v>0</v>
      </c>
      <c r="T25" s="52">
        <v>0</v>
      </c>
      <c r="U25" s="52">
        <v>0</v>
      </c>
      <c r="V25" s="52">
        <v>0</v>
      </c>
      <c r="W25" s="52">
        <v>0</v>
      </c>
      <c r="X25" s="52">
        <v>0</v>
      </c>
      <c r="Y25" s="52">
        <v>0</v>
      </c>
      <c r="Z25" s="52">
        <v>0</v>
      </c>
      <c r="AA25" s="52">
        <v>0</v>
      </c>
      <c r="AB25" s="52">
        <v>0</v>
      </c>
      <c r="AC25" s="52">
        <v>0</v>
      </c>
      <c r="AD25" s="52">
        <v>0</v>
      </c>
      <c r="AE25" s="52">
        <v>0</v>
      </c>
      <c r="AF25" s="52">
        <v>0</v>
      </c>
      <c r="AG25" s="52">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G25"/>
  <sheetViews>
    <sheetView workbookViewId="0">
      <selection activeCell="B24" sqref="B24:AG25"/>
    </sheetView>
  </sheetViews>
  <sheetFormatPr defaultRowHeight="15" x14ac:dyDescent="0.25"/>
  <cols>
    <col min="1" max="1" width="23.42578125" customWidth="1"/>
    <col min="2" max="33" width="9.5703125" bestFit="1" customWidth="1"/>
  </cols>
  <sheetData>
    <row r="1" spans="1:33" x14ac:dyDescent="0.25">
      <c r="A1"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60</v>
      </c>
      <c r="B2" s="10">
        <f>Calculations!D103</f>
        <v>0</v>
      </c>
      <c r="C2" s="10">
        <f>Calculations!E103</f>
        <v>0</v>
      </c>
      <c r="D2" s="10">
        <f>Calculations!F103</f>
        <v>0</v>
      </c>
      <c r="E2" s="10">
        <f>Calculations!G103</f>
        <v>0</v>
      </c>
      <c r="F2" s="10">
        <f>Calculations!H103</f>
        <v>0</v>
      </c>
      <c r="G2" s="10">
        <f>Calculations!I103</f>
        <v>0</v>
      </c>
      <c r="H2" s="10">
        <f>Calculations!J103</f>
        <v>0</v>
      </c>
      <c r="I2" s="10">
        <f>Calculations!K103</f>
        <v>0</v>
      </c>
      <c r="J2" s="10">
        <f>Calculations!L103</f>
        <v>0</v>
      </c>
      <c r="K2" s="10">
        <f>Calculations!M103</f>
        <v>0</v>
      </c>
      <c r="L2" s="10">
        <f>Calculations!N103</f>
        <v>0</v>
      </c>
      <c r="M2" s="10">
        <f>Calculations!O103</f>
        <v>0</v>
      </c>
      <c r="N2" s="10">
        <f>Calculations!P103</f>
        <v>0</v>
      </c>
      <c r="O2" s="10">
        <f>Calculations!Q103</f>
        <v>0</v>
      </c>
      <c r="P2" s="10">
        <f>Calculations!R103</f>
        <v>0</v>
      </c>
      <c r="Q2" s="10">
        <f>Calculations!S103</f>
        <v>0</v>
      </c>
      <c r="R2" s="10">
        <f>Calculations!T103</f>
        <v>0</v>
      </c>
      <c r="S2" s="10">
        <f>Calculations!U103</f>
        <v>0</v>
      </c>
      <c r="T2" s="10">
        <f>Calculations!V103</f>
        <v>0</v>
      </c>
      <c r="U2" s="10">
        <f>Calculations!W103</f>
        <v>0</v>
      </c>
      <c r="V2" s="10">
        <f>Calculations!X103</f>
        <v>0</v>
      </c>
      <c r="W2" s="10">
        <f>Calculations!Y103</f>
        <v>0</v>
      </c>
      <c r="X2" s="10">
        <f>Calculations!Z103</f>
        <v>0</v>
      </c>
      <c r="Y2" s="10">
        <f>Calculations!AA103</f>
        <v>0</v>
      </c>
      <c r="Z2" s="10">
        <f>Calculations!AB103</f>
        <v>0</v>
      </c>
      <c r="AA2" s="10">
        <f>Calculations!AC103</f>
        <v>0</v>
      </c>
      <c r="AB2" s="10">
        <f>Calculations!AD103</f>
        <v>0</v>
      </c>
      <c r="AC2" s="10">
        <f>Calculations!AE103</f>
        <v>0</v>
      </c>
      <c r="AD2" s="10">
        <f>Calculations!AF103</f>
        <v>0</v>
      </c>
      <c r="AE2" s="10">
        <f>Calculations!AG103</f>
        <v>0</v>
      </c>
      <c r="AF2" s="10">
        <f>Calculations!AH103</f>
        <v>0</v>
      </c>
      <c r="AG2" s="10">
        <f>Calculations!AI103</f>
        <v>0</v>
      </c>
    </row>
    <row r="3" spans="1:33" x14ac:dyDescent="0.25">
      <c r="A3" t="s">
        <v>940</v>
      </c>
      <c r="B3" s="10">
        <v>0</v>
      </c>
      <c r="C3" s="10">
        <v>0</v>
      </c>
      <c r="D3" s="10">
        <v>0</v>
      </c>
      <c r="E3" s="10">
        <v>0</v>
      </c>
      <c r="F3" s="10">
        <v>0</v>
      </c>
      <c r="G3" s="10">
        <v>0</v>
      </c>
      <c r="H3" s="10">
        <v>0</v>
      </c>
      <c r="I3" s="10">
        <v>0</v>
      </c>
      <c r="J3" s="10">
        <v>0</v>
      </c>
      <c r="K3" s="10">
        <v>0</v>
      </c>
      <c r="L3" s="10">
        <v>0</v>
      </c>
      <c r="M3" s="10">
        <v>0</v>
      </c>
      <c r="N3" s="10">
        <v>0</v>
      </c>
      <c r="O3" s="10">
        <v>0</v>
      </c>
      <c r="P3" s="10">
        <v>0</v>
      </c>
      <c r="Q3" s="10">
        <v>0</v>
      </c>
      <c r="R3" s="10">
        <v>0</v>
      </c>
      <c r="S3" s="10">
        <v>0</v>
      </c>
      <c r="T3" s="10">
        <v>0</v>
      </c>
      <c r="U3" s="10">
        <v>0</v>
      </c>
      <c r="V3" s="10">
        <v>0</v>
      </c>
      <c r="W3" s="10">
        <v>0</v>
      </c>
      <c r="X3" s="10">
        <v>0</v>
      </c>
      <c r="Y3" s="10">
        <v>0</v>
      </c>
      <c r="Z3" s="10">
        <v>0</v>
      </c>
      <c r="AA3" s="10">
        <v>0</v>
      </c>
      <c r="AB3" s="10">
        <v>0</v>
      </c>
      <c r="AC3" s="10">
        <v>0</v>
      </c>
      <c r="AD3" s="10">
        <v>0</v>
      </c>
      <c r="AE3" s="10">
        <v>0</v>
      </c>
      <c r="AF3" s="10">
        <v>0</v>
      </c>
      <c r="AG3" s="10">
        <v>0</v>
      </c>
    </row>
    <row r="4" spans="1:33" x14ac:dyDescent="0.25">
      <c r="A4" t="s">
        <v>941</v>
      </c>
      <c r="B4" s="10">
        <f>Calculations!D104</f>
        <v>0</v>
      </c>
      <c r="C4" s="10">
        <f>Calculations!E104</f>
        <v>9605634</v>
      </c>
      <c r="D4" s="10">
        <f>Calculations!F104</f>
        <v>9660717.8000000119</v>
      </c>
      <c r="E4" s="10">
        <f>Calculations!G104</f>
        <v>9715801.6000000089</v>
      </c>
      <c r="F4" s="10">
        <f>Calculations!H104</f>
        <v>9770885.400000006</v>
      </c>
      <c r="G4" s="10">
        <f>Calculations!I104</f>
        <v>9825969.200000003</v>
      </c>
      <c r="H4" s="10">
        <f>Calculations!J104</f>
        <v>9881053</v>
      </c>
      <c r="I4" s="10">
        <f>Calculations!K104</f>
        <v>9990912.8000000119</v>
      </c>
      <c r="J4" s="10">
        <f>Calculations!L104</f>
        <v>10100772.599999994</v>
      </c>
      <c r="K4" s="10">
        <f>Calculations!M104</f>
        <v>10210632.400000006</v>
      </c>
      <c r="L4" s="10">
        <f>Calculations!N104</f>
        <v>10320492.200000018</v>
      </c>
      <c r="M4" s="10">
        <f>Calculations!O104</f>
        <v>10430352</v>
      </c>
      <c r="N4" s="10">
        <f>Calculations!P104</f>
        <v>10536265.199999988</v>
      </c>
      <c r="O4" s="10">
        <f>Calculations!Q104</f>
        <v>10642178.400000006</v>
      </c>
      <c r="P4" s="10">
        <f>Calculations!R104</f>
        <v>10748091.599999994</v>
      </c>
      <c r="Q4" s="10">
        <f>Calculations!S104</f>
        <v>10854004.799999982</v>
      </c>
      <c r="R4" s="10">
        <f>Calculations!T104</f>
        <v>10959918</v>
      </c>
      <c r="S4" s="10">
        <f>Calculations!U104</f>
        <v>11060111.199999988</v>
      </c>
      <c r="T4" s="10">
        <f>Calculations!V104</f>
        <v>11160304.400000006</v>
      </c>
      <c r="U4" s="10">
        <f>Calculations!W104</f>
        <v>11260497.599999994</v>
      </c>
      <c r="V4" s="10">
        <f>Calculations!X104</f>
        <v>11360690.799999982</v>
      </c>
      <c r="W4" s="10">
        <f>Calculations!Y104</f>
        <v>11460884</v>
      </c>
      <c r="X4" s="10">
        <f>Calculations!Z104</f>
        <v>11566549.199999988</v>
      </c>
      <c r="Y4" s="10">
        <f>Calculations!AA104</f>
        <v>11672214.400000006</v>
      </c>
      <c r="Z4" s="10">
        <f>Calculations!AB104</f>
        <v>11777879.599999994</v>
      </c>
      <c r="AA4" s="10">
        <f>Calculations!AC104</f>
        <v>11883544.799999982</v>
      </c>
      <c r="AB4" s="10">
        <f>Calculations!AD104</f>
        <v>11989210</v>
      </c>
      <c r="AC4" s="10">
        <f>Calculations!AE104</f>
        <v>12078878.800000012</v>
      </c>
      <c r="AD4" s="10">
        <f>Calculations!AF104</f>
        <v>12168547.599999994</v>
      </c>
      <c r="AE4" s="10">
        <f>Calculations!AG104</f>
        <v>12258216.400000006</v>
      </c>
      <c r="AF4" s="10">
        <f>Calculations!AH104</f>
        <v>12347885.200000018</v>
      </c>
      <c r="AG4" s="10">
        <f>Calculations!AI104</f>
        <v>12437554</v>
      </c>
    </row>
    <row r="5" spans="1:33" x14ac:dyDescent="0.25">
      <c r="A5" t="s">
        <v>8</v>
      </c>
      <c r="B5" s="10">
        <f>Calculations!D105</f>
        <v>0</v>
      </c>
      <c r="C5" s="10">
        <f>Calculations!E105</f>
        <v>0</v>
      </c>
      <c r="D5" s="10">
        <f>Calculations!F105</f>
        <v>0</v>
      </c>
      <c r="E5" s="10">
        <f>Calculations!G105</f>
        <v>0</v>
      </c>
      <c r="F5" s="10">
        <f>Calculations!H105</f>
        <v>0</v>
      </c>
      <c r="G5" s="10">
        <f>Calculations!I105</f>
        <v>0</v>
      </c>
      <c r="H5" s="10">
        <f>Calculations!J105</f>
        <v>0</v>
      </c>
      <c r="I5" s="10">
        <f>Calculations!K105</f>
        <v>0</v>
      </c>
      <c r="J5" s="10">
        <f>Calculations!L105</f>
        <v>0</v>
      </c>
      <c r="K5" s="10">
        <f>Calculations!M105</f>
        <v>0</v>
      </c>
      <c r="L5" s="10">
        <f>Calculations!N105</f>
        <v>0</v>
      </c>
      <c r="M5" s="10">
        <f>Calculations!O105</f>
        <v>0</v>
      </c>
      <c r="N5" s="10">
        <f>Calculations!P105</f>
        <v>0</v>
      </c>
      <c r="O5" s="10">
        <f>Calculations!Q105</f>
        <v>0</v>
      </c>
      <c r="P5" s="10">
        <f>Calculations!R105</f>
        <v>0</v>
      </c>
      <c r="Q5" s="10">
        <f>Calculations!S105</f>
        <v>0</v>
      </c>
      <c r="R5" s="10">
        <f>Calculations!T105</f>
        <v>0</v>
      </c>
      <c r="S5" s="10">
        <f>Calculations!U105</f>
        <v>0</v>
      </c>
      <c r="T5" s="10">
        <f>Calculations!V105</f>
        <v>0</v>
      </c>
      <c r="U5" s="10">
        <f>Calculations!W105</f>
        <v>0</v>
      </c>
      <c r="V5" s="10">
        <f>Calculations!X105</f>
        <v>0</v>
      </c>
      <c r="W5" s="10">
        <f>Calculations!Y105</f>
        <v>0</v>
      </c>
      <c r="X5" s="10">
        <f>Calculations!Z105</f>
        <v>0</v>
      </c>
      <c r="Y5" s="10">
        <f>Calculations!AA105</f>
        <v>0</v>
      </c>
      <c r="Z5" s="10">
        <f>Calculations!AB105</f>
        <v>0</v>
      </c>
      <c r="AA5" s="10">
        <f>Calculations!AC105</f>
        <v>0</v>
      </c>
      <c r="AB5" s="10">
        <f>Calculations!AD105</f>
        <v>0</v>
      </c>
      <c r="AC5" s="10">
        <f>Calculations!AE105</f>
        <v>0</v>
      </c>
      <c r="AD5" s="10">
        <f>Calculations!AF105</f>
        <v>0</v>
      </c>
      <c r="AE5" s="10">
        <f>Calculations!AG105</f>
        <v>0</v>
      </c>
      <c r="AF5" s="10">
        <f>Calculations!AH105</f>
        <v>0</v>
      </c>
      <c r="AG5" s="10">
        <f>Calculations!AI105</f>
        <v>0</v>
      </c>
    </row>
    <row r="6" spans="1:33" x14ac:dyDescent="0.25">
      <c r="A6" t="s">
        <v>9</v>
      </c>
      <c r="B6" s="10">
        <f>Calculations!D106</f>
        <v>0</v>
      </c>
      <c r="C6" s="10">
        <f>Calculations!E106</f>
        <v>0</v>
      </c>
      <c r="D6" s="10">
        <f>Calculations!F106</f>
        <v>0</v>
      </c>
      <c r="E6" s="10">
        <f>Calculations!G106</f>
        <v>0</v>
      </c>
      <c r="F6" s="10">
        <f>Calculations!H106</f>
        <v>0</v>
      </c>
      <c r="G6" s="10">
        <f>Calculations!I106</f>
        <v>0</v>
      </c>
      <c r="H6" s="10">
        <f>Calculations!J106</f>
        <v>0</v>
      </c>
      <c r="I6" s="10">
        <f>Calculations!K106</f>
        <v>0</v>
      </c>
      <c r="J6" s="10">
        <f>Calculations!L106</f>
        <v>0</v>
      </c>
      <c r="K6" s="10">
        <f>Calculations!M106</f>
        <v>0</v>
      </c>
      <c r="L6" s="10">
        <f>Calculations!N106</f>
        <v>0</v>
      </c>
      <c r="M6" s="10">
        <f>Calculations!O106</f>
        <v>0</v>
      </c>
      <c r="N6" s="10">
        <f>Calculations!P106</f>
        <v>0</v>
      </c>
      <c r="O6" s="10">
        <f>Calculations!Q106</f>
        <v>0</v>
      </c>
      <c r="P6" s="10">
        <f>Calculations!R106</f>
        <v>0</v>
      </c>
      <c r="Q6" s="10">
        <f>Calculations!S106</f>
        <v>0</v>
      </c>
      <c r="R6" s="10">
        <f>Calculations!T106</f>
        <v>0</v>
      </c>
      <c r="S6" s="10">
        <f>Calculations!U106</f>
        <v>0</v>
      </c>
      <c r="T6" s="10">
        <f>Calculations!V106</f>
        <v>0</v>
      </c>
      <c r="U6" s="10">
        <f>Calculations!W106</f>
        <v>0</v>
      </c>
      <c r="V6" s="10">
        <f>Calculations!X106</f>
        <v>0</v>
      </c>
      <c r="W6" s="10">
        <f>Calculations!Y106</f>
        <v>0</v>
      </c>
      <c r="X6" s="10">
        <f>Calculations!Z106</f>
        <v>0</v>
      </c>
      <c r="Y6" s="10">
        <f>Calculations!AA106</f>
        <v>0</v>
      </c>
      <c r="Z6" s="10">
        <f>Calculations!AB106</f>
        <v>0</v>
      </c>
      <c r="AA6" s="10">
        <f>Calculations!AC106</f>
        <v>0</v>
      </c>
      <c r="AB6" s="10">
        <f>Calculations!AD106</f>
        <v>0</v>
      </c>
      <c r="AC6" s="10">
        <f>Calculations!AE106</f>
        <v>0</v>
      </c>
      <c r="AD6" s="10">
        <f>Calculations!AF106</f>
        <v>0</v>
      </c>
      <c r="AE6" s="10">
        <f>Calculations!AG106</f>
        <v>0</v>
      </c>
      <c r="AF6" s="10">
        <f>Calculations!AH106</f>
        <v>0</v>
      </c>
      <c r="AG6" s="10">
        <f>Calculations!AI106</f>
        <v>0</v>
      </c>
    </row>
    <row r="7" spans="1:33" x14ac:dyDescent="0.25">
      <c r="A7" t="s">
        <v>61</v>
      </c>
      <c r="B7" s="10">
        <f>Calculations!D107</f>
        <v>0</v>
      </c>
      <c r="C7" s="10">
        <f>Calculations!E107</f>
        <v>755308</v>
      </c>
      <c r="D7" s="10">
        <f>Calculations!F107</f>
        <v>756853.20000000019</v>
      </c>
      <c r="E7" s="10">
        <f>Calculations!G107</f>
        <v>758398.39999999991</v>
      </c>
      <c r="F7" s="10">
        <f>Calculations!H107</f>
        <v>759943.60000000009</v>
      </c>
      <c r="G7" s="10">
        <f>Calculations!I107</f>
        <v>761488.80000000028</v>
      </c>
      <c r="H7" s="10">
        <f>Calculations!J107</f>
        <v>763034</v>
      </c>
      <c r="I7" s="10">
        <f>Calculations!K107</f>
        <v>764193.79999999981</v>
      </c>
      <c r="J7" s="10">
        <f>Calculations!L107</f>
        <v>765353.60000000009</v>
      </c>
      <c r="K7" s="10">
        <f>Calculations!M107</f>
        <v>766513.39999999991</v>
      </c>
      <c r="L7" s="10">
        <f>Calculations!N107</f>
        <v>767673.19999999972</v>
      </c>
      <c r="M7" s="10">
        <f>Calculations!O107</f>
        <v>768833</v>
      </c>
      <c r="N7" s="10">
        <f>Calculations!P107</f>
        <v>770258.59999999963</v>
      </c>
      <c r="O7" s="10">
        <f>Calculations!Q107</f>
        <v>771684.19999999972</v>
      </c>
      <c r="P7" s="10">
        <f>Calculations!R107</f>
        <v>773109.79999999981</v>
      </c>
      <c r="Q7" s="10">
        <f>Calculations!S107</f>
        <v>774535.39999999991</v>
      </c>
      <c r="R7" s="10">
        <f>Calculations!T107</f>
        <v>775961</v>
      </c>
      <c r="S7" s="10">
        <f>Calculations!U107</f>
        <v>776590.39999999991</v>
      </c>
      <c r="T7" s="10">
        <f>Calculations!V107</f>
        <v>777219.8</v>
      </c>
      <c r="U7" s="10">
        <f>Calculations!W107</f>
        <v>777849.2</v>
      </c>
      <c r="V7" s="10">
        <f>Calculations!X107</f>
        <v>778478.59999999986</v>
      </c>
      <c r="W7" s="10">
        <f>Calculations!Y107</f>
        <v>779108</v>
      </c>
      <c r="X7" s="10">
        <f>Calculations!Z107</f>
        <v>780136</v>
      </c>
      <c r="Y7" s="10">
        <f>Calculations!AA107</f>
        <v>781164</v>
      </c>
      <c r="Z7" s="10">
        <f>Calculations!AB107</f>
        <v>782192</v>
      </c>
      <c r="AA7" s="10">
        <f>Calculations!AC107</f>
        <v>783220</v>
      </c>
      <c r="AB7" s="10">
        <f>Calculations!AD107</f>
        <v>784248</v>
      </c>
      <c r="AC7" s="10">
        <f>Calculations!AE107</f>
        <v>784301.6</v>
      </c>
      <c r="AD7" s="10">
        <f>Calculations!AF107</f>
        <v>784355.2</v>
      </c>
      <c r="AE7" s="10">
        <f>Calculations!AG107</f>
        <v>784408.8</v>
      </c>
      <c r="AF7" s="10">
        <f>Calculations!AH107</f>
        <v>784462.4</v>
      </c>
      <c r="AG7" s="10">
        <f>Calculations!AI107</f>
        <v>784516</v>
      </c>
    </row>
    <row r="8" spans="1:33" x14ac:dyDescent="0.25">
      <c r="A8" t="s">
        <v>10</v>
      </c>
      <c r="B8" s="10">
        <f>Calculations!D108</f>
        <v>0</v>
      </c>
      <c r="C8" s="10">
        <f>Calculations!E108</f>
        <v>20024660</v>
      </c>
      <c r="D8" s="10">
        <f>Calculations!F108</f>
        <v>23193289.799999237</v>
      </c>
      <c r="E8" s="10">
        <f>Calculations!G108</f>
        <v>26361919.599999428</v>
      </c>
      <c r="F8" s="10">
        <f>Calculations!H108</f>
        <v>29530549.399999619</v>
      </c>
      <c r="G8" s="10">
        <f>Calculations!I108</f>
        <v>32699179.199999809</v>
      </c>
      <c r="H8" s="10">
        <f>Calculations!J108</f>
        <v>35867809</v>
      </c>
      <c r="I8" s="10">
        <f>Calculations!K108</f>
        <v>37785974.600000381</v>
      </c>
      <c r="J8" s="10">
        <f>Calculations!L108</f>
        <v>39704140.200000286</v>
      </c>
      <c r="K8" s="10">
        <f>Calculations!M108</f>
        <v>41622305.800000191</v>
      </c>
      <c r="L8" s="10">
        <f>Calculations!N108</f>
        <v>43540471.400000095</v>
      </c>
      <c r="M8" s="10">
        <f>Calculations!O108</f>
        <v>45458637</v>
      </c>
      <c r="N8" s="10">
        <f>Calculations!P108</f>
        <v>46740126.600000381</v>
      </c>
      <c r="O8" s="10">
        <f>Calculations!Q108</f>
        <v>48021616.200000286</v>
      </c>
      <c r="P8" s="10">
        <f>Calculations!R108</f>
        <v>49303105.800000191</v>
      </c>
      <c r="Q8" s="10">
        <f>Calculations!S108</f>
        <v>50584595.400000095</v>
      </c>
      <c r="R8" s="10">
        <f>Calculations!T108</f>
        <v>51866085</v>
      </c>
      <c r="S8" s="10">
        <f>Calculations!U108</f>
        <v>53801245.800000191</v>
      </c>
      <c r="T8" s="10">
        <f>Calculations!V108</f>
        <v>55736406.599999905</v>
      </c>
      <c r="U8" s="10">
        <f>Calculations!W108</f>
        <v>57671567.400000095</v>
      </c>
      <c r="V8" s="10">
        <f>Calculations!X108</f>
        <v>59606728.200000286</v>
      </c>
      <c r="W8" s="10">
        <f>Calculations!Y108</f>
        <v>61541889</v>
      </c>
      <c r="X8" s="10">
        <f>Calculations!Z108</f>
        <v>63830111.600000381</v>
      </c>
      <c r="Y8" s="10">
        <f>Calculations!AA108</f>
        <v>66118334.199999809</v>
      </c>
      <c r="Z8" s="10">
        <f>Calculations!AB108</f>
        <v>68406556.800000191</v>
      </c>
      <c r="AA8" s="10">
        <f>Calculations!AC108</f>
        <v>70694779.400000572</v>
      </c>
      <c r="AB8" s="10">
        <f>Calculations!AD108</f>
        <v>72983002</v>
      </c>
      <c r="AC8" s="10">
        <f>Calculations!AE108</f>
        <v>75295129.600000381</v>
      </c>
      <c r="AD8" s="10">
        <f>Calculations!AF108</f>
        <v>77607257.199999809</v>
      </c>
      <c r="AE8" s="10">
        <f>Calculations!AG108</f>
        <v>79919384.800000191</v>
      </c>
      <c r="AF8" s="10">
        <f>Calculations!AH108</f>
        <v>82231512.400000572</v>
      </c>
      <c r="AG8" s="10">
        <f>Calculations!AI108</f>
        <v>84543640</v>
      </c>
    </row>
    <row r="9" spans="1:33" x14ac:dyDescent="0.25">
      <c r="A9" t="s">
        <v>11</v>
      </c>
      <c r="B9" s="10">
        <f>Calculations!D109</f>
        <v>0</v>
      </c>
      <c r="C9" s="10">
        <f>Calculations!E109</f>
        <v>0</v>
      </c>
      <c r="D9" s="10">
        <f>Calculations!F109</f>
        <v>0</v>
      </c>
      <c r="E9" s="10">
        <f>Calculations!G109</f>
        <v>0</v>
      </c>
      <c r="F9" s="10">
        <f>Calculations!H109</f>
        <v>0</v>
      </c>
      <c r="G9" s="10">
        <f>Calculations!I109</f>
        <v>0</v>
      </c>
      <c r="H9" s="10">
        <f>Calculations!J109</f>
        <v>0</v>
      </c>
      <c r="I9" s="10">
        <f>Calculations!K109</f>
        <v>0</v>
      </c>
      <c r="J9" s="10">
        <f>Calculations!L109</f>
        <v>0</v>
      </c>
      <c r="K9" s="10">
        <f>Calculations!M109</f>
        <v>0</v>
      </c>
      <c r="L9" s="10">
        <f>Calculations!N109</f>
        <v>0</v>
      </c>
      <c r="M9" s="10">
        <f>Calculations!O109</f>
        <v>0</v>
      </c>
      <c r="N9" s="10">
        <f>Calculations!P109</f>
        <v>0</v>
      </c>
      <c r="O9" s="10">
        <f>Calculations!Q109</f>
        <v>0</v>
      </c>
      <c r="P9" s="10">
        <f>Calculations!R109</f>
        <v>0</v>
      </c>
      <c r="Q9" s="10">
        <f>Calculations!S109</f>
        <v>0</v>
      </c>
      <c r="R9" s="10">
        <f>Calculations!T109</f>
        <v>0</v>
      </c>
      <c r="S9" s="10">
        <f>Calculations!U109</f>
        <v>0</v>
      </c>
      <c r="T9" s="10">
        <f>Calculations!V109</f>
        <v>0</v>
      </c>
      <c r="U9" s="10">
        <f>Calculations!W109</f>
        <v>0</v>
      </c>
      <c r="V9" s="10">
        <f>Calculations!X109</f>
        <v>0</v>
      </c>
      <c r="W9" s="10">
        <f>Calculations!Y109</f>
        <v>0</v>
      </c>
      <c r="X9" s="10">
        <f>Calculations!Z109</f>
        <v>0</v>
      </c>
      <c r="Y9" s="10">
        <f>Calculations!AA109</f>
        <v>0</v>
      </c>
      <c r="Z9" s="10">
        <f>Calculations!AB109</f>
        <v>0</v>
      </c>
      <c r="AA9" s="10">
        <f>Calculations!AC109</f>
        <v>0</v>
      </c>
      <c r="AB9" s="10">
        <f>Calculations!AD109</f>
        <v>0</v>
      </c>
      <c r="AC9" s="10">
        <f>Calculations!AE109</f>
        <v>0</v>
      </c>
      <c r="AD9" s="10">
        <f>Calculations!AF109</f>
        <v>0</v>
      </c>
      <c r="AE9" s="10">
        <f>Calculations!AG109</f>
        <v>0</v>
      </c>
      <c r="AF9" s="10">
        <f>Calculations!AH109</f>
        <v>0</v>
      </c>
      <c r="AG9" s="10">
        <f>Calculations!AI109</f>
        <v>0</v>
      </c>
    </row>
    <row r="10" spans="1:33" x14ac:dyDescent="0.25">
      <c r="A10" t="s">
        <v>12</v>
      </c>
      <c r="B10" s="10">
        <f>Calculations!D110</f>
        <v>0</v>
      </c>
      <c r="C10" s="10">
        <f>Calculations!E110</f>
        <v>0</v>
      </c>
      <c r="D10" s="10">
        <f>Calculations!F110</f>
        <v>0</v>
      </c>
      <c r="E10" s="10">
        <f>Calculations!G110</f>
        <v>0</v>
      </c>
      <c r="F10" s="10">
        <f>Calculations!H110</f>
        <v>0</v>
      </c>
      <c r="G10" s="10">
        <f>Calculations!I110</f>
        <v>0</v>
      </c>
      <c r="H10" s="10">
        <f>Calculations!J110</f>
        <v>0</v>
      </c>
      <c r="I10" s="10">
        <f>Calculations!K110</f>
        <v>0</v>
      </c>
      <c r="J10" s="10">
        <f>Calculations!L110</f>
        <v>0</v>
      </c>
      <c r="K10" s="10">
        <f>Calculations!M110</f>
        <v>0</v>
      </c>
      <c r="L10" s="10">
        <f>Calculations!N110</f>
        <v>0</v>
      </c>
      <c r="M10" s="10">
        <f>Calculations!O110</f>
        <v>0</v>
      </c>
      <c r="N10" s="10">
        <f>Calculations!P110</f>
        <v>0</v>
      </c>
      <c r="O10" s="10">
        <f>Calculations!Q110</f>
        <v>0</v>
      </c>
      <c r="P10" s="10">
        <f>Calculations!R110</f>
        <v>0</v>
      </c>
      <c r="Q10" s="10">
        <f>Calculations!S110</f>
        <v>0</v>
      </c>
      <c r="R10" s="10">
        <f>Calculations!T110</f>
        <v>0</v>
      </c>
      <c r="S10" s="10">
        <f>Calculations!U110</f>
        <v>0</v>
      </c>
      <c r="T10" s="10">
        <f>Calculations!V110</f>
        <v>0</v>
      </c>
      <c r="U10" s="10">
        <f>Calculations!W110</f>
        <v>0</v>
      </c>
      <c r="V10" s="10">
        <f>Calculations!X110</f>
        <v>0</v>
      </c>
      <c r="W10" s="10">
        <f>Calculations!Y110</f>
        <v>0</v>
      </c>
      <c r="X10" s="10">
        <f>Calculations!Z110</f>
        <v>0</v>
      </c>
      <c r="Y10" s="10">
        <f>Calculations!AA110</f>
        <v>0</v>
      </c>
      <c r="Z10" s="10">
        <f>Calculations!AB110</f>
        <v>0</v>
      </c>
      <c r="AA10" s="10">
        <f>Calculations!AC110</f>
        <v>0</v>
      </c>
      <c r="AB10" s="10">
        <f>Calculations!AD110</f>
        <v>0</v>
      </c>
      <c r="AC10" s="10">
        <f>Calculations!AE110</f>
        <v>0</v>
      </c>
      <c r="AD10" s="10">
        <f>Calculations!AF110</f>
        <v>0</v>
      </c>
      <c r="AE10" s="10">
        <f>Calculations!AG110</f>
        <v>0</v>
      </c>
      <c r="AF10" s="10">
        <f>Calculations!AH110</f>
        <v>0</v>
      </c>
      <c r="AG10" s="10">
        <f>Calculations!AI110</f>
        <v>0</v>
      </c>
    </row>
    <row r="11" spans="1:33" x14ac:dyDescent="0.25">
      <c r="A11" t="s">
        <v>13</v>
      </c>
      <c r="B11" s="10">
        <f>Calculations!D111</f>
        <v>0</v>
      </c>
      <c r="C11" s="10">
        <f>Calculations!E111</f>
        <v>0</v>
      </c>
      <c r="D11" s="10">
        <f>Calculations!F111</f>
        <v>0</v>
      </c>
      <c r="E11" s="10">
        <f>Calculations!G111</f>
        <v>0</v>
      </c>
      <c r="F11" s="10">
        <f>Calculations!H111</f>
        <v>0</v>
      </c>
      <c r="G11" s="10">
        <f>Calculations!I111</f>
        <v>0</v>
      </c>
      <c r="H11" s="10">
        <f>Calculations!J111</f>
        <v>0</v>
      </c>
      <c r="I11" s="10">
        <f>Calculations!K111</f>
        <v>0</v>
      </c>
      <c r="J11" s="10">
        <f>Calculations!L111</f>
        <v>0</v>
      </c>
      <c r="K11" s="10">
        <f>Calculations!M111</f>
        <v>0</v>
      </c>
      <c r="L11" s="10">
        <f>Calculations!N111</f>
        <v>0</v>
      </c>
      <c r="M11" s="10">
        <f>Calculations!O111</f>
        <v>0</v>
      </c>
      <c r="N11" s="10">
        <f>Calculations!P111</f>
        <v>0</v>
      </c>
      <c r="O11" s="10">
        <f>Calculations!Q111</f>
        <v>0</v>
      </c>
      <c r="P11" s="10">
        <f>Calculations!R111</f>
        <v>0</v>
      </c>
      <c r="Q11" s="10">
        <f>Calculations!S111</f>
        <v>0</v>
      </c>
      <c r="R11" s="10">
        <f>Calculations!T111</f>
        <v>0</v>
      </c>
      <c r="S11" s="10">
        <f>Calculations!U111</f>
        <v>0</v>
      </c>
      <c r="T11" s="10">
        <f>Calculations!V111</f>
        <v>0</v>
      </c>
      <c r="U11" s="10">
        <f>Calculations!W111</f>
        <v>0</v>
      </c>
      <c r="V11" s="10">
        <f>Calculations!X111</f>
        <v>0</v>
      </c>
      <c r="W11" s="10">
        <f>Calculations!Y111</f>
        <v>0</v>
      </c>
      <c r="X11" s="10">
        <f>Calculations!Z111</f>
        <v>0</v>
      </c>
      <c r="Y11" s="10">
        <f>Calculations!AA111</f>
        <v>0</v>
      </c>
      <c r="Z11" s="10">
        <f>Calculations!AB111</f>
        <v>0</v>
      </c>
      <c r="AA11" s="10">
        <f>Calculations!AC111</f>
        <v>0</v>
      </c>
      <c r="AB11" s="10">
        <f>Calculations!AD111</f>
        <v>0</v>
      </c>
      <c r="AC11" s="10">
        <f>Calculations!AE111</f>
        <v>0</v>
      </c>
      <c r="AD11" s="10">
        <f>Calculations!AF111</f>
        <v>0</v>
      </c>
      <c r="AE11" s="10">
        <f>Calculations!AG111</f>
        <v>0</v>
      </c>
      <c r="AF11" s="10">
        <f>Calculations!AH111</f>
        <v>0</v>
      </c>
      <c r="AG11" s="10">
        <f>Calculations!AI111</f>
        <v>0</v>
      </c>
    </row>
    <row r="12" spans="1:33" x14ac:dyDescent="0.25">
      <c r="A12" t="s">
        <v>14</v>
      </c>
      <c r="B12" s="10">
        <f>Calculations!D112</f>
        <v>0</v>
      </c>
      <c r="C12" s="10">
        <f>Calculations!E112</f>
        <v>119388</v>
      </c>
      <c r="D12" s="10">
        <f>Calculations!F112</f>
        <v>112323.80000000075</v>
      </c>
      <c r="E12" s="10">
        <f>Calculations!G112</f>
        <v>105259.59999999963</v>
      </c>
      <c r="F12" s="10">
        <f>Calculations!H112</f>
        <v>98195.400000000373</v>
      </c>
      <c r="G12" s="10">
        <f>Calculations!I112</f>
        <v>91131.200000001118</v>
      </c>
      <c r="H12" s="10">
        <f>Calculations!J112</f>
        <v>84067</v>
      </c>
      <c r="I12" s="10">
        <f>Calculations!K112</f>
        <v>84067</v>
      </c>
      <c r="J12" s="10">
        <f>Calculations!L112</f>
        <v>84067</v>
      </c>
      <c r="K12" s="10">
        <f>Calculations!M112</f>
        <v>84067</v>
      </c>
      <c r="L12" s="10">
        <f>Calculations!N112</f>
        <v>84067</v>
      </c>
      <c r="M12" s="10">
        <f>Calculations!O112</f>
        <v>84067</v>
      </c>
      <c r="N12" s="10">
        <f>Calculations!P112</f>
        <v>84067</v>
      </c>
      <c r="O12" s="10">
        <f>Calculations!Q112</f>
        <v>84067</v>
      </c>
      <c r="P12" s="10">
        <f>Calculations!R112</f>
        <v>84067</v>
      </c>
      <c r="Q12" s="10">
        <f>Calculations!S112</f>
        <v>84067</v>
      </c>
      <c r="R12" s="10">
        <f>Calculations!T112</f>
        <v>84067</v>
      </c>
      <c r="S12" s="10">
        <f>Calculations!U112</f>
        <v>84067</v>
      </c>
      <c r="T12" s="10">
        <f>Calculations!V112</f>
        <v>84067</v>
      </c>
      <c r="U12" s="10">
        <f>Calculations!W112</f>
        <v>84067</v>
      </c>
      <c r="V12" s="10">
        <f>Calculations!X112</f>
        <v>84067</v>
      </c>
      <c r="W12" s="10">
        <f>Calculations!Y112</f>
        <v>84067</v>
      </c>
      <c r="X12" s="10">
        <f>Calculations!Z112</f>
        <v>84067</v>
      </c>
      <c r="Y12" s="10">
        <f>Calculations!AA112</f>
        <v>84067</v>
      </c>
      <c r="Z12" s="10">
        <f>Calculations!AB112</f>
        <v>84067</v>
      </c>
      <c r="AA12" s="10">
        <f>Calculations!AC112</f>
        <v>84067</v>
      </c>
      <c r="AB12" s="10">
        <f>Calculations!AD112</f>
        <v>84067</v>
      </c>
      <c r="AC12" s="10">
        <f>Calculations!AE112</f>
        <v>84067</v>
      </c>
      <c r="AD12" s="10">
        <f>Calculations!AF112</f>
        <v>84067</v>
      </c>
      <c r="AE12" s="10">
        <f>Calculations!AG112</f>
        <v>84067</v>
      </c>
      <c r="AF12" s="10">
        <f>Calculations!AH112</f>
        <v>84067</v>
      </c>
      <c r="AG12" s="10">
        <f>Calculations!AI112</f>
        <v>84067</v>
      </c>
    </row>
    <row r="13" spans="1:33" x14ac:dyDescent="0.25">
      <c r="A13" t="s">
        <v>15</v>
      </c>
      <c r="B13" s="10">
        <f>Calculations!D113</f>
        <v>0</v>
      </c>
      <c r="C13" s="10">
        <f>Calculations!E113</f>
        <v>0</v>
      </c>
      <c r="D13" s="10">
        <f>Calculations!F113</f>
        <v>0</v>
      </c>
      <c r="E13" s="10">
        <f>Calculations!G113</f>
        <v>0</v>
      </c>
      <c r="F13" s="10">
        <f>Calculations!H113</f>
        <v>0</v>
      </c>
      <c r="G13" s="10">
        <f>Calculations!I113</f>
        <v>0</v>
      </c>
      <c r="H13" s="10">
        <f>Calculations!J113</f>
        <v>0</v>
      </c>
      <c r="I13" s="10">
        <f>Calculations!K113</f>
        <v>0</v>
      </c>
      <c r="J13" s="10">
        <f>Calculations!L113</f>
        <v>0</v>
      </c>
      <c r="K13" s="10">
        <f>Calculations!M113</f>
        <v>0</v>
      </c>
      <c r="L13" s="10">
        <f>Calculations!N113</f>
        <v>0</v>
      </c>
      <c r="M13" s="10">
        <f>Calculations!O113</f>
        <v>0</v>
      </c>
      <c r="N13" s="10">
        <f>Calculations!P113</f>
        <v>0</v>
      </c>
      <c r="O13" s="10">
        <f>Calculations!Q113</f>
        <v>0</v>
      </c>
      <c r="P13" s="10">
        <f>Calculations!R113</f>
        <v>0</v>
      </c>
      <c r="Q13" s="10">
        <f>Calculations!S113</f>
        <v>0</v>
      </c>
      <c r="R13" s="10">
        <f>Calculations!T113</f>
        <v>0</v>
      </c>
      <c r="S13" s="10">
        <f>Calculations!U113</f>
        <v>0</v>
      </c>
      <c r="T13" s="10">
        <f>Calculations!V113</f>
        <v>0</v>
      </c>
      <c r="U13" s="10">
        <f>Calculations!W113</f>
        <v>0</v>
      </c>
      <c r="V13" s="10">
        <f>Calculations!X113</f>
        <v>0</v>
      </c>
      <c r="W13" s="10">
        <f>Calculations!Y113</f>
        <v>0</v>
      </c>
      <c r="X13" s="10">
        <f>Calculations!Z113</f>
        <v>0</v>
      </c>
      <c r="Y13" s="10">
        <f>Calculations!AA113</f>
        <v>0</v>
      </c>
      <c r="Z13" s="10">
        <f>Calculations!AB113</f>
        <v>0</v>
      </c>
      <c r="AA13" s="10">
        <f>Calculations!AC113</f>
        <v>0</v>
      </c>
      <c r="AB13" s="10">
        <f>Calculations!AD113</f>
        <v>0</v>
      </c>
      <c r="AC13" s="10">
        <f>Calculations!AE113</f>
        <v>0</v>
      </c>
      <c r="AD13" s="10">
        <f>Calculations!AF113</f>
        <v>0</v>
      </c>
      <c r="AE13" s="10">
        <f>Calculations!AG113</f>
        <v>0</v>
      </c>
      <c r="AF13" s="10">
        <f>Calculations!AH113</f>
        <v>0</v>
      </c>
      <c r="AG13" s="10">
        <f>Calculations!AI113</f>
        <v>0</v>
      </c>
    </row>
    <row r="14" spans="1:33" x14ac:dyDescent="0.25">
      <c r="A14" t="s">
        <v>59</v>
      </c>
      <c r="B14" s="10">
        <f>Calculations!D114</f>
        <v>0</v>
      </c>
      <c r="C14" s="10">
        <f>Calculations!E114</f>
        <v>0</v>
      </c>
      <c r="D14" s="10">
        <f>Calculations!F114</f>
        <v>0</v>
      </c>
      <c r="E14" s="10">
        <f>Calculations!G114</f>
        <v>0</v>
      </c>
      <c r="F14" s="10">
        <f>Calculations!H114</f>
        <v>0</v>
      </c>
      <c r="G14" s="10">
        <f>Calculations!I114</f>
        <v>0</v>
      </c>
      <c r="H14" s="10">
        <f>Calculations!J114</f>
        <v>0</v>
      </c>
      <c r="I14" s="10">
        <f>Calculations!K114</f>
        <v>0</v>
      </c>
      <c r="J14" s="10">
        <f>Calculations!L114</f>
        <v>0</v>
      </c>
      <c r="K14" s="10">
        <f>Calculations!M114</f>
        <v>0</v>
      </c>
      <c r="L14" s="10">
        <f>Calculations!N114</f>
        <v>0</v>
      </c>
      <c r="M14" s="10">
        <f>Calculations!O114</f>
        <v>0</v>
      </c>
      <c r="N14" s="10">
        <f>Calculations!P114</f>
        <v>0</v>
      </c>
      <c r="O14" s="10">
        <f>Calculations!Q114</f>
        <v>0</v>
      </c>
      <c r="P14" s="10">
        <f>Calculations!R114</f>
        <v>0</v>
      </c>
      <c r="Q14" s="10">
        <f>Calculations!S114</f>
        <v>0</v>
      </c>
      <c r="R14" s="10">
        <f>Calculations!T114</f>
        <v>0</v>
      </c>
      <c r="S14" s="10">
        <f>Calculations!U114</f>
        <v>0</v>
      </c>
      <c r="T14" s="10">
        <f>Calculations!V114</f>
        <v>0</v>
      </c>
      <c r="U14" s="10">
        <f>Calculations!W114</f>
        <v>0</v>
      </c>
      <c r="V14" s="10">
        <f>Calculations!X114</f>
        <v>0</v>
      </c>
      <c r="W14" s="10">
        <f>Calculations!Y114</f>
        <v>0</v>
      </c>
      <c r="X14" s="10">
        <f>Calculations!Z114</f>
        <v>0</v>
      </c>
      <c r="Y14" s="10">
        <f>Calculations!AA114</f>
        <v>0</v>
      </c>
      <c r="Z14" s="10">
        <f>Calculations!AB114</f>
        <v>0</v>
      </c>
      <c r="AA14" s="10">
        <f>Calculations!AC114</f>
        <v>0</v>
      </c>
      <c r="AB14" s="10">
        <f>Calculations!AD114</f>
        <v>0</v>
      </c>
      <c r="AC14" s="10">
        <f>Calculations!AE114</f>
        <v>0</v>
      </c>
      <c r="AD14" s="10">
        <f>Calculations!AF114</f>
        <v>0</v>
      </c>
      <c r="AE14" s="10">
        <f>Calculations!AG114</f>
        <v>0</v>
      </c>
      <c r="AF14" s="10">
        <f>Calculations!AH114</f>
        <v>0</v>
      </c>
      <c r="AG14" s="10">
        <f>Calculations!AI114</f>
        <v>0</v>
      </c>
    </row>
    <row r="15" spans="1:33" x14ac:dyDescent="0.25">
      <c r="A15" t="s">
        <v>62</v>
      </c>
      <c r="B15" s="10">
        <f>Calculations!D115</f>
        <v>0</v>
      </c>
      <c r="C15" s="10">
        <f>Calculations!E115</f>
        <v>0</v>
      </c>
      <c r="D15" s="10">
        <f>Calculations!F115</f>
        <v>0</v>
      </c>
      <c r="E15" s="10">
        <f>Calculations!G115</f>
        <v>0</v>
      </c>
      <c r="F15" s="10">
        <f>Calculations!H115</f>
        <v>0</v>
      </c>
      <c r="G15" s="10">
        <f>Calculations!I115</f>
        <v>0</v>
      </c>
      <c r="H15" s="10">
        <f>Calculations!J115</f>
        <v>0</v>
      </c>
      <c r="I15" s="10">
        <f>Calculations!K115</f>
        <v>0</v>
      </c>
      <c r="J15" s="10">
        <f>Calculations!L115</f>
        <v>0</v>
      </c>
      <c r="K15" s="10">
        <f>Calculations!M115</f>
        <v>0</v>
      </c>
      <c r="L15" s="10">
        <f>Calculations!N115</f>
        <v>0</v>
      </c>
      <c r="M15" s="10">
        <f>Calculations!O115</f>
        <v>0</v>
      </c>
      <c r="N15" s="10">
        <f>Calculations!P115</f>
        <v>0</v>
      </c>
      <c r="O15" s="10">
        <f>Calculations!Q115</f>
        <v>0</v>
      </c>
      <c r="P15" s="10">
        <f>Calculations!R115</f>
        <v>0</v>
      </c>
      <c r="Q15" s="10">
        <f>Calculations!S115</f>
        <v>0</v>
      </c>
      <c r="R15" s="10">
        <f>Calculations!T115</f>
        <v>0</v>
      </c>
      <c r="S15" s="10">
        <f>Calculations!U115</f>
        <v>0</v>
      </c>
      <c r="T15" s="10">
        <f>Calculations!V115</f>
        <v>0</v>
      </c>
      <c r="U15" s="10">
        <f>Calculations!W115</f>
        <v>0</v>
      </c>
      <c r="V15" s="10">
        <f>Calculations!X115</f>
        <v>0</v>
      </c>
      <c r="W15" s="10">
        <f>Calculations!Y115</f>
        <v>0</v>
      </c>
      <c r="X15" s="10">
        <f>Calculations!Z115</f>
        <v>0</v>
      </c>
      <c r="Y15" s="10">
        <f>Calculations!AA115</f>
        <v>0</v>
      </c>
      <c r="Z15" s="10">
        <f>Calculations!AB115</f>
        <v>0</v>
      </c>
      <c r="AA15" s="10">
        <f>Calculations!AC115</f>
        <v>0</v>
      </c>
      <c r="AB15" s="10">
        <f>Calculations!AD115</f>
        <v>0</v>
      </c>
      <c r="AC15" s="10">
        <f>Calculations!AE115</f>
        <v>0</v>
      </c>
      <c r="AD15" s="10">
        <f>Calculations!AF115</f>
        <v>0</v>
      </c>
      <c r="AE15" s="10">
        <f>Calculations!AG115</f>
        <v>0</v>
      </c>
      <c r="AF15" s="10">
        <f>Calculations!AH115</f>
        <v>0</v>
      </c>
      <c r="AG15" s="10">
        <f>Calculations!AI115</f>
        <v>0</v>
      </c>
    </row>
    <row r="16" spans="1:33" x14ac:dyDescent="0.25">
      <c r="A16" t="s">
        <v>160</v>
      </c>
      <c r="B16" s="10">
        <f>Calculations!D116</f>
        <v>0</v>
      </c>
      <c r="C16" s="10">
        <f>Calculations!E116</f>
        <v>0</v>
      </c>
      <c r="D16" s="10">
        <f>Calculations!F116</f>
        <v>0</v>
      </c>
      <c r="E16" s="10">
        <f>Calculations!G116</f>
        <v>0</v>
      </c>
      <c r="F16" s="10">
        <f>Calculations!H116</f>
        <v>0</v>
      </c>
      <c r="G16" s="10">
        <f>Calculations!I116</f>
        <v>0</v>
      </c>
      <c r="H16" s="10">
        <f>Calculations!J116</f>
        <v>0</v>
      </c>
      <c r="I16" s="10">
        <f>Calculations!K116</f>
        <v>0</v>
      </c>
      <c r="J16" s="10">
        <f>Calculations!L116</f>
        <v>0</v>
      </c>
      <c r="K16" s="10">
        <f>Calculations!M116</f>
        <v>0</v>
      </c>
      <c r="L16" s="10">
        <f>Calculations!N116</f>
        <v>0</v>
      </c>
      <c r="M16" s="10">
        <f>Calculations!O116</f>
        <v>0</v>
      </c>
      <c r="N16" s="10">
        <f>Calculations!P116</f>
        <v>0</v>
      </c>
      <c r="O16" s="10">
        <f>Calculations!Q116</f>
        <v>0</v>
      </c>
      <c r="P16" s="10">
        <f>Calculations!R116</f>
        <v>0</v>
      </c>
      <c r="Q16" s="10">
        <f>Calculations!S116</f>
        <v>0</v>
      </c>
      <c r="R16" s="10">
        <f>Calculations!T116</f>
        <v>0</v>
      </c>
      <c r="S16" s="10">
        <f>Calculations!U116</f>
        <v>0</v>
      </c>
      <c r="T16" s="10">
        <f>Calculations!V116</f>
        <v>0</v>
      </c>
      <c r="U16" s="10">
        <f>Calculations!W116</f>
        <v>0</v>
      </c>
      <c r="V16" s="10">
        <f>Calculations!X116</f>
        <v>0</v>
      </c>
      <c r="W16" s="10">
        <f>Calculations!Y116</f>
        <v>0</v>
      </c>
      <c r="X16" s="10">
        <f>Calculations!Z116</f>
        <v>0</v>
      </c>
      <c r="Y16" s="10">
        <f>Calculations!AA116</f>
        <v>0</v>
      </c>
      <c r="Z16" s="10">
        <f>Calculations!AB116</f>
        <v>0</v>
      </c>
      <c r="AA16" s="10">
        <f>Calculations!AC116</f>
        <v>0</v>
      </c>
      <c r="AB16" s="10">
        <f>Calculations!AD116</f>
        <v>0</v>
      </c>
      <c r="AC16" s="10">
        <f>Calculations!AE116</f>
        <v>0</v>
      </c>
      <c r="AD16" s="10">
        <f>Calculations!AF116</f>
        <v>0</v>
      </c>
      <c r="AE16" s="10">
        <f>Calculations!AG116</f>
        <v>0</v>
      </c>
      <c r="AF16" s="10">
        <f>Calculations!AH116</f>
        <v>0</v>
      </c>
      <c r="AG16" s="10">
        <f>Calculations!AI116</f>
        <v>0</v>
      </c>
    </row>
    <row r="17" spans="1:33" x14ac:dyDescent="0.25">
      <c r="A17" t="s">
        <v>161</v>
      </c>
      <c r="B17" s="10">
        <f>Calculations!D117</f>
        <v>0</v>
      </c>
      <c r="C17" s="10">
        <f>Calculations!E117</f>
        <v>0</v>
      </c>
      <c r="D17" s="10">
        <f>Calculations!F117</f>
        <v>0</v>
      </c>
      <c r="E17" s="10">
        <f>Calculations!G117</f>
        <v>0</v>
      </c>
      <c r="F17" s="10">
        <f>Calculations!H117</f>
        <v>0</v>
      </c>
      <c r="G17" s="10">
        <f>Calculations!I117</f>
        <v>0</v>
      </c>
      <c r="H17" s="10">
        <f>Calculations!J117</f>
        <v>0</v>
      </c>
      <c r="I17" s="10">
        <f>Calculations!K117</f>
        <v>0</v>
      </c>
      <c r="J17" s="10">
        <f>Calculations!L117</f>
        <v>0</v>
      </c>
      <c r="K17" s="10">
        <f>Calculations!M117</f>
        <v>0</v>
      </c>
      <c r="L17" s="10">
        <f>Calculations!N117</f>
        <v>0</v>
      </c>
      <c r="M17" s="10">
        <f>Calculations!O117</f>
        <v>0</v>
      </c>
      <c r="N17" s="10">
        <f>Calculations!P117</f>
        <v>0</v>
      </c>
      <c r="O17" s="10">
        <f>Calculations!Q117</f>
        <v>0</v>
      </c>
      <c r="P17" s="10">
        <f>Calculations!R117</f>
        <v>0</v>
      </c>
      <c r="Q17" s="10">
        <f>Calculations!S117</f>
        <v>0</v>
      </c>
      <c r="R17" s="10">
        <f>Calculations!T117</f>
        <v>0</v>
      </c>
      <c r="S17" s="10">
        <f>Calculations!U117</f>
        <v>0</v>
      </c>
      <c r="T17" s="10">
        <f>Calculations!V117</f>
        <v>0</v>
      </c>
      <c r="U17" s="10">
        <f>Calculations!W117</f>
        <v>0</v>
      </c>
      <c r="V17" s="10">
        <f>Calculations!X117</f>
        <v>0</v>
      </c>
      <c r="W17" s="10">
        <f>Calculations!Y117</f>
        <v>0</v>
      </c>
      <c r="X17" s="10">
        <f>Calculations!Z117</f>
        <v>0</v>
      </c>
      <c r="Y17" s="10">
        <f>Calculations!AA117</f>
        <v>0</v>
      </c>
      <c r="Z17" s="10">
        <f>Calculations!AB117</f>
        <v>0</v>
      </c>
      <c r="AA17" s="10">
        <f>Calculations!AC117</f>
        <v>0</v>
      </c>
      <c r="AB17" s="10">
        <f>Calculations!AD117</f>
        <v>0</v>
      </c>
      <c r="AC17" s="10">
        <f>Calculations!AE117</f>
        <v>0</v>
      </c>
      <c r="AD17" s="10">
        <f>Calculations!AF117</f>
        <v>0</v>
      </c>
      <c r="AE17" s="10">
        <f>Calculations!AG117</f>
        <v>0</v>
      </c>
      <c r="AF17" s="10">
        <f>Calculations!AH117</f>
        <v>0</v>
      </c>
      <c r="AG17" s="10">
        <f>Calculations!AI117</f>
        <v>0</v>
      </c>
    </row>
    <row r="18" spans="1:33" x14ac:dyDescent="0.25">
      <c r="A18" t="s">
        <v>162</v>
      </c>
      <c r="B18" s="10">
        <f>Calculations!D118</f>
        <v>0</v>
      </c>
      <c r="C18" s="10">
        <f>Calculations!E118</f>
        <v>0</v>
      </c>
      <c r="D18" s="10">
        <f>Calculations!F118</f>
        <v>0</v>
      </c>
      <c r="E18" s="10">
        <f>Calculations!G118</f>
        <v>0</v>
      </c>
      <c r="F18" s="10">
        <f>Calculations!H118</f>
        <v>0</v>
      </c>
      <c r="G18" s="10">
        <f>Calculations!I118</f>
        <v>0</v>
      </c>
      <c r="H18" s="10">
        <f>Calculations!J118</f>
        <v>0</v>
      </c>
      <c r="I18" s="10">
        <f>Calculations!K118</f>
        <v>0</v>
      </c>
      <c r="J18" s="10">
        <f>Calculations!L118</f>
        <v>0</v>
      </c>
      <c r="K18" s="10">
        <f>Calculations!M118</f>
        <v>0</v>
      </c>
      <c r="L18" s="10">
        <f>Calculations!N118</f>
        <v>0</v>
      </c>
      <c r="M18" s="10">
        <f>Calculations!O118</f>
        <v>0</v>
      </c>
      <c r="N18" s="10">
        <f>Calculations!P118</f>
        <v>0</v>
      </c>
      <c r="O18" s="10">
        <f>Calculations!Q118</f>
        <v>0</v>
      </c>
      <c r="P18" s="10">
        <f>Calculations!R118</f>
        <v>0</v>
      </c>
      <c r="Q18" s="10">
        <f>Calculations!S118</f>
        <v>0</v>
      </c>
      <c r="R18" s="10">
        <f>Calculations!T118</f>
        <v>0</v>
      </c>
      <c r="S18" s="10">
        <f>Calculations!U118</f>
        <v>0</v>
      </c>
      <c r="T18" s="10">
        <f>Calculations!V118</f>
        <v>0</v>
      </c>
      <c r="U18" s="10">
        <f>Calculations!W118</f>
        <v>0</v>
      </c>
      <c r="V18" s="10">
        <f>Calculations!X118</f>
        <v>0</v>
      </c>
      <c r="W18" s="10">
        <f>Calculations!Y118</f>
        <v>0</v>
      </c>
      <c r="X18" s="10">
        <f>Calculations!Z118</f>
        <v>0</v>
      </c>
      <c r="Y18" s="10">
        <f>Calculations!AA118</f>
        <v>0</v>
      </c>
      <c r="Z18" s="10">
        <f>Calculations!AB118</f>
        <v>0</v>
      </c>
      <c r="AA18" s="10">
        <f>Calculations!AC118</f>
        <v>0</v>
      </c>
      <c r="AB18" s="10">
        <f>Calculations!AD118</f>
        <v>0</v>
      </c>
      <c r="AC18" s="10">
        <f>Calculations!AE118</f>
        <v>0</v>
      </c>
      <c r="AD18" s="10">
        <f>Calculations!AF118</f>
        <v>0</v>
      </c>
      <c r="AE18" s="10">
        <f>Calculations!AG118</f>
        <v>0</v>
      </c>
      <c r="AF18" s="10">
        <f>Calculations!AH118</f>
        <v>0</v>
      </c>
      <c r="AG18" s="10">
        <f>Calculations!AI118</f>
        <v>0</v>
      </c>
    </row>
    <row r="19" spans="1:33" x14ac:dyDescent="0.25">
      <c r="A19" s="53" t="s">
        <v>942</v>
      </c>
      <c r="B19" s="52">
        <v>0</v>
      </c>
      <c r="C19" s="52">
        <v>0</v>
      </c>
      <c r="D19" s="52">
        <v>0</v>
      </c>
      <c r="E19" s="52">
        <v>0</v>
      </c>
      <c r="F19" s="52">
        <v>0</v>
      </c>
      <c r="G19" s="52">
        <v>0</v>
      </c>
      <c r="H19" s="52">
        <v>0</v>
      </c>
      <c r="I19" s="52">
        <v>0</v>
      </c>
      <c r="J19" s="52">
        <v>0</v>
      </c>
      <c r="K19" s="52">
        <v>0</v>
      </c>
      <c r="L19" s="52">
        <v>0</v>
      </c>
      <c r="M19" s="52">
        <v>0</v>
      </c>
      <c r="N19" s="52">
        <v>0</v>
      </c>
      <c r="O19" s="52">
        <v>0</v>
      </c>
      <c r="P19" s="52">
        <v>0</v>
      </c>
      <c r="Q19" s="52">
        <v>0</v>
      </c>
      <c r="R19" s="52">
        <v>0</v>
      </c>
      <c r="S19" s="52">
        <v>0</v>
      </c>
      <c r="T19" s="52">
        <v>0</v>
      </c>
      <c r="U19" s="52">
        <v>0</v>
      </c>
      <c r="V19" s="52">
        <v>0</v>
      </c>
      <c r="W19" s="52">
        <v>0</v>
      </c>
      <c r="X19" s="52">
        <v>0</v>
      </c>
      <c r="Y19" s="52">
        <v>0</v>
      </c>
      <c r="Z19" s="52">
        <v>0</v>
      </c>
      <c r="AA19" s="52">
        <v>0</v>
      </c>
      <c r="AB19" s="52">
        <v>0</v>
      </c>
      <c r="AC19" s="52">
        <v>0</v>
      </c>
      <c r="AD19" s="52">
        <v>0</v>
      </c>
      <c r="AE19" s="52">
        <v>0</v>
      </c>
      <c r="AF19" s="52">
        <v>0</v>
      </c>
      <c r="AG19" s="52">
        <v>0</v>
      </c>
    </row>
    <row r="20" spans="1:33" x14ac:dyDescent="0.25">
      <c r="A20" s="53" t="s">
        <v>943</v>
      </c>
      <c r="B20" s="52">
        <v>0</v>
      </c>
      <c r="C20" s="52">
        <v>0</v>
      </c>
      <c r="D20" s="52">
        <v>0</v>
      </c>
      <c r="E20" s="52">
        <v>0</v>
      </c>
      <c r="F20" s="52">
        <v>0</v>
      </c>
      <c r="G20" s="52">
        <v>0</v>
      </c>
      <c r="H20" s="52">
        <v>0</v>
      </c>
      <c r="I20" s="52">
        <v>0</v>
      </c>
      <c r="J20" s="52">
        <v>0</v>
      </c>
      <c r="K20" s="52">
        <v>0</v>
      </c>
      <c r="L20" s="52">
        <v>0</v>
      </c>
      <c r="M20" s="52">
        <v>0</v>
      </c>
      <c r="N20" s="52">
        <v>0</v>
      </c>
      <c r="O20" s="52">
        <v>0</v>
      </c>
      <c r="P20" s="52">
        <v>0</v>
      </c>
      <c r="Q20" s="52">
        <v>0</v>
      </c>
      <c r="R20" s="52">
        <v>0</v>
      </c>
      <c r="S20" s="52">
        <v>0</v>
      </c>
      <c r="T20" s="52">
        <v>0</v>
      </c>
      <c r="U20" s="52">
        <v>0</v>
      </c>
      <c r="V20" s="52">
        <v>0</v>
      </c>
      <c r="W20" s="52">
        <v>0</v>
      </c>
      <c r="X20" s="52">
        <v>0</v>
      </c>
      <c r="Y20" s="52">
        <v>0</v>
      </c>
      <c r="Z20" s="52">
        <v>0</v>
      </c>
      <c r="AA20" s="52">
        <v>0</v>
      </c>
      <c r="AB20" s="52">
        <v>0</v>
      </c>
      <c r="AC20" s="52">
        <v>0</v>
      </c>
      <c r="AD20" s="52">
        <v>0</v>
      </c>
      <c r="AE20" s="52">
        <v>0</v>
      </c>
      <c r="AF20" s="52">
        <v>0</v>
      </c>
      <c r="AG20" s="52">
        <v>0</v>
      </c>
    </row>
    <row r="21" spans="1:33" x14ac:dyDescent="0.25">
      <c r="A21" s="53" t="s">
        <v>944</v>
      </c>
      <c r="B21" s="52">
        <v>0</v>
      </c>
      <c r="C21" s="52">
        <v>0</v>
      </c>
      <c r="D21" s="52">
        <v>0</v>
      </c>
      <c r="E21" s="52">
        <v>0</v>
      </c>
      <c r="F21" s="52">
        <v>0</v>
      </c>
      <c r="G21" s="52">
        <v>0</v>
      </c>
      <c r="H21" s="52">
        <v>0</v>
      </c>
      <c r="I21" s="52">
        <v>0</v>
      </c>
      <c r="J21" s="52">
        <v>0</v>
      </c>
      <c r="K21" s="52">
        <v>0</v>
      </c>
      <c r="L21" s="52">
        <v>0</v>
      </c>
      <c r="M21" s="52">
        <v>0</v>
      </c>
      <c r="N21" s="52">
        <v>0</v>
      </c>
      <c r="O21" s="52">
        <v>0</v>
      </c>
      <c r="P21" s="52">
        <v>0</v>
      </c>
      <c r="Q21" s="52">
        <v>0</v>
      </c>
      <c r="R21" s="52">
        <v>0</v>
      </c>
      <c r="S21" s="52">
        <v>0</v>
      </c>
      <c r="T21" s="52">
        <v>0</v>
      </c>
      <c r="U21" s="52">
        <v>0</v>
      </c>
      <c r="V21" s="52">
        <v>0</v>
      </c>
      <c r="W21" s="52">
        <v>0</v>
      </c>
      <c r="X21" s="52">
        <v>0</v>
      </c>
      <c r="Y21" s="52">
        <v>0</v>
      </c>
      <c r="Z21" s="52">
        <v>0</v>
      </c>
      <c r="AA21" s="52">
        <v>0</v>
      </c>
      <c r="AB21" s="52">
        <v>0</v>
      </c>
      <c r="AC21" s="52">
        <v>0</v>
      </c>
      <c r="AD21" s="52">
        <v>0</v>
      </c>
      <c r="AE21" s="52">
        <v>0</v>
      </c>
      <c r="AF21" s="52">
        <v>0</v>
      </c>
      <c r="AG21" s="52">
        <v>0</v>
      </c>
    </row>
    <row r="22" spans="1:33" x14ac:dyDescent="0.25">
      <c r="A22" s="53" t="s">
        <v>945</v>
      </c>
      <c r="B22" s="52">
        <v>0</v>
      </c>
      <c r="C22" s="52">
        <v>0</v>
      </c>
      <c r="D22" s="52">
        <v>0</v>
      </c>
      <c r="E22" s="52">
        <v>0</v>
      </c>
      <c r="F22" s="52">
        <v>0</v>
      </c>
      <c r="G22" s="52">
        <v>0</v>
      </c>
      <c r="H22" s="52">
        <v>0</v>
      </c>
      <c r="I22" s="52">
        <v>0</v>
      </c>
      <c r="J22" s="52">
        <v>0</v>
      </c>
      <c r="K22" s="52">
        <v>0</v>
      </c>
      <c r="L22" s="52">
        <v>0</v>
      </c>
      <c r="M22" s="52">
        <v>0</v>
      </c>
      <c r="N22" s="52">
        <v>0</v>
      </c>
      <c r="O22" s="52">
        <v>0</v>
      </c>
      <c r="P22" s="52">
        <v>0</v>
      </c>
      <c r="Q22" s="52">
        <v>0</v>
      </c>
      <c r="R22" s="52">
        <v>0</v>
      </c>
      <c r="S22" s="52">
        <v>0</v>
      </c>
      <c r="T22" s="52">
        <v>0</v>
      </c>
      <c r="U22" s="52">
        <v>0</v>
      </c>
      <c r="V22" s="52">
        <v>0</v>
      </c>
      <c r="W22" s="52">
        <v>0</v>
      </c>
      <c r="X22" s="52">
        <v>0</v>
      </c>
      <c r="Y22" s="52">
        <v>0</v>
      </c>
      <c r="Z22" s="52">
        <v>0</v>
      </c>
      <c r="AA22" s="52">
        <v>0</v>
      </c>
      <c r="AB22" s="52">
        <v>0</v>
      </c>
      <c r="AC22" s="52">
        <v>0</v>
      </c>
      <c r="AD22" s="52">
        <v>0</v>
      </c>
      <c r="AE22" s="52">
        <v>0</v>
      </c>
      <c r="AF22" s="52">
        <v>0</v>
      </c>
      <c r="AG22" s="52">
        <v>0</v>
      </c>
    </row>
    <row r="23" spans="1:33" x14ac:dyDescent="0.25">
      <c r="A23" s="53" t="s">
        <v>946</v>
      </c>
      <c r="B23" s="52">
        <v>0</v>
      </c>
      <c r="C23" s="52">
        <v>0</v>
      </c>
      <c r="D23" s="52">
        <v>0</v>
      </c>
      <c r="E23" s="52">
        <v>0</v>
      </c>
      <c r="F23" s="52">
        <v>0</v>
      </c>
      <c r="G23" s="52">
        <v>0</v>
      </c>
      <c r="H23" s="52">
        <v>0</v>
      </c>
      <c r="I23" s="52">
        <v>0</v>
      </c>
      <c r="J23" s="52">
        <v>0</v>
      </c>
      <c r="K23" s="52">
        <v>0</v>
      </c>
      <c r="L23" s="52">
        <v>0</v>
      </c>
      <c r="M23" s="52">
        <v>0</v>
      </c>
      <c r="N23" s="52">
        <v>0</v>
      </c>
      <c r="O23" s="52">
        <v>0</v>
      </c>
      <c r="P23" s="52">
        <v>0</v>
      </c>
      <c r="Q23" s="52">
        <v>0</v>
      </c>
      <c r="R23" s="52">
        <v>0</v>
      </c>
      <c r="S23" s="52">
        <v>0</v>
      </c>
      <c r="T23" s="52">
        <v>0</v>
      </c>
      <c r="U23" s="52">
        <v>0</v>
      </c>
      <c r="V23" s="52">
        <v>0</v>
      </c>
      <c r="W23" s="52">
        <v>0</v>
      </c>
      <c r="X23" s="52">
        <v>0</v>
      </c>
      <c r="Y23" s="52">
        <v>0</v>
      </c>
      <c r="Z23" s="52">
        <v>0</v>
      </c>
      <c r="AA23" s="52">
        <v>0</v>
      </c>
      <c r="AB23" s="52">
        <v>0</v>
      </c>
      <c r="AC23" s="52">
        <v>0</v>
      </c>
      <c r="AD23" s="52">
        <v>0</v>
      </c>
      <c r="AE23" s="52">
        <v>0</v>
      </c>
      <c r="AF23" s="52">
        <v>0</v>
      </c>
      <c r="AG23" s="52">
        <v>0</v>
      </c>
    </row>
    <row r="24" spans="1:33" x14ac:dyDescent="0.25">
      <c r="A24" s="54" t="s">
        <v>947</v>
      </c>
      <c r="B24" s="52">
        <v>0</v>
      </c>
      <c r="C24" s="52">
        <v>0</v>
      </c>
      <c r="D24" s="52">
        <v>0</v>
      </c>
      <c r="E24" s="52">
        <v>0</v>
      </c>
      <c r="F24" s="52">
        <v>0</v>
      </c>
      <c r="G24" s="52">
        <v>0</v>
      </c>
      <c r="H24" s="52">
        <v>0</v>
      </c>
      <c r="I24" s="52">
        <v>0</v>
      </c>
      <c r="J24" s="52">
        <v>0</v>
      </c>
      <c r="K24" s="52">
        <v>0</v>
      </c>
      <c r="L24" s="52">
        <v>0</v>
      </c>
      <c r="M24" s="52">
        <v>0</v>
      </c>
      <c r="N24" s="52">
        <v>0</v>
      </c>
      <c r="O24" s="52">
        <v>0</v>
      </c>
      <c r="P24" s="52">
        <v>0</v>
      </c>
      <c r="Q24" s="52">
        <v>0</v>
      </c>
      <c r="R24" s="52">
        <v>0</v>
      </c>
      <c r="S24" s="52">
        <v>0</v>
      </c>
      <c r="T24" s="52">
        <v>0</v>
      </c>
      <c r="U24" s="52">
        <v>0</v>
      </c>
      <c r="V24" s="52">
        <v>0</v>
      </c>
      <c r="W24" s="52">
        <v>0</v>
      </c>
      <c r="X24" s="52">
        <v>0</v>
      </c>
      <c r="Y24" s="52">
        <v>0</v>
      </c>
      <c r="Z24" s="52">
        <v>0</v>
      </c>
      <c r="AA24" s="52">
        <v>0</v>
      </c>
      <c r="AB24" s="52">
        <v>0</v>
      </c>
      <c r="AC24" s="52">
        <v>0</v>
      </c>
      <c r="AD24" s="52">
        <v>0</v>
      </c>
      <c r="AE24" s="52">
        <v>0</v>
      </c>
      <c r="AF24" s="52">
        <v>0</v>
      </c>
      <c r="AG24" s="52">
        <v>0</v>
      </c>
    </row>
    <row r="25" spans="1:33" x14ac:dyDescent="0.25">
      <c r="A25" s="54" t="s">
        <v>948</v>
      </c>
      <c r="B25" s="52">
        <v>0</v>
      </c>
      <c r="C25" s="52">
        <v>0</v>
      </c>
      <c r="D25" s="52">
        <v>0</v>
      </c>
      <c r="E25" s="52">
        <v>0</v>
      </c>
      <c r="F25" s="52">
        <v>0</v>
      </c>
      <c r="G25" s="52">
        <v>0</v>
      </c>
      <c r="H25" s="52">
        <v>0</v>
      </c>
      <c r="I25" s="52">
        <v>0</v>
      </c>
      <c r="J25" s="52">
        <v>0</v>
      </c>
      <c r="K25" s="52">
        <v>0</v>
      </c>
      <c r="L25" s="52">
        <v>0</v>
      </c>
      <c r="M25" s="52">
        <v>0</v>
      </c>
      <c r="N25" s="52">
        <v>0</v>
      </c>
      <c r="O25" s="52">
        <v>0</v>
      </c>
      <c r="P25" s="52">
        <v>0</v>
      </c>
      <c r="Q25" s="52">
        <v>0</v>
      </c>
      <c r="R25" s="52">
        <v>0</v>
      </c>
      <c r="S25" s="52">
        <v>0</v>
      </c>
      <c r="T25" s="52">
        <v>0</v>
      </c>
      <c r="U25" s="52">
        <v>0</v>
      </c>
      <c r="V25" s="52">
        <v>0</v>
      </c>
      <c r="W25" s="52">
        <v>0</v>
      </c>
      <c r="X25" s="52">
        <v>0</v>
      </c>
      <c r="Y25" s="52">
        <v>0</v>
      </c>
      <c r="Z25" s="52">
        <v>0</v>
      </c>
      <c r="AA25" s="52">
        <v>0</v>
      </c>
      <c r="AB25" s="52">
        <v>0</v>
      </c>
      <c r="AC25" s="52">
        <v>0</v>
      </c>
      <c r="AD25" s="52">
        <v>0</v>
      </c>
      <c r="AE25" s="52">
        <v>0</v>
      </c>
      <c r="AF25" s="52">
        <v>0</v>
      </c>
      <c r="AG25" s="52">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5"/>
  <sheetViews>
    <sheetView topLeftCell="F1" workbookViewId="0">
      <selection activeCell="B24" sqref="B24:AG25"/>
    </sheetView>
  </sheetViews>
  <sheetFormatPr defaultRowHeight="15" x14ac:dyDescent="0.25"/>
  <cols>
    <col min="1" max="1" width="23.42578125" customWidth="1"/>
    <col min="2" max="33" width="9.5703125" bestFit="1" customWidth="1"/>
  </cols>
  <sheetData>
    <row r="1" spans="1:33" x14ac:dyDescent="0.25">
      <c r="A1" t="s">
        <v>163</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60</v>
      </c>
      <c r="B2" s="10">
        <f>Calculations!D43</f>
        <v>0</v>
      </c>
      <c r="C2" s="10">
        <f>Calculations!E43</f>
        <v>0</v>
      </c>
      <c r="D2" s="10">
        <f>Calculations!F43</f>
        <v>0</v>
      </c>
      <c r="E2" s="10">
        <f>Calculations!G43</f>
        <v>0</v>
      </c>
      <c r="F2" s="10">
        <f>Calculations!H43</f>
        <v>0</v>
      </c>
      <c r="G2" s="10">
        <f>Calculations!I43</f>
        <v>0</v>
      </c>
      <c r="H2" s="10">
        <f>Calculations!J43</f>
        <v>0</v>
      </c>
      <c r="I2" s="10">
        <f>Calculations!K43</f>
        <v>0</v>
      </c>
      <c r="J2" s="10">
        <f>Calculations!L43</f>
        <v>0</v>
      </c>
      <c r="K2" s="10">
        <f>Calculations!M43</f>
        <v>0</v>
      </c>
      <c r="L2" s="10">
        <f>Calculations!N43</f>
        <v>0</v>
      </c>
      <c r="M2" s="10">
        <f>Calculations!O43</f>
        <v>0</v>
      </c>
      <c r="N2" s="10">
        <f>Calculations!P43</f>
        <v>0</v>
      </c>
      <c r="O2" s="10">
        <f>Calculations!Q43</f>
        <v>0</v>
      </c>
      <c r="P2" s="10">
        <f>Calculations!R43</f>
        <v>0</v>
      </c>
      <c r="Q2" s="10">
        <f>Calculations!S43</f>
        <v>0</v>
      </c>
      <c r="R2" s="10">
        <f>Calculations!T43</f>
        <v>0</v>
      </c>
      <c r="S2" s="10">
        <f>Calculations!U43</f>
        <v>0</v>
      </c>
      <c r="T2" s="10">
        <f>Calculations!V43</f>
        <v>0</v>
      </c>
      <c r="U2" s="10">
        <f>Calculations!W43</f>
        <v>0</v>
      </c>
      <c r="V2" s="10">
        <f>Calculations!X43</f>
        <v>0</v>
      </c>
      <c r="W2" s="10">
        <f>Calculations!Y43</f>
        <v>0</v>
      </c>
      <c r="X2" s="10">
        <f>Calculations!Z43</f>
        <v>0</v>
      </c>
      <c r="Y2" s="10">
        <f>Calculations!AA43</f>
        <v>0</v>
      </c>
      <c r="Z2" s="10">
        <f>Calculations!AB43</f>
        <v>0</v>
      </c>
      <c r="AA2" s="10">
        <f>Calculations!AC43</f>
        <v>0</v>
      </c>
      <c r="AB2" s="10">
        <f>Calculations!AD43</f>
        <v>0</v>
      </c>
      <c r="AC2" s="10">
        <f>Calculations!AE43</f>
        <v>0</v>
      </c>
      <c r="AD2" s="10">
        <f>Calculations!AF43</f>
        <v>0</v>
      </c>
      <c r="AE2" s="10">
        <f>Calculations!AG43</f>
        <v>0</v>
      </c>
      <c r="AF2" s="10">
        <f>Calculations!AH43</f>
        <v>0</v>
      </c>
      <c r="AG2" s="10">
        <f>Calculations!AI43</f>
        <v>0</v>
      </c>
    </row>
    <row r="3" spans="1:33" x14ac:dyDescent="0.25">
      <c r="A3" t="s">
        <v>940</v>
      </c>
      <c r="B3" s="10">
        <v>0</v>
      </c>
      <c r="C3" s="10">
        <v>0</v>
      </c>
      <c r="D3" s="10">
        <v>0</v>
      </c>
      <c r="E3" s="10">
        <v>0</v>
      </c>
      <c r="F3" s="10">
        <v>0</v>
      </c>
      <c r="G3" s="10">
        <v>0</v>
      </c>
      <c r="H3" s="10">
        <v>0</v>
      </c>
      <c r="I3" s="10">
        <v>0</v>
      </c>
      <c r="J3" s="10">
        <v>0</v>
      </c>
      <c r="K3" s="10">
        <v>0</v>
      </c>
      <c r="L3" s="10">
        <v>0</v>
      </c>
      <c r="M3" s="10">
        <v>0</v>
      </c>
      <c r="N3" s="10">
        <v>0</v>
      </c>
      <c r="O3" s="10">
        <v>0</v>
      </c>
      <c r="P3" s="10">
        <v>0</v>
      </c>
      <c r="Q3" s="10">
        <v>0</v>
      </c>
      <c r="R3" s="10">
        <v>0</v>
      </c>
      <c r="S3" s="10">
        <v>0</v>
      </c>
      <c r="T3" s="10">
        <v>0</v>
      </c>
      <c r="U3" s="10">
        <v>0</v>
      </c>
      <c r="V3" s="10">
        <v>0</v>
      </c>
      <c r="W3" s="10">
        <v>0</v>
      </c>
      <c r="X3" s="10">
        <v>0</v>
      </c>
      <c r="Y3" s="10">
        <v>0</v>
      </c>
      <c r="Z3" s="10">
        <v>0</v>
      </c>
      <c r="AA3" s="10">
        <v>0</v>
      </c>
      <c r="AB3" s="10">
        <v>0</v>
      </c>
      <c r="AC3" s="10">
        <v>0</v>
      </c>
      <c r="AD3" s="10">
        <v>0</v>
      </c>
      <c r="AE3" s="10">
        <v>0</v>
      </c>
      <c r="AF3" s="10">
        <v>0</v>
      </c>
      <c r="AG3" s="10">
        <v>0</v>
      </c>
    </row>
    <row r="4" spans="1:33" x14ac:dyDescent="0.25">
      <c r="A4" t="s">
        <v>941</v>
      </c>
      <c r="B4" s="10">
        <f>Calculations!D44</f>
        <v>0</v>
      </c>
      <c r="C4" s="10">
        <f>Calculations!E44</f>
        <v>0</v>
      </c>
      <c r="D4" s="10">
        <f>Calculations!F44</f>
        <v>0</v>
      </c>
      <c r="E4" s="10">
        <f>Calculations!G44</f>
        <v>0</v>
      </c>
      <c r="F4" s="10">
        <f>Calculations!H44</f>
        <v>0</v>
      </c>
      <c r="G4" s="10">
        <f>Calculations!I44</f>
        <v>0</v>
      </c>
      <c r="H4" s="10">
        <f>Calculations!J44</f>
        <v>0</v>
      </c>
      <c r="I4" s="10">
        <f>Calculations!K44</f>
        <v>0</v>
      </c>
      <c r="J4" s="10">
        <f>Calculations!L44</f>
        <v>0</v>
      </c>
      <c r="K4" s="10">
        <f>Calculations!M44</f>
        <v>0</v>
      </c>
      <c r="L4" s="10">
        <f>Calculations!N44</f>
        <v>0</v>
      </c>
      <c r="M4" s="10">
        <f>Calculations!O44</f>
        <v>0</v>
      </c>
      <c r="N4" s="10">
        <f>Calculations!P44</f>
        <v>0</v>
      </c>
      <c r="O4" s="10">
        <f>Calculations!Q44</f>
        <v>0</v>
      </c>
      <c r="P4" s="10">
        <f>Calculations!R44</f>
        <v>0</v>
      </c>
      <c r="Q4" s="10">
        <f>Calculations!S44</f>
        <v>1.6261636849348336E-3</v>
      </c>
      <c r="R4" s="10">
        <f>Calculations!T44</f>
        <v>4.0654092123370835E-3</v>
      </c>
      <c r="S4" s="10">
        <f>Calculations!U44</f>
        <v>8.1308184246741671E-3</v>
      </c>
      <c r="T4" s="10">
        <f>Calculations!V44</f>
        <v>1.707471869181575E-2</v>
      </c>
      <c r="U4" s="10">
        <f>Calculations!W44</f>
        <v>3.3336355541164091E-2</v>
      </c>
      <c r="V4" s="10">
        <f>Calculations!X44</f>
        <v>6.3420383712458506E-2</v>
      </c>
      <c r="W4" s="10">
        <f>Calculations!Y44</f>
        <v>0.11870994900024284</v>
      </c>
      <c r="X4" s="10">
        <f>Calculations!Z44</f>
        <v>0.22034517930866993</v>
      </c>
      <c r="Y4" s="10">
        <f>Calculations!AA44</f>
        <v>0.32116732777462964</v>
      </c>
      <c r="Z4" s="10">
        <f>Calculations!AB44</f>
        <v>0.42280255808305667</v>
      </c>
      <c r="AA4" s="10">
        <f>Calculations!AC44</f>
        <v>0.52443778839148369</v>
      </c>
      <c r="AB4" s="10">
        <f>Calculations!AD44</f>
        <v>0.62607301869991083</v>
      </c>
      <c r="AC4" s="10">
        <f>Calculations!AE44</f>
        <v>0.72852133085080539</v>
      </c>
      <c r="AD4" s="10">
        <f>Calculations!AF44</f>
        <v>0.83096964300169973</v>
      </c>
      <c r="AE4" s="10">
        <f>Calculations!AG44</f>
        <v>0.93260487331012709</v>
      </c>
      <c r="AF4" s="10">
        <f>Calculations!AH44</f>
        <v>1.0350531854610217</v>
      </c>
      <c r="AG4" s="10">
        <f>Calculations!AI44</f>
        <v>1.137501497611916</v>
      </c>
    </row>
    <row r="5" spans="1:33" x14ac:dyDescent="0.25">
      <c r="A5" t="s">
        <v>8</v>
      </c>
      <c r="B5" s="10">
        <f>Calculations!D45</f>
        <v>0</v>
      </c>
      <c r="C5" s="10">
        <f>Calculations!E45</f>
        <v>0</v>
      </c>
      <c r="D5" s="10">
        <f>Calculations!F45</f>
        <v>0</v>
      </c>
      <c r="E5" s="10">
        <f>Calculations!G45</f>
        <v>0</v>
      </c>
      <c r="F5" s="10">
        <f>Calculations!H45</f>
        <v>0</v>
      </c>
      <c r="G5" s="10">
        <f>Calculations!I45</f>
        <v>0</v>
      </c>
      <c r="H5" s="10">
        <f>Calculations!J45</f>
        <v>0</v>
      </c>
      <c r="I5" s="10">
        <f>Calculations!K45</f>
        <v>0</v>
      </c>
      <c r="J5" s="10">
        <f>Calculations!L45</f>
        <v>0</v>
      </c>
      <c r="K5" s="10">
        <f>Calculations!M45</f>
        <v>0</v>
      </c>
      <c r="L5" s="10">
        <f>Calculations!N45</f>
        <v>0</v>
      </c>
      <c r="M5" s="10">
        <f>Calculations!O45</f>
        <v>0</v>
      </c>
      <c r="N5" s="10">
        <f>Calculations!P45</f>
        <v>0</v>
      </c>
      <c r="O5" s="10">
        <f>Calculations!Q45</f>
        <v>0</v>
      </c>
      <c r="P5" s="10">
        <f>Calculations!R45</f>
        <v>0</v>
      </c>
      <c r="Q5" s="10">
        <f>Calculations!S45</f>
        <v>0</v>
      </c>
      <c r="R5" s="10">
        <f>Calculations!T45</f>
        <v>0</v>
      </c>
      <c r="S5" s="10">
        <f>Calculations!U45</f>
        <v>0</v>
      </c>
      <c r="T5" s="10">
        <f>Calculations!V45</f>
        <v>0</v>
      </c>
      <c r="U5" s="10">
        <f>Calculations!W45</f>
        <v>0</v>
      </c>
      <c r="V5" s="10">
        <f>Calculations!X45</f>
        <v>0</v>
      </c>
      <c r="W5" s="10">
        <f>Calculations!Y45</f>
        <v>0</v>
      </c>
      <c r="X5" s="10">
        <f>Calculations!Z45</f>
        <v>0</v>
      </c>
      <c r="Y5" s="10">
        <f>Calculations!AA45</f>
        <v>0</v>
      </c>
      <c r="Z5" s="10">
        <f>Calculations!AB45</f>
        <v>0</v>
      </c>
      <c r="AA5" s="10">
        <f>Calculations!AC45</f>
        <v>0</v>
      </c>
      <c r="AB5" s="10">
        <f>Calculations!AD45</f>
        <v>0</v>
      </c>
      <c r="AC5" s="10">
        <f>Calculations!AE45</f>
        <v>0</v>
      </c>
      <c r="AD5" s="10">
        <f>Calculations!AF45</f>
        <v>0</v>
      </c>
      <c r="AE5" s="10">
        <f>Calculations!AG45</f>
        <v>0</v>
      </c>
      <c r="AF5" s="10">
        <f>Calculations!AH45</f>
        <v>0</v>
      </c>
      <c r="AG5" s="10">
        <f>Calculations!AI45</f>
        <v>0</v>
      </c>
    </row>
    <row r="6" spans="1:33" x14ac:dyDescent="0.25">
      <c r="A6" t="s">
        <v>9</v>
      </c>
      <c r="B6" s="10">
        <f>Calculations!D46</f>
        <v>0</v>
      </c>
      <c r="C6" s="10">
        <f>Calculations!E46</f>
        <v>0</v>
      </c>
      <c r="D6" s="10">
        <f>Calculations!F46</f>
        <v>0</v>
      </c>
      <c r="E6" s="10">
        <f>Calculations!G46</f>
        <v>0</v>
      </c>
      <c r="F6" s="10">
        <f>Calculations!H46</f>
        <v>0</v>
      </c>
      <c r="G6" s="10">
        <f>Calculations!I46</f>
        <v>0</v>
      </c>
      <c r="H6" s="10">
        <f>Calculations!J46</f>
        <v>0</v>
      </c>
      <c r="I6" s="10">
        <f>Calculations!K46</f>
        <v>0</v>
      </c>
      <c r="J6" s="10">
        <f>Calculations!L46</f>
        <v>0</v>
      </c>
      <c r="K6" s="10">
        <f>Calculations!M46</f>
        <v>0</v>
      </c>
      <c r="L6" s="10">
        <f>Calculations!N46</f>
        <v>0</v>
      </c>
      <c r="M6" s="10">
        <f>Calculations!O46</f>
        <v>0</v>
      </c>
      <c r="N6" s="10">
        <f>Calculations!P46</f>
        <v>0</v>
      </c>
      <c r="O6" s="10">
        <f>Calculations!Q46</f>
        <v>0</v>
      </c>
      <c r="P6" s="10">
        <f>Calculations!R46</f>
        <v>0</v>
      </c>
      <c r="Q6" s="10">
        <f>Calculations!S46</f>
        <v>0</v>
      </c>
      <c r="R6" s="10">
        <f>Calculations!T46</f>
        <v>0</v>
      </c>
      <c r="S6" s="10">
        <f>Calculations!U46</f>
        <v>0</v>
      </c>
      <c r="T6" s="10">
        <f>Calculations!V46</f>
        <v>0</v>
      </c>
      <c r="U6" s="10">
        <f>Calculations!W46</f>
        <v>0</v>
      </c>
      <c r="V6" s="10">
        <f>Calculations!X46</f>
        <v>0</v>
      </c>
      <c r="W6" s="10">
        <f>Calculations!Y46</f>
        <v>0</v>
      </c>
      <c r="X6" s="10">
        <f>Calculations!Z46</f>
        <v>0</v>
      </c>
      <c r="Y6" s="10">
        <f>Calculations!AA46</f>
        <v>0</v>
      </c>
      <c r="Z6" s="10">
        <f>Calculations!AB46</f>
        <v>0</v>
      </c>
      <c r="AA6" s="10">
        <f>Calculations!AC46</f>
        <v>0</v>
      </c>
      <c r="AB6" s="10">
        <f>Calculations!AD46</f>
        <v>0</v>
      </c>
      <c r="AC6" s="10">
        <f>Calculations!AE46</f>
        <v>0</v>
      </c>
      <c r="AD6" s="10">
        <f>Calculations!AF46</f>
        <v>0</v>
      </c>
      <c r="AE6" s="10">
        <f>Calculations!AG46</f>
        <v>0</v>
      </c>
      <c r="AF6" s="10">
        <f>Calculations!AH46</f>
        <v>0</v>
      </c>
      <c r="AG6" s="10">
        <f>Calculations!AI46</f>
        <v>0</v>
      </c>
    </row>
    <row r="7" spans="1:33" x14ac:dyDescent="0.25">
      <c r="A7" t="s">
        <v>61</v>
      </c>
      <c r="B7" s="10">
        <f>Calculations!D47</f>
        <v>0</v>
      </c>
      <c r="C7" s="10">
        <f>Calculations!E47</f>
        <v>11.571780781996274</v>
      </c>
      <c r="D7" s="10">
        <f>Calculations!F47</f>
        <v>11.571780781996274</v>
      </c>
      <c r="E7" s="10">
        <f>Calculations!G47</f>
        <v>11.571780781996274</v>
      </c>
      <c r="F7" s="10">
        <f>Calculations!H47</f>
        <v>11.571780781996274</v>
      </c>
      <c r="G7" s="10">
        <f>Calculations!I47</f>
        <v>11.571780781996274</v>
      </c>
      <c r="H7" s="10">
        <f>Calculations!J47</f>
        <v>11.571780781996274</v>
      </c>
      <c r="I7" s="10">
        <f>Calculations!K47</f>
        <v>11.571780781996274</v>
      </c>
      <c r="J7" s="10">
        <f>Calculations!L47</f>
        <v>11.571780781996274</v>
      </c>
      <c r="K7" s="10">
        <f>Calculations!M47</f>
        <v>11.571780781996274</v>
      </c>
      <c r="L7" s="10">
        <f>Calculations!N47</f>
        <v>11.571780781996274</v>
      </c>
      <c r="M7" s="10">
        <f>Calculations!O47</f>
        <v>11.571780781996274</v>
      </c>
      <c r="N7" s="10">
        <f>Calculations!P47</f>
        <v>11.571780781996274</v>
      </c>
      <c r="O7" s="10">
        <f>Calculations!Q47</f>
        <v>11.572593863838744</v>
      </c>
      <c r="P7" s="10">
        <f>Calculations!R47</f>
        <v>11.572593863838744</v>
      </c>
      <c r="Q7" s="10">
        <f>Calculations!S47</f>
        <v>11.575033109366146</v>
      </c>
      <c r="R7" s="10">
        <f>Calculations!T47</f>
        <v>11.579911600420949</v>
      </c>
      <c r="S7" s="10">
        <f>Calculations!U47</f>
        <v>11.588855500688091</v>
      </c>
      <c r="T7" s="10">
        <f>Calculations!V47</f>
        <v>11.605930219379907</v>
      </c>
      <c r="U7" s="10">
        <f>Calculations!W47</f>
        <v>11.638453493078604</v>
      </c>
      <c r="V7" s="10">
        <f>Calculations!X47</f>
        <v>11.698621549421192</v>
      </c>
      <c r="W7" s="10">
        <f>Calculations!Y47</f>
        <v>11.81001376183923</v>
      </c>
      <c r="X7" s="10">
        <f>Calculations!Z47</f>
        <v>12.011658058771149</v>
      </c>
      <c r="Y7" s="10">
        <f>Calculations!AA47</f>
        <v>12.214115437545535</v>
      </c>
      <c r="Z7" s="10">
        <f>Calculations!AB47</f>
        <v>12.417385898162388</v>
      </c>
      <c r="AA7" s="10">
        <f>Calculations!AC47</f>
        <v>12.620656358779241</v>
      </c>
      <c r="AB7" s="10">
        <f>Calculations!AD47</f>
        <v>12.824739901238564</v>
      </c>
      <c r="AC7" s="10">
        <f>Calculations!AE47</f>
        <v>13.028823443697886</v>
      </c>
      <c r="AD7" s="10">
        <f>Calculations!AF47</f>
        <v>13.232906986157209</v>
      </c>
      <c r="AE7" s="10">
        <f>Calculations!AG47</f>
        <v>13.437803610458998</v>
      </c>
      <c r="AF7" s="10">
        <f>Calculations!AH47</f>
        <v>13.642700234760786</v>
      </c>
      <c r="AG7" s="10">
        <f>Calculations!AI47</f>
        <v>13.847596859062577</v>
      </c>
    </row>
    <row r="8" spans="1:33" s="52" customFormat="1" x14ac:dyDescent="0.25">
      <c r="A8" t="s">
        <v>10</v>
      </c>
      <c r="B8" s="52">
        <f>Calculations!D48</f>
        <v>0</v>
      </c>
      <c r="C8" s="52">
        <f>Calculations!E48</f>
        <v>14894.199872095845</v>
      </c>
      <c r="D8" s="52">
        <f>Calculations!F48</f>
        <v>17296.296503197602</v>
      </c>
      <c r="E8" s="52">
        <f>Calculations!G48</f>
        <v>18879.378233627456</v>
      </c>
      <c r="F8" s="52">
        <f>Calculations!H48+'Inflation Reduction Act'!B50</f>
        <v>20461.176107828058</v>
      </c>
      <c r="G8" s="52">
        <f>Calculations!I48+'Inflation Reduction Act'!C50</f>
        <v>21593.212069294907</v>
      </c>
      <c r="H8" s="52">
        <f>Calculations!J48+'Inflation Reduction Act'!D50</f>
        <v>22652.840653444506</v>
      </c>
      <c r="I8" s="52">
        <f>Calculations!K48+'Inflation Reduction Act'!E50</f>
        <v>23703.522084999593</v>
      </c>
      <c r="J8" s="52">
        <f>Calculations!L48+'Inflation Reduction Act'!F50</f>
        <v>24762.227821257991</v>
      </c>
      <c r="K8" s="52">
        <f>Calculations!M48+'Inflation Reduction Act'!G50</f>
        <v>25877.316717882295</v>
      </c>
      <c r="L8" s="52">
        <f>Calculations!N48+'Inflation Reduction Act'!H50</f>
        <v>27042.424783291506</v>
      </c>
      <c r="M8" s="52">
        <f>Calculations!O48+'Inflation Reduction Act'!I50</f>
        <v>28219.504665749206</v>
      </c>
      <c r="N8" s="52">
        <f>Calculations!P48+'Inflation Reduction Act'!J50</f>
        <v>29465.159870800609</v>
      </c>
      <c r="O8" s="52">
        <f>Calculations!Q48+'Inflation Reduction Act'!K50</f>
        <v>30758.239700477618</v>
      </c>
      <c r="P8" s="52">
        <f>Calculations!R48+'Inflation Reduction Act'!L50</f>
        <v>32185.431688496719</v>
      </c>
      <c r="Q8" s="52">
        <f>Calculations!S48+'Inflation Reduction Act'!M50</f>
        <v>33728.433362583986</v>
      </c>
      <c r="R8" s="52">
        <f>Calculations!T48+'Inflation Reduction Act'!N50</f>
        <v>35262.787911276617</v>
      </c>
      <c r="S8" s="52">
        <f>Calculations!U48+'Inflation Reduction Act'!O50</f>
        <v>36805.752996680967</v>
      </c>
      <c r="T8" s="52">
        <f>Calculations!V48+'Inflation Reduction Act'!P50</f>
        <v>38497.913721687037</v>
      </c>
      <c r="U8" s="52">
        <f>Calculations!W48+'Inflation Reduction Act'!Q50</f>
        <v>40178.083115680398</v>
      </c>
      <c r="V8" s="52">
        <f>Calculations!X48+'Inflation Reduction Act'!R50</f>
        <v>41953.564402493321</v>
      </c>
      <c r="W8" s="52">
        <f>Calculations!Y48+'Inflation Reduction Act'!S50</f>
        <v>43896.987743867881</v>
      </c>
      <c r="X8" s="52">
        <f>Calculations!Z48+'Inflation Reduction Act'!T50</f>
        <v>45898.718810329468</v>
      </c>
      <c r="Y8" s="52">
        <f>Calculations!AA48+'Inflation Reduction Act'!U50</f>
        <v>48098.578407836147</v>
      </c>
      <c r="Z8" s="52">
        <f>Calculations!AB48+'Inflation Reduction Act'!V50</f>
        <v>50418.887136404104</v>
      </c>
      <c r="AA8" s="52">
        <f>Calculations!AC48+'Inflation Reduction Act'!W50</f>
        <v>52775.520296284303</v>
      </c>
      <c r="AB8" s="52">
        <f>Calculations!AD48+'Inflation Reduction Act'!X50</f>
        <v>55300.507743220267</v>
      </c>
      <c r="AC8" s="52">
        <f>Calculations!AE48+'Inflation Reduction Act'!Y50</f>
        <v>57917.906820043718</v>
      </c>
      <c r="AD8" s="52">
        <f>Calculations!AF48+'Inflation Reduction Act'!Z50</f>
        <v>60684.079546992631</v>
      </c>
      <c r="AE8" s="52">
        <f>Calculations!AG48+'Inflation Reduction Act'!AA50</f>
        <v>63599.374736177451</v>
      </c>
      <c r="AF8" s="52">
        <f>Calculations!AH48+'Inflation Reduction Act'!AB50</f>
        <v>66666.395875657719</v>
      </c>
      <c r="AG8" s="52">
        <f>Calculations!AI48+'Inflation Reduction Act'!AC50</f>
        <v>69807.0635291832</v>
      </c>
    </row>
    <row r="9" spans="1:33" x14ac:dyDescent="0.25">
      <c r="A9" t="s">
        <v>11</v>
      </c>
      <c r="B9" s="10">
        <f>Calculations!D49</f>
        <v>0</v>
      </c>
      <c r="C9" s="10">
        <f>Calculations!E49</f>
        <v>0</v>
      </c>
      <c r="D9" s="10">
        <f>Calculations!F49</f>
        <v>0</v>
      </c>
      <c r="E9" s="10">
        <f>Calculations!G49</f>
        <v>0</v>
      </c>
      <c r="F9" s="10">
        <f>Calculations!H49</f>
        <v>0</v>
      </c>
      <c r="G9" s="10">
        <f>Calculations!I49</f>
        <v>0</v>
      </c>
      <c r="H9" s="10">
        <f>Calculations!J49</f>
        <v>0</v>
      </c>
      <c r="I9" s="10">
        <f>Calculations!K49</f>
        <v>0</v>
      </c>
      <c r="J9" s="10">
        <f>Calculations!L49</f>
        <v>0</v>
      </c>
      <c r="K9" s="10">
        <f>Calculations!M49</f>
        <v>0</v>
      </c>
      <c r="L9" s="10">
        <f>Calculations!N49</f>
        <v>0</v>
      </c>
      <c r="M9" s="10">
        <f>Calculations!O49</f>
        <v>0</v>
      </c>
      <c r="N9" s="10">
        <f>Calculations!P49</f>
        <v>0</v>
      </c>
      <c r="O9" s="10">
        <f>Calculations!Q49</f>
        <v>0</v>
      </c>
      <c r="P9" s="10">
        <f>Calculations!R49</f>
        <v>0</v>
      </c>
      <c r="Q9" s="10">
        <f>Calculations!S49</f>
        <v>0</v>
      </c>
      <c r="R9" s="10">
        <f>Calculations!T49</f>
        <v>0</v>
      </c>
      <c r="S9" s="10">
        <f>Calculations!U49</f>
        <v>0</v>
      </c>
      <c r="T9" s="10">
        <f>Calculations!V49</f>
        <v>0</v>
      </c>
      <c r="U9" s="10">
        <f>Calculations!W49</f>
        <v>0</v>
      </c>
      <c r="V9" s="10">
        <f>Calculations!X49</f>
        <v>0</v>
      </c>
      <c r="W9" s="10">
        <f>Calculations!Y49</f>
        <v>0</v>
      </c>
      <c r="X9" s="10">
        <f>Calculations!Z49</f>
        <v>0</v>
      </c>
      <c r="Y9" s="10">
        <f>Calculations!AA49</f>
        <v>0</v>
      </c>
      <c r="Z9" s="10">
        <f>Calculations!AB49</f>
        <v>0</v>
      </c>
      <c r="AA9" s="10">
        <f>Calculations!AC49</f>
        <v>0</v>
      </c>
      <c r="AB9" s="10">
        <f>Calculations!AD49</f>
        <v>0</v>
      </c>
      <c r="AC9" s="10">
        <f>Calculations!AE49</f>
        <v>0</v>
      </c>
      <c r="AD9" s="10">
        <f>Calculations!AF49</f>
        <v>0</v>
      </c>
      <c r="AE9" s="10">
        <f>Calculations!AG49</f>
        <v>0</v>
      </c>
      <c r="AF9" s="10">
        <f>Calculations!AH49</f>
        <v>0</v>
      </c>
      <c r="AG9" s="10">
        <f>Calculations!AI49</f>
        <v>0</v>
      </c>
    </row>
    <row r="10" spans="1:33" x14ac:dyDescent="0.25">
      <c r="A10" t="s">
        <v>12</v>
      </c>
      <c r="B10" s="10">
        <f>Calculations!D50</f>
        <v>0</v>
      </c>
      <c r="C10" s="10">
        <f>Calculations!E50</f>
        <v>0</v>
      </c>
      <c r="D10" s="10">
        <f>Calculations!F50</f>
        <v>0</v>
      </c>
      <c r="E10" s="10">
        <f>Calculations!G50</f>
        <v>0</v>
      </c>
      <c r="F10" s="10">
        <f>Calculations!H50</f>
        <v>0</v>
      </c>
      <c r="G10" s="10">
        <f>Calculations!I50</f>
        <v>0</v>
      </c>
      <c r="H10" s="10">
        <f>Calculations!J50</f>
        <v>0</v>
      </c>
      <c r="I10" s="10">
        <f>Calculations!K50</f>
        <v>0</v>
      </c>
      <c r="J10" s="10">
        <f>Calculations!L50</f>
        <v>0</v>
      </c>
      <c r="K10" s="10">
        <f>Calculations!M50</f>
        <v>0</v>
      </c>
      <c r="L10" s="10">
        <f>Calculations!N50</f>
        <v>0</v>
      </c>
      <c r="M10" s="10">
        <f>Calculations!O50</f>
        <v>0</v>
      </c>
      <c r="N10" s="10">
        <f>Calculations!P50</f>
        <v>0</v>
      </c>
      <c r="O10" s="10">
        <f>Calculations!Q50</f>
        <v>0</v>
      </c>
      <c r="P10" s="10">
        <f>Calculations!R50</f>
        <v>0</v>
      </c>
      <c r="Q10" s="10">
        <f>Calculations!S50</f>
        <v>0</v>
      </c>
      <c r="R10" s="10">
        <f>Calculations!T50</f>
        <v>0</v>
      </c>
      <c r="S10" s="10">
        <f>Calculations!U50</f>
        <v>0</v>
      </c>
      <c r="T10" s="10">
        <f>Calculations!V50</f>
        <v>0</v>
      </c>
      <c r="U10" s="10">
        <f>Calculations!W50</f>
        <v>0</v>
      </c>
      <c r="V10" s="10">
        <f>Calculations!X50</f>
        <v>0</v>
      </c>
      <c r="W10" s="10">
        <f>Calculations!Y50</f>
        <v>0</v>
      </c>
      <c r="X10" s="10">
        <f>Calculations!Z50</f>
        <v>0</v>
      </c>
      <c r="Y10" s="10">
        <f>Calculations!AA50</f>
        <v>0</v>
      </c>
      <c r="Z10" s="10">
        <f>Calculations!AB50</f>
        <v>0</v>
      </c>
      <c r="AA10" s="10">
        <f>Calculations!AC50</f>
        <v>0</v>
      </c>
      <c r="AB10" s="10">
        <f>Calculations!AD50</f>
        <v>0</v>
      </c>
      <c r="AC10" s="10">
        <f>Calculations!AE50</f>
        <v>0</v>
      </c>
      <c r="AD10" s="10">
        <f>Calculations!AF50</f>
        <v>0</v>
      </c>
      <c r="AE10" s="10">
        <f>Calculations!AG50</f>
        <v>0</v>
      </c>
      <c r="AF10" s="10">
        <f>Calculations!AH50</f>
        <v>0</v>
      </c>
      <c r="AG10" s="10">
        <f>Calculations!AI50</f>
        <v>0</v>
      </c>
    </row>
    <row r="11" spans="1:33" x14ac:dyDescent="0.25">
      <c r="A11" t="s">
        <v>13</v>
      </c>
      <c r="B11" s="10">
        <f>Calculations!D51</f>
        <v>0</v>
      </c>
      <c r="C11" s="10">
        <f>Calculations!E51</f>
        <v>0</v>
      </c>
      <c r="D11" s="10">
        <f>Calculations!F51</f>
        <v>0</v>
      </c>
      <c r="E11" s="10">
        <f>Calculations!G51</f>
        <v>0</v>
      </c>
      <c r="F11" s="10">
        <f>Calculations!H51</f>
        <v>0</v>
      </c>
      <c r="G11" s="10">
        <f>Calculations!I51</f>
        <v>0</v>
      </c>
      <c r="H11" s="10">
        <f>Calculations!J51</f>
        <v>0</v>
      </c>
      <c r="I11" s="10">
        <f>Calculations!K51</f>
        <v>0</v>
      </c>
      <c r="J11" s="10">
        <f>Calculations!L51</f>
        <v>0</v>
      </c>
      <c r="K11" s="10">
        <f>Calculations!M51</f>
        <v>0</v>
      </c>
      <c r="L11" s="10">
        <f>Calculations!N51</f>
        <v>0</v>
      </c>
      <c r="M11" s="10">
        <f>Calculations!O51</f>
        <v>0</v>
      </c>
      <c r="N11" s="10">
        <f>Calculations!P51</f>
        <v>0</v>
      </c>
      <c r="O11" s="10">
        <f>Calculations!Q51</f>
        <v>0</v>
      </c>
      <c r="P11" s="10">
        <f>Calculations!R51</f>
        <v>0</v>
      </c>
      <c r="Q11" s="10">
        <f>Calculations!S51</f>
        <v>0</v>
      </c>
      <c r="R11" s="10">
        <f>Calculations!T51</f>
        <v>0</v>
      </c>
      <c r="S11" s="10">
        <f>Calculations!U51</f>
        <v>0</v>
      </c>
      <c r="T11" s="10">
        <f>Calculations!V51</f>
        <v>0</v>
      </c>
      <c r="U11" s="10">
        <f>Calculations!W51</f>
        <v>0</v>
      </c>
      <c r="V11" s="10">
        <f>Calculations!X51</f>
        <v>0</v>
      </c>
      <c r="W11" s="10">
        <f>Calculations!Y51</f>
        <v>0</v>
      </c>
      <c r="X11" s="10">
        <f>Calculations!Z51</f>
        <v>0</v>
      </c>
      <c r="Y11" s="10">
        <f>Calculations!AA51</f>
        <v>0</v>
      </c>
      <c r="Z11" s="10">
        <f>Calculations!AB51</f>
        <v>0</v>
      </c>
      <c r="AA11" s="10">
        <f>Calculations!AC51</f>
        <v>0</v>
      </c>
      <c r="AB11" s="10">
        <f>Calculations!AD51</f>
        <v>0</v>
      </c>
      <c r="AC11" s="10">
        <f>Calculations!AE51</f>
        <v>0</v>
      </c>
      <c r="AD11" s="10">
        <f>Calculations!AF51</f>
        <v>0</v>
      </c>
      <c r="AE11" s="10">
        <f>Calculations!AG51</f>
        <v>0</v>
      </c>
      <c r="AF11" s="10">
        <f>Calculations!AH51</f>
        <v>0</v>
      </c>
      <c r="AG11" s="10">
        <f>Calculations!AI51</f>
        <v>0</v>
      </c>
    </row>
    <row r="12" spans="1:33" x14ac:dyDescent="0.25">
      <c r="A12" t="s">
        <v>14</v>
      </c>
      <c r="B12" s="10">
        <f>Calculations!D52</f>
        <v>0</v>
      </c>
      <c r="C12" s="10">
        <f>Calculations!E52</f>
        <v>0</v>
      </c>
      <c r="D12" s="10">
        <f>Calculations!F52</f>
        <v>0</v>
      </c>
      <c r="E12" s="10">
        <f>Calculations!G52</f>
        <v>0</v>
      </c>
      <c r="F12" s="10">
        <f>Calculations!H52</f>
        <v>0</v>
      </c>
      <c r="G12" s="10">
        <f>Calculations!I52</f>
        <v>0</v>
      </c>
      <c r="H12" s="10">
        <f>Calculations!J52</f>
        <v>0</v>
      </c>
      <c r="I12" s="10">
        <f>Calculations!K52</f>
        <v>0</v>
      </c>
      <c r="J12" s="10">
        <f>Calculations!L52</f>
        <v>0</v>
      </c>
      <c r="K12" s="10">
        <f>Calculations!M52</f>
        <v>0</v>
      </c>
      <c r="L12" s="10">
        <f>Calculations!N52</f>
        <v>0</v>
      </c>
      <c r="M12" s="10">
        <f>Calculations!O52</f>
        <v>0</v>
      </c>
      <c r="N12" s="10">
        <f>Calculations!P52</f>
        <v>0</v>
      </c>
      <c r="O12" s="10">
        <f>Calculations!Q52</f>
        <v>0</v>
      </c>
      <c r="P12" s="10">
        <f>Calculations!R52</f>
        <v>0</v>
      </c>
      <c r="Q12" s="10">
        <f>Calculations!S52</f>
        <v>0</v>
      </c>
      <c r="R12" s="10">
        <f>Calculations!T52</f>
        <v>0</v>
      </c>
      <c r="S12" s="10">
        <f>Calculations!U52</f>
        <v>0</v>
      </c>
      <c r="T12" s="10">
        <f>Calculations!V52</f>
        <v>0</v>
      </c>
      <c r="U12" s="10">
        <f>Calculations!W52</f>
        <v>0</v>
      </c>
      <c r="V12" s="10">
        <f>Calculations!X52</f>
        <v>0</v>
      </c>
      <c r="W12" s="10">
        <f>Calculations!Y52</f>
        <v>0</v>
      </c>
      <c r="X12" s="10">
        <f>Calculations!Z52</f>
        <v>0</v>
      </c>
      <c r="Y12" s="10">
        <f>Calculations!AA52</f>
        <v>0</v>
      </c>
      <c r="Z12" s="10">
        <f>Calculations!AB52</f>
        <v>0</v>
      </c>
      <c r="AA12" s="10">
        <f>Calculations!AC52</f>
        <v>0</v>
      </c>
      <c r="AB12" s="10">
        <f>Calculations!AD52</f>
        <v>0</v>
      </c>
      <c r="AC12" s="10">
        <f>Calculations!AE52</f>
        <v>0</v>
      </c>
      <c r="AD12" s="10">
        <f>Calculations!AF52</f>
        <v>0</v>
      </c>
      <c r="AE12" s="10">
        <f>Calculations!AG52</f>
        <v>0</v>
      </c>
      <c r="AF12" s="10">
        <f>Calculations!AH52</f>
        <v>0</v>
      </c>
      <c r="AG12" s="10">
        <f>Calculations!AI52</f>
        <v>0</v>
      </c>
    </row>
    <row r="13" spans="1:33" x14ac:dyDescent="0.25">
      <c r="A13" t="s">
        <v>15</v>
      </c>
      <c r="B13" s="10">
        <f>Calculations!D53</f>
        <v>0</v>
      </c>
      <c r="C13" s="10">
        <f>Calculations!E53</f>
        <v>0</v>
      </c>
      <c r="D13" s="10">
        <f>Calculations!F53</f>
        <v>0</v>
      </c>
      <c r="E13" s="10">
        <f>Calculations!G53</f>
        <v>0</v>
      </c>
      <c r="F13" s="10">
        <f>Calculations!H53</f>
        <v>0</v>
      </c>
      <c r="G13" s="10">
        <f>Calculations!I53</f>
        <v>0</v>
      </c>
      <c r="H13" s="10">
        <f>Calculations!J53</f>
        <v>0</v>
      </c>
      <c r="I13" s="10">
        <f>Calculations!K53</f>
        <v>0</v>
      </c>
      <c r="J13" s="10">
        <f>Calculations!L53</f>
        <v>0</v>
      </c>
      <c r="K13" s="10">
        <f>Calculations!M53</f>
        <v>0</v>
      </c>
      <c r="L13" s="10">
        <f>Calculations!N53</f>
        <v>0</v>
      </c>
      <c r="M13" s="10">
        <f>Calculations!O53</f>
        <v>0</v>
      </c>
      <c r="N13" s="10">
        <f>Calculations!P53</f>
        <v>0</v>
      </c>
      <c r="O13" s="10">
        <f>Calculations!Q53</f>
        <v>0</v>
      </c>
      <c r="P13" s="10">
        <f>Calculations!R53</f>
        <v>0</v>
      </c>
      <c r="Q13" s="10">
        <f>Calculations!S53</f>
        <v>0</v>
      </c>
      <c r="R13" s="10">
        <f>Calculations!T53</f>
        <v>0</v>
      </c>
      <c r="S13" s="10">
        <f>Calculations!U53</f>
        <v>0</v>
      </c>
      <c r="T13" s="10">
        <f>Calculations!V53</f>
        <v>0</v>
      </c>
      <c r="U13" s="10">
        <f>Calculations!W53</f>
        <v>0</v>
      </c>
      <c r="V13" s="10">
        <f>Calculations!X53</f>
        <v>0</v>
      </c>
      <c r="W13" s="10">
        <f>Calculations!Y53</f>
        <v>0</v>
      </c>
      <c r="X13" s="10">
        <f>Calculations!Z53</f>
        <v>0</v>
      </c>
      <c r="Y13" s="10">
        <f>Calculations!AA53</f>
        <v>0</v>
      </c>
      <c r="Z13" s="10">
        <f>Calculations!AB53</f>
        <v>0</v>
      </c>
      <c r="AA13" s="10">
        <f>Calculations!AC53</f>
        <v>0</v>
      </c>
      <c r="AB13" s="10">
        <f>Calculations!AD53</f>
        <v>0</v>
      </c>
      <c r="AC13" s="10">
        <f>Calculations!AE53</f>
        <v>0</v>
      </c>
      <c r="AD13" s="10">
        <f>Calculations!AF53</f>
        <v>0</v>
      </c>
      <c r="AE13" s="10">
        <f>Calculations!AG53</f>
        <v>0</v>
      </c>
      <c r="AF13" s="10">
        <f>Calculations!AH53</f>
        <v>0</v>
      </c>
      <c r="AG13" s="10">
        <f>Calculations!AI53</f>
        <v>0</v>
      </c>
    </row>
    <row r="14" spans="1:33" x14ac:dyDescent="0.25">
      <c r="A14" t="s">
        <v>59</v>
      </c>
      <c r="B14" s="10">
        <f>Calculations!D54</f>
        <v>0</v>
      </c>
      <c r="C14" s="10">
        <f>Calculations!E54</f>
        <v>0</v>
      </c>
      <c r="D14" s="10">
        <f>Calculations!F54</f>
        <v>0</v>
      </c>
      <c r="E14" s="10">
        <f>Calculations!G54</f>
        <v>0</v>
      </c>
      <c r="F14" s="10">
        <f>Calculations!H54</f>
        <v>0</v>
      </c>
      <c r="G14" s="10">
        <f>Calculations!I54</f>
        <v>0</v>
      </c>
      <c r="H14" s="10">
        <f>Calculations!J54</f>
        <v>0</v>
      </c>
      <c r="I14" s="10">
        <f>Calculations!K54</f>
        <v>0</v>
      </c>
      <c r="J14" s="10">
        <f>Calculations!L54</f>
        <v>0</v>
      </c>
      <c r="K14" s="10">
        <f>Calculations!M54</f>
        <v>0</v>
      </c>
      <c r="L14" s="10">
        <f>Calculations!N54</f>
        <v>0</v>
      </c>
      <c r="M14" s="10">
        <f>Calculations!O54</f>
        <v>0</v>
      </c>
      <c r="N14" s="10">
        <f>Calculations!P54</f>
        <v>0</v>
      </c>
      <c r="O14" s="10">
        <f>Calculations!Q54</f>
        <v>0</v>
      </c>
      <c r="P14" s="10">
        <f>Calculations!R54</f>
        <v>0</v>
      </c>
      <c r="Q14" s="10">
        <f>Calculations!S54</f>
        <v>0</v>
      </c>
      <c r="R14" s="10">
        <f>Calculations!T54</f>
        <v>0</v>
      </c>
      <c r="S14" s="10">
        <f>Calculations!U54</f>
        <v>0</v>
      </c>
      <c r="T14" s="10">
        <f>Calculations!V54</f>
        <v>0</v>
      </c>
      <c r="U14" s="10">
        <f>Calculations!W54</f>
        <v>0</v>
      </c>
      <c r="V14" s="10">
        <f>Calculations!X54</f>
        <v>0</v>
      </c>
      <c r="W14" s="10">
        <f>Calculations!Y54</f>
        <v>0</v>
      </c>
      <c r="X14" s="10">
        <f>Calculations!Z54</f>
        <v>0</v>
      </c>
      <c r="Y14" s="10">
        <f>Calculations!AA54</f>
        <v>0</v>
      </c>
      <c r="Z14" s="10">
        <f>Calculations!AB54</f>
        <v>0</v>
      </c>
      <c r="AA14" s="10">
        <f>Calculations!AC54</f>
        <v>0</v>
      </c>
      <c r="AB14" s="10">
        <f>Calculations!AD54</f>
        <v>0</v>
      </c>
      <c r="AC14" s="10">
        <f>Calculations!AE54</f>
        <v>0</v>
      </c>
      <c r="AD14" s="10">
        <f>Calculations!AF54</f>
        <v>0</v>
      </c>
      <c r="AE14" s="10">
        <f>Calculations!AG54</f>
        <v>0</v>
      </c>
      <c r="AF14" s="10">
        <f>Calculations!AH54</f>
        <v>0</v>
      </c>
      <c r="AG14" s="10">
        <f>Calculations!AI54</f>
        <v>0</v>
      </c>
    </row>
    <row r="15" spans="1:33" x14ac:dyDescent="0.25">
      <c r="A15" t="s">
        <v>62</v>
      </c>
      <c r="B15" s="10">
        <f>Calculations!D55</f>
        <v>0</v>
      </c>
      <c r="C15" s="10">
        <f>Calculations!E55</f>
        <v>0</v>
      </c>
      <c r="D15" s="10">
        <f>Calculations!F55</f>
        <v>0</v>
      </c>
      <c r="E15" s="10">
        <f>Calculations!G55</f>
        <v>0</v>
      </c>
      <c r="F15" s="10">
        <f>Calculations!H55</f>
        <v>0</v>
      </c>
      <c r="G15" s="10">
        <f>Calculations!I55</f>
        <v>0</v>
      </c>
      <c r="H15" s="10">
        <f>Calculations!J55</f>
        <v>0</v>
      </c>
      <c r="I15" s="10">
        <f>Calculations!K55</f>
        <v>0</v>
      </c>
      <c r="J15" s="10">
        <f>Calculations!L55</f>
        <v>0</v>
      </c>
      <c r="K15" s="10">
        <f>Calculations!M55</f>
        <v>0</v>
      </c>
      <c r="L15" s="10">
        <f>Calculations!N55</f>
        <v>0</v>
      </c>
      <c r="M15" s="10">
        <f>Calculations!O55</f>
        <v>0</v>
      </c>
      <c r="N15" s="10">
        <f>Calculations!P55</f>
        <v>0</v>
      </c>
      <c r="O15" s="10">
        <f>Calculations!Q55</f>
        <v>0</v>
      </c>
      <c r="P15" s="10">
        <f>Calculations!R55</f>
        <v>0</v>
      </c>
      <c r="Q15" s="10">
        <f>Calculations!S55</f>
        <v>0</v>
      </c>
      <c r="R15" s="10">
        <f>Calculations!T55</f>
        <v>0</v>
      </c>
      <c r="S15" s="10">
        <f>Calculations!U55</f>
        <v>0</v>
      </c>
      <c r="T15" s="10">
        <f>Calculations!V55</f>
        <v>0</v>
      </c>
      <c r="U15" s="10">
        <f>Calculations!W55</f>
        <v>0</v>
      </c>
      <c r="V15" s="10">
        <f>Calculations!X55</f>
        <v>0</v>
      </c>
      <c r="W15" s="10">
        <f>Calculations!Y55</f>
        <v>0</v>
      </c>
      <c r="X15" s="10">
        <f>Calculations!Z55</f>
        <v>0</v>
      </c>
      <c r="Y15" s="10">
        <f>Calculations!AA55</f>
        <v>0</v>
      </c>
      <c r="Z15" s="10">
        <f>Calculations!AB55</f>
        <v>0</v>
      </c>
      <c r="AA15" s="10">
        <f>Calculations!AC55</f>
        <v>0</v>
      </c>
      <c r="AB15" s="10">
        <f>Calculations!AD55</f>
        <v>0</v>
      </c>
      <c r="AC15" s="10">
        <f>Calculations!AE55</f>
        <v>0</v>
      </c>
      <c r="AD15" s="10">
        <f>Calculations!AF55</f>
        <v>0</v>
      </c>
      <c r="AE15" s="10">
        <f>Calculations!AG55</f>
        <v>0</v>
      </c>
      <c r="AF15" s="10">
        <f>Calculations!AH55</f>
        <v>0</v>
      </c>
      <c r="AG15" s="10">
        <f>Calculations!AI55</f>
        <v>0</v>
      </c>
    </row>
    <row r="16" spans="1:33" x14ac:dyDescent="0.25">
      <c r="A16" t="s">
        <v>160</v>
      </c>
      <c r="B16" s="10">
        <f>Calculations!D56</f>
        <v>0</v>
      </c>
      <c r="C16" s="10">
        <f>Calculations!E56</f>
        <v>0</v>
      </c>
      <c r="D16" s="10">
        <f>Calculations!F56</f>
        <v>0</v>
      </c>
      <c r="E16" s="10">
        <f>Calculations!G56</f>
        <v>0</v>
      </c>
      <c r="F16" s="10">
        <f>Calculations!H56</f>
        <v>0</v>
      </c>
      <c r="G16" s="10">
        <f>Calculations!I56</f>
        <v>0</v>
      </c>
      <c r="H16" s="10">
        <f>Calculations!J56</f>
        <v>0</v>
      </c>
      <c r="I16" s="10">
        <f>Calculations!K56</f>
        <v>0</v>
      </c>
      <c r="J16" s="10">
        <f>Calculations!L56</f>
        <v>0</v>
      </c>
      <c r="K16" s="10">
        <f>Calculations!M56</f>
        <v>0</v>
      </c>
      <c r="L16" s="10">
        <f>Calculations!N56</f>
        <v>0</v>
      </c>
      <c r="M16" s="10">
        <f>Calculations!O56</f>
        <v>0</v>
      </c>
      <c r="N16" s="10">
        <f>Calculations!P56</f>
        <v>0</v>
      </c>
      <c r="O16" s="10">
        <f>Calculations!Q56</f>
        <v>0</v>
      </c>
      <c r="P16" s="10">
        <f>Calculations!R56</f>
        <v>0</v>
      </c>
      <c r="Q16" s="10">
        <f>Calculations!S56</f>
        <v>0</v>
      </c>
      <c r="R16" s="10">
        <f>Calculations!T56</f>
        <v>0</v>
      </c>
      <c r="S16" s="10">
        <f>Calculations!U56</f>
        <v>0</v>
      </c>
      <c r="T16" s="10">
        <f>Calculations!V56</f>
        <v>0</v>
      </c>
      <c r="U16" s="10">
        <f>Calculations!W56</f>
        <v>0</v>
      </c>
      <c r="V16" s="10">
        <f>Calculations!X56</f>
        <v>0</v>
      </c>
      <c r="W16" s="10">
        <f>Calculations!Y56</f>
        <v>0</v>
      </c>
      <c r="X16" s="10">
        <f>Calculations!Z56</f>
        <v>0</v>
      </c>
      <c r="Y16" s="10">
        <f>Calculations!AA56</f>
        <v>0</v>
      </c>
      <c r="Z16" s="10">
        <f>Calculations!AB56</f>
        <v>0</v>
      </c>
      <c r="AA16" s="10">
        <f>Calculations!AC56</f>
        <v>0</v>
      </c>
      <c r="AB16" s="10">
        <f>Calculations!AD56</f>
        <v>0</v>
      </c>
      <c r="AC16" s="10">
        <f>Calculations!AE56</f>
        <v>0</v>
      </c>
      <c r="AD16" s="10">
        <f>Calculations!AF56</f>
        <v>0</v>
      </c>
      <c r="AE16" s="10">
        <f>Calculations!AG56</f>
        <v>0</v>
      </c>
      <c r="AF16" s="10">
        <f>Calculations!AH56</f>
        <v>0</v>
      </c>
      <c r="AG16" s="10">
        <f>Calculations!AI56</f>
        <v>0</v>
      </c>
    </row>
    <row r="17" spans="1:33" x14ac:dyDescent="0.25">
      <c r="A17" t="s">
        <v>161</v>
      </c>
      <c r="B17" s="10">
        <f>Calculations!D57</f>
        <v>0</v>
      </c>
      <c r="C17" s="10">
        <f>Calculations!E57</f>
        <v>0</v>
      </c>
      <c r="D17" s="10">
        <f>Calculations!F57</f>
        <v>0</v>
      </c>
      <c r="E17" s="10">
        <f>Calculations!G57</f>
        <v>0</v>
      </c>
      <c r="F17" s="10">
        <f>Calculations!H57</f>
        <v>0</v>
      </c>
      <c r="G17" s="10">
        <f>Calculations!I57</f>
        <v>0</v>
      </c>
      <c r="H17" s="10">
        <f>Calculations!J57</f>
        <v>0</v>
      </c>
      <c r="I17" s="10">
        <f>Calculations!K57</f>
        <v>0</v>
      </c>
      <c r="J17" s="10">
        <f>Calculations!L57</f>
        <v>0</v>
      </c>
      <c r="K17" s="10">
        <f>Calculations!M57</f>
        <v>0</v>
      </c>
      <c r="L17" s="10">
        <f>Calculations!N57</f>
        <v>0</v>
      </c>
      <c r="M17" s="10">
        <f>Calculations!O57</f>
        <v>0</v>
      </c>
      <c r="N17" s="10">
        <f>Calculations!P57</f>
        <v>0</v>
      </c>
      <c r="O17" s="10">
        <f>Calculations!Q57</f>
        <v>0</v>
      </c>
      <c r="P17" s="10">
        <f>Calculations!R57</f>
        <v>0</v>
      </c>
      <c r="Q17" s="10">
        <f>Calculations!S57</f>
        <v>0</v>
      </c>
      <c r="R17" s="10">
        <f>Calculations!T57</f>
        <v>0</v>
      </c>
      <c r="S17" s="10">
        <f>Calculations!U57</f>
        <v>0</v>
      </c>
      <c r="T17" s="10">
        <f>Calculations!V57</f>
        <v>0</v>
      </c>
      <c r="U17" s="10">
        <f>Calculations!W57</f>
        <v>0</v>
      </c>
      <c r="V17" s="10">
        <f>Calculations!X57</f>
        <v>0</v>
      </c>
      <c r="W17" s="10">
        <f>Calculations!Y57</f>
        <v>0</v>
      </c>
      <c r="X17" s="10">
        <f>Calculations!Z57</f>
        <v>0</v>
      </c>
      <c r="Y17" s="10">
        <f>Calculations!AA57</f>
        <v>0</v>
      </c>
      <c r="Z17" s="10">
        <f>Calculations!AB57</f>
        <v>0</v>
      </c>
      <c r="AA17" s="10">
        <f>Calculations!AC57</f>
        <v>0</v>
      </c>
      <c r="AB17" s="10">
        <f>Calculations!AD57</f>
        <v>0</v>
      </c>
      <c r="AC17" s="10">
        <f>Calculations!AE57</f>
        <v>0</v>
      </c>
      <c r="AD17" s="10">
        <f>Calculations!AF57</f>
        <v>0</v>
      </c>
      <c r="AE17" s="10">
        <f>Calculations!AG57</f>
        <v>0</v>
      </c>
      <c r="AF17" s="10">
        <f>Calculations!AH57</f>
        <v>0</v>
      </c>
      <c r="AG17" s="10">
        <f>Calculations!AI57</f>
        <v>0</v>
      </c>
    </row>
    <row r="18" spans="1:33" x14ac:dyDescent="0.25">
      <c r="A18" t="s">
        <v>162</v>
      </c>
      <c r="B18" s="10">
        <f>Calculations!D58</f>
        <v>0</v>
      </c>
      <c r="C18" s="10">
        <f>Calculations!E58</f>
        <v>0</v>
      </c>
      <c r="D18" s="10">
        <f>Calculations!F58</f>
        <v>0</v>
      </c>
      <c r="E18" s="10">
        <f>Calculations!G58</f>
        <v>0</v>
      </c>
      <c r="F18" s="10">
        <f>Calculations!H58</f>
        <v>0</v>
      </c>
      <c r="G18" s="10">
        <f>Calculations!I58</f>
        <v>0</v>
      </c>
      <c r="H18" s="10">
        <f>Calculations!J58</f>
        <v>0</v>
      </c>
      <c r="I18" s="10">
        <f>Calculations!K58</f>
        <v>0</v>
      </c>
      <c r="J18" s="10">
        <f>Calculations!L58</f>
        <v>0</v>
      </c>
      <c r="K18" s="10">
        <f>Calculations!M58</f>
        <v>0</v>
      </c>
      <c r="L18" s="10">
        <f>Calculations!N58</f>
        <v>0</v>
      </c>
      <c r="M18" s="10">
        <f>Calculations!O58</f>
        <v>0</v>
      </c>
      <c r="N18" s="10">
        <f>Calculations!P58</f>
        <v>0</v>
      </c>
      <c r="O18" s="10">
        <f>Calculations!Q58</f>
        <v>0</v>
      </c>
      <c r="P18" s="10">
        <f>Calculations!R58</f>
        <v>0</v>
      </c>
      <c r="Q18" s="10">
        <f>Calculations!S58</f>
        <v>0</v>
      </c>
      <c r="R18" s="10">
        <f>Calculations!T58</f>
        <v>0</v>
      </c>
      <c r="S18" s="10">
        <f>Calculations!U58</f>
        <v>0</v>
      </c>
      <c r="T18" s="10">
        <f>Calculations!V58</f>
        <v>0</v>
      </c>
      <c r="U18" s="10">
        <f>Calculations!W58</f>
        <v>0</v>
      </c>
      <c r="V18" s="10">
        <f>Calculations!X58</f>
        <v>0</v>
      </c>
      <c r="W18" s="10">
        <f>Calculations!Y58</f>
        <v>0</v>
      </c>
      <c r="X18" s="10">
        <f>Calculations!Z58</f>
        <v>0</v>
      </c>
      <c r="Y18" s="10">
        <f>Calculations!AA58</f>
        <v>0</v>
      </c>
      <c r="Z18" s="10">
        <f>Calculations!AB58</f>
        <v>0</v>
      </c>
      <c r="AA18" s="10">
        <f>Calculations!AC58</f>
        <v>0</v>
      </c>
      <c r="AB18" s="10">
        <f>Calculations!AD58</f>
        <v>0</v>
      </c>
      <c r="AC18" s="10">
        <f>Calculations!AE58</f>
        <v>0</v>
      </c>
      <c r="AD18" s="10">
        <f>Calculations!AF58</f>
        <v>0</v>
      </c>
      <c r="AE18" s="10">
        <f>Calculations!AG58</f>
        <v>0</v>
      </c>
      <c r="AF18" s="10">
        <f>Calculations!AH58</f>
        <v>0</v>
      </c>
      <c r="AG18" s="10">
        <f>Calculations!AI58</f>
        <v>0</v>
      </c>
    </row>
    <row r="19" spans="1:33" x14ac:dyDescent="0.25">
      <c r="A19" s="53" t="s">
        <v>942</v>
      </c>
      <c r="B19" s="52">
        <v>0</v>
      </c>
      <c r="C19" s="52">
        <v>0</v>
      </c>
      <c r="D19" s="52">
        <v>0</v>
      </c>
      <c r="E19" s="52">
        <v>0</v>
      </c>
      <c r="F19" s="52">
        <v>0</v>
      </c>
      <c r="G19" s="52">
        <v>0</v>
      </c>
      <c r="H19" s="52">
        <v>0</v>
      </c>
      <c r="I19" s="52">
        <v>0</v>
      </c>
      <c r="J19" s="52">
        <v>0</v>
      </c>
      <c r="K19" s="52">
        <v>0</v>
      </c>
      <c r="L19" s="52">
        <v>0</v>
      </c>
      <c r="M19" s="52">
        <v>0</v>
      </c>
      <c r="N19" s="52">
        <v>0</v>
      </c>
      <c r="O19" s="52">
        <v>0</v>
      </c>
      <c r="P19" s="52">
        <v>0</v>
      </c>
      <c r="Q19" s="52">
        <v>0</v>
      </c>
      <c r="R19" s="52">
        <v>0</v>
      </c>
      <c r="S19" s="52">
        <v>0</v>
      </c>
      <c r="T19" s="52">
        <v>0</v>
      </c>
      <c r="U19" s="52">
        <v>0</v>
      </c>
      <c r="V19" s="52">
        <v>0</v>
      </c>
      <c r="W19" s="52">
        <v>0</v>
      </c>
      <c r="X19" s="52">
        <v>0</v>
      </c>
      <c r="Y19" s="52">
        <v>0</v>
      </c>
      <c r="Z19" s="52">
        <v>0</v>
      </c>
      <c r="AA19" s="52">
        <v>0</v>
      </c>
      <c r="AB19" s="52">
        <v>0</v>
      </c>
      <c r="AC19" s="52">
        <v>0</v>
      </c>
      <c r="AD19" s="52">
        <v>0</v>
      </c>
      <c r="AE19" s="52">
        <v>0</v>
      </c>
      <c r="AF19" s="52">
        <v>0</v>
      </c>
      <c r="AG19" s="52">
        <v>0</v>
      </c>
    </row>
    <row r="20" spans="1:33" x14ac:dyDescent="0.25">
      <c r="A20" s="53" t="s">
        <v>943</v>
      </c>
      <c r="B20" s="52">
        <v>0</v>
      </c>
      <c r="C20" s="52">
        <v>0</v>
      </c>
      <c r="D20" s="52">
        <v>0</v>
      </c>
      <c r="E20" s="52">
        <v>0</v>
      </c>
      <c r="F20" s="52">
        <v>0</v>
      </c>
      <c r="G20" s="52">
        <v>0</v>
      </c>
      <c r="H20" s="52">
        <v>0</v>
      </c>
      <c r="I20" s="52">
        <v>0</v>
      </c>
      <c r="J20" s="52">
        <v>0</v>
      </c>
      <c r="K20" s="52">
        <v>0</v>
      </c>
      <c r="L20" s="52">
        <v>0</v>
      </c>
      <c r="M20" s="52">
        <v>0</v>
      </c>
      <c r="N20" s="52">
        <v>0</v>
      </c>
      <c r="O20" s="52">
        <v>0</v>
      </c>
      <c r="P20" s="52">
        <v>0</v>
      </c>
      <c r="Q20" s="52">
        <v>0</v>
      </c>
      <c r="R20" s="52">
        <v>0</v>
      </c>
      <c r="S20" s="52">
        <v>0</v>
      </c>
      <c r="T20" s="52">
        <v>0</v>
      </c>
      <c r="U20" s="52">
        <v>0</v>
      </c>
      <c r="V20" s="52">
        <v>0</v>
      </c>
      <c r="W20" s="52">
        <v>0</v>
      </c>
      <c r="X20" s="52">
        <v>0</v>
      </c>
      <c r="Y20" s="52">
        <v>0</v>
      </c>
      <c r="Z20" s="52">
        <v>0</v>
      </c>
      <c r="AA20" s="52">
        <v>0</v>
      </c>
      <c r="AB20" s="52">
        <v>0</v>
      </c>
      <c r="AC20" s="52">
        <v>0</v>
      </c>
      <c r="AD20" s="52">
        <v>0</v>
      </c>
      <c r="AE20" s="52">
        <v>0</v>
      </c>
      <c r="AF20" s="52">
        <v>0</v>
      </c>
      <c r="AG20" s="52">
        <v>0</v>
      </c>
    </row>
    <row r="21" spans="1:33" x14ac:dyDescent="0.25">
      <c r="A21" s="53" t="s">
        <v>944</v>
      </c>
      <c r="B21" s="52">
        <v>0</v>
      </c>
      <c r="C21" s="52">
        <v>0</v>
      </c>
      <c r="D21" s="52">
        <v>0</v>
      </c>
      <c r="E21" s="52">
        <v>0</v>
      </c>
      <c r="F21" s="52">
        <v>0</v>
      </c>
      <c r="G21" s="52">
        <v>0</v>
      </c>
      <c r="H21" s="52">
        <v>0</v>
      </c>
      <c r="I21" s="52">
        <v>0</v>
      </c>
      <c r="J21" s="52">
        <v>0</v>
      </c>
      <c r="K21" s="52">
        <v>0</v>
      </c>
      <c r="L21" s="52">
        <v>0</v>
      </c>
      <c r="M21" s="52">
        <v>0</v>
      </c>
      <c r="N21" s="52">
        <v>0</v>
      </c>
      <c r="O21" s="52">
        <v>0</v>
      </c>
      <c r="P21" s="52">
        <v>0</v>
      </c>
      <c r="Q21" s="52">
        <v>0</v>
      </c>
      <c r="R21" s="52">
        <v>0</v>
      </c>
      <c r="S21" s="52">
        <v>0</v>
      </c>
      <c r="T21" s="52">
        <v>0</v>
      </c>
      <c r="U21" s="52">
        <v>0</v>
      </c>
      <c r="V21" s="52">
        <v>0</v>
      </c>
      <c r="W21" s="52">
        <v>0</v>
      </c>
      <c r="X21" s="52">
        <v>0</v>
      </c>
      <c r="Y21" s="52">
        <v>0</v>
      </c>
      <c r="Z21" s="52">
        <v>0</v>
      </c>
      <c r="AA21" s="52">
        <v>0</v>
      </c>
      <c r="AB21" s="52">
        <v>0</v>
      </c>
      <c r="AC21" s="52">
        <v>0</v>
      </c>
      <c r="AD21" s="52">
        <v>0</v>
      </c>
      <c r="AE21" s="52">
        <v>0</v>
      </c>
      <c r="AF21" s="52">
        <v>0</v>
      </c>
      <c r="AG21" s="52">
        <v>0</v>
      </c>
    </row>
    <row r="22" spans="1:33" x14ac:dyDescent="0.25">
      <c r="A22" s="53" t="s">
        <v>945</v>
      </c>
      <c r="B22" s="52">
        <v>0</v>
      </c>
      <c r="C22" s="52">
        <v>0</v>
      </c>
      <c r="D22" s="52">
        <v>0</v>
      </c>
      <c r="E22" s="52">
        <v>0</v>
      </c>
      <c r="F22" s="52">
        <v>0</v>
      </c>
      <c r="G22" s="52">
        <v>0</v>
      </c>
      <c r="H22" s="52">
        <v>0</v>
      </c>
      <c r="I22" s="52">
        <v>0</v>
      </c>
      <c r="J22" s="52">
        <v>0</v>
      </c>
      <c r="K22" s="52">
        <v>0</v>
      </c>
      <c r="L22" s="52">
        <v>0</v>
      </c>
      <c r="M22" s="52">
        <v>0</v>
      </c>
      <c r="N22" s="52">
        <v>0</v>
      </c>
      <c r="O22" s="52">
        <v>0</v>
      </c>
      <c r="P22" s="52">
        <v>0</v>
      </c>
      <c r="Q22" s="52">
        <v>0</v>
      </c>
      <c r="R22" s="52">
        <v>0</v>
      </c>
      <c r="S22" s="52">
        <v>0</v>
      </c>
      <c r="T22" s="52">
        <v>0</v>
      </c>
      <c r="U22" s="52">
        <v>0</v>
      </c>
      <c r="V22" s="52">
        <v>0</v>
      </c>
      <c r="W22" s="52">
        <v>0</v>
      </c>
      <c r="X22" s="52">
        <v>0</v>
      </c>
      <c r="Y22" s="52">
        <v>0</v>
      </c>
      <c r="Z22" s="52">
        <v>0</v>
      </c>
      <c r="AA22" s="52">
        <v>0</v>
      </c>
      <c r="AB22" s="52">
        <v>0</v>
      </c>
      <c r="AC22" s="52">
        <v>0</v>
      </c>
      <c r="AD22" s="52">
        <v>0</v>
      </c>
      <c r="AE22" s="52">
        <v>0</v>
      </c>
      <c r="AF22" s="52">
        <v>0</v>
      </c>
      <c r="AG22" s="52">
        <v>0</v>
      </c>
    </row>
    <row r="23" spans="1:33" x14ac:dyDescent="0.25">
      <c r="A23" s="53" t="s">
        <v>946</v>
      </c>
      <c r="B23" s="52">
        <v>0</v>
      </c>
      <c r="C23" s="52">
        <v>0</v>
      </c>
      <c r="D23" s="52">
        <v>0</v>
      </c>
      <c r="E23" s="52">
        <v>0</v>
      </c>
      <c r="F23" s="52">
        <v>0</v>
      </c>
      <c r="G23" s="52">
        <v>0</v>
      </c>
      <c r="H23" s="52">
        <v>0</v>
      </c>
      <c r="I23" s="52">
        <v>0</v>
      </c>
      <c r="J23" s="52">
        <v>0</v>
      </c>
      <c r="K23" s="52">
        <v>0</v>
      </c>
      <c r="L23" s="52">
        <v>0</v>
      </c>
      <c r="M23" s="52">
        <v>0</v>
      </c>
      <c r="N23" s="52">
        <v>0</v>
      </c>
      <c r="O23" s="52">
        <v>0</v>
      </c>
      <c r="P23" s="52">
        <v>0</v>
      </c>
      <c r="Q23" s="52">
        <v>0</v>
      </c>
      <c r="R23" s="52">
        <v>0</v>
      </c>
      <c r="S23" s="52">
        <v>0</v>
      </c>
      <c r="T23" s="52">
        <v>0</v>
      </c>
      <c r="U23" s="52">
        <v>0</v>
      </c>
      <c r="V23" s="52">
        <v>0</v>
      </c>
      <c r="W23" s="52">
        <v>0</v>
      </c>
      <c r="X23" s="52">
        <v>0</v>
      </c>
      <c r="Y23" s="52">
        <v>0</v>
      </c>
      <c r="Z23" s="52">
        <v>0</v>
      </c>
      <c r="AA23" s="52">
        <v>0</v>
      </c>
      <c r="AB23" s="52">
        <v>0</v>
      </c>
      <c r="AC23" s="52">
        <v>0</v>
      </c>
      <c r="AD23" s="52">
        <v>0</v>
      </c>
      <c r="AE23" s="52">
        <v>0</v>
      </c>
      <c r="AF23" s="52">
        <v>0</v>
      </c>
      <c r="AG23" s="52">
        <v>0</v>
      </c>
    </row>
    <row r="24" spans="1:33" x14ac:dyDescent="0.25">
      <c r="A24" s="54" t="s">
        <v>947</v>
      </c>
      <c r="B24" s="52">
        <v>0</v>
      </c>
      <c r="C24" s="52">
        <v>0</v>
      </c>
      <c r="D24" s="52">
        <v>0</v>
      </c>
      <c r="E24" s="52">
        <v>0</v>
      </c>
      <c r="F24" s="52">
        <v>0</v>
      </c>
      <c r="G24" s="52">
        <v>0</v>
      </c>
      <c r="H24" s="52">
        <v>0</v>
      </c>
      <c r="I24" s="52">
        <v>0</v>
      </c>
      <c r="J24" s="52">
        <v>0</v>
      </c>
      <c r="K24" s="52">
        <v>0</v>
      </c>
      <c r="L24" s="52">
        <v>0</v>
      </c>
      <c r="M24" s="52">
        <v>0</v>
      </c>
      <c r="N24" s="52">
        <v>0</v>
      </c>
      <c r="O24" s="52">
        <v>0</v>
      </c>
      <c r="P24" s="52">
        <v>0</v>
      </c>
      <c r="Q24" s="52">
        <v>0</v>
      </c>
      <c r="R24" s="52">
        <v>0</v>
      </c>
      <c r="S24" s="52">
        <v>0</v>
      </c>
      <c r="T24" s="52">
        <v>0</v>
      </c>
      <c r="U24" s="52">
        <v>0</v>
      </c>
      <c r="V24" s="52">
        <v>0</v>
      </c>
      <c r="W24" s="52">
        <v>0</v>
      </c>
      <c r="X24" s="52">
        <v>0</v>
      </c>
      <c r="Y24" s="52">
        <v>0</v>
      </c>
      <c r="Z24" s="52">
        <v>0</v>
      </c>
      <c r="AA24" s="52">
        <v>0</v>
      </c>
      <c r="AB24" s="52">
        <v>0</v>
      </c>
      <c r="AC24" s="52">
        <v>0</v>
      </c>
      <c r="AD24" s="52">
        <v>0</v>
      </c>
      <c r="AE24" s="52">
        <v>0</v>
      </c>
      <c r="AF24" s="52">
        <v>0</v>
      </c>
      <c r="AG24" s="52">
        <v>0</v>
      </c>
    </row>
    <row r="25" spans="1:33" x14ac:dyDescent="0.25">
      <c r="A25" s="54" t="s">
        <v>948</v>
      </c>
      <c r="B25" s="52">
        <v>0</v>
      </c>
      <c r="C25" s="52">
        <v>0</v>
      </c>
      <c r="D25" s="52">
        <v>0</v>
      </c>
      <c r="E25" s="52">
        <v>0</v>
      </c>
      <c r="F25" s="52">
        <v>0</v>
      </c>
      <c r="G25" s="52">
        <v>0</v>
      </c>
      <c r="H25" s="52">
        <v>0</v>
      </c>
      <c r="I25" s="52">
        <v>0</v>
      </c>
      <c r="J25" s="52">
        <v>0</v>
      </c>
      <c r="K25" s="52">
        <v>0</v>
      </c>
      <c r="L25" s="52">
        <v>0</v>
      </c>
      <c r="M25" s="52">
        <v>0</v>
      </c>
      <c r="N25" s="52">
        <v>0</v>
      </c>
      <c r="O25" s="52">
        <v>0</v>
      </c>
      <c r="P25" s="52">
        <v>0</v>
      </c>
      <c r="Q25" s="52">
        <v>0</v>
      </c>
      <c r="R25" s="52">
        <v>0</v>
      </c>
      <c r="S25" s="52">
        <v>0</v>
      </c>
      <c r="T25" s="52">
        <v>0</v>
      </c>
      <c r="U25" s="52">
        <v>0</v>
      </c>
      <c r="V25" s="52">
        <v>0</v>
      </c>
      <c r="W25" s="52">
        <v>0</v>
      </c>
      <c r="X25" s="52">
        <v>0</v>
      </c>
      <c r="Y25" s="52">
        <v>0</v>
      </c>
      <c r="Z25" s="52">
        <v>0</v>
      </c>
      <c r="AA25" s="52">
        <v>0</v>
      </c>
      <c r="AB25" s="52">
        <v>0</v>
      </c>
      <c r="AC25" s="52">
        <v>0</v>
      </c>
      <c r="AD25" s="52">
        <v>0</v>
      </c>
      <c r="AE25" s="52">
        <v>0</v>
      </c>
      <c r="AF25" s="52">
        <v>0</v>
      </c>
      <c r="AG25" s="52">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G25"/>
  <sheetViews>
    <sheetView workbookViewId="0">
      <selection activeCell="B24" sqref="B24:AG25"/>
    </sheetView>
  </sheetViews>
  <sheetFormatPr defaultRowHeight="15" x14ac:dyDescent="0.25"/>
  <cols>
    <col min="1" max="1" width="23.42578125" customWidth="1"/>
    <col min="2" max="33" width="9.5703125" bestFit="1" customWidth="1"/>
  </cols>
  <sheetData>
    <row r="1" spans="1:33" x14ac:dyDescent="0.25">
      <c r="A1" t="s">
        <v>163</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60</v>
      </c>
      <c r="B2" s="10">
        <f>Calculations!D62</f>
        <v>0</v>
      </c>
      <c r="C2" s="10">
        <f>Calculations!E62</f>
        <v>0</v>
      </c>
      <c r="D2" s="10">
        <f>Calculations!F62</f>
        <v>0</v>
      </c>
      <c r="E2" s="10">
        <f>Calculations!G62</f>
        <v>0</v>
      </c>
      <c r="F2" s="10">
        <f>Calculations!H62</f>
        <v>0</v>
      </c>
      <c r="G2" s="10">
        <f>Calculations!I62</f>
        <v>0</v>
      </c>
      <c r="H2" s="10">
        <f>Calculations!J62</f>
        <v>0</v>
      </c>
      <c r="I2" s="10">
        <f>Calculations!K62</f>
        <v>0</v>
      </c>
      <c r="J2" s="10">
        <f>Calculations!L62</f>
        <v>0</v>
      </c>
      <c r="K2" s="10">
        <f>Calculations!M62</f>
        <v>0</v>
      </c>
      <c r="L2" s="10">
        <f>Calculations!N62</f>
        <v>0</v>
      </c>
      <c r="M2" s="10">
        <f>Calculations!O62</f>
        <v>0</v>
      </c>
      <c r="N2" s="10">
        <f>Calculations!P62</f>
        <v>0</v>
      </c>
      <c r="O2" s="10">
        <f>Calculations!Q62</f>
        <v>0</v>
      </c>
      <c r="P2" s="10">
        <f>Calculations!R62</f>
        <v>0</v>
      </c>
      <c r="Q2" s="10">
        <f>Calculations!S62</f>
        <v>0</v>
      </c>
      <c r="R2" s="10">
        <f>Calculations!T62</f>
        <v>0</v>
      </c>
      <c r="S2" s="10">
        <f>Calculations!U62</f>
        <v>0</v>
      </c>
      <c r="T2" s="10">
        <f>Calculations!V62</f>
        <v>0</v>
      </c>
      <c r="U2" s="10">
        <f>Calculations!W62</f>
        <v>0</v>
      </c>
      <c r="V2" s="10">
        <f>Calculations!X62</f>
        <v>0</v>
      </c>
      <c r="W2" s="10">
        <f>Calculations!Y62</f>
        <v>0</v>
      </c>
      <c r="X2" s="10">
        <f>Calculations!Z62</f>
        <v>0</v>
      </c>
      <c r="Y2" s="10">
        <f>Calculations!AA62</f>
        <v>0</v>
      </c>
      <c r="Z2" s="10">
        <f>Calculations!AB62</f>
        <v>0</v>
      </c>
      <c r="AA2" s="10">
        <f>Calculations!AC62</f>
        <v>0</v>
      </c>
      <c r="AB2" s="10">
        <f>Calculations!AD62</f>
        <v>0</v>
      </c>
      <c r="AC2" s="10">
        <f>Calculations!AE62</f>
        <v>0</v>
      </c>
      <c r="AD2" s="10">
        <f>Calculations!AF62</f>
        <v>0</v>
      </c>
      <c r="AE2" s="10">
        <f>Calculations!AG62</f>
        <v>0</v>
      </c>
      <c r="AF2" s="10">
        <f>Calculations!AH62</f>
        <v>0</v>
      </c>
      <c r="AG2" s="10">
        <f>Calculations!AI62</f>
        <v>0</v>
      </c>
    </row>
    <row r="3" spans="1:33" x14ac:dyDescent="0.25">
      <c r="A3" t="s">
        <v>940</v>
      </c>
      <c r="B3" s="10">
        <v>0</v>
      </c>
      <c r="C3" s="10">
        <v>0</v>
      </c>
      <c r="D3" s="10">
        <v>0</v>
      </c>
      <c r="E3" s="10">
        <v>0</v>
      </c>
      <c r="F3" s="10">
        <v>0</v>
      </c>
      <c r="G3" s="10">
        <v>0</v>
      </c>
      <c r="H3" s="10">
        <v>0</v>
      </c>
      <c r="I3" s="10">
        <v>0</v>
      </c>
      <c r="J3" s="10">
        <v>0</v>
      </c>
      <c r="K3" s="10">
        <v>0</v>
      </c>
      <c r="L3" s="10">
        <v>0</v>
      </c>
      <c r="M3" s="10">
        <v>0</v>
      </c>
      <c r="N3" s="10">
        <v>0</v>
      </c>
      <c r="O3" s="10">
        <v>0</v>
      </c>
      <c r="P3" s="10">
        <v>0</v>
      </c>
      <c r="Q3" s="10">
        <v>0</v>
      </c>
      <c r="R3" s="10">
        <v>0</v>
      </c>
      <c r="S3" s="10">
        <v>0</v>
      </c>
      <c r="T3" s="10">
        <v>0</v>
      </c>
      <c r="U3" s="10">
        <v>0</v>
      </c>
      <c r="V3" s="10">
        <v>0</v>
      </c>
      <c r="W3" s="10">
        <v>0</v>
      </c>
      <c r="X3" s="10">
        <v>0</v>
      </c>
      <c r="Y3" s="10">
        <v>0</v>
      </c>
      <c r="Z3" s="10">
        <v>0</v>
      </c>
      <c r="AA3" s="10">
        <v>0</v>
      </c>
      <c r="AB3" s="10">
        <v>0</v>
      </c>
      <c r="AC3" s="10">
        <v>0</v>
      </c>
      <c r="AD3" s="10">
        <v>0</v>
      </c>
      <c r="AE3" s="10">
        <v>0</v>
      </c>
      <c r="AF3" s="10">
        <v>0</v>
      </c>
      <c r="AG3" s="10">
        <v>0</v>
      </c>
    </row>
    <row r="4" spans="1:33" x14ac:dyDescent="0.25">
      <c r="A4" t="s">
        <v>941</v>
      </c>
      <c r="B4" s="10">
        <f>Calculations!D63</f>
        <v>0</v>
      </c>
      <c r="C4" s="10">
        <f>Calculations!E63</f>
        <v>0</v>
      </c>
      <c r="D4" s="10">
        <f>Calculations!F63</f>
        <v>0</v>
      </c>
      <c r="E4" s="10">
        <f>Calculations!G63</f>
        <v>0</v>
      </c>
      <c r="F4" s="10">
        <f>Calculations!H63</f>
        <v>0</v>
      </c>
      <c r="G4" s="10">
        <f>Calculations!I63</f>
        <v>0</v>
      </c>
      <c r="H4" s="10">
        <f>Calculations!J63</f>
        <v>0</v>
      </c>
      <c r="I4" s="10">
        <f>Calculations!K63</f>
        <v>0</v>
      </c>
      <c r="J4" s="10">
        <f>Calculations!L63</f>
        <v>0</v>
      </c>
      <c r="K4" s="10">
        <f>Calculations!M63</f>
        <v>0</v>
      </c>
      <c r="L4" s="10">
        <f>Calculations!N63</f>
        <v>0</v>
      </c>
      <c r="M4" s="10">
        <f>Calculations!O63</f>
        <v>0</v>
      </c>
      <c r="N4" s="10">
        <f>Calculations!P63</f>
        <v>0</v>
      </c>
      <c r="O4" s="10">
        <f>Calculations!Q63</f>
        <v>0</v>
      </c>
      <c r="P4" s="10">
        <f>Calculations!R63</f>
        <v>0</v>
      </c>
      <c r="Q4" s="10">
        <f>Calculations!S63</f>
        <v>3.7383631506516634E-4</v>
      </c>
      <c r="R4" s="10">
        <f>Calculations!T63</f>
        <v>9.3459078766291591E-4</v>
      </c>
      <c r="S4" s="10">
        <f>Calculations!U63</f>
        <v>1.8691815753258318E-3</v>
      </c>
      <c r="T4" s="10">
        <f>Calculations!V63</f>
        <v>3.9252813081842464E-3</v>
      </c>
      <c r="U4" s="10">
        <f>Calculations!W63</f>
        <v>7.6636444588359101E-3</v>
      </c>
      <c r="V4" s="10">
        <f>Calculations!X63</f>
        <v>1.4579616287541487E-2</v>
      </c>
      <c r="W4" s="10">
        <f>Calculations!Y63</f>
        <v>2.7290050999757141E-2</v>
      </c>
      <c r="X4" s="10">
        <f>Calculations!Z63</f>
        <v>5.0654820691330031E-2</v>
      </c>
      <c r="Y4" s="10">
        <f>Calculations!AA63</f>
        <v>7.3832672225370363E-2</v>
      </c>
      <c r="Z4" s="10">
        <f>Calculations!AB63</f>
        <v>9.7197441916943239E-2</v>
      </c>
      <c r="AA4" s="10">
        <f>Calculations!AC63</f>
        <v>0.12056221160851613</v>
      </c>
      <c r="AB4" s="10">
        <f>Calculations!AD63</f>
        <v>0.14392698130008902</v>
      </c>
      <c r="AC4" s="10">
        <f>Calculations!AE63</f>
        <v>0.16747866914919451</v>
      </c>
      <c r="AD4" s="10">
        <f>Calculations!AF63</f>
        <v>0.19103035699829995</v>
      </c>
      <c r="AE4" s="10">
        <f>Calculations!AG63</f>
        <v>0.2143951266898729</v>
      </c>
      <c r="AF4" s="10">
        <f>Calculations!AH63</f>
        <v>0.2379468145389784</v>
      </c>
      <c r="AG4" s="10">
        <f>Calculations!AI63</f>
        <v>0.26149850238808386</v>
      </c>
    </row>
    <row r="5" spans="1:33" x14ac:dyDescent="0.25">
      <c r="A5" t="s">
        <v>8</v>
      </c>
      <c r="B5" s="10">
        <f>Calculations!D64</f>
        <v>0</v>
      </c>
      <c r="C5" s="10">
        <f>Calculations!E64</f>
        <v>0</v>
      </c>
      <c r="D5" s="10">
        <f>Calculations!F64</f>
        <v>0</v>
      </c>
      <c r="E5" s="10">
        <f>Calculations!G64</f>
        <v>0</v>
      </c>
      <c r="F5" s="10">
        <f>Calculations!H64</f>
        <v>0</v>
      </c>
      <c r="G5" s="10">
        <f>Calculations!I64</f>
        <v>0</v>
      </c>
      <c r="H5" s="10">
        <f>Calculations!J64</f>
        <v>0</v>
      </c>
      <c r="I5" s="10">
        <f>Calculations!K64</f>
        <v>0</v>
      </c>
      <c r="J5" s="10">
        <f>Calculations!L64</f>
        <v>0</v>
      </c>
      <c r="K5" s="10">
        <f>Calculations!M64</f>
        <v>0</v>
      </c>
      <c r="L5" s="10">
        <f>Calculations!N64</f>
        <v>0</v>
      </c>
      <c r="M5" s="10">
        <f>Calculations!O64</f>
        <v>0</v>
      </c>
      <c r="N5" s="10">
        <f>Calculations!P64</f>
        <v>0</v>
      </c>
      <c r="O5" s="10">
        <f>Calculations!Q64</f>
        <v>0</v>
      </c>
      <c r="P5" s="10">
        <f>Calculations!R64</f>
        <v>0</v>
      </c>
      <c r="Q5" s="10">
        <f>Calculations!S64</f>
        <v>0</v>
      </c>
      <c r="R5" s="10">
        <f>Calculations!T64</f>
        <v>0</v>
      </c>
      <c r="S5" s="10">
        <f>Calculations!U64</f>
        <v>0</v>
      </c>
      <c r="T5" s="10">
        <f>Calculations!V64</f>
        <v>0</v>
      </c>
      <c r="U5" s="10">
        <f>Calculations!W64</f>
        <v>0</v>
      </c>
      <c r="V5" s="10">
        <f>Calculations!X64</f>
        <v>0</v>
      </c>
      <c r="W5" s="10">
        <f>Calculations!Y64</f>
        <v>0</v>
      </c>
      <c r="X5" s="10">
        <f>Calculations!Z64</f>
        <v>0</v>
      </c>
      <c r="Y5" s="10">
        <f>Calculations!AA64</f>
        <v>0</v>
      </c>
      <c r="Z5" s="10">
        <f>Calculations!AB64</f>
        <v>0</v>
      </c>
      <c r="AA5" s="10">
        <f>Calculations!AC64</f>
        <v>0</v>
      </c>
      <c r="AB5" s="10">
        <f>Calculations!AD64</f>
        <v>0</v>
      </c>
      <c r="AC5" s="10">
        <f>Calculations!AE64</f>
        <v>0</v>
      </c>
      <c r="AD5" s="10">
        <f>Calculations!AF64</f>
        <v>0</v>
      </c>
      <c r="AE5" s="10">
        <f>Calculations!AG64</f>
        <v>0</v>
      </c>
      <c r="AF5" s="10">
        <f>Calculations!AH64</f>
        <v>0</v>
      </c>
      <c r="AG5" s="10">
        <f>Calculations!AI64</f>
        <v>0</v>
      </c>
    </row>
    <row r="6" spans="1:33" x14ac:dyDescent="0.25">
      <c r="A6" t="s">
        <v>9</v>
      </c>
      <c r="B6" s="10">
        <f>Calculations!D65</f>
        <v>0</v>
      </c>
      <c r="C6" s="10">
        <f>Calculations!E65</f>
        <v>0</v>
      </c>
      <c r="D6" s="10">
        <f>Calculations!F65</f>
        <v>0</v>
      </c>
      <c r="E6" s="10">
        <f>Calculations!G65</f>
        <v>0</v>
      </c>
      <c r="F6" s="10">
        <f>Calculations!H65</f>
        <v>0</v>
      </c>
      <c r="G6" s="10">
        <f>Calculations!I65</f>
        <v>0</v>
      </c>
      <c r="H6" s="10">
        <f>Calculations!J65</f>
        <v>0</v>
      </c>
      <c r="I6" s="10">
        <f>Calculations!K65</f>
        <v>0</v>
      </c>
      <c r="J6" s="10">
        <f>Calculations!L65</f>
        <v>0</v>
      </c>
      <c r="K6" s="10">
        <f>Calculations!M65</f>
        <v>0</v>
      </c>
      <c r="L6" s="10">
        <f>Calculations!N65</f>
        <v>0</v>
      </c>
      <c r="M6" s="10">
        <f>Calculations!O65</f>
        <v>0</v>
      </c>
      <c r="N6" s="10">
        <f>Calculations!P65</f>
        <v>0</v>
      </c>
      <c r="O6" s="10">
        <f>Calculations!Q65</f>
        <v>0</v>
      </c>
      <c r="P6" s="10">
        <f>Calculations!R65</f>
        <v>0</v>
      </c>
      <c r="Q6" s="10">
        <f>Calculations!S65</f>
        <v>0</v>
      </c>
      <c r="R6" s="10">
        <f>Calculations!T65</f>
        <v>0</v>
      </c>
      <c r="S6" s="10">
        <f>Calculations!U65</f>
        <v>0</v>
      </c>
      <c r="T6" s="10">
        <f>Calculations!V65</f>
        <v>0</v>
      </c>
      <c r="U6" s="10">
        <f>Calculations!W65</f>
        <v>0</v>
      </c>
      <c r="V6" s="10">
        <f>Calculations!X65</f>
        <v>0</v>
      </c>
      <c r="W6" s="10">
        <f>Calculations!Y65</f>
        <v>0</v>
      </c>
      <c r="X6" s="10">
        <f>Calculations!Z65</f>
        <v>0</v>
      </c>
      <c r="Y6" s="10">
        <f>Calculations!AA65</f>
        <v>0</v>
      </c>
      <c r="Z6" s="10">
        <f>Calculations!AB65</f>
        <v>0</v>
      </c>
      <c r="AA6" s="10">
        <f>Calculations!AC65</f>
        <v>0</v>
      </c>
      <c r="AB6" s="10">
        <f>Calculations!AD65</f>
        <v>0</v>
      </c>
      <c r="AC6" s="10">
        <f>Calculations!AE65</f>
        <v>0</v>
      </c>
      <c r="AD6" s="10">
        <f>Calculations!AF65</f>
        <v>0</v>
      </c>
      <c r="AE6" s="10">
        <f>Calculations!AG65</f>
        <v>0</v>
      </c>
      <c r="AF6" s="10">
        <f>Calculations!AH65</f>
        <v>0</v>
      </c>
      <c r="AG6" s="10">
        <f>Calculations!AI65</f>
        <v>0</v>
      </c>
    </row>
    <row r="7" spans="1:33" x14ac:dyDescent="0.25">
      <c r="A7" t="s">
        <v>61</v>
      </c>
      <c r="B7" s="10">
        <f>Calculations!D66</f>
        <v>0</v>
      </c>
      <c r="C7" s="10">
        <f>Calculations!E66</f>
        <v>2.6602192180037236</v>
      </c>
      <c r="D7" s="10">
        <f>Calculations!F66</f>
        <v>2.6602192180037236</v>
      </c>
      <c r="E7" s="10">
        <f>Calculations!G66</f>
        <v>2.6602192180037236</v>
      </c>
      <c r="F7" s="10">
        <f>Calculations!H66</f>
        <v>2.6602192180037236</v>
      </c>
      <c r="G7" s="10">
        <f>Calculations!I66</f>
        <v>2.6602192180037236</v>
      </c>
      <c r="H7" s="10">
        <f>Calculations!J66</f>
        <v>2.6602192180037236</v>
      </c>
      <c r="I7" s="10">
        <f>Calculations!K66</f>
        <v>2.6602192180037236</v>
      </c>
      <c r="J7" s="10">
        <f>Calculations!L66</f>
        <v>2.6602192180037236</v>
      </c>
      <c r="K7" s="10">
        <f>Calculations!M66</f>
        <v>2.6602192180037236</v>
      </c>
      <c r="L7" s="10">
        <f>Calculations!N66</f>
        <v>2.6602192180037236</v>
      </c>
      <c r="M7" s="10">
        <f>Calculations!O66</f>
        <v>2.6602192180037236</v>
      </c>
      <c r="N7" s="10">
        <f>Calculations!P66</f>
        <v>2.6602192180037236</v>
      </c>
      <c r="O7" s="10">
        <f>Calculations!Q66</f>
        <v>2.6604061361612565</v>
      </c>
      <c r="P7" s="10">
        <f>Calculations!R66</f>
        <v>2.6604061361612565</v>
      </c>
      <c r="Q7" s="10">
        <f>Calculations!S66</f>
        <v>2.6609668906338544</v>
      </c>
      <c r="R7" s="10">
        <f>Calculations!T66</f>
        <v>2.6620883995790492</v>
      </c>
      <c r="S7" s="10">
        <f>Calculations!U66</f>
        <v>2.6641444993119081</v>
      </c>
      <c r="T7" s="10">
        <f>Calculations!V66</f>
        <v>2.6680697806200926</v>
      </c>
      <c r="U7" s="10">
        <f>Calculations!W66</f>
        <v>2.6755465069213957</v>
      </c>
      <c r="V7" s="10">
        <f>Calculations!X66</f>
        <v>2.6893784505788068</v>
      </c>
      <c r="W7" s="10">
        <f>Calculations!Y66</f>
        <v>2.7149862381607708</v>
      </c>
      <c r="X7" s="10">
        <f>Calculations!Z66</f>
        <v>2.7613419412288511</v>
      </c>
      <c r="Y7" s="10">
        <f>Calculations!AA66</f>
        <v>2.8078845624544644</v>
      </c>
      <c r="Z7" s="10">
        <f>Calculations!AB66</f>
        <v>2.8546141018376101</v>
      </c>
      <c r="AA7" s="10">
        <f>Calculations!AC66</f>
        <v>2.9013436412207558</v>
      </c>
      <c r="AB7" s="10">
        <f>Calculations!AD66</f>
        <v>2.9482600987614345</v>
      </c>
      <c r="AC7" s="10">
        <f>Calculations!AE66</f>
        <v>2.9951765563021131</v>
      </c>
      <c r="AD7" s="10">
        <f>Calculations!AF66</f>
        <v>3.0420930138427917</v>
      </c>
      <c r="AE7" s="10">
        <f>Calculations!AG66</f>
        <v>3.0891963895410024</v>
      </c>
      <c r="AF7" s="10">
        <f>Calculations!AH66</f>
        <v>3.1362997652392131</v>
      </c>
      <c r="AG7" s="10">
        <f>Calculations!AI66</f>
        <v>3.1834031409374246</v>
      </c>
    </row>
    <row r="8" spans="1:33" x14ac:dyDescent="0.25">
      <c r="A8" t="s">
        <v>10</v>
      </c>
      <c r="B8" s="10">
        <f>Calculations!D67</f>
        <v>0</v>
      </c>
      <c r="C8" s="10">
        <f>Calculations!E67</f>
        <v>3424.0051279041522</v>
      </c>
      <c r="D8" s="10">
        <f>Calculations!F67</f>
        <v>3976.219496802396</v>
      </c>
      <c r="E8" s="10">
        <f>Calculations!G67</f>
        <v>4340.1517663725408</v>
      </c>
      <c r="F8" s="10">
        <f>Calculations!H67+'Inflation Reduction Act'!B51</f>
        <v>4703.7888921719423</v>
      </c>
      <c r="G8" s="10">
        <f>Calculations!I67+'Inflation Reduction Act'!C51</f>
        <v>4964.0309307050911</v>
      </c>
      <c r="H8" s="10">
        <f>Calculations!J67+'Inflation Reduction Act'!D51</f>
        <v>5207.6273465554923</v>
      </c>
      <c r="I8" s="10">
        <f>Calculations!K67+'Inflation Reduction Act'!E51</f>
        <v>5449.1669150004045</v>
      </c>
      <c r="J8" s="10">
        <f>Calculations!L67+'Inflation Reduction Act'!F51</f>
        <v>5692.5511787420055</v>
      </c>
      <c r="K8" s="10">
        <f>Calculations!M67+'Inflation Reduction Act'!G51</f>
        <v>5948.897282117704</v>
      </c>
      <c r="L8" s="10">
        <f>Calculations!N67+'Inflation Reduction Act'!H51</f>
        <v>6216.7422167084924</v>
      </c>
      <c r="M8" s="10">
        <f>Calculations!O67+'Inflation Reduction Act'!I51</f>
        <v>6487.3393342507889</v>
      </c>
      <c r="N8" s="10">
        <f>Calculations!P67+'Inflation Reduction Act'!J51</f>
        <v>6773.701129199384</v>
      </c>
      <c r="O8" s="10">
        <f>Calculations!Q67+'Inflation Reduction Act'!K51</f>
        <v>7070.9652995223832</v>
      </c>
      <c r="P8" s="10">
        <f>Calculations!R67+'Inflation Reduction Act'!L51</f>
        <v>7399.0603115032782</v>
      </c>
      <c r="Q8" s="10">
        <f>Calculations!S67+'Inflation Reduction Act'!M51</f>
        <v>7753.7786374160123</v>
      </c>
      <c r="R8" s="10">
        <f>Calculations!T67+'Inflation Reduction Act'!N51</f>
        <v>8106.5090887233882</v>
      </c>
      <c r="S8" s="10">
        <f>Calculations!U67+'Inflation Reduction Act'!O51</f>
        <v>8461.2190033190327</v>
      </c>
      <c r="T8" s="10">
        <f>Calculations!V67+'Inflation Reduction Act'!P51</f>
        <v>8850.2272783129592</v>
      </c>
      <c r="U8" s="10">
        <f>Calculations!W67+'Inflation Reduction Act'!Q51</f>
        <v>9236.4788843195984</v>
      </c>
      <c r="V8" s="10">
        <f>Calculations!X67+'Inflation Reduction Act'!R51</f>
        <v>9644.6415975066775</v>
      </c>
      <c r="W8" s="10">
        <f>Calculations!Y67+'Inflation Reduction Act'!S51</f>
        <v>10091.412256132113</v>
      </c>
      <c r="X8" s="10">
        <f>Calculations!Z67+'Inflation Reduction Act'!T51</f>
        <v>10551.587189670525</v>
      </c>
      <c r="Y8" s="10">
        <f>Calculations!AA67+'Inflation Reduction Act'!U51</f>
        <v>11057.309592163847</v>
      </c>
      <c r="Z8" s="10">
        <f>Calculations!AB67+'Inflation Reduction Act'!V51</f>
        <v>11590.721863595887</v>
      </c>
      <c r="AA8" s="10">
        <f>Calculations!AC67+'Inflation Reduction Act'!W51</f>
        <v>12132.484703715698</v>
      </c>
      <c r="AB8" s="10">
        <f>Calculations!AD67+'Inflation Reduction Act'!X51</f>
        <v>12712.95025677973</v>
      </c>
      <c r="AC8" s="10">
        <f>Calculations!AE67+'Inflation Reduction Act'!Y51</f>
        <v>13314.660179956287</v>
      </c>
      <c r="AD8" s="10">
        <f>Calculations!AF67+'Inflation Reduction Act'!Z51</f>
        <v>13950.571453007366</v>
      </c>
      <c r="AE8" s="10">
        <f>Calculations!AG67+'Inflation Reduction Act'!AA51</f>
        <v>14620.764263822555</v>
      </c>
      <c r="AF8" s="10">
        <f>Calculations!AH67+'Inflation Reduction Act'!AB51</f>
        <v>15325.837124342263</v>
      </c>
      <c r="AG8" s="10">
        <f>Calculations!AI67+'Inflation Reduction Act'!AC51</f>
        <v>16047.840470816807</v>
      </c>
    </row>
    <row r="9" spans="1:33" x14ac:dyDescent="0.25">
      <c r="A9" t="s">
        <v>11</v>
      </c>
      <c r="B9" s="10">
        <f>Calculations!D68</f>
        <v>0</v>
      </c>
      <c r="C9" s="10">
        <f>Calculations!E68</f>
        <v>0</v>
      </c>
      <c r="D9" s="10">
        <f>Calculations!F68</f>
        <v>0</v>
      </c>
      <c r="E9" s="10">
        <f>Calculations!G68</f>
        <v>0</v>
      </c>
      <c r="F9" s="10">
        <f>Calculations!H68</f>
        <v>0</v>
      </c>
      <c r="G9" s="10">
        <f>Calculations!I68</f>
        <v>0</v>
      </c>
      <c r="H9" s="10">
        <f>Calculations!J68</f>
        <v>0</v>
      </c>
      <c r="I9" s="10">
        <f>Calculations!K68</f>
        <v>0</v>
      </c>
      <c r="J9" s="10">
        <f>Calculations!L68</f>
        <v>0</v>
      </c>
      <c r="K9" s="10">
        <f>Calculations!M68</f>
        <v>0</v>
      </c>
      <c r="L9" s="10">
        <f>Calculations!N68</f>
        <v>0</v>
      </c>
      <c r="M9" s="10">
        <f>Calculations!O68</f>
        <v>0</v>
      </c>
      <c r="N9" s="10">
        <f>Calculations!P68</f>
        <v>0</v>
      </c>
      <c r="O9" s="10">
        <f>Calculations!Q68</f>
        <v>0</v>
      </c>
      <c r="P9" s="10">
        <f>Calculations!R68</f>
        <v>0</v>
      </c>
      <c r="Q9" s="10">
        <f>Calculations!S68</f>
        <v>0</v>
      </c>
      <c r="R9" s="10">
        <f>Calculations!T68</f>
        <v>0</v>
      </c>
      <c r="S9" s="10">
        <f>Calculations!U68</f>
        <v>0</v>
      </c>
      <c r="T9" s="10">
        <f>Calculations!V68</f>
        <v>0</v>
      </c>
      <c r="U9" s="10">
        <f>Calculations!W68</f>
        <v>0</v>
      </c>
      <c r="V9" s="10">
        <f>Calculations!X68</f>
        <v>0</v>
      </c>
      <c r="W9" s="10">
        <f>Calculations!Y68</f>
        <v>0</v>
      </c>
      <c r="X9" s="10">
        <f>Calculations!Z68</f>
        <v>0</v>
      </c>
      <c r="Y9" s="10">
        <f>Calculations!AA68</f>
        <v>0</v>
      </c>
      <c r="Z9" s="10">
        <f>Calculations!AB68</f>
        <v>0</v>
      </c>
      <c r="AA9" s="10">
        <f>Calculations!AC68</f>
        <v>0</v>
      </c>
      <c r="AB9" s="10">
        <f>Calculations!AD68</f>
        <v>0</v>
      </c>
      <c r="AC9" s="10">
        <f>Calculations!AE68</f>
        <v>0</v>
      </c>
      <c r="AD9" s="10">
        <f>Calculations!AF68</f>
        <v>0</v>
      </c>
      <c r="AE9" s="10">
        <f>Calculations!AG68</f>
        <v>0</v>
      </c>
      <c r="AF9" s="10">
        <f>Calculations!AH68</f>
        <v>0</v>
      </c>
      <c r="AG9" s="10">
        <f>Calculations!AI68</f>
        <v>0</v>
      </c>
    </row>
    <row r="10" spans="1:33" x14ac:dyDescent="0.25">
      <c r="A10" t="s">
        <v>12</v>
      </c>
      <c r="B10" s="10">
        <f>Calculations!D69</f>
        <v>0</v>
      </c>
      <c r="C10" s="10">
        <f>Calculations!E69</f>
        <v>0</v>
      </c>
      <c r="D10" s="10">
        <f>Calculations!F69</f>
        <v>0</v>
      </c>
      <c r="E10" s="10">
        <f>Calculations!G69</f>
        <v>0</v>
      </c>
      <c r="F10" s="10">
        <f>Calculations!H69</f>
        <v>0</v>
      </c>
      <c r="G10" s="10">
        <f>Calculations!I69</f>
        <v>0</v>
      </c>
      <c r="H10" s="10">
        <f>Calculations!J69</f>
        <v>0</v>
      </c>
      <c r="I10" s="10">
        <f>Calculations!K69</f>
        <v>0</v>
      </c>
      <c r="J10" s="10">
        <f>Calculations!L69</f>
        <v>0</v>
      </c>
      <c r="K10" s="10">
        <f>Calculations!M69</f>
        <v>0</v>
      </c>
      <c r="L10" s="10">
        <f>Calculations!N69</f>
        <v>0</v>
      </c>
      <c r="M10" s="10">
        <f>Calculations!O69</f>
        <v>0</v>
      </c>
      <c r="N10" s="10">
        <f>Calculations!P69</f>
        <v>0</v>
      </c>
      <c r="O10" s="10">
        <f>Calculations!Q69</f>
        <v>0</v>
      </c>
      <c r="P10" s="10">
        <f>Calculations!R69</f>
        <v>0</v>
      </c>
      <c r="Q10" s="10">
        <f>Calculations!S69</f>
        <v>0</v>
      </c>
      <c r="R10" s="10">
        <f>Calculations!T69</f>
        <v>0</v>
      </c>
      <c r="S10" s="10">
        <f>Calculations!U69</f>
        <v>0</v>
      </c>
      <c r="T10" s="10">
        <f>Calculations!V69</f>
        <v>0</v>
      </c>
      <c r="U10" s="10">
        <f>Calculations!W69</f>
        <v>0</v>
      </c>
      <c r="V10" s="10">
        <f>Calculations!X69</f>
        <v>0</v>
      </c>
      <c r="W10" s="10">
        <f>Calculations!Y69</f>
        <v>0</v>
      </c>
      <c r="X10" s="10">
        <f>Calculations!Z69</f>
        <v>0</v>
      </c>
      <c r="Y10" s="10">
        <f>Calculations!AA69</f>
        <v>0</v>
      </c>
      <c r="Z10" s="10">
        <f>Calculations!AB69</f>
        <v>0</v>
      </c>
      <c r="AA10" s="10">
        <f>Calculations!AC69</f>
        <v>0</v>
      </c>
      <c r="AB10" s="10">
        <f>Calculations!AD69</f>
        <v>0</v>
      </c>
      <c r="AC10" s="10">
        <f>Calculations!AE69</f>
        <v>0</v>
      </c>
      <c r="AD10" s="10">
        <f>Calculations!AF69</f>
        <v>0</v>
      </c>
      <c r="AE10" s="10">
        <f>Calculations!AG69</f>
        <v>0</v>
      </c>
      <c r="AF10" s="10">
        <f>Calculations!AH69</f>
        <v>0</v>
      </c>
      <c r="AG10" s="10">
        <f>Calculations!AI69</f>
        <v>0</v>
      </c>
    </row>
    <row r="11" spans="1:33" x14ac:dyDescent="0.25">
      <c r="A11" t="s">
        <v>13</v>
      </c>
      <c r="B11" s="10">
        <f>Calculations!D70</f>
        <v>0</v>
      </c>
      <c r="C11" s="10">
        <f>Calculations!E70</f>
        <v>0</v>
      </c>
      <c r="D11" s="10">
        <f>Calculations!F70</f>
        <v>0</v>
      </c>
      <c r="E11" s="10">
        <f>Calculations!G70</f>
        <v>0</v>
      </c>
      <c r="F11" s="10">
        <f>Calculations!H70</f>
        <v>0</v>
      </c>
      <c r="G11" s="10">
        <f>Calculations!I70</f>
        <v>0</v>
      </c>
      <c r="H11" s="10">
        <f>Calculations!J70</f>
        <v>0</v>
      </c>
      <c r="I11" s="10">
        <f>Calculations!K70</f>
        <v>0</v>
      </c>
      <c r="J11" s="10">
        <f>Calculations!L70</f>
        <v>0</v>
      </c>
      <c r="K11" s="10">
        <f>Calculations!M70</f>
        <v>0</v>
      </c>
      <c r="L11" s="10">
        <f>Calculations!N70</f>
        <v>0</v>
      </c>
      <c r="M11" s="10">
        <f>Calculations!O70</f>
        <v>0</v>
      </c>
      <c r="N11" s="10">
        <f>Calculations!P70</f>
        <v>0</v>
      </c>
      <c r="O11" s="10">
        <f>Calculations!Q70</f>
        <v>0</v>
      </c>
      <c r="P11" s="10">
        <f>Calculations!R70</f>
        <v>0</v>
      </c>
      <c r="Q11" s="10">
        <f>Calculations!S70</f>
        <v>0</v>
      </c>
      <c r="R11" s="10">
        <f>Calculations!T70</f>
        <v>0</v>
      </c>
      <c r="S11" s="10">
        <f>Calculations!U70</f>
        <v>0</v>
      </c>
      <c r="T11" s="10">
        <f>Calculations!V70</f>
        <v>0</v>
      </c>
      <c r="U11" s="10">
        <f>Calculations!W70</f>
        <v>0</v>
      </c>
      <c r="V11" s="10">
        <f>Calculations!X70</f>
        <v>0</v>
      </c>
      <c r="W11" s="10">
        <f>Calculations!Y70</f>
        <v>0</v>
      </c>
      <c r="X11" s="10">
        <f>Calculations!Z70</f>
        <v>0</v>
      </c>
      <c r="Y11" s="10">
        <f>Calculations!AA70</f>
        <v>0</v>
      </c>
      <c r="Z11" s="10">
        <f>Calculations!AB70</f>
        <v>0</v>
      </c>
      <c r="AA11" s="10">
        <f>Calculations!AC70</f>
        <v>0</v>
      </c>
      <c r="AB11" s="10">
        <f>Calculations!AD70</f>
        <v>0</v>
      </c>
      <c r="AC11" s="10">
        <f>Calculations!AE70</f>
        <v>0</v>
      </c>
      <c r="AD11" s="10">
        <f>Calculations!AF70</f>
        <v>0</v>
      </c>
      <c r="AE11" s="10">
        <f>Calculations!AG70</f>
        <v>0</v>
      </c>
      <c r="AF11" s="10">
        <f>Calculations!AH70</f>
        <v>0</v>
      </c>
      <c r="AG11" s="10">
        <f>Calculations!AI70</f>
        <v>0</v>
      </c>
    </row>
    <row r="12" spans="1:33" x14ac:dyDescent="0.25">
      <c r="A12" t="s">
        <v>14</v>
      </c>
      <c r="B12" s="10">
        <f>Calculations!D71</f>
        <v>0</v>
      </c>
      <c r="C12" s="10">
        <f>Calculations!E71</f>
        <v>0</v>
      </c>
      <c r="D12" s="10">
        <f>Calculations!F71</f>
        <v>0</v>
      </c>
      <c r="E12" s="10">
        <f>Calculations!G71</f>
        <v>0</v>
      </c>
      <c r="F12" s="10">
        <f>Calculations!H71</f>
        <v>0</v>
      </c>
      <c r="G12" s="10">
        <f>Calculations!I71</f>
        <v>0</v>
      </c>
      <c r="H12" s="10">
        <f>Calculations!J71</f>
        <v>0</v>
      </c>
      <c r="I12" s="10">
        <f>Calculations!K71</f>
        <v>0</v>
      </c>
      <c r="J12" s="10">
        <f>Calculations!L71</f>
        <v>0</v>
      </c>
      <c r="K12" s="10">
        <f>Calculations!M71</f>
        <v>0</v>
      </c>
      <c r="L12" s="10">
        <f>Calculations!N71</f>
        <v>0</v>
      </c>
      <c r="M12" s="10">
        <f>Calculations!O71</f>
        <v>0</v>
      </c>
      <c r="N12" s="10">
        <f>Calculations!P71</f>
        <v>0</v>
      </c>
      <c r="O12" s="10">
        <f>Calculations!Q71</f>
        <v>0</v>
      </c>
      <c r="P12" s="10">
        <f>Calculations!R71</f>
        <v>0</v>
      </c>
      <c r="Q12" s="10">
        <f>Calculations!S71</f>
        <v>0</v>
      </c>
      <c r="R12" s="10">
        <f>Calculations!T71</f>
        <v>0</v>
      </c>
      <c r="S12" s="10">
        <f>Calculations!U71</f>
        <v>0</v>
      </c>
      <c r="T12" s="10">
        <f>Calculations!V71</f>
        <v>0</v>
      </c>
      <c r="U12" s="10">
        <f>Calculations!W71</f>
        <v>0</v>
      </c>
      <c r="V12" s="10">
        <f>Calculations!X71</f>
        <v>0</v>
      </c>
      <c r="W12" s="10">
        <f>Calculations!Y71</f>
        <v>0</v>
      </c>
      <c r="X12" s="10">
        <f>Calculations!Z71</f>
        <v>0</v>
      </c>
      <c r="Y12" s="10">
        <f>Calculations!AA71</f>
        <v>0</v>
      </c>
      <c r="Z12" s="10">
        <f>Calculations!AB71</f>
        <v>0</v>
      </c>
      <c r="AA12" s="10">
        <f>Calculations!AC71</f>
        <v>0</v>
      </c>
      <c r="AB12" s="10">
        <f>Calculations!AD71</f>
        <v>0</v>
      </c>
      <c r="AC12" s="10">
        <f>Calculations!AE71</f>
        <v>0</v>
      </c>
      <c r="AD12" s="10">
        <f>Calculations!AF71</f>
        <v>0</v>
      </c>
      <c r="AE12" s="10">
        <f>Calculations!AG71</f>
        <v>0</v>
      </c>
      <c r="AF12" s="10">
        <f>Calculations!AH71</f>
        <v>0</v>
      </c>
      <c r="AG12" s="10">
        <f>Calculations!AI71</f>
        <v>0</v>
      </c>
    </row>
    <row r="13" spans="1:33" x14ac:dyDescent="0.25">
      <c r="A13" t="s">
        <v>15</v>
      </c>
      <c r="B13" s="10">
        <f>Calculations!D72</f>
        <v>0</v>
      </c>
      <c r="C13" s="10">
        <f>Calculations!E72</f>
        <v>0</v>
      </c>
      <c r="D13" s="10">
        <f>Calculations!F72</f>
        <v>0</v>
      </c>
      <c r="E13" s="10">
        <f>Calculations!G72</f>
        <v>0</v>
      </c>
      <c r="F13" s="10">
        <f>Calculations!H72</f>
        <v>0</v>
      </c>
      <c r="G13" s="10">
        <f>Calculations!I72</f>
        <v>0</v>
      </c>
      <c r="H13" s="10">
        <f>Calculations!J72</f>
        <v>0</v>
      </c>
      <c r="I13" s="10">
        <f>Calculations!K72</f>
        <v>0</v>
      </c>
      <c r="J13" s="10">
        <f>Calculations!L72</f>
        <v>0</v>
      </c>
      <c r="K13" s="10">
        <f>Calculations!M72</f>
        <v>0</v>
      </c>
      <c r="L13" s="10">
        <f>Calculations!N72</f>
        <v>0</v>
      </c>
      <c r="M13" s="10">
        <f>Calculations!O72</f>
        <v>0</v>
      </c>
      <c r="N13" s="10">
        <f>Calculations!P72</f>
        <v>0</v>
      </c>
      <c r="O13" s="10">
        <f>Calculations!Q72</f>
        <v>0</v>
      </c>
      <c r="P13" s="10">
        <f>Calculations!R72</f>
        <v>0</v>
      </c>
      <c r="Q13" s="10">
        <f>Calculations!S72</f>
        <v>0</v>
      </c>
      <c r="R13" s="10">
        <f>Calculations!T72</f>
        <v>0</v>
      </c>
      <c r="S13" s="10">
        <f>Calculations!U72</f>
        <v>0</v>
      </c>
      <c r="T13" s="10">
        <f>Calculations!V72</f>
        <v>0</v>
      </c>
      <c r="U13" s="10">
        <f>Calculations!W72</f>
        <v>0</v>
      </c>
      <c r="V13" s="10">
        <f>Calculations!X72</f>
        <v>0</v>
      </c>
      <c r="W13" s="10">
        <f>Calculations!Y72</f>
        <v>0</v>
      </c>
      <c r="X13" s="10">
        <f>Calculations!Z72</f>
        <v>0</v>
      </c>
      <c r="Y13" s="10">
        <f>Calculations!AA72</f>
        <v>0</v>
      </c>
      <c r="Z13" s="10">
        <f>Calculations!AB72</f>
        <v>0</v>
      </c>
      <c r="AA13" s="10">
        <f>Calculations!AC72</f>
        <v>0</v>
      </c>
      <c r="AB13" s="10">
        <f>Calculations!AD72</f>
        <v>0</v>
      </c>
      <c r="AC13" s="10">
        <f>Calculations!AE72</f>
        <v>0</v>
      </c>
      <c r="AD13" s="10">
        <f>Calculations!AF72</f>
        <v>0</v>
      </c>
      <c r="AE13" s="10">
        <f>Calculations!AG72</f>
        <v>0</v>
      </c>
      <c r="AF13" s="10">
        <f>Calculations!AH72</f>
        <v>0</v>
      </c>
      <c r="AG13" s="10">
        <f>Calculations!AI72</f>
        <v>0</v>
      </c>
    </row>
    <row r="14" spans="1:33" x14ac:dyDescent="0.25">
      <c r="A14" t="s">
        <v>59</v>
      </c>
      <c r="B14" s="10">
        <f>Calculations!D73</f>
        <v>0</v>
      </c>
      <c r="C14" s="10">
        <f>Calculations!E73</f>
        <v>0</v>
      </c>
      <c r="D14" s="10">
        <f>Calculations!F73</f>
        <v>0</v>
      </c>
      <c r="E14" s="10">
        <f>Calculations!G73</f>
        <v>0</v>
      </c>
      <c r="F14" s="10">
        <f>Calculations!H73</f>
        <v>0</v>
      </c>
      <c r="G14" s="10">
        <f>Calculations!I73</f>
        <v>0</v>
      </c>
      <c r="H14" s="10">
        <f>Calculations!J73</f>
        <v>0</v>
      </c>
      <c r="I14" s="10">
        <f>Calculations!K73</f>
        <v>0</v>
      </c>
      <c r="J14" s="10">
        <f>Calculations!L73</f>
        <v>0</v>
      </c>
      <c r="K14" s="10">
        <f>Calculations!M73</f>
        <v>0</v>
      </c>
      <c r="L14" s="10">
        <f>Calculations!N73</f>
        <v>0</v>
      </c>
      <c r="M14" s="10">
        <f>Calculations!O73</f>
        <v>0</v>
      </c>
      <c r="N14" s="10">
        <f>Calculations!P73</f>
        <v>0</v>
      </c>
      <c r="O14" s="10">
        <f>Calculations!Q73</f>
        <v>0</v>
      </c>
      <c r="P14" s="10">
        <f>Calculations!R73</f>
        <v>0</v>
      </c>
      <c r="Q14" s="10">
        <f>Calculations!S73</f>
        <v>0</v>
      </c>
      <c r="R14" s="10">
        <f>Calculations!T73</f>
        <v>0</v>
      </c>
      <c r="S14" s="10">
        <f>Calculations!U73</f>
        <v>0</v>
      </c>
      <c r="T14" s="10">
        <f>Calculations!V73</f>
        <v>0</v>
      </c>
      <c r="U14" s="10">
        <f>Calculations!W73</f>
        <v>0</v>
      </c>
      <c r="V14" s="10">
        <f>Calculations!X73</f>
        <v>0</v>
      </c>
      <c r="W14" s="10">
        <f>Calculations!Y73</f>
        <v>0</v>
      </c>
      <c r="X14" s="10">
        <f>Calculations!Z73</f>
        <v>0</v>
      </c>
      <c r="Y14" s="10">
        <f>Calculations!AA73</f>
        <v>0</v>
      </c>
      <c r="Z14" s="10">
        <f>Calculations!AB73</f>
        <v>0</v>
      </c>
      <c r="AA14" s="10">
        <f>Calculations!AC73</f>
        <v>0</v>
      </c>
      <c r="AB14" s="10">
        <f>Calculations!AD73</f>
        <v>0</v>
      </c>
      <c r="AC14" s="10">
        <f>Calculations!AE73</f>
        <v>0</v>
      </c>
      <c r="AD14" s="10">
        <f>Calculations!AF73</f>
        <v>0</v>
      </c>
      <c r="AE14" s="10">
        <f>Calculations!AG73</f>
        <v>0</v>
      </c>
      <c r="AF14" s="10">
        <f>Calculations!AH73</f>
        <v>0</v>
      </c>
      <c r="AG14" s="10">
        <f>Calculations!AI73</f>
        <v>0</v>
      </c>
    </row>
    <row r="15" spans="1:33" x14ac:dyDescent="0.25">
      <c r="A15" t="s">
        <v>62</v>
      </c>
      <c r="B15" s="10">
        <f>Calculations!D74</f>
        <v>0</v>
      </c>
      <c r="C15" s="10">
        <f>Calculations!E74</f>
        <v>0</v>
      </c>
      <c r="D15" s="10">
        <f>Calculations!F74</f>
        <v>0</v>
      </c>
      <c r="E15" s="10">
        <f>Calculations!G74</f>
        <v>0</v>
      </c>
      <c r="F15" s="10">
        <f>Calculations!H74</f>
        <v>0</v>
      </c>
      <c r="G15" s="10">
        <f>Calculations!I74</f>
        <v>0</v>
      </c>
      <c r="H15" s="10">
        <f>Calculations!J74</f>
        <v>0</v>
      </c>
      <c r="I15" s="10">
        <f>Calculations!K74</f>
        <v>0</v>
      </c>
      <c r="J15" s="10">
        <f>Calculations!L74</f>
        <v>0</v>
      </c>
      <c r="K15" s="10">
        <f>Calculations!M74</f>
        <v>0</v>
      </c>
      <c r="L15" s="10">
        <f>Calculations!N74</f>
        <v>0</v>
      </c>
      <c r="M15" s="10">
        <f>Calculations!O74</f>
        <v>0</v>
      </c>
      <c r="N15" s="10">
        <f>Calculations!P74</f>
        <v>0</v>
      </c>
      <c r="O15" s="10">
        <f>Calculations!Q74</f>
        <v>0</v>
      </c>
      <c r="P15" s="10">
        <f>Calculations!R74</f>
        <v>0</v>
      </c>
      <c r="Q15" s="10">
        <f>Calculations!S74</f>
        <v>0</v>
      </c>
      <c r="R15" s="10">
        <f>Calculations!T74</f>
        <v>0</v>
      </c>
      <c r="S15" s="10">
        <f>Calculations!U74</f>
        <v>0</v>
      </c>
      <c r="T15" s="10">
        <f>Calculations!V74</f>
        <v>0</v>
      </c>
      <c r="U15" s="10">
        <f>Calculations!W74</f>
        <v>0</v>
      </c>
      <c r="V15" s="10">
        <f>Calculations!X74</f>
        <v>0</v>
      </c>
      <c r="W15" s="10">
        <f>Calculations!Y74</f>
        <v>0</v>
      </c>
      <c r="X15" s="10">
        <f>Calculations!Z74</f>
        <v>0</v>
      </c>
      <c r="Y15" s="10">
        <f>Calculations!AA74</f>
        <v>0</v>
      </c>
      <c r="Z15" s="10">
        <f>Calculations!AB74</f>
        <v>0</v>
      </c>
      <c r="AA15" s="10">
        <f>Calculations!AC74</f>
        <v>0</v>
      </c>
      <c r="AB15" s="10">
        <f>Calculations!AD74</f>
        <v>0</v>
      </c>
      <c r="AC15" s="10">
        <f>Calculations!AE74</f>
        <v>0</v>
      </c>
      <c r="AD15" s="10">
        <f>Calculations!AF74</f>
        <v>0</v>
      </c>
      <c r="AE15" s="10">
        <f>Calculations!AG74</f>
        <v>0</v>
      </c>
      <c r="AF15" s="10">
        <f>Calculations!AH74</f>
        <v>0</v>
      </c>
      <c r="AG15" s="10">
        <f>Calculations!AI74</f>
        <v>0</v>
      </c>
    </row>
    <row r="16" spans="1:33" x14ac:dyDescent="0.25">
      <c r="A16" t="s">
        <v>160</v>
      </c>
      <c r="B16" s="10">
        <f>Calculations!D75</f>
        <v>0</v>
      </c>
      <c r="C16" s="10">
        <f>Calculations!E75</f>
        <v>0</v>
      </c>
      <c r="D16" s="10">
        <f>Calculations!F75</f>
        <v>0</v>
      </c>
      <c r="E16" s="10">
        <f>Calculations!G75</f>
        <v>0</v>
      </c>
      <c r="F16" s="10">
        <f>Calculations!H75</f>
        <v>0</v>
      </c>
      <c r="G16" s="10">
        <f>Calculations!I75</f>
        <v>0</v>
      </c>
      <c r="H16" s="10">
        <f>Calculations!J75</f>
        <v>0</v>
      </c>
      <c r="I16" s="10">
        <f>Calculations!K75</f>
        <v>0</v>
      </c>
      <c r="J16" s="10">
        <f>Calculations!L75</f>
        <v>0</v>
      </c>
      <c r="K16" s="10">
        <f>Calculations!M75</f>
        <v>0</v>
      </c>
      <c r="L16" s="10">
        <f>Calculations!N75</f>
        <v>0</v>
      </c>
      <c r="M16" s="10">
        <f>Calculations!O75</f>
        <v>0</v>
      </c>
      <c r="N16" s="10">
        <f>Calculations!P75</f>
        <v>0</v>
      </c>
      <c r="O16" s="10">
        <f>Calculations!Q75</f>
        <v>0</v>
      </c>
      <c r="P16" s="10">
        <f>Calculations!R75</f>
        <v>0</v>
      </c>
      <c r="Q16" s="10">
        <f>Calculations!S75</f>
        <v>0</v>
      </c>
      <c r="R16" s="10">
        <f>Calculations!T75</f>
        <v>0</v>
      </c>
      <c r="S16" s="10">
        <f>Calculations!U75</f>
        <v>0</v>
      </c>
      <c r="T16" s="10">
        <f>Calculations!V75</f>
        <v>0</v>
      </c>
      <c r="U16" s="10">
        <f>Calculations!W75</f>
        <v>0</v>
      </c>
      <c r="V16" s="10">
        <f>Calculations!X75</f>
        <v>0</v>
      </c>
      <c r="W16" s="10">
        <f>Calculations!Y75</f>
        <v>0</v>
      </c>
      <c r="X16" s="10">
        <f>Calculations!Z75</f>
        <v>0</v>
      </c>
      <c r="Y16" s="10">
        <f>Calculations!AA75</f>
        <v>0</v>
      </c>
      <c r="Z16" s="10">
        <f>Calculations!AB75</f>
        <v>0</v>
      </c>
      <c r="AA16" s="10">
        <f>Calculations!AC75</f>
        <v>0</v>
      </c>
      <c r="AB16" s="10">
        <f>Calculations!AD75</f>
        <v>0</v>
      </c>
      <c r="AC16" s="10">
        <f>Calculations!AE75</f>
        <v>0</v>
      </c>
      <c r="AD16" s="10">
        <f>Calculations!AF75</f>
        <v>0</v>
      </c>
      <c r="AE16" s="10">
        <f>Calculations!AG75</f>
        <v>0</v>
      </c>
      <c r="AF16" s="10">
        <f>Calculations!AH75</f>
        <v>0</v>
      </c>
      <c r="AG16" s="10">
        <f>Calculations!AI75</f>
        <v>0</v>
      </c>
    </row>
    <row r="17" spans="1:33" x14ac:dyDescent="0.25">
      <c r="A17" t="s">
        <v>161</v>
      </c>
      <c r="B17" s="10">
        <f>Calculations!D76</f>
        <v>0</v>
      </c>
      <c r="C17" s="10">
        <f>Calculations!E76</f>
        <v>0</v>
      </c>
      <c r="D17" s="10">
        <f>Calculations!F76</f>
        <v>0</v>
      </c>
      <c r="E17" s="10">
        <f>Calculations!G76</f>
        <v>0</v>
      </c>
      <c r="F17" s="10">
        <f>Calculations!H76</f>
        <v>0</v>
      </c>
      <c r="G17" s="10">
        <f>Calculations!I76</f>
        <v>0</v>
      </c>
      <c r="H17" s="10">
        <f>Calculations!J76</f>
        <v>0</v>
      </c>
      <c r="I17" s="10">
        <f>Calculations!K76</f>
        <v>0</v>
      </c>
      <c r="J17" s="10">
        <f>Calculations!L76</f>
        <v>0</v>
      </c>
      <c r="K17" s="10">
        <f>Calculations!M76</f>
        <v>0</v>
      </c>
      <c r="L17" s="10">
        <f>Calculations!N76</f>
        <v>0</v>
      </c>
      <c r="M17" s="10">
        <f>Calculations!O76</f>
        <v>0</v>
      </c>
      <c r="N17" s="10">
        <f>Calculations!P76</f>
        <v>0</v>
      </c>
      <c r="O17" s="10">
        <f>Calculations!Q76</f>
        <v>0</v>
      </c>
      <c r="P17" s="10">
        <f>Calculations!R76</f>
        <v>0</v>
      </c>
      <c r="Q17" s="10">
        <f>Calculations!S76</f>
        <v>0</v>
      </c>
      <c r="R17" s="10">
        <f>Calculations!T76</f>
        <v>0</v>
      </c>
      <c r="S17" s="10">
        <f>Calculations!U76</f>
        <v>0</v>
      </c>
      <c r="T17" s="10">
        <f>Calculations!V76</f>
        <v>0</v>
      </c>
      <c r="U17" s="10">
        <f>Calculations!W76</f>
        <v>0</v>
      </c>
      <c r="V17" s="10">
        <f>Calculations!X76</f>
        <v>0</v>
      </c>
      <c r="W17" s="10">
        <f>Calculations!Y76</f>
        <v>0</v>
      </c>
      <c r="X17" s="10">
        <f>Calculations!Z76</f>
        <v>0</v>
      </c>
      <c r="Y17" s="10">
        <f>Calculations!AA76</f>
        <v>0</v>
      </c>
      <c r="Z17" s="10">
        <f>Calculations!AB76</f>
        <v>0</v>
      </c>
      <c r="AA17" s="10">
        <f>Calculations!AC76</f>
        <v>0</v>
      </c>
      <c r="AB17" s="10">
        <f>Calculations!AD76</f>
        <v>0</v>
      </c>
      <c r="AC17" s="10">
        <f>Calculations!AE76</f>
        <v>0</v>
      </c>
      <c r="AD17" s="10">
        <f>Calculations!AF76</f>
        <v>0</v>
      </c>
      <c r="AE17" s="10">
        <f>Calculations!AG76</f>
        <v>0</v>
      </c>
      <c r="AF17" s="10">
        <f>Calculations!AH76</f>
        <v>0</v>
      </c>
      <c r="AG17" s="10">
        <f>Calculations!AI76</f>
        <v>0</v>
      </c>
    </row>
    <row r="18" spans="1:33" x14ac:dyDescent="0.25">
      <c r="A18" t="s">
        <v>162</v>
      </c>
      <c r="B18" s="10">
        <f>Calculations!D77</f>
        <v>0</v>
      </c>
      <c r="C18" s="10">
        <f>Calculations!E77</f>
        <v>0</v>
      </c>
      <c r="D18" s="10">
        <f>Calculations!F77</f>
        <v>0</v>
      </c>
      <c r="E18" s="10">
        <f>Calculations!G77</f>
        <v>0</v>
      </c>
      <c r="F18" s="10">
        <f>Calculations!H77</f>
        <v>0</v>
      </c>
      <c r="G18" s="10">
        <f>Calculations!I77</f>
        <v>0</v>
      </c>
      <c r="H18" s="10">
        <f>Calculations!J77</f>
        <v>0</v>
      </c>
      <c r="I18" s="10">
        <f>Calculations!K77</f>
        <v>0</v>
      </c>
      <c r="J18" s="10">
        <f>Calculations!L77</f>
        <v>0</v>
      </c>
      <c r="K18" s="10">
        <f>Calculations!M77</f>
        <v>0</v>
      </c>
      <c r="L18" s="10">
        <f>Calculations!N77</f>
        <v>0</v>
      </c>
      <c r="M18" s="10">
        <f>Calculations!O77</f>
        <v>0</v>
      </c>
      <c r="N18" s="10">
        <f>Calculations!P77</f>
        <v>0</v>
      </c>
      <c r="O18" s="10">
        <f>Calculations!Q77</f>
        <v>0</v>
      </c>
      <c r="P18" s="10">
        <f>Calculations!R77</f>
        <v>0</v>
      </c>
      <c r="Q18" s="10">
        <f>Calculations!S77</f>
        <v>0</v>
      </c>
      <c r="R18" s="10">
        <f>Calculations!T77</f>
        <v>0</v>
      </c>
      <c r="S18" s="10">
        <f>Calculations!U77</f>
        <v>0</v>
      </c>
      <c r="T18" s="10">
        <f>Calculations!V77</f>
        <v>0</v>
      </c>
      <c r="U18" s="10">
        <f>Calculations!W77</f>
        <v>0</v>
      </c>
      <c r="V18" s="10">
        <f>Calculations!X77</f>
        <v>0</v>
      </c>
      <c r="W18" s="10">
        <f>Calculations!Y77</f>
        <v>0</v>
      </c>
      <c r="X18" s="10">
        <f>Calculations!Z77</f>
        <v>0</v>
      </c>
      <c r="Y18" s="10">
        <f>Calculations!AA77</f>
        <v>0</v>
      </c>
      <c r="Z18" s="10">
        <f>Calculations!AB77</f>
        <v>0</v>
      </c>
      <c r="AA18" s="10">
        <f>Calculations!AC77</f>
        <v>0</v>
      </c>
      <c r="AB18" s="10">
        <f>Calculations!AD77</f>
        <v>0</v>
      </c>
      <c r="AC18" s="10">
        <f>Calculations!AE77</f>
        <v>0</v>
      </c>
      <c r="AD18" s="10">
        <f>Calculations!AF77</f>
        <v>0</v>
      </c>
      <c r="AE18" s="10">
        <f>Calculations!AG77</f>
        <v>0</v>
      </c>
      <c r="AF18" s="10">
        <f>Calculations!AH77</f>
        <v>0</v>
      </c>
      <c r="AG18" s="10">
        <f>Calculations!AI77</f>
        <v>0</v>
      </c>
    </row>
    <row r="19" spans="1:33" x14ac:dyDescent="0.25">
      <c r="A19" s="53" t="s">
        <v>942</v>
      </c>
      <c r="B19" s="52">
        <v>0</v>
      </c>
      <c r="C19" s="52">
        <v>0</v>
      </c>
      <c r="D19" s="52">
        <v>0</v>
      </c>
      <c r="E19" s="52">
        <v>0</v>
      </c>
      <c r="F19" s="52">
        <v>0</v>
      </c>
      <c r="G19" s="52">
        <v>0</v>
      </c>
      <c r="H19" s="52">
        <v>0</v>
      </c>
      <c r="I19" s="52">
        <v>0</v>
      </c>
      <c r="J19" s="52">
        <v>0</v>
      </c>
      <c r="K19" s="52">
        <v>0</v>
      </c>
      <c r="L19" s="52">
        <v>0</v>
      </c>
      <c r="M19" s="52">
        <v>0</v>
      </c>
      <c r="N19" s="52">
        <v>0</v>
      </c>
      <c r="O19" s="52">
        <v>0</v>
      </c>
      <c r="P19" s="52">
        <v>0</v>
      </c>
      <c r="Q19" s="52">
        <v>0</v>
      </c>
      <c r="R19" s="52">
        <v>0</v>
      </c>
      <c r="S19" s="52">
        <v>0</v>
      </c>
      <c r="T19" s="52">
        <v>0</v>
      </c>
      <c r="U19" s="52">
        <v>0</v>
      </c>
      <c r="V19" s="52">
        <v>0</v>
      </c>
      <c r="W19" s="52">
        <v>0</v>
      </c>
      <c r="X19" s="52">
        <v>0</v>
      </c>
      <c r="Y19" s="52">
        <v>0</v>
      </c>
      <c r="Z19" s="52">
        <v>0</v>
      </c>
      <c r="AA19" s="52">
        <v>0</v>
      </c>
      <c r="AB19" s="52">
        <v>0</v>
      </c>
      <c r="AC19" s="52">
        <v>0</v>
      </c>
      <c r="AD19" s="52">
        <v>0</v>
      </c>
      <c r="AE19" s="52">
        <v>0</v>
      </c>
      <c r="AF19" s="52">
        <v>0</v>
      </c>
      <c r="AG19" s="52">
        <v>0</v>
      </c>
    </row>
    <row r="20" spans="1:33" x14ac:dyDescent="0.25">
      <c r="A20" s="53" t="s">
        <v>943</v>
      </c>
      <c r="B20" s="52">
        <v>0</v>
      </c>
      <c r="C20" s="52">
        <v>0</v>
      </c>
      <c r="D20" s="52">
        <v>0</v>
      </c>
      <c r="E20" s="52">
        <v>0</v>
      </c>
      <c r="F20" s="52">
        <v>0</v>
      </c>
      <c r="G20" s="52">
        <v>0</v>
      </c>
      <c r="H20" s="52">
        <v>0</v>
      </c>
      <c r="I20" s="52">
        <v>0</v>
      </c>
      <c r="J20" s="52">
        <v>0</v>
      </c>
      <c r="K20" s="52">
        <v>0</v>
      </c>
      <c r="L20" s="52">
        <v>0</v>
      </c>
      <c r="M20" s="52">
        <v>0</v>
      </c>
      <c r="N20" s="52">
        <v>0</v>
      </c>
      <c r="O20" s="52">
        <v>0</v>
      </c>
      <c r="P20" s="52">
        <v>0</v>
      </c>
      <c r="Q20" s="52">
        <v>0</v>
      </c>
      <c r="R20" s="52">
        <v>0</v>
      </c>
      <c r="S20" s="52">
        <v>0</v>
      </c>
      <c r="T20" s="52">
        <v>0</v>
      </c>
      <c r="U20" s="52">
        <v>0</v>
      </c>
      <c r="V20" s="52">
        <v>0</v>
      </c>
      <c r="W20" s="52">
        <v>0</v>
      </c>
      <c r="X20" s="52">
        <v>0</v>
      </c>
      <c r="Y20" s="52">
        <v>0</v>
      </c>
      <c r="Z20" s="52">
        <v>0</v>
      </c>
      <c r="AA20" s="52">
        <v>0</v>
      </c>
      <c r="AB20" s="52">
        <v>0</v>
      </c>
      <c r="AC20" s="52">
        <v>0</v>
      </c>
      <c r="AD20" s="52">
        <v>0</v>
      </c>
      <c r="AE20" s="52">
        <v>0</v>
      </c>
      <c r="AF20" s="52">
        <v>0</v>
      </c>
      <c r="AG20" s="52">
        <v>0</v>
      </c>
    </row>
    <row r="21" spans="1:33" x14ac:dyDescent="0.25">
      <c r="A21" s="53" t="s">
        <v>944</v>
      </c>
      <c r="B21" s="52">
        <v>0</v>
      </c>
      <c r="C21" s="52">
        <v>0</v>
      </c>
      <c r="D21" s="52">
        <v>0</v>
      </c>
      <c r="E21" s="52">
        <v>0</v>
      </c>
      <c r="F21" s="52">
        <v>0</v>
      </c>
      <c r="G21" s="52">
        <v>0</v>
      </c>
      <c r="H21" s="52">
        <v>0</v>
      </c>
      <c r="I21" s="52">
        <v>0</v>
      </c>
      <c r="J21" s="52">
        <v>0</v>
      </c>
      <c r="K21" s="52">
        <v>0</v>
      </c>
      <c r="L21" s="52">
        <v>0</v>
      </c>
      <c r="M21" s="52">
        <v>0</v>
      </c>
      <c r="N21" s="52">
        <v>0</v>
      </c>
      <c r="O21" s="52">
        <v>0</v>
      </c>
      <c r="P21" s="52">
        <v>0</v>
      </c>
      <c r="Q21" s="52">
        <v>0</v>
      </c>
      <c r="R21" s="52">
        <v>0</v>
      </c>
      <c r="S21" s="52">
        <v>0</v>
      </c>
      <c r="T21" s="52">
        <v>0</v>
      </c>
      <c r="U21" s="52">
        <v>0</v>
      </c>
      <c r="V21" s="52">
        <v>0</v>
      </c>
      <c r="W21" s="52">
        <v>0</v>
      </c>
      <c r="X21" s="52">
        <v>0</v>
      </c>
      <c r="Y21" s="52">
        <v>0</v>
      </c>
      <c r="Z21" s="52">
        <v>0</v>
      </c>
      <c r="AA21" s="52">
        <v>0</v>
      </c>
      <c r="AB21" s="52">
        <v>0</v>
      </c>
      <c r="AC21" s="52">
        <v>0</v>
      </c>
      <c r="AD21" s="52">
        <v>0</v>
      </c>
      <c r="AE21" s="52">
        <v>0</v>
      </c>
      <c r="AF21" s="52">
        <v>0</v>
      </c>
      <c r="AG21" s="52">
        <v>0</v>
      </c>
    </row>
    <row r="22" spans="1:33" x14ac:dyDescent="0.25">
      <c r="A22" s="53" t="s">
        <v>945</v>
      </c>
      <c r="B22" s="52">
        <v>0</v>
      </c>
      <c r="C22" s="52">
        <v>0</v>
      </c>
      <c r="D22" s="52">
        <v>0</v>
      </c>
      <c r="E22" s="52">
        <v>0</v>
      </c>
      <c r="F22" s="52">
        <v>0</v>
      </c>
      <c r="G22" s="52">
        <v>0</v>
      </c>
      <c r="H22" s="52">
        <v>0</v>
      </c>
      <c r="I22" s="52">
        <v>0</v>
      </c>
      <c r="J22" s="52">
        <v>0</v>
      </c>
      <c r="K22" s="52">
        <v>0</v>
      </c>
      <c r="L22" s="52">
        <v>0</v>
      </c>
      <c r="M22" s="52">
        <v>0</v>
      </c>
      <c r="N22" s="52">
        <v>0</v>
      </c>
      <c r="O22" s="52">
        <v>0</v>
      </c>
      <c r="P22" s="52">
        <v>0</v>
      </c>
      <c r="Q22" s="52">
        <v>0</v>
      </c>
      <c r="R22" s="52">
        <v>0</v>
      </c>
      <c r="S22" s="52">
        <v>0</v>
      </c>
      <c r="T22" s="52">
        <v>0</v>
      </c>
      <c r="U22" s="52">
        <v>0</v>
      </c>
      <c r="V22" s="52">
        <v>0</v>
      </c>
      <c r="W22" s="52">
        <v>0</v>
      </c>
      <c r="X22" s="52">
        <v>0</v>
      </c>
      <c r="Y22" s="52">
        <v>0</v>
      </c>
      <c r="Z22" s="52">
        <v>0</v>
      </c>
      <c r="AA22" s="52">
        <v>0</v>
      </c>
      <c r="AB22" s="52">
        <v>0</v>
      </c>
      <c r="AC22" s="52">
        <v>0</v>
      </c>
      <c r="AD22" s="52">
        <v>0</v>
      </c>
      <c r="AE22" s="52">
        <v>0</v>
      </c>
      <c r="AF22" s="52">
        <v>0</v>
      </c>
      <c r="AG22" s="52">
        <v>0</v>
      </c>
    </row>
    <row r="23" spans="1:33" x14ac:dyDescent="0.25">
      <c r="A23" s="53" t="s">
        <v>946</v>
      </c>
      <c r="B23" s="52">
        <v>0</v>
      </c>
      <c r="C23" s="52">
        <v>0</v>
      </c>
      <c r="D23" s="52">
        <v>0</v>
      </c>
      <c r="E23" s="52">
        <v>0</v>
      </c>
      <c r="F23" s="52">
        <v>0</v>
      </c>
      <c r="G23" s="52">
        <v>0</v>
      </c>
      <c r="H23" s="52">
        <v>0</v>
      </c>
      <c r="I23" s="52">
        <v>0</v>
      </c>
      <c r="J23" s="52">
        <v>0</v>
      </c>
      <c r="K23" s="52">
        <v>0</v>
      </c>
      <c r="L23" s="52">
        <v>0</v>
      </c>
      <c r="M23" s="52">
        <v>0</v>
      </c>
      <c r="N23" s="52">
        <v>0</v>
      </c>
      <c r="O23" s="52">
        <v>0</v>
      </c>
      <c r="P23" s="52">
        <v>0</v>
      </c>
      <c r="Q23" s="52">
        <v>0</v>
      </c>
      <c r="R23" s="52">
        <v>0</v>
      </c>
      <c r="S23" s="52">
        <v>0</v>
      </c>
      <c r="T23" s="52">
        <v>0</v>
      </c>
      <c r="U23" s="52">
        <v>0</v>
      </c>
      <c r="V23" s="52">
        <v>0</v>
      </c>
      <c r="W23" s="52">
        <v>0</v>
      </c>
      <c r="X23" s="52">
        <v>0</v>
      </c>
      <c r="Y23" s="52">
        <v>0</v>
      </c>
      <c r="Z23" s="52">
        <v>0</v>
      </c>
      <c r="AA23" s="52">
        <v>0</v>
      </c>
      <c r="AB23" s="52">
        <v>0</v>
      </c>
      <c r="AC23" s="52">
        <v>0</v>
      </c>
      <c r="AD23" s="52">
        <v>0</v>
      </c>
      <c r="AE23" s="52">
        <v>0</v>
      </c>
      <c r="AF23" s="52">
        <v>0</v>
      </c>
      <c r="AG23" s="52">
        <v>0</v>
      </c>
    </row>
    <row r="24" spans="1:33" x14ac:dyDescent="0.25">
      <c r="A24" s="54" t="s">
        <v>947</v>
      </c>
      <c r="B24" s="52">
        <v>0</v>
      </c>
      <c r="C24" s="52">
        <v>0</v>
      </c>
      <c r="D24" s="52">
        <v>0</v>
      </c>
      <c r="E24" s="52">
        <v>0</v>
      </c>
      <c r="F24" s="52">
        <v>0</v>
      </c>
      <c r="G24" s="52">
        <v>0</v>
      </c>
      <c r="H24" s="52">
        <v>0</v>
      </c>
      <c r="I24" s="52">
        <v>0</v>
      </c>
      <c r="J24" s="52">
        <v>0</v>
      </c>
      <c r="K24" s="52">
        <v>0</v>
      </c>
      <c r="L24" s="52">
        <v>0</v>
      </c>
      <c r="M24" s="52">
        <v>0</v>
      </c>
      <c r="N24" s="52">
        <v>0</v>
      </c>
      <c r="O24" s="52">
        <v>0</v>
      </c>
      <c r="P24" s="52">
        <v>0</v>
      </c>
      <c r="Q24" s="52">
        <v>0</v>
      </c>
      <c r="R24" s="52">
        <v>0</v>
      </c>
      <c r="S24" s="52">
        <v>0</v>
      </c>
      <c r="T24" s="52">
        <v>0</v>
      </c>
      <c r="U24" s="52">
        <v>0</v>
      </c>
      <c r="V24" s="52">
        <v>0</v>
      </c>
      <c r="W24" s="52">
        <v>0</v>
      </c>
      <c r="X24" s="52">
        <v>0</v>
      </c>
      <c r="Y24" s="52">
        <v>0</v>
      </c>
      <c r="Z24" s="52">
        <v>0</v>
      </c>
      <c r="AA24" s="52">
        <v>0</v>
      </c>
      <c r="AB24" s="52">
        <v>0</v>
      </c>
      <c r="AC24" s="52">
        <v>0</v>
      </c>
      <c r="AD24" s="52">
        <v>0</v>
      </c>
      <c r="AE24" s="52">
        <v>0</v>
      </c>
      <c r="AF24" s="52">
        <v>0</v>
      </c>
      <c r="AG24" s="52">
        <v>0</v>
      </c>
    </row>
    <row r="25" spans="1:33" x14ac:dyDescent="0.25">
      <c r="A25" s="54" t="s">
        <v>948</v>
      </c>
      <c r="B25" s="52">
        <v>0</v>
      </c>
      <c r="C25" s="52">
        <v>0</v>
      </c>
      <c r="D25" s="52">
        <v>0</v>
      </c>
      <c r="E25" s="52">
        <v>0</v>
      </c>
      <c r="F25" s="52">
        <v>0</v>
      </c>
      <c r="G25" s="52">
        <v>0</v>
      </c>
      <c r="H25" s="52">
        <v>0</v>
      </c>
      <c r="I25" s="52">
        <v>0</v>
      </c>
      <c r="J25" s="52">
        <v>0</v>
      </c>
      <c r="K25" s="52">
        <v>0</v>
      </c>
      <c r="L25" s="52">
        <v>0</v>
      </c>
      <c r="M25" s="52">
        <v>0</v>
      </c>
      <c r="N25" s="52">
        <v>0</v>
      </c>
      <c r="O25" s="52">
        <v>0</v>
      </c>
      <c r="P25" s="52">
        <v>0</v>
      </c>
      <c r="Q25" s="52">
        <v>0</v>
      </c>
      <c r="R25" s="52">
        <v>0</v>
      </c>
      <c r="S25" s="52">
        <v>0</v>
      </c>
      <c r="T25" s="52">
        <v>0</v>
      </c>
      <c r="U25" s="52">
        <v>0</v>
      </c>
      <c r="V25" s="52">
        <v>0</v>
      </c>
      <c r="W25" s="52">
        <v>0</v>
      </c>
      <c r="X25" s="52">
        <v>0</v>
      </c>
      <c r="Y25" s="52">
        <v>0</v>
      </c>
      <c r="Z25" s="52">
        <v>0</v>
      </c>
      <c r="AA25" s="52">
        <v>0</v>
      </c>
      <c r="AB25" s="52">
        <v>0</v>
      </c>
      <c r="AC25" s="52">
        <v>0</v>
      </c>
      <c r="AD25" s="52">
        <v>0</v>
      </c>
      <c r="AE25" s="52">
        <v>0</v>
      </c>
      <c r="AF25" s="52">
        <v>0</v>
      </c>
      <c r="AG25" s="52">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B24" sqref="B24:AG25"/>
    </sheetView>
  </sheetViews>
  <sheetFormatPr defaultRowHeight="15" x14ac:dyDescent="0.25"/>
  <cols>
    <col min="1" max="1" width="23.42578125" customWidth="1"/>
    <col min="2" max="33" width="9.5703125" bestFit="1" customWidth="1"/>
  </cols>
  <sheetData>
    <row r="1" spans="1:33" x14ac:dyDescent="0.25">
      <c r="A1" t="s">
        <v>163</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60</v>
      </c>
      <c r="B2" s="10">
        <f>Calculations!D83</f>
        <v>0</v>
      </c>
      <c r="C2" s="10">
        <f>Calculations!E83</f>
        <v>0</v>
      </c>
      <c r="D2" s="10">
        <f>Calculations!F83</f>
        <v>0</v>
      </c>
      <c r="E2" s="10">
        <f>Calculations!G83</f>
        <v>0</v>
      </c>
      <c r="F2" s="10">
        <f>Calculations!H83</f>
        <v>0</v>
      </c>
      <c r="G2" s="10">
        <f>Calculations!I83</f>
        <v>0</v>
      </c>
      <c r="H2" s="10">
        <f>Calculations!J83</f>
        <v>0</v>
      </c>
      <c r="I2" s="10">
        <f>Calculations!K83</f>
        <v>0</v>
      </c>
      <c r="J2" s="10">
        <f>Calculations!L83</f>
        <v>0</v>
      </c>
      <c r="K2" s="10">
        <f>Calculations!M83</f>
        <v>0</v>
      </c>
      <c r="L2" s="10">
        <f>Calculations!N83</f>
        <v>0</v>
      </c>
      <c r="M2" s="10">
        <f>Calculations!O83</f>
        <v>0</v>
      </c>
      <c r="N2" s="10">
        <f>Calculations!P83</f>
        <v>0</v>
      </c>
      <c r="O2" s="10">
        <f>Calculations!Q83</f>
        <v>0</v>
      </c>
      <c r="P2" s="10">
        <f>Calculations!R83</f>
        <v>0</v>
      </c>
      <c r="Q2" s="10">
        <f>Calculations!S83</f>
        <v>0</v>
      </c>
      <c r="R2" s="10">
        <f>Calculations!T83</f>
        <v>0</v>
      </c>
      <c r="S2" s="10">
        <f>Calculations!U83</f>
        <v>0</v>
      </c>
      <c r="T2" s="10">
        <f>Calculations!V83</f>
        <v>0</v>
      </c>
      <c r="U2" s="10">
        <f>Calculations!W83</f>
        <v>0</v>
      </c>
      <c r="V2" s="10">
        <f>Calculations!X83</f>
        <v>0</v>
      </c>
      <c r="W2" s="10">
        <f>Calculations!Y83</f>
        <v>0</v>
      </c>
      <c r="X2" s="10">
        <f>Calculations!Z83</f>
        <v>0</v>
      </c>
      <c r="Y2" s="10">
        <f>Calculations!AA83</f>
        <v>0</v>
      </c>
      <c r="Z2" s="10">
        <f>Calculations!AB83</f>
        <v>0</v>
      </c>
      <c r="AA2" s="10">
        <f>Calculations!AC83</f>
        <v>0</v>
      </c>
      <c r="AB2" s="10">
        <f>Calculations!AD83</f>
        <v>0</v>
      </c>
      <c r="AC2" s="10">
        <f>Calculations!AE83</f>
        <v>0</v>
      </c>
      <c r="AD2" s="10">
        <f>Calculations!AF83</f>
        <v>0</v>
      </c>
      <c r="AE2" s="10">
        <f>Calculations!AG83</f>
        <v>0</v>
      </c>
      <c r="AF2" s="10">
        <f>Calculations!AH83</f>
        <v>0</v>
      </c>
      <c r="AG2" s="10">
        <f>Calculations!AI83</f>
        <v>0</v>
      </c>
    </row>
    <row r="3" spans="1:33" x14ac:dyDescent="0.25">
      <c r="A3" t="s">
        <v>940</v>
      </c>
      <c r="B3" s="10">
        <v>0</v>
      </c>
      <c r="C3" s="10">
        <v>0</v>
      </c>
      <c r="D3" s="10">
        <v>0</v>
      </c>
      <c r="E3" s="10">
        <v>0</v>
      </c>
      <c r="F3" s="10">
        <v>0</v>
      </c>
      <c r="G3" s="10">
        <v>0</v>
      </c>
      <c r="H3" s="10">
        <v>0</v>
      </c>
      <c r="I3" s="10">
        <v>0</v>
      </c>
      <c r="J3" s="10">
        <v>0</v>
      </c>
      <c r="K3" s="10">
        <v>0</v>
      </c>
      <c r="L3" s="10">
        <v>0</v>
      </c>
      <c r="M3" s="10">
        <v>0</v>
      </c>
      <c r="N3" s="10">
        <v>0</v>
      </c>
      <c r="O3" s="10">
        <v>0</v>
      </c>
      <c r="P3" s="10">
        <v>0</v>
      </c>
      <c r="Q3" s="10">
        <v>0</v>
      </c>
      <c r="R3" s="10">
        <v>0</v>
      </c>
      <c r="S3" s="10">
        <v>0</v>
      </c>
      <c r="T3" s="10">
        <v>0</v>
      </c>
      <c r="U3" s="10">
        <v>0</v>
      </c>
      <c r="V3" s="10">
        <v>0</v>
      </c>
      <c r="W3" s="10">
        <v>0</v>
      </c>
      <c r="X3" s="10">
        <v>0</v>
      </c>
      <c r="Y3" s="10">
        <v>0</v>
      </c>
      <c r="Z3" s="10">
        <v>0</v>
      </c>
      <c r="AA3" s="10">
        <v>0</v>
      </c>
      <c r="AB3" s="10">
        <v>0</v>
      </c>
      <c r="AC3" s="10">
        <v>0</v>
      </c>
      <c r="AD3" s="10">
        <v>0</v>
      </c>
      <c r="AE3" s="10">
        <v>0</v>
      </c>
      <c r="AF3" s="10">
        <v>0</v>
      </c>
      <c r="AG3" s="10">
        <v>0</v>
      </c>
    </row>
    <row r="4" spans="1:33" x14ac:dyDescent="0.25">
      <c r="A4" t="s">
        <v>941</v>
      </c>
      <c r="B4" s="10">
        <f>Calculations!D84</f>
        <v>0</v>
      </c>
      <c r="C4" s="10">
        <f>Calculations!E84</f>
        <v>1377.152</v>
      </c>
      <c r="D4" s="10">
        <f>Calculations!F84</f>
        <v>1385.0491999999995</v>
      </c>
      <c r="E4" s="10">
        <f>Calculations!G84</f>
        <v>1392.9464000000007</v>
      </c>
      <c r="F4" s="10">
        <f>Calculations!H84</f>
        <v>1400.8436000000002</v>
      </c>
      <c r="G4" s="10">
        <f>Calculations!I84</f>
        <v>1408.7407999999996</v>
      </c>
      <c r="H4" s="10">
        <f>Calculations!J84</f>
        <v>1416.6380000000001</v>
      </c>
      <c r="I4" s="10">
        <f>Calculations!K84</f>
        <v>1432.388600000002</v>
      </c>
      <c r="J4" s="10">
        <f>Calculations!L84</f>
        <v>1448.1392000000014</v>
      </c>
      <c r="K4" s="10">
        <f>Calculations!M84</f>
        <v>1463.8898000000008</v>
      </c>
      <c r="L4" s="10">
        <f>Calculations!N84</f>
        <v>1479.6404000000002</v>
      </c>
      <c r="M4" s="10">
        <f>Calculations!O84</f>
        <v>1495.3909999999998</v>
      </c>
      <c r="N4" s="10">
        <f>Calculations!P84</f>
        <v>1510.5756000000001</v>
      </c>
      <c r="O4" s="10">
        <f>Calculations!Q84</f>
        <v>1525.7602000000006</v>
      </c>
      <c r="P4" s="10">
        <f>Calculations!R84</f>
        <v>1540.9448000000011</v>
      </c>
      <c r="Q4" s="10">
        <f>Calculations!S84</f>
        <v>1556.1294000000016</v>
      </c>
      <c r="R4" s="10">
        <f>Calculations!T84</f>
        <v>1571.3140000000001</v>
      </c>
      <c r="S4" s="10">
        <f>Calculations!U84</f>
        <v>1585.6786000000029</v>
      </c>
      <c r="T4" s="10">
        <f>Calculations!V84</f>
        <v>1600.0432000000001</v>
      </c>
      <c r="U4" s="10">
        <f>Calculations!W84</f>
        <v>1614.4078000000009</v>
      </c>
      <c r="V4" s="10">
        <f>Calculations!X84</f>
        <v>1628.7724000000017</v>
      </c>
      <c r="W4" s="10">
        <f>Calculations!Y84</f>
        <v>1643.1370000000002</v>
      </c>
      <c r="X4" s="10">
        <f>Calculations!Z84</f>
        <v>1658.2861999999986</v>
      </c>
      <c r="Y4" s="10">
        <f>Calculations!AA84</f>
        <v>1673.4353999999985</v>
      </c>
      <c r="Z4" s="10">
        <f>Calculations!AB84</f>
        <v>1688.5845999999983</v>
      </c>
      <c r="AA4" s="10">
        <f>Calculations!AC84</f>
        <v>1703.7337999999982</v>
      </c>
      <c r="AB4" s="10">
        <f>Calculations!AD84</f>
        <v>1718.883</v>
      </c>
      <c r="AC4" s="10">
        <f>Calculations!AE84</f>
        <v>1731.7387999999992</v>
      </c>
      <c r="AD4" s="10">
        <f>Calculations!AF84</f>
        <v>1744.5945999999967</v>
      </c>
      <c r="AE4" s="10">
        <f>Calculations!AG84</f>
        <v>1757.4503999999979</v>
      </c>
      <c r="AF4" s="10">
        <f>Calculations!AH84</f>
        <v>1770.3061999999991</v>
      </c>
      <c r="AG4" s="10">
        <f>Calculations!AI84</f>
        <v>1783.1619999999998</v>
      </c>
    </row>
    <row r="5" spans="1:33" x14ac:dyDescent="0.25">
      <c r="A5" t="s">
        <v>8</v>
      </c>
      <c r="B5" s="10">
        <f>Calculations!D85</f>
        <v>0</v>
      </c>
      <c r="C5" s="10">
        <f>Calculations!E85</f>
        <v>0</v>
      </c>
      <c r="D5" s="10">
        <f>Calculations!F85</f>
        <v>0</v>
      </c>
      <c r="E5" s="10">
        <f>Calculations!G85</f>
        <v>0</v>
      </c>
      <c r="F5" s="10">
        <f>Calculations!H85</f>
        <v>0</v>
      </c>
      <c r="G5" s="10">
        <f>Calculations!I85</f>
        <v>0</v>
      </c>
      <c r="H5" s="10">
        <f>Calculations!J85</f>
        <v>0</v>
      </c>
      <c r="I5" s="10">
        <f>Calculations!K85</f>
        <v>0</v>
      </c>
      <c r="J5" s="10">
        <f>Calculations!L85</f>
        <v>0</v>
      </c>
      <c r="K5" s="10">
        <f>Calculations!M85</f>
        <v>0</v>
      </c>
      <c r="L5" s="10">
        <f>Calculations!N85</f>
        <v>0</v>
      </c>
      <c r="M5" s="10">
        <f>Calculations!O85</f>
        <v>0</v>
      </c>
      <c r="N5" s="10">
        <f>Calculations!P85</f>
        <v>0</v>
      </c>
      <c r="O5" s="10">
        <f>Calculations!Q85</f>
        <v>0</v>
      </c>
      <c r="P5" s="10">
        <f>Calculations!R85</f>
        <v>0</v>
      </c>
      <c r="Q5" s="10">
        <f>Calculations!S85</f>
        <v>0</v>
      </c>
      <c r="R5" s="10">
        <f>Calculations!T85</f>
        <v>0</v>
      </c>
      <c r="S5" s="10">
        <f>Calculations!U85</f>
        <v>0</v>
      </c>
      <c r="T5" s="10">
        <f>Calculations!V85</f>
        <v>0</v>
      </c>
      <c r="U5" s="10">
        <f>Calculations!W85</f>
        <v>0</v>
      </c>
      <c r="V5" s="10">
        <f>Calculations!X85</f>
        <v>0</v>
      </c>
      <c r="W5" s="10">
        <f>Calculations!Y85</f>
        <v>0</v>
      </c>
      <c r="X5" s="10">
        <f>Calculations!Z85</f>
        <v>0</v>
      </c>
      <c r="Y5" s="10">
        <f>Calculations!AA85</f>
        <v>0</v>
      </c>
      <c r="Z5" s="10">
        <f>Calculations!AB85</f>
        <v>0</v>
      </c>
      <c r="AA5" s="10">
        <f>Calculations!AC85</f>
        <v>0</v>
      </c>
      <c r="AB5" s="10">
        <f>Calculations!AD85</f>
        <v>0</v>
      </c>
      <c r="AC5" s="10">
        <f>Calculations!AE85</f>
        <v>0</v>
      </c>
      <c r="AD5" s="10">
        <f>Calculations!AF85</f>
        <v>0</v>
      </c>
      <c r="AE5" s="10">
        <f>Calculations!AG85</f>
        <v>0</v>
      </c>
      <c r="AF5" s="10">
        <f>Calculations!AH85</f>
        <v>0</v>
      </c>
      <c r="AG5" s="10">
        <f>Calculations!AI85</f>
        <v>0</v>
      </c>
    </row>
    <row r="6" spans="1:33" x14ac:dyDescent="0.25">
      <c r="A6" t="s">
        <v>9</v>
      </c>
      <c r="B6" s="10">
        <f>Calculations!D86</f>
        <v>0</v>
      </c>
      <c r="C6" s="10">
        <f>Calculations!E86</f>
        <v>0</v>
      </c>
      <c r="D6" s="10">
        <f>Calculations!F86</f>
        <v>0</v>
      </c>
      <c r="E6" s="10">
        <f>Calculations!G86</f>
        <v>0</v>
      </c>
      <c r="F6" s="10">
        <f>Calculations!H86</f>
        <v>0</v>
      </c>
      <c r="G6" s="10">
        <f>Calculations!I86</f>
        <v>0</v>
      </c>
      <c r="H6" s="10">
        <f>Calculations!J86</f>
        <v>0</v>
      </c>
      <c r="I6" s="10">
        <f>Calculations!K86</f>
        <v>0</v>
      </c>
      <c r="J6" s="10">
        <f>Calculations!L86</f>
        <v>0</v>
      </c>
      <c r="K6" s="10">
        <f>Calculations!M86</f>
        <v>0</v>
      </c>
      <c r="L6" s="10">
        <f>Calculations!N86</f>
        <v>0</v>
      </c>
      <c r="M6" s="10">
        <f>Calculations!O86</f>
        <v>0</v>
      </c>
      <c r="N6" s="10">
        <f>Calculations!P86</f>
        <v>0</v>
      </c>
      <c r="O6" s="10">
        <f>Calculations!Q86</f>
        <v>0</v>
      </c>
      <c r="P6" s="10">
        <f>Calculations!R86</f>
        <v>0</v>
      </c>
      <c r="Q6" s="10">
        <f>Calculations!S86</f>
        <v>0</v>
      </c>
      <c r="R6" s="10">
        <f>Calculations!T86</f>
        <v>0</v>
      </c>
      <c r="S6" s="10">
        <f>Calculations!U86</f>
        <v>0</v>
      </c>
      <c r="T6" s="10">
        <f>Calculations!V86</f>
        <v>0</v>
      </c>
      <c r="U6" s="10">
        <f>Calculations!W86</f>
        <v>0</v>
      </c>
      <c r="V6" s="10">
        <f>Calculations!X86</f>
        <v>0</v>
      </c>
      <c r="W6" s="10">
        <f>Calculations!Y86</f>
        <v>0</v>
      </c>
      <c r="X6" s="10">
        <f>Calculations!Z86</f>
        <v>0</v>
      </c>
      <c r="Y6" s="10">
        <f>Calculations!AA86</f>
        <v>0</v>
      </c>
      <c r="Z6" s="10">
        <f>Calculations!AB86</f>
        <v>0</v>
      </c>
      <c r="AA6" s="10">
        <f>Calculations!AC86</f>
        <v>0</v>
      </c>
      <c r="AB6" s="10">
        <f>Calculations!AD86</f>
        <v>0</v>
      </c>
      <c r="AC6" s="10">
        <f>Calculations!AE86</f>
        <v>0</v>
      </c>
      <c r="AD6" s="10">
        <f>Calculations!AF86</f>
        <v>0</v>
      </c>
      <c r="AE6" s="10">
        <f>Calculations!AG86</f>
        <v>0</v>
      </c>
      <c r="AF6" s="10">
        <f>Calculations!AH86</f>
        <v>0</v>
      </c>
      <c r="AG6" s="10">
        <f>Calculations!AI86</f>
        <v>0</v>
      </c>
    </row>
    <row r="7" spans="1:33" x14ac:dyDescent="0.25">
      <c r="A7" t="s">
        <v>61</v>
      </c>
      <c r="B7" s="10">
        <f>Calculations!D87</f>
        <v>0</v>
      </c>
      <c r="C7" s="10">
        <f>Calculations!E87</f>
        <v>554.88099999999997</v>
      </c>
      <c r="D7" s="10">
        <f>Calculations!F87</f>
        <v>555.80780000000004</v>
      </c>
      <c r="E7" s="10">
        <f>Calculations!G87</f>
        <v>556.7346</v>
      </c>
      <c r="F7" s="10">
        <f>Calculations!H87</f>
        <v>557.66139999999996</v>
      </c>
      <c r="G7" s="10">
        <f>Calculations!I87</f>
        <v>558.58819999999992</v>
      </c>
      <c r="H7" s="10">
        <f>Calculations!J87</f>
        <v>559.51499999999999</v>
      </c>
      <c r="I7" s="10">
        <f>Calculations!K87</f>
        <v>560.21679999999981</v>
      </c>
      <c r="J7" s="10">
        <f>Calculations!L87</f>
        <v>560.91859999999986</v>
      </c>
      <c r="K7" s="10">
        <f>Calculations!M87</f>
        <v>561.6203999999999</v>
      </c>
      <c r="L7" s="10">
        <f>Calculations!N87</f>
        <v>562.32219999999995</v>
      </c>
      <c r="M7" s="10">
        <f>Calculations!O87</f>
        <v>563.024</v>
      </c>
      <c r="N7" s="10">
        <f>Calculations!P87</f>
        <v>563.88020000000006</v>
      </c>
      <c r="O7" s="10">
        <f>Calculations!Q87</f>
        <v>564.7364</v>
      </c>
      <c r="P7" s="10">
        <f>Calculations!R87</f>
        <v>565.59259999999995</v>
      </c>
      <c r="Q7" s="10">
        <f>Calculations!S87</f>
        <v>566.44879999999989</v>
      </c>
      <c r="R7" s="10">
        <f>Calculations!T87</f>
        <v>567.30499999999995</v>
      </c>
      <c r="S7" s="10">
        <f>Calculations!U87</f>
        <v>567.67619999999988</v>
      </c>
      <c r="T7" s="10">
        <f>Calculations!V87</f>
        <v>568.04739999999993</v>
      </c>
      <c r="U7" s="10">
        <f>Calculations!W87</f>
        <v>568.41859999999997</v>
      </c>
      <c r="V7" s="10">
        <f>Calculations!X87</f>
        <v>568.78980000000001</v>
      </c>
      <c r="W7" s="10">
        <f>Calculations!Y87</f>
        <v>569.16100000000006</v>
      </c>
      <c r="X7" s="10">
        <f>Calculations!Z87</f>
        <v>569.76780000000008</v>
      </c>
      <c r="Y7" s="10">
        <f>Calculations!AA87</f>
        <v>570.3746000000001</v>
      </c>
      <c r="Z7" s="10">
        <f>Calculations!AB87</f>
        <v>570.98140000000012</v>
      </c>
      <c r="AA7" s="10">
        <f>Calculations!AC87</f>
        <v>571.58819999999992</v>
      </c>
      <c r="AB7" s="10">
        <f>Calculations!AD87</f>
        <v>572.19500000000005</v>
      </c>
      <c r="AC7" s="10">
        <f>Calculations!AE87</f>
        <v>572.2274000000001</v>
      </c>
      <c r="AD7" s="10">
        <f>Calculations!AF87</f>
        <v>572.25980000000004</v>
      </c>
      <c r="AE7" s="10">
        <f>Calculations!AG87</f>
        <v>572.29220000000009</v>
      </c>
      <c r="AF7" s="10">
        <f>Calculations!AH87</f>
        <v>572.32460000000003</v>
      </c>
      <c r="AG7" s="10">
        <f>Calculations!AI87</f>
        <v>572.35699999999997</v>
      </c>
    </row>
    <row r="8" spans="1:33" x14ac:dyDescent="0.25">
      <c r="A8" t="s">
        <v>10</v>
      </c>
      <c r="B8" s="10">
        <f>Calculations!D88</f>
        <v>0</v>
      </c>
      <c r="C8" s="10">
        <f>Calculations!E88</f>
        <v>15855.377</v>
      </c>
      <c r="D8" s="10">
        <f>Calculations!F88</f>
        <v>18413.067400000058</v>
      </c>
      <c r="E8" s="10">
        <f>Calculations!G88</f>
        <v>20970.757799999788</v>
      </c>
      <c r="F8" s="10">
        <f>Calculations!H88</f>
        <v>23528.44820000045</v>
      </c>
      <c r="G8" s="10">
        <f>Calculations!I88</f>
        <v>26086.13860000018</v>
      </c>
      <c r="H8" s="10">
        <f>Calculations!J88</f>
        <v>28643.829000000002</v>
      </c>
      <c r="I8" s="10">
        <f>Calculations!K88</f>
        <v>30182.998399999924</v>
      </c>
      <c r="J8" s="10">
        <f>Calculations!L88</f>
        <v>31722.167799999937</v>
      </c>
      <c r="K8" s="10">
        <f>Calculations!M88</f>
        <v>33261.337199999951</v>
      </c>
      <c r="L8" s="10">
        <f>Calculations!N88</f>
        <v>34800.506599999964</v>
      </c>
      <c r="M8" s="10">
        <f>Calculations!O88</f>
        <v>36339.675999999999</v>
      </c>
      <c r="N8" s="10">
        <f>Calculations!P88</f>
        <v>37371.95980000007</v>
      </c>
      <c r="O8" s="10">
        <f>Calculations!Q88</f>
        <v>38404.243599999929</v>
      </c>
      <c r="P8" s="10">
        <f>Calculations!R88</f>
        <v>39436.527399999788</v>
      </c>
      <c r="Q8" s="10">
        <f>Calculations!S88</f>
        <v>40468.811200000113</v>
      </c>
      <c r="R8" s="10">
        <f>Calculations!T88</f>
        <v>41501.095000000001</v>
      </c>
      <c r="S8" s="10">
        <f>Calculations!U88</f>
        <v>43064.94160000002</v>
      </c>
      <c r="T8" s="10">
        <f>Calculations!V88</f>
        <v>44628.788200000301</v>
      </c>
      <c r="U8" s="10">
        <f>Calculations!W88</f>
        <v>46192.634800000116</v>
      </c>
      <c r="V8" s="10">
        <f>Calculations!X88</f>
        <v>47756.481399999931</v>
      </c>
      <c r="W8" s="10">
        <f>Calculations!Y88</f>
        <v>49320.328000000001</v>
      </c>
      <c r="X8" s="10">
        <f>Calculations!Z88</f>
        <v>51176.549799999688</v>
      </c>
      <c r="Y8" s="10">
        <f>Calculations!AA88</f>
        <v>53032.771599999629</v>
      </c>
      <c r="Z8" s="10">
        <f>Calculations!AB88</f>
        <v>54888.99339999957</v>
      </c>
      <c r="AA8" s="10">
        <f>Calculations!AC88</f>
        <v>56745.215199999977</v>
      </c>
      <c r="AB8" s="10">
        <f>Calculations!AD88</f>
        <v>58601.436999999998</v>
      </c>
      <c r="AC8" s="10">
        <f>Calculations!AE88</f>
        <v>60444.592600000091</v>
      </c>
      <c r="AD8" s="10">
        <f>Calculations!AF88</f>
        <v>62287.748199999798</v>
      </c>
      <c r="AE8" s="10">
        <f>Calculations!AG88</f>
        <v>64130.903799999971</v>
      </c>
      <c r="AF8" s="10">
        <f>Calculations!AH88</f>
        <v>65974.059400000144</v>
      </c>
      <c r="AG8" s="10">
        <f>Calculations!AI88</f>
        <v>67817.215000000011</v>
      </c>
    </row>
    <row r="9" spans="1:33" x14ac:dyDescent="0.25">
      <c r="A9" t="s">
        <v>11</v>
      </c>
      <c r="B9" s="10">
        <f>Calculations!D89</f>
        <v>0</v>
      </c>
      <c r="C9" s="10">
        <f>Calculations!E89</f>
        <v>0</v>
      </c>
      <c r="D9" s="10">
        <f>Calculations!F89</f>
        <v>0</v>
      </c>
      <c r="E9" s="10">
        <f>Calculations!G89</f>
        <v>0</v>
      </c>
      <c r="F9" s="10">
        <f>Calculations!H89</f>
        <v>0</v>
      </c>
      <c r="G9" s="10">
        <f>Calculations!I89</f>
        <v>0</v>
      </c>
      <c r="H9" s="10">
        <f>Calculations!J89</f>
        <v>0</v>
      </c>
      <c r="I9" s="10">
        <f>Calculations!K89</f>
        <v>0</v>
      </c>
      <c r="J9" s="10">
        <f>Calculations!L89</f>
        <v>0</v>
      </c>
      <c r="K9" s="10">
        <f>Calculations!M89</f>
        <v>0</v>
      </c>
      <c r="L9" s="10">
        <f>Calculations!N89</f>
        <v>0</v>
      </c>
      <c r="M9" s="10">
        <f>Calculations!O89</f>
        <v>0</v>
      </c>
      <c r="N9" s="10">
        <f>Calculations!P89</f>
        <v>0</v>
      </c>
      <c r="O9" s="10">
        <f>Calculations!Q89</f>
        <v>0</v>
      </c>
      <c r="P9" s="10">
        <f>Calculations!R89</f>
        <v>0</v>
      </c>
      <c r="Q9" s="10">
        <f>Calculations!S89</f>
        <v>0</v>
      </c>
      <c r="R9" s="10">
        <f>Calculations!T89</f>
        <v>0</v>
      </c>
      <c r="S9" s="10">
        <f>Calculations!U89</f>
        <v>0</v>
      </c>
      <c r="T9" s="10">
        <f>Calculations!V89</f>
        <v>0</v>
      </c>
      <c r="U9" s="10">
        <f>Calculations!W89</f>
        <v>0</v>
      </c>
      <c r="V9" s="10">
        <f>Calculations!X89</f>
        <v>0</v>
      </c>
      <c r="W9" s="10">
        <f>Calculations!Y89</f>
        <v>0</v>
      </c>
      <c r="X9" s="10">
        <f>Calculations!Z89</f>
        <v>0</v>
      </c>
      <c r="Y9" s="10">
        <f>Calculations!AA89</f>
        <v>0</v>
      </c>
      <c r="Z9" s="10">
        <f>Calculations!AB89</f>
        <v>0</v>
      </c>
      <c r="AA9" s="10">
        <f>Calculations!AC89</f>
        <v>0</v>
      </c>
      <c r="AB9" s="10">
        <f>Calculations!AD89</f>
        <v>0</v>
      </c>
      <c r="AC9" s="10">
        <f>Calculations!AE89</f>
        <v>0</v>
      </c>
      <c r="AD9" s="10">
        <f>Calculations!AF89</f>
        <v>0</v>
      </c>
      <c r="AE9" s="10">
        <f>Calculations!AG89</f>
        <v>0</v>
      </c>
      <c r="AF9" s="10">
        <f>Calculations!AH89</f>
        <v>0</v>
      </c>
      <c r="AG9" s="10">
        <f>Calculations!AI89</f>
        <v>0</v>
      </c>
    </row>
    <row r="10" spans="1:33" x14ac:dyDescent="0.25">
      <c r="A10" t="s">
        <v>12</v>
      </c>
      <c r="B10" s="10">
        <f>Calculations!D90</f>
        <v>0</v>
      </c>
      <c r="C10" s="10">
        <f>Calculations!E90</f>
        <v>0</v>
      </c>
      <c r="D10" s="10">
        <f>Calculations!F90</f>
        <v>0</v>
      </c>
      <c r="E10" s="10">
        <f>Calculations!G90</f>
        <v>0</v>
      </c>
      <c r="F10" s="10">
        <f>Calculations!H90</f>
        <v>0</v>
      </c>
      <c r="G10" s="10">
        <f>Calculations!I90</f>
        <v>0</v>
      </c>
      <c r="H10" s="10">
        <f>Calculations!J90</f>
        <v>0</v>
      </c>
      <c r="I10" s="10">
        <f>Calculations!K90</f>
        <v>0</v>
      </c>
      <c r="J10" s="10">
        <f>Calculations!L90</f>
        <v>0</v>
      </c>
      <c r="K10" s="10">
        <f>Calculations!M90</f>
        <v>0</v>
      </c>
      <c r="L10" s="10">
        <f>Calculations!N90</f>
        <v>0</v>
      </c>
      <c r="M10" s="10">
        <f>Calculations!O90</f>
        <v>0</v>
      </c>
      <c r="N10" s="10">
        <f>Calculations!P90</f>
        <v>0</v>
      </c>
      <c r="O10" s="10">
        <f>Calculations!Q90</f>
        <v>0</v>
      </c>
      <c r="P10" s="10">
        <f>Calculations!R90</f>
        <v>0</v>
      </c>
      <c r="Q10" s="10">
        <f>Calculations!S90</f>
        <v>0</v>
      </c>
      <c r="R10" s="10">
        <f>Calculations!T90</f>
        <v>0</v>
      </c>
      <c r="S10" s="10">
        <f>Calculations!U90</f>
        <v>0</v>
      </c>
      <c r="T10" s="10">
        <f>Calculations!V90</f>
        <v>0</v>
      </c>
      <c r="U10" s="10">
        <f>Calculations!W90</f>
        <v>0</v>
      </c>
      <c r="V10" s="10">
        <f>Calculations!X90</f>
        <v>0</v>
      </c>
      <c r="W10" s="10">
        <f>Calculations!Y90</f>
        <v>0</v>
      </c>
      <c r="X10" s="10">
        <f>Calculations!Z90</f>
        <v>0</v>
      </c>
      <c r="Y10" s="10">
        <f>Calculations!AA90</f>
        <v>0</v>
      </c>
      <c r="Z10" s="10">
        <f>Calculations!AB90</f>
        <v>0</v>
      </c>
      <c r="AA10" s="10">
        <f>Calculations!AC90</f>
        <v>0</v>
      </c>
      <c r="AB10" s="10">
        <f>Calculations!AD90</f>
        <v>0</v>
      </c>
      <c r="AC10" s="10">
        <f>Calculations!AE90</f>
        <v>0</v>
      </c>
      <c r="AD10" s="10">
        <f>Calculations!AF90</f>
        <v>0</v>
      </c>
      <c r="AE10" s="10">
        <f>Calculations!AG90</f>
        <v>0</v>
      </c>
      <c r="AF10" s="10">
        <f>Calculations!AH90</f>
        <v>0</v>
      </c>
      <c r="AG10" s="10">
        <f>Calculations!AI90</f>
        <v>0</v>
      </c>
    </row>
    <row r="11" spans="1:33" x14ac:dyDescent="0.25">
      <c r="A11" t="s">
        <v>13</v>
      </c>
      <c r="B11" s="10">
        <f>Calculations!D91</f>
        <v>0</v>
      </c>
      <c r="C11" s="10">
        <f>Calculations!E91</f>
        <v>0</v>
      </c>
      <c r="D11" s="10">
        <f>Calculations!F91</f>
        <v>0</v>
      </c>
      <c r="E11" s="10">
        <f>Calculations!G91</f>
        <v>0</v>
      </c>
      <c r="F11" s="10">
        <f>Calculations!H91</f>
        <v>0</v>
      </c>
      <c r="G11" s="10">
        <f>Calculations!I91</f>
        <v>0</v>
      </c>
      <c r="H11" s="10">
        <f>Calculations!J91</f>
        <v>0</v>
      </c>
      <c r="I11" s="10">
        <f>Calculations!K91</f>
        <v>0</v>
      </c>
      <c r="J11" s="10">
        <f>Calculations!L91</f>
        <v>0</v>
      </c>
      <c r="K11" s="10">
        <f>Calculations!M91</f>
        <v>0</v>
      </c>
      <c r="L11" s="10">
        <f>Calculations!N91</f>
        <v>0</v>
      </c>
      <c r="M11" s="10">
        <f>Calculations!O91</f>
        <v>0</v>
      </c>
      <c r="N11" s="10">
        <f>Calculations!P91</f>
        <v>0</v>
      </c>
      <c r="O11" s="10">
        <f>Calculations!Q91</f>
        <v>0</v>
      </c>
      <c r="P11" s="10">
        <f>Calculations!R91</f>
        <v>0</v>
      </c>
      <c r="Q11" s="10">
        <f>Calculations!S91</f>
        <v>0</v>
      </c>
      <c r="R11" s="10">
        <f>Calculations!T91</f>
        <v>0</v>
      </c>
      <c r="S11" s="10">
        <f>Calculations!U91</f>
        <v>0</v>
      </c>
      <c r="T11" s="10">
        <f>Calculations!V91</f>
        <v>0</v>
      </c>
      <c r="U11" s="10">
        <f>Calculations!W91</f>
        <v>0</v>
      </c>
      <c r="V11" s="10">
        <f>Calculations!X91</f>
        <v>0</v>
      </c>
      <c r="W11" s="10">
        <f>Calculations!Y91</f>
        <v>0</v>
      </c>
      <c r="X11" s="10">
        <f>Calculations!Z91</f>
        <v>0</v>
      </c>
      <c r="Y11" s="10">
        <f>Calculations!AA91</f>
        <v>0</v>
      </c>
      <c r="Z11" s="10">
        <f>Calculations!AB91</f>
        <v>0</v>
      </c>
      <c r="AA11" s="10">
        <f>Calculations!AC91</f>
        <v>0</v>
      </c>
      <c r="AB11" s="10">
        <f>Calculations!AD91</f>
        <v>0</v>
      </c>
      <c r="AC11" s="10">
        <f>Calculations!AE91</f>
        <v>0</v>
      </c>
      <c r="AD11" s="10">
        <f>Calculations!AF91</f>
        <v>0</v>
      </c>
      <c r="AE11" s="10">
        <f>Calculations!AG91</f>
        <v>0</v>
      </c>
      <c r="AF11" s="10">
        <f>Calculations!AH91</f>
        <v>0</v>
      </c>
      <c r="AG11" s="10">
        <f>Calculations!AI91</f>
        <v>0</v>
      </c>
    </row>
    <row r="12" spans="1:33" x14ac:dyDescent="0.25">
      <c r="A12" t="s">
        <v>14</v>
      </c>
      <c r="B12" s="10">
        <f>Calculations!D92</f>
        <v>0</v>
      </c>
      <c r="C12" s="10">
        <f>Calculations!E92</f>
        <v>17.117000000000001</v>
      </c>
      <c r="D12" s="10">
        <f>Calculations!F92</f>
        <v>16.104200000000219</v>
      </c>
      <c r="E12" s="10">
        <f>Calculations!G92</f>
        <v>15.091400000000021</v>
      </c>
      <c r="F12" s="10">
        <f>Calculations!H92</f>
        <v>14.078600000000279</v>
      </c>
      <c r="G12" s="10">
        <f>Calculations!I92</f>
        <v>13.065800000000309</v>
      </c>
      <c r="H12" s="10">
        <f>Calculations!J92</f>
        <v>12.052999999999999</v>
      </c>
      <c r="I12" s="10">
        <f>Calculations!K92</f>
        <v>12.052999999999999</v>
      </c>
      <c r="J12" s="10">
        <f>Calculations!L92</f>
        <v>12.052999999999999</v>
      </c>
      <c r="K12" s="10">
        <f>Calculations!M92</f>
        <v>12.052999999999999</v>
      </c>
      <c r="L12" s="10">
        <f>Calculations!N92</f>
        <v>12.052999999999999</v>
      </c>
      <c r="M12" s="10">
        <f>Calculations!O92</f>
        <v>12.052999999999999</v>
      </c>
      <c r="N12" s="10">
        <f>Calculations!P92</f>
        <v>12.052999999999999</v>
      </c>
      <c r="O12" s="10">
        <f>Calculations!Q92</f>
        <v>12.052999999999999</v>
      </c>
      <c r="P12" s="10">
        <f>Calculations!R92</f>
        <v>12.052999999999999</v>
      </c>
      <c r="Q12" s="10">
        <f>Calculations!S92</f>
        <v>12.052999999999999</v>
      </c>
      <c r="R12" s="10">
        <f>Calculations!T92</f>
        <v>12.052999999999999</v>
      </c>
      <c r="S12" s="10">
        <f>Calculations!U92</f>
        <v>12.052999999999999</v>
      </c>
      <c r="T12" s="10">
        <f>Calculations!V92</f>
        <v>12.052999999999999</v>
      </c>
      <c r="U12" s="10">
        <f>Calculations!W92</f>
        <v>12.052999999999999</v>
      </c>
      <c r="V12" s="10">
        <f>Calculations!X92</f>
        <v>12.052999999999999</v>
      </c>
      <c r="W12" s="10">
        <f>Calculations!Y92</f>
        <v>12.052999999999999</v>
      </c>
      <c r="X12" s="10">
        <f>Calculations!Z92</f>
        <v>12.052999999999999</v>
      </c>
      <c r="Y12" s="10">
        <f>Calculations!AA92</f>
        <v>12.052999999999999</v>
      </c>
      <c r="Z12" s="10">
        <f>Calculations!AB92</f>
        <v>12.052999999999999</v>
      </c>
      <c r="AA12" s="10">
        <f>Calculations!AC92</f>
        <v>12.052999999999999</v>
      </c>
      <c r="AB12" s="10">
        <f>Calculations!AD92</f>
        <v>12.052999999999999</v>
      </c>
      <c r="AC12" s="10">
        <f>Calculations!AE92</f>
        <v>12.052999999999999</v>
      </c>
      <c r="AD12" s="10">
        <f>Calculations!AF92</f>
        <v>12.052999999999999</v>
      </c>
      <c r="AE12" s="10">
        <f>Calculations!AG92</f>
        <v>12.052999999999999</v>
      </c>
      <c r="AF12" s="10">
        <f>Calculations!AH92</f>
        <v>12.052999999999999</v>
      </c>
      <c r="AG12" s="10">
        <f>Calculations!AI92</f>
        <v>12.052999999999999</v>
      </c>
    </row>
    <row r="13" spans="1:33" x14ac:dyDescent="0.25">
      <c r="A13" t="s">
        <v>15</v>
      </c>
      <c r="B13" s="10">
        <f>Calculations!D93</f>
        <v>0</v>
      </c>
      <c r="C13" s="10">
        <f>Calculations!E93</f>
        <v>0</v>
      </c>
      <c r="D13" s="10">
        <f>Calculations!F93</f>
        <v>0</v>
      </c>
      <c r="E13" s="10">
        <f>Calculations!G93</f>
        <v>0</v>
      </c>
      <c r="F13" s="10">
        <f>Calculations!H93</f>
        <v>0</v>
      </c>
      <c r="G13" s="10">
        <f>Calculations!I93</f>
        <v>0</v>
      </c>
      <c r="H13" s="10">
        <f>Calculations!J93</f>
        <v>0</v>
      </c>
      <c r="I13" s="10">
        <f>Calculations!K93</f>
        <v>0</v>
      </c>
      <c r="J13" s="10">
        <f>Calculations!L93</f>
        <v>0</v>
      </c>
      <c r="K13" s="10">
        <f>Calculations!M93</f>
        <v>0</v>
      </c>
      <c r="L13" s="10">
        <f>Calculations!N93</f>
        <v>0</v>
      </c>
      <c r="M13" s="10">
        <f>Calculations!O93</f>
        <v>0</v>
      </c>
      <c r="N13" s="10">
        <f>Calculations!P93</f>
        <v>0</v>
      </c>
      <c r="O13" s="10">
        <f>Calculations!Q93</f>
        <v>0</v>
      </c>
      <c r="P13" s="10">
        <f>Calculations!R93</f>
        <v>0</v>
      </c>
      <c r="Q13" s="10">
        <f>Calculations!S93</f>
        <v>0</v>
      </c>
      <c r="R13" s="10">
        <f>Calculations!T93</f>
        <v>0</v>
      </c>
      <c r="S13" s="10">
        <f>Calculations!U93</f>
        <v>0</v>
      </c>
      <c r="T13" s="10">
        <f>Calculations!V93</f>
        <v>0</v>
      </c>
      <c r="U13" s="10">
        <f>Calculations!W93</f>
        <v>0</v>
      </c>
      <c r="V13" s="10">
        <f>Calculations!X93</f>
        <v>0</v>
      </c>
      <c r="W13" s="10">
        <f>Calculations!Y93</f>
        <v>0</v>
      </c>
      <c r="X13" s="10">
        <f>Calculations!Z93</f>
        <v>0</v>
      </c>
      <c r="Y13" s="10">
        <f>Calculations!AA93</f>
        <v>0</v>
      </c>
      <c r="Z13" s="10">
        <f>Calculations!AB93</f>
        <v>0</v>
      </c>
      <c r="AA13" s="10">
        <f>Calculations!AC93</f>
        <v>0</v>
      </c>
      <c r="AB13" s="10">
        <f>Calculations!AD93</f>
        <v>0</v>
      </c>
      <c r="AC13" s="10">
        <f>Calculations!AE93</f>
        <v>0</v>
      </c>
      <c r="AD13" s="10">
        <f>Calculations!AF93</f>
        <v>0</v>
      </c>
      <c r="AE13" s="10">
        <f>Calculations!AG93</f>
        <v>0</v>
      </c>
      <c r="AF13" s="10">
        <f>Calculations!AH93</f>
        <v>0</v>
      </c>
      <c r="AG13" s="10">
        <f>Calculations!AI93</f>
        <v>0</v>
      </c>
    </row>
    <row r="14" spans="1:33" x14ac:dyDescent="0.25">
      <c r="A14" t="s">
        <v>59</v>
      </c>
      <c r="B14" s="10">
        <f>Calculations!D94</f>
        <v>0</v>
      </c>
      <c r="C14" s="10">
        <f>Calculations!E94</f>
        <v>0</v>
      </c>
      <c r="D14" s="10">
        <f>Calculations!F94</f>
        <v>0</v>
      </c>
      <c r="E14" s="10">
        <f>Calculations!G94</f>
        <v>0</v>
      </c>
      <c r="F14" s="10">
        <f>Calculations!H94</f>
        <v>0</v>
      </c>
      <c r="G14" s="10">
        <f>Calculations!I94</f>
        <v>0</v>
      </c>
      <c r="H14" s="10">
        <f>Calculations!J94</f>
        <v>0</v>
      </c>
      <c r="I14" s="10">
        <f>Calculations!K94</f>
        <v>0</v>
      </c>
      <c r="J14" s="10">
        <f>Calculations!L94</f>
        <v>0</v>
      </c>
      <c r="K14" s="10">
        <f>Calculations!M94</f>
        <v>0</v>
      </c>
      <c r="L14" s="10">
        <f>Calculations!N94</f>
        <v>0</v>
      </c>
      <c r="M14" s="10">
        <f>Calculations!O94</f>
        <v>0</v>
      </c>
      <c r="N14" s="10">
        <f>Calculations!P94</f>
        <v>0</v>
      </c>
      <c r="O14" s="10">
        <f>Calculations!Q94</f>
        <v>0</v>
      </c>
      <c r="P14" s="10">
        <f>Calculations!R94</f>
        <v>0</v>
      </c>
      <c r="Q14" s="10">
        <f>Calculations!S94</f>
        <v>0</v>
      </c>
      <c r="R14" s="10">
        <f>Calculations!T94</f>
        <v>0</v>
      </c>
      <c r="S14" s="10">
        <f>Calculations!U94</f>
        <v>0</v>
      </c>
      <c r="T14" s="10">
        <f>Calculations!V94</f>
        <v>0</v>
      </c>
      <c r="U14" s="10">
        <f>Calculations!W94</f>
        <v>0</v>
      </c>
      <c r="V14" s="10">
        <f>Calculations!X94</f>
        <v>0</v>
      </c>
      <c r="W14" s="10">
        <f>Calculations!Y94</f>
        <v>0</v>
      </c>
      <c r="X14" s="10">
        <f>Calculations!Z94</f>
        <v>0</v>
      </c>
      <c r="Y14" s="10">
        <f>Calculations!AA94</f>
        <v>0</v>
      </c>
      <c r="Z14" s="10">
        <f>Calculations!AB94</f>
        <v>0</v>
      </c>
      <c r="AA14" s="10">
        <f>Calculations!AC94</f>
        <v>0</v>
      </c>
      <c r="AB14" s="10">
        <f>Calculations!AD94</f>
        <v>0</v>
      </c>
      <c r="AC14" s="10">
        <f>Calculations!AE94</f>
        <v>0</v>
      </c>
      <c r="AD14" s="10">
        <f>Calculations!AF94</f>
        <v>0</v>
      </c>
      <c r="AE14" s="10">
        <f>Calculations!AG94</f>
        <v>0</v>
      </c>
      <c r="AF14" s="10">
        <f>Calculations!AH94</f>
        <v>0</v>
      </c>
      <c r="AG14" s="10">
        <f>Calculations!AI94</f>
        <v>0</v>
      </c>
    </row>
    <row r="15" spans="1:33" x14ac:dyDescent="0.25">
      <c r="A15" t="s">
        <v>62</v>
      </c>
      <c r="B15" s="10">
        <f>Calculations!D95</f>
        <v>0</v>
      </c>
      <c r="C15" s="10">
        <f>Calculations!E95</f>
        <v>0</v>
      </c>
      <c r="D15" s="10">
        <f>Calculations!F95</f>
        <v>0</v>
      </c>
      <c r="E15" s="10">
        <f>Calculations!G95</f>
        <v>0</v>
      </c>
      <c r="F15" s="10">
        <f>Calculations!H95</f>
        <v>0</v>
      </c>
      <c r="G15" s="10">
        <f>Calculations!I95</f>
        <v>0</v>
      </c>
      <c r="H15" s="10">
        <f>Calculations!J95</f>
        <v>0</v>
      </c>
      <c r="I15" s="10">
        <f>Calculations!K95</f>
        <v>0</v>
      </c>
      <c r="J15" s="10">
        <f>Calculations!L95</f>
        <v>0</v>
      </c>
      <c r="K15" s="10">
        <f>Calculations!M95</f>
        <v>0</v>
      </c>
      <c r="L15" s="10">
        <f>Calculations!N95</f>
        <v>0</v>
      </c>
      <c r="M15" s="10">
        <f>Calculations!O95</f>
        <v>0</v>
      </c>
      <c r="N15" s="10">
        <f>Calculations!P95</f>
        <v>0</v>
      </c>
      <c r="O15" s="10">
        <f>Calculations!Q95</f>
        <v>0</v>
      </c>
      <c r="P15" s="10">
        <f>Calculations!R95</f>
        <v>0</v>
      </c>
      <c r="Q15" s="10">
        <f>Calculations!S95</f>
        <v>0</v>
      </c>
      <c r="R15" s="10">
        <f>Calculations!T95</f>
        <v>0</v>
      </c>
      <c r="S15" s="10">
        <f>Calculations!U95</f>
        <v>0</v>
      </c>
      <c r="T15" s="10">
        <f>Calculations!V95</f>
        <v>0</v>
      </c>
      <c r="U15" s="10">
        <f>Calculations!W95</f>
        <v>0</v>
      </c>
      <c r="V15" s="10">
        <f>Calculations!X95</f>
        <v>0</v>
      </c>
      <c r="W15" s="10">
        <f>Calculations!Y95</f>
        <v>0</v>
      </c>
      <c r="X15" s="10">
        <f>Calculations!Z95</f>
        <v>0</v>
      </c>
      <c r="Y15" s="10">
        <f>Calculations!AA95</f>
        <v>0</v>
      </c>
      <c r="Z15" s="10">
        <f>Calculations!AB95</f>
        <v>0</v>
      </c>
      <c r="AA15" s="10">
        <f>Calculations!AC95</f>
        <v>0</v>
      </c>
      <c r="AB15" s="10">
        <f>Calculations!AD95</f>
        <v>0</v>
      </c>
      <c r="AC15" s="10">
        <f>Calculations!AE95</f>
        <v>0</v>
      </c>
      <c r="AD15" s="10">
        <f>Calculations!AF95</f>
        <v>0</v>
      </c>
      <c r="AE15" s="10">
        <f>Calculations!AG95</f>
        <v>0</v>
      </c>
      <c r="AF15" s="10">
        <f>Calculations!AH95</f>
        <v>0</v>
      </c>
      <c r="AG15" s="10">
        <f>Calculations!AI95</f>
        <v>0</v>
      </c>
    </row>
    <row r="16" spans="1:33" x14ac:dyDescent="0.25">
      <c r="A16" t="s">
        <v>160</v>
      </c>
      <c r="B16" s="10">
        <f>Calculations!D96</f>
        <v>0</v>
      </c>
      <c r="C16" s="10">
        <f>Calculations!E96</f>
        <v>0</v>
      </c>
      <c r="D16" s="10">
        <f>Calculations!F96</f>
        <v>0</v>
      </c>
      <c r="E16" s="10">
        <f>Calculations!G96</f>
        <v>0</v>
      </c>
      <c r="F16" s="10">
        <f>Calculations!H96</f>
        <v>0</v>
      </c>
      <c r="G16" s="10">
        <f>Calculations!I96</f>
        <v>0</v>
      </c>
      <c r="H16" s="10">
        <f>Calculations!J96</f>
        <v>0</v>
      </c>
      <c r="I16" s="10">
        <f>Calculations!K96</f>
        <v>0</v>
      </c>
      <c r="J16" s="10">
        <f>Calculations!L96</f>
        <v>0</v>
      </c>
      <c r="K16" s="10">
        <f>Calculations!M96</f>
        <v>0</v>
      </c>
      <c r="L16" s="10">
        <f>Calculations!N96</f>
        <v>0</v>
      </c>
      <c r="M16" s="10">
        <f>Calculations!O96</f>
        <v>0</v>
      </c>
      <c r="N16" s="10">
        <f>Calculations!P96</f>
        <v>0</v>
      </c>
      <c r="O16" s="10">
        <f>Calculations!Q96</f>
        <v>0</v>
      </c>
      <c r="P16" s="10">
        <f>Calculations!R96</f>
        <v>0</v>
      </c>
      <c r="Q16" s="10">
        <f>Calculations!S96</f>
        <v>0</v>
      </c>
      <c r="R16" s="10">
        <f>Calculations!T96</f>
        <v>0</v>
      </c>
      <c r="S16" s="10">
        <f>Calculations!U96</f>
        <v>0</v>
      </c>
      <c r="T16" s="10">
        <f>Calculations!V96</f>
        <v>0</v>
      </c>
      <c r="U16" s="10">
        <f>Calculations!W96</f>
        <v>0</v>
      </c>
      <c r="V16" s="10">
        <f>Calculations!X96</f>
        <v>0</v>
      </c>
      <c r="W16" s="10">
        <f>Calculations!Y96</f>
        <v>0</v>
      </c>
      <c r="X16" s="10">
        <f>Calculations!Z96</f>
        <v>0</v>
      </c>
      <c r="Y16" s="10">
        <f>Calculations!AA96</f>
        <v>0</v>
      </c>
      <c r="Z16" s="10">
        <f>Calculations!AB96</f>
        <v>0</v>
      </c>
      <c r="AA16" s="10">
        <f>Calculations!AC96</f>
        <v>0</v>
      </c>
      <c r="AB16" s="10">
        <f>Calculations!AD96</f>
        <v>0</v>
      </c>
      <c r="AC16" s="10">
        <f>Calculations!AE96</f>
        <v>0</v>
      </c>
      <c r="AD16" s="10">
        <f>Calculations!AF96</f>
        <v>0</v>
      </c>
      <c r="AE16" s="10">
        <f>Calculations!AG96</f>
        <v>0</v>
      </c>
      <c r="AF16" s="10">
        <f>Calculations!AH96</f>
        <v>0</v>
      </c>
      <c r="AG16" s="10">
        <f>Calculations!AI96</f>
        <v>0</v>
      </c>
    </row>
    <row r="17" spans="1:33" x14ac:dyDescent="0.25">
      <c r="A17" t="s">
        <v>161</v>
      </c>
      <c r="B17" s="10">
        <f>Calculations!D97</f>
        <v>0</v>
      </c>
      <c r="C17" s="10">
        <f>Calculations!E97</f>
        <v>0</v>
      </c>
      <c r="D17" s="10">
        <f>Calculations!F97</f>
        <v>0</v>
      </c>
      <c r="E17" s="10">
        <f>Calculations!G97</f>
        <v>0</v>
      </c>
      <c r="F17" s="10">
        <f>Calculations!H97</f>
        <v>0</v>
      </c>
      <c r="G17" s="10">
        <f>Calculations!I97</f>
        <v>0</v>
      </c>
      <c r="H17" s="10">
        <f>Calculations!J97</f>
        <v>0</v>
      </c>
      <c r="I17" s="10">
        <f>Calculations!K97</f>
        <v>0</v>
      </c>
      <c r="J17" s="10">
        <f>Calculations!L97</f>
        <v>0</v>
      </c>
      <c r="K17" s="10">
        <f>Calculations!M97</f>
        <v>0</v>
      </c>
      <c r="L17" s="10">
        <f>Calculations!N97</f>
        <v>0</v>
      </c>
      <c r="M17" s="10">
        <f>Calculations!O97</f>
        <v>0</v>
      </c>
      <c r="N17" s="10">
        <f>Calculations!P97</f>
        <v>0</v>
      </c>
      <c r="O17" s="10">
        <f>Calculations!Q97</f>
        <v>0</v>
      </c>
      <c r="P17" s="10">
        <f>Calculations!R97</f>
        <v>0</v>
      </c>
      <c r="Q17" s="10">
        <f>Calculations!S97</f>
        <v>0</v>
      </c>
      <c r="R17" s="10">
        <f>Calculations!T97</f>
        <v>0</v>
      </c>
      <c r="S17" s="10">
        <f>Calculations!U97</f>
        <v>0</v>
      </c>
      <c r="T17" s="10">
        <f>Calculations!V97</f>
        <v>0</v>
      </c>
      <c r="U17" s="10">
        <f>Calculations!W97</f>
        <v>0</v>
      </c>
      <c r="V17" s="10">
        <f>Calculations!X97</f>
        <v>0</v>
      </c>
      <c r="W17" s="10">
        <f>Calculations!Y97</f>
        <v>0</v>
      </c>
      <c r="X17" s="10">
        <f>Calculations!Z97</f>
        <v>0</v>
      </c>
      <c r="Y17" s="10">
        <f>Calculations!AA97</f>
        <v>0</v>
      </c>
      <c r="Z17" s="10">
        <f>Calculations!AB97</f>
        <v>0</v>
      </c>
      <c r="AA17" s="10">
        <f>Calculations!AC97</f>
        <v>0</v>
      </c>
      <c r="AB17" s="10">
        <f>Calculations!AD97</f>
        <v>0</v>
      </c>
      <c r="AC17" s="10">
        <f>Calculations!AE97</f>
        <v>0</v>
      </c>
      <c r="AD17" s="10">
        <f>Calculations!AF97</f>
        <v>0</v>
      </c>
      <c r="AE17" s="10">
        <f>Calculations!AG97</f>
        <v>0</v>
      </c>
      <c r="AF17" s="10">
        <f>Calculations!AH97</f>
        <v>0</v>
      </c>
      <c r="AG17" s="10">
        <f>Calculations!AI97</f>
        <v>0</v>
      </c>
    </row>
    <row r="18" spans="1:33" x14ac:dyDescent="0.25">
      <c r="A18" t="s">
        <v>162</v>
      </c>
      <c r="B18" s="10">
        <f>Calculations!D98</f>
        <v>0</v>
      </c>
      <c r="C18" s="10">
        <f>Calculations!E98</f>
        <v>0</v>
      </c>
      <c r="D18" s="10">
        <f>Calculations!F98</f>
        <v>0</v>
      </c>
      <c r="E18" s="10">
        <f>Calculations!G98</f>
        <v>0</v>
      </c>
      <c r="F18" s="10">
        <f>Calculations!H98</f>
        <v>0</v>
      </c>
      <c r="G18" s="10">
        <f>Calculations!I98</f>
        <v>0</v>
      </c>
      <c r="H18" s="10">
        <f>Calculations!J98</f>
        <v>0</v>
      </c>
      <c r="I18" s="10">
        <f>Calculations!K98</f>
        <v>0</v>
      </c>
      <c r="J18" s="10">
        <f>Calculations!L98</f>
        <v>0</v>
      </c>
      <c r="K18" s="10">
        <f>Calculations!M98</f>
        <v>0</v>
      </c>
      <c r="L18" s="10">
        <f>Calculations!N98</f>
        <v>0</v>
      </c>
      <c r="M18" s="10">
        <f>Calculations!O98</f>
        <v>0</v>
      </c>
      <c r="N18" s="10">
        <f>Calculations!P98</f>
        <v>0</v>
      </c>
      <c r="O18" s="10">
        <f>Calculations!Q98</f>
        <v>0</v>
      </c>
      <c r="P18" s="10">
        <f>Calculations!R98</f>
        <v>0</v>
      </c>
      <c r="Q18" s="10">
        <f>Calculations!S98</f>
        <v>0</v>
      </c>
      <c r="R18" s="10">
        <f>Calculations!T98</f>
        <v>0</v>
      </c>
      <c r="S18" s="10">
        <f>Calculations!U98</f>
        <v>0</v>
      </c>
      <c r="T18" s="10">
        <f>Calculations!V98</f>
        <v>0</v>
      </c>
      <c r="U18" s="10">
        <f>Calculations!W98</f>
        <v>0</v>
      </c>
      <c r="V18" s="10">
        <f>Calculations!X98</f>
        <v>0</v>
      </c>
      <c r="W18" s="10">
        <f>Calculations!Y98</f>
        <v>0</v>
      </c>
      <c r="X18" s="10">
        <f>Calculations!Z98</f>
        <v>0</v>
      </c>
      <c r="Y18" s="10">
        <f>Calculations!AA98</f>
        <v>0</v>
      </c>
      <c r="Z18" s="10">
        <f>Calculations!AB98</f>
        <v>0</v>
      </c>
      <c r="AA18" s="10">
        <f>Calculations!AC98</f>
        <v>0</v>
      </c>
      <c r="AB18" s="10">
        <f>Calculations!AD98</f>
        <v>0</v>
      </c>
      <c r="AC18" s="10">
        <f>Calculations!AE98</f>
        <v>0</v>
      </c>
      <c r="AD18" s="10">
        <f>Calculations!AF98</f>
        <v>0</v>
      </c>
      <c r="AE18" s="10">
        <f>Calculations!AG98</f>
        <v>0</v>
      </c>
      <c r="AF18" s="10">
        <f>Calculations!AH98</f>
        <v>0</v>
      </c>
      <c r="AG18" s="10">
        <f>Calculations!AI98</f>
        <v>0</v>
      </c>
    </row>
    <row r="19" spans="1:33" x14ac:dyDescent="0.25">
      <c r="A19" s="53" t="s">
        <v>942</v>
      </c>
      <c r="B19" s="52">
        <v>0</v>
      </c>
      <c r="C19" s="52">
        <v>0</v>
      </c>
      <c r="D19" s="52">
        <v>0</v>
      </c>
      <c r="E19" s="52">
        <v>0</v>
      </c>
      <c r="F19" s="52">
        <v>0</v>
      </c>
      <c r="G19" s="52">
        <v>0</v>
      </c>
      <c r="H19" s="52">
        <v>0</v>
      </c>
      <c r="I19" s="52">
        <v>0</v>
      </c>
      <c r="J19" s="52">
        <v>0</v>
      </c>
      <c r="K19" s="52">
        <v>0</v>
      </c>
      <c r="L19" s="52">
        <v>0</v>
      </c>
      <c r="M19" s="52">
        <v>0</v>
      </c>
      <c r="N19" s="52">
        <v>0</v>
      </c>
      <c r="O19" s="52">
        <v>0</v>
      </c>
      <c r="P19" s="52">
        <v>0</v>
      </c>
      <c r="Q19" s="52">
        <v>0</v>
      </c>
      <c r="R19" s="52">
        <v>0</v>
      </c>
      <c r="S19" s="52">
        <v>0</v>
      </c>
      <c r="T19" s="52">
        <v>0</v>
      </c>
      <c r="U19" s="52">
        <v>0</v>
      </c>
      <c r="V19" s="52">
        <v>0</v>
      </c>
      <c r="W19" s="52">
        <v>0</v>
      </c>
      <c r="X19" s="52">
        <v>0</v>
      </c>
      <c r="Y19" s="52">
        <v>0</v>
      </c>
      <c r="Z19" s="52">
        <v>0</v>
      </c>
      <c r="AA19" s="52">
        <v>0</v>
      </c>
      <c r="AB19" s="52">
        <v>0</v>
      </c>
      <c r="AC19" s="52">
        <v>0</v>
      </c>
      <c r="AD19" s="52">
        <v>0</v>
      </c>
      <c r="AE19" s="52">
        <v>0</v>
      </c>
      <c r="AF19" s="52">
        <v>0</v>
      </c>
      <c r="AG19" s="52">
        <v>0</v>
      </c>
    </row>
    <row r="20" spans="1:33" x14ac:dyDescent="0.25">
      <c r="A20" s="53" t="s">
        <v>943</v>
      </c>
      <c r="B20" s="52">
        <v>0</v>
      </c>
      <c r="C20" s="52">
        <v>0</v>
      </c>
      <c r="D20" s="52">
        <v>0</v>
      </c>
      <c r="E20" s="52">
        <v>0</v>
      </c>
      <c r="F20" s="52">
        <v>0</v>
      </c>
      <c r="G20" s="52">
        <v>0</v>
      </c>
      <c r="H20" s="52">
        <v>0</v>
      </c>
      <c r="I20" s="52">
        <v>0</v>
      </c>
      <c r="J20" s="52">
        <v>0</v>
      </c>
      <c r="K20" s="52">
        <v>0</v>
      </c>
      <c r="L20" s="52">
        <v>0</v>
      </c>
      <c r="M20" s="52">
        <v>0</v>
      </c>
      <c r="N20" s="52">
        <v>0</v>
      </c>
      <c r="O20" s="52">
        <v>0</v>
      </c>
      <c r="P20" s="52">
        <v>0</v>
      </c>
      <c r="Q20" s="52">
        <v>0</v>
      </c>
      <c r="R20" s="52">
        <v>0</v>
      </c>
      <c r="S20" s="52">
        <v>0</v>
      </c>
      <c r="T20" s="52">
        <v>0</v>
      </c>
      <c r="U20" s="52">
        <v>0</v>
      </c>
      <c r="V20" s="52">
        <v>0</v>
      </c>
      <c r="W20" s="52">
        <v>0</v>
      </c>
      <c r="X20" s="52">
        <v>0</v>
      </c>
      <c r="Y20" s="52">
        <v>0</v>
      </c>
      <c r="Z20" s="52">
        <v>0</v>
      </c>
      <c r="AA20" s="52">
        <v>0</v>
      </c>
      <c r="AB20" s="52">
        <v>0</v>
      </c>
      <c r="AC20" s="52">
        <v>0</v>
      </c>
      <c r="AD20" s="52">
        <v>0</v>
      </c>
      <c r="AE20" s="52">
        <v>0</v>
      </c>
      <c r="AF20" s="52">
        <v>0</v>
      </c>
      <c r="AG20" s="52">
        <v>0</v>
      </c>
    </row>
    <row r="21" spans="1:33" x14ac:dyDescent="0.25">
      <c r="A21" s="53" t="s">
        <v>944</v>
      </c>
      <c r="B21" s="52">
        <v>0</v>
      </c>
      <c r="C21" s="52">
        <v>0</v>
      </c>
      <c r="D21" s="52">
        <v>0</v>
      </c>
      <c r="E21" s="52">
        <v>0</v>
      </c>
      <c r="F21" s="52">
        <v>0</v>
      </c>
      <c r="G21" s="52">
        <v>0</v>
      </c>
      <c r="H21" s="52">
        <v>0</v>
      </c>
      <c r="I21" s="52">
        <v>0</v>
      </c>
      <c r="J21" s="52">
        <v>0</v>
      </c>
      <c r="K21" s="52">
        <v>0</v>
      </c>
      <c r="L21" s="52">
        <v>0</v>
      </c>
      <c r="M21" s="52">
        <v>0</v>
      </c>
      <c r="N21" s="52">
        <v>0</v>
      </c>
      <c r="O21" s="52">
        <v>0</v>
      </c>
      <c r="P21" s="52">
        <v>0</v>
      </c>
      <c r="Q21" s="52">
        <v>0</v>
      </c>
      <c r="R21" s="52">
        <v>0</v>
      </c>
      <c r="S21" s="52">
        <v>0</v>
      </c>
      <c r="T21" s="52">
        <v>0</v>
      </c>
      <c r="U21" s="52">
        <v>0</v>
      </c>
      <c r="V21" s="52">
        <v>0</v>
      </c>
      <c r="W21" s="52">
        <v>0</v>
      </c>
      <c r="X21" s="52">
        <v>0</v>
      </c>
      <c r="Y21" s="52">
        <v>0</v>
      </c>
      <c r="Z21" s="52">
        <v>0</v>
      </c>
      <c r="AA21" s="52">
        <v>0</v>
      </c>
      <c r="AB21" s="52">
        <v>0</v>
      </c>
      <c r="AC21" s="52">
        <v>0</v>
      </c>
      <c r="AD21" s="52">
        <v>0</v>
      </c>
      <c r="AE21" s="52">
        <v>0</v>
      </c>
      <c r="AF21" s="52">
        <v>0</v>
      </c>
      <c r="AG21" s="52">
        <v>0</v>
      </c>
    </row>
    <row r="22" spans="1:33" x14ac:dyDescent="0.25">
      <c r="A22" s="53" t="s">
        <v>945</v>
      </c>
      <c r="B22" s="52">
        <v>0</v>
      </c>
      <c r="C22" s="52">
        <v>0</v>
      </c>
      <c r="D22" s="52">
        <v>0</v>
      </c>
      <c r="E22" s="52">
        <v>0</v>
      </c>
      <c r="F22" s="52">
        <v>0</v>
      </c>
      <c r="G22" s="52">
        <v>0</v>
      </c>
      <c r="H22" s="52">
        <v>0</v>
      </c>
      <c r="I22" s="52">
        <v>0</v>
      </c>
      <c r="J22" s="52">
        <v>0</v>
      </c>
      <c r="K22" s="52">
        <v>0</v>
      </c>
      <c r="L22" s="52">
        <v>0</v>
      </c>
      <c r="M22" s="52">
        <v>0</v>
      </c>
      <c r="N22" s="52">
        <v>0</v>
      </c>
      <c r="O22" s="52">
        <v>0</v>
      </c>
      <c r="P22" s="52">
        <v>0</v>
      </c>
      <c r="Q22" s="52">
        <v>0</v>
      </c>
      <c r="R22" s="52">
        <v>0</v>
      </c>
      <c r="S22" s="52">
        <v>0</v>
      </c>
      <c r="T22" s="52">
        <v>0</v>
      </c>
      <c r="U22" s="52">
        <v>0</v>
      </c>
      <c r="V22" s="52">
        <v>0</v>
      </c>
      <c r="W22" s="52">
        <v>0</v>
      </c>
      <c r="X22" s="52">
        <v>0</v>
      </c>
      <c r="Y22" s="52">
        <v>0</v>
      </c>
      <c r="Z22" s="52">
        <v>0</v>
      </c>
      <c r="AA22" s="52">
        <v>0</v>
      </c>
      <c r="AB22" s="52">
        <v>0</v>
      </c>
      <c r="AC22" s="52">
        <v>0</v>
      </c>
      <c r="AD22" s="52">
        <v>0</v>
      </c>
      <c r="AE22" s="52">
        <v>0</v>
      </c>
      <c r="AF22" s="52">
        <v>0</v>
      </c>
      <c r="AG22" s="52">
        <v>0</v>
      </c>
    </row>
    <row r="23" spans="1:33" x14ac:dyDescent="0.25">
      <c r="A23" s="53" t="s">
        <v>946</v>
      </c>
      <c r="B23" s="52">
        <v>0</v>
      </c>
      <c r="C23" s="52">
        <v>0</v>
      </c>
      <c r="D23" s="52">
        <v>0</v>
      </c>
      <c r="E23" s="52">
        <v>0</v>
      </c>
      <c r="F23" s="52">
        <v>0</v>
      </c>
      <c r="G23" s="52">
        <v>0</v>
      </c>
      <c r="H23" s="52">
        <v>0</v>
      </c>
      <c r="I23" s="52">
        <v>0</v>
      </c>
      <c r="J23" s="52">
        <v>0</v>
      </c>
      <c r="K23" s="52">
        <v>0</v>
      </c>
      <c r="L23" s="52">
        <v>0</v>
      </c>
      <c r="M23" s="52">
        <v>0</v>
      </c>
      <c r="N23" s="52">
        <v>0</v>
      </c>
      <c r="O23" s="52">
        <v>0</v>
      </c>
      <c r="P23" s="52">
        <v>0</v>
      </c>
      <c r="Q23" s="52">
        <v>0</v>
      </c>
      <c r="R23" s="52">
        <v>0</v>
      </c>
      <c r="S23" s="52">
        <v>0</v>
      </c>
      <c r="T23" s="52">
        <v>0</v>
      </c>
      <c r="U23" s="52">
        <v>0</v>
      </c>
      <c r="V23" s="52">
        <v>0</v>
      </c>
      <c r="W23" s="52">
        <v>0</v>
      </c>
      <c r="X23" s="52">
        <v>0</v>
      </c>
      <c r="Y23" s="52">
        <v>0</v>
      </c>
      <c r="Z23" s="52">
        <v>0</v>
      </c>
      <c r="AA23" s="52">
        <v>0</v>
      </c>
      <c r="AB23" s="52">
        <v>0</v>
      </c>
      <c r="AC23" s="52">
        <v>0</v>
      </c>
      <c r="AD23" s="52">
        <v>0</v>
      </c>
      <c r="AE23" s="52">
        <v>0</v>
      </c>
      <c r="AF23" s="52">
        <v>0</v>
      </c>
      <c r="AG23" s="52">
        <v>0</v>
      </c>
    </row>
    <row r="24" spans="1:33" x14ac:dyDescent="0.25">
      <c r="A24" s="54" t="s">
        <v>947</v>
      </c>
      <c r="B24" s="52">
        <v>0</v>
      </c>
      <c r="C24" s="52">
        <v>0</v>
      </c>
      <c r="D24" s="52">
        <v>0</v>
      </c>
      <c r="E24" s="52">
        <v>0</v>
      </c>
      <c r="F24" s="52">
        <v>0</v>
      </c>
      <c r="G24" s="52">
        <v>0</v>
      </c>
      <c r="H24" s="52">
        <v>0</v>
      </c>
      <c r="I24" s="52">
        <v>0</v>
      </c>
      <c r="J24" s="52">
        <v>0</v>
      </c>
      <c r="K24" s="52">
        <v>0</v>
      </c>
      <c r="L24" s="52">
        <v>0</v>
      </c>
      <c r="M24" s="52">
        <v>0</v>
      </c>
      <c r="N24" s="52">
        <v>0</v>
      </c>
      <c r="O24" s="52">
        <v>0</v>
      </c>
      <c r="P24" s="52">
        <v>0</v>
      </c>
      <c r="Q24" s="52">
        <v>0</v>
      </c>
      <c r="R24" s="52">
        <v>0</v>
      </c>
      <c r="S24" s="52">
        <v>0</v>
      </c>
      <c r="T24" s="52">
        <v>0</v>
      </c>
      <c r="U24" s="52">
        <v>0</v>
      </c>
      <c r="V24" s="52">
        <v>0</v>
      </c>
      <c r="W24" s="52">
        <v>0</v>
      </c>
      <c r="X24" s="52">
        <v>0</v>
      </c>
      <c r="Y24" s="52">
        <v>0</v>
      </c>
      <c r="Z24" s="52">
        <v>0</v>
      </c>
      <c r="AA24" s="52">
        <v>0</v>
      </c>
      <c r="AB24" s="52">
        <v>0</v>
      </c>
      <c r="AC24" s="52">
        <v>0</v>
      </c>
      <c r="AD24" s="52">
        <v>0</v>
      </c>
      <c r="AE24" s="52">
        <v>0</v>
      </c>
      <c r="AF24" s="52">
        <v>0</v>
      </c>
      <c r="AG24" s="52">
        <v>0</v>
      </c>
    </row>
    <row r="25" spans="1:33" x14ac:dyDescent="0.25">
      <c r="A25" s="54" t="s">
        <v>948</v>
      </c>
      <c r="B25" s="52">
        <v>0</v>
      </c>
      <c r="C25" s="52">
        <v>0</v>
      </c>
      <c r="D25" s="52">
        <v>0</v>
      </c>
      <c r="E25" s="52">
        <v>0</v>
      </c>
      <c r="F25" s="52">
        <v>0</v>
      </c>
      <c r="G25" s="52">
        <v>0</v>
      </c>
      <c r="H25" s="52">
        <v>0</v>
      </c>
      <c r="I25" s="52">
        <v>0</v>
      </c>
      <c r="J25" s="52">
        <v>0</v>
      </c>
      <c r="K25" s="52">
        <v>0</v>
      </c>
      <c r="L25" s="52">
        <v>0</v>
      </c>
      <c r="M25" s="52">
        <v>0</v>
      </c>
      <c r="N25" s="52">
        <v>0</v>
      </c>
      <c r="O25" s="52">
        <v>0</v>
      </c>
      <c r="P25" s="52">
        <v>0</v>
      </c>
      <c r="Q25" s="52">
        <v>0</v>
      </c>
      <c r="R25" s="52">
        <v>0</v>
      </c>
      <c r="S25" s="52">
        <v>0</v>
      </c>
      <c r="T25" s="52">
        <v>0</v>
      </c>
      <c r="U25" s="52">
        <v>0</v>
      </c>
      <c r="V25" s="52">
        <v>0</v>
      </c>
      <c r="W25" s="52">
        <v>0</v>
      </c>
      <c r="X25" s="52">
        <v>0</v>
      </c>
      <c r="Y25" s="52">
        <v>0</v>
      </c>
      <c r="Z25" s="52">
        <v>0</v>
      </c>
      <c r="AA25" s="52">
        <v>0</v>
      </c>
      <c r="AB25" s="52">
        <v>0</v>
      </c>
      <c r="AC25" s="52">
        <v>0</v>
      </c>
      <c r="AD25" s="52">
        <v>0</v>
      </c>
      <c r="AE25" s="52">
        <v>0</v>
      </c>
      <c r="AF25" s="52">
        <v>0</v>
      </c>
      <c r="AG25" s="5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B961F-E56E-4DFD-B45A-CF05FF85A12C}">
  <dimension ref="A1:AK93"/>
  <sheetViews>
    <sheetView workbookViewId="0">
      <selection activeCell="D29" sqref="D29"/>
    </sheetView>
  </sheetViews>
  <sheetFormatPr defaultRowHeight="15" x14ac:dyDescent="0.25"/>
  <cols>
    <col min="1" max="1" width="48.42578125" customWidth="1"/>
    <col min="2" max="2" width="46.5703125" customWidth="1"/>
    <col min="3" max="3" width="35.5703125" customWidth="1"/>
    <col min="4" max="4" width="27.7109375" customWidth="1"/>
  </cols>
  <sheetData>
    <row r="1" spans="1:37" x14ac:dyDescent="0.25">
      <c r="A1" t="s">
        <v>179</v>
      </c>
    </row>
    <row r="2" spans="1:37" x14ac:dyDescent="0.25">
      <c r="A2" t="s">
        <v>477</v>
      </c>
    </row>
    <row r="3" spans="1:37" x14ac:dyDescent="0.25">
      <c r="A3" t="s">
        <v>478</v>
      </c>
    </row>
    <row r="4" spans="1:37" x14ac:dyDescent="0.25">
      <c r="A4" t="s">
        <v>180</v>
      </c>
    </row>
    <row r="5" spans="1:37" x14ac:dyDescent="0.25">
      <c r="B5" t="s">
        <v>181</v>
      </c>
      <c r="C5" t="s">
        <v>182</v>
      </c>
      <c r="D5" t="s">
        <v>183</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318</v>
      </c>
    </row>
    <row r="6" spans="1:37" x14ac:dyDescent="0.25">
      <c r="A6" t="s">
        <v>2</v>
      </c>
      <c r="C6" t="s">
        <v>479</v>
      </c>
    </row>
    <row r="7" spans="1:37" x14ac:dyDescent="0.25">
      <c r="A7" t="s">
        <v>184</v>
      </c>
      <c r="C7" t="s">
        <v>480</v>
      </c>
    </row>
    <row r="8" spans="1:37" x14ac:dyDescent="0.25">
      <c r="A8" t="s">
        <v>185</v>
      </c>
      <c r="B8" t="s">
        <v>186</v>
      </c>
      <c r="C8" t="s">
        <v>481</v>
      </c>
      <c r="D8" t="s">
        <v>187</v>
      </c>
      <c r="F8">
        <v>12.588214000000001</v>
      </c>
      <c r="G8">
        <v>12.817233</v>
      </c>
      <c r="H8">
        <v>13.044523999999999</v>
      </c>
      <c r="I8">
        <v>13.267048000000001</v>
      </c>
      <c r="J8">
        <v>13.49545</v>
      </c>
      <c r="K8">
        <v>13.736791999999999</v>
      </c>
      <c r="L8">
        <v>13.979751</v>
      </c>
      <c r="M8">
        <v>14.211931999999999</v>
      </c>
      <c r="N8">
        <v>14.434669</v>
      </c>
      <c r="O8">
        <v>14.650879</v>
      </c>
      <c r="P8">
        <v>14.860855000000001</v>
      </c>
      <c r="Q8">
        <v>15.063205999999999</v>
      </c>
      <c r="R8">
        <v>15.261858999999999</v>
      </c>
      <c r="S8">
        <v>15.455095</v>
      </c>
      <c r="T8">
        <v>15.642369</v>
      </c>
      <c r="U8">
        <v>15.830920000000001</v>
      </c>
      <c r="V8">
        <v>16.018834999999999</v>
      </c>
      <c r="W8">
        <v>16.206322</v>
      </c>
      <c r="X8">
        <v>16.391667999999999</v>
      </c>
      <c r="Y8">
        <v>16.575872</v>
      </c>
      <c r="Z8">
        <v>16.761606</v>
      </c>
      <c r="AA8">
        <v>16.947831999999998</v>
      </c>
      <c r="AB8">
        <v>17.134937000000001</v>
      </c>
      <c r="AC8">
        <v>17.323729</v>
      </c>
      <c r="AD8">
        <v>17.513715999999999</v>
      </c>
      <c r="AE8">
        <v>17.705347</v>
      </c>
      <c r="AF8">
        <v>17.898474</v>
      </c>
      <c r="AG8">
        <v>18.091597</v>
      </c>
      <c r="AH8">
        <v>18.28528</v>
      </c>
      <c r="AI8">
        <v>18.480937999999998</v>
      </c>
      <c r="AJ8">
        <v>18.678591000000001</v>
      </c>
      <c r="AK8" s="21">
        <v>1.2999999999999999E-2</v>
      </c>
    </row>
    <row r="9" spans="1:37" x14ac:dyDescent="0.25">
      <c r="A9" t="s">
        <v>188</v>
      </c>
      <c r="B9" t="s">
        <v>189</v>
      </c>
      <c r="C9" t="s">
        <v>482</v>
      </c>
      <c r="D9" t="s">
        <v>187</v>
      </c>
      <c r="F9">
        <v>30.217645999999998</v>
      </c>
      <c r="G9">
        <v>30.352442</v>
      </c>
      <c r="H9">
        <v>30.489107000000001</v>
      </c>
      <c r="I9">
        <v>30.626911</v>
      </c>
      <c r="J9">
        <v>30.775251000000001</v>
      </c>
      <c r="K9">
        <v>30.937819999999999</v>
      </c>
      <c r="L9">
        <v>31.102098000000002</v>
      </c>
      <c r="M9">
        <v>31.252998000000002</v>
      </c>
      <c r="N9">
        <v>31.392506000000001</v>
      </c>
      <c r="O9">
        <v>31.523710000000001</v>
      </c>
      <c r="P9">
        <v>31.647842000000001</v>
      </c>
      <c r="Q9">
        <v>31.763769</v>
      </c>
      <c r="R9">
        <v>31.876601999999998</v>
      </c>
      <c r="S9">
        <v>31.984750999999999</v>
      </c>
      <c r="T9">
        <v>32.088397999999998</v>
      </c>
      <c r="U9">
        <v>32.195225000000001</v>
      </c>
      <c r="V9">
        <v>32.302486000000002</v>
      </c>
      <c r="W9">
        <v>32.409526999999997</v>
      </c>
      <c r="X9">
        <v>32.517001999999998</v>
      </c>
      <c r="Y9">
        <v>32.626742999999998</v>
      </c>
      <c r="Z9">
        <v>32.740696</v>
      </c>
      <c r="AA9">
        <v>32.856910999999997</v>
      </c>
      <c r="AB9">
        <v>32.974445000000003</v>
      </c>
      <c r="AC9">
        <v>33.093201000000001</v>
      </c>
      <c r="AD9">
        <v>33.21143</v>
      </c>
      <c r="AE9">
        <v>33.330669</v>
      </c>
      <c r="AF9">
        <v>33.450096000000002</v>
      </c>
      <c r="AG9">
        <v>33.567920999999998</v>
      </c>
      <c r="AH9">
        <v>33.685921</v>
      </c>
      <c r="AI9">
        <v>33.805984000000002</v>
      </c>
      <c r="AJ9">
        <v>33.927920999999998</v>
      </c>
      <c r="AK9" s="21">
        <v>4.0000000000000001E-3</v>
      </c>
    </row>
    <row r="10" spans="1:37" x14ac:dyDescent="0.25">
      <c r="A10" t="s">
        <v>190</v>
      </c>
      <c r="B10" t="s">
        <v>191</v>
      </c>
      <c r="C10" t="s">
        <v>483</v>
      </c>
      <c r="D10" t="s">
        <v>187</v>
      </c>
      <c r="F10">
        <v>1.3117239999999999</v>
      </c>
      <c r="G10">
        <v>1.3096140000000001</v>
      </c>
      <c r="H10">
        <v>1.307512</v>
      </c>
      <c r="I10">
        <v>1.305418</v>
      </c>
      <c r="J10">
        <v>1.3033330000000001</v>
      </c>
      <c r="K10">
        <v>1.301256</v>
      </c>
      <c r="L10">
        <v>1.2991870000000001</v>
      </c>
      <c r="M10">
        <v>1.297126</v>
      </c>
      <c r="N10">
        <v>1.2950729999999999</v>
      </c>
      <c r="O10">
        <v>1.2930280000000001</v>
      </c>
      <c r="P10">
        <v>1.2909900000000001</v>
      </c>
      <c r="Q10">
        <v>1.288961</v>
      </c>
      <c r="R10">
        <v>1.2869390000000001</v>
      </c>
      <c r="S10">
        <v>1.284924</v>
      </c>
      <c r="T10">
        <v>1.2829170000000001</v>
      </c>
      <c r="U10">
        <v>1.2809170000000001</v>
      </c>
      <c r="V10">
        <v>1.2789250000000001</v>
      </c>
      <c r="W10">
        <v>1.27694</v>
      </c>
      <c r="X10">
        <v>1.2749619999999999</v>
      </c>
      <c r="Y10">
        <v>1.272991</v>
      </c>
      <c r="Z10">
        <v>1.2710269999999999</v>
      </c>
      <c r="AA10">
        <v>1.2690699999999999</v>
      </c>
      <c r="AB10">
        <v>1.26712</v>
      </c>
      <c r="AC10">
        <v>1.2651760000000001</v>
      </c>
      <c r="AD10">
        <v>1.263239</v>
      </c>
      <c r="AE10">
        <v>1.261309</v>
      </c>
      <c r="AF10">
        <v>1.2593859999999999</v>
      </c>
      <c r="AG10">
        <v>1.2574689999999999</v>
      </c>
      <c r="AH10">
        <v>1.255558</v>
      </c>
      <c r="AI10">
        <v>1.253654</v>
      </c>
      <c r="AJ10">
        <v>1.2517560000000001</v>
      </c>
      <c r="AK10" s="21">
        <v>-2E-3</v>
      </c>
    </row>
    <row r="11" spans="1:37" x14ac:dyDescent="0.25">
      <c r="A11" t="s">
        <v>192</v>
      </c>
      <c r="B11" t="s">
        <v>193</v>
      </c>
      <c r="C11" t="s">
        <v>484</v>
      </c>
      <c r="D11" t="s">
        <v>187</v>
      </c>
      <c r="F11">
        <v>60.555110999999997</v>
      </c>
      <c r="G11">
        <v>61.300755000000002</v>
      </c>
      <c r="H11">
        <v>62.047542999999997</v>
      </c>
      <c r="I11">
        <v>62.788345</v>
      </c>
      <c r="J11">
        <v>63.539451999999997</v>
      </c>
      <c r="K11">
        <v>64.319839000000002</v>
      </c>
      <c r="L11">
        <v>65.096298000000004</v>
      </c>
      <c r="M11">
        <v>65.837990000000005</v>
      </c>
      <c r="N11">
        <v>66.549057000000005</v>
      </c>
      <c r="O11">
        <v>67.237876999999997</v>
      </c>
      <c r="P11">
        <v>67.903762999999998</v>
      </c>
      <c r="Q11">
        <v>68.544914000000006</v>
      </c>
      <c r="R11">
        <v>69.171463000000003</v>
      </c>
      <c r="S11">
        <v>69.777694999999994</v>
      </c>
      <c r="T11">
        <v>70.360138000000006</v>
      </c>
      <c r="U11">
        <v>70.938537999999994</v>
      </c>
      <c r="V11">
        <v>71.505889999999994</v>
      </c>
      <c r="W11">
        <v>72.063132999999993</v>
      </c>
      <c r="X11">
        <v>72.615172999999999</v>
      </c>
      <c r="Y11">
        <v>73.162818999999999</v>
      </c>
      <c r="Z11">
        <v>73.714095999999998</v>
      </c>
      <c r="AA11">
        <v>74.264647999999994</v>
      </c>
      <c r="AB11">
        <v>74.813857999999996</v>
      </c>
      <c r="AC11">
        <v>75.364722999999998</v>
      </c>
      <c r="AD11">
        <v>75.916847000000004</v>
      </c>
      <c r="AE11">
        <v>76.470596</v>
      </c>
      <c r="AF11">
        <v>77.026077000000001</v>
      </c>
      <c r="AG11">
        <v>77.577575999999993</v>
      </c>
      <c r="AH11">
        <v>78.126052999999999</v>
      </c>
      <c r="AI11">
        <v>78.675049000000001</v>
      </c>
      <c r="AJ11">
        <v>79.225029000000006</v>
      </c>
      <c r="AK11" s="21">
        <v>8.9999999999999993E-3</v>
      </c>
    </row>
    <row r="12" spans="1:37" x14ac:dyDescent="0.25">
      <c r="A12" t="s">
        <v>194</v>
      </c>
      <c r="B12" t="s">
        <v>195</v>
      </c>
      <c r="C12" t="s">
        <v>485</v>
      </c>
      <c r="D12" t="s">
        <v>187</v>
      </c>
      <c r="F12">
        <v>5.548133</v>
      </c>
      <c r="G12">
        <v>5.4961510000000002</v>
      </c>
      <c r="H12">
        <v>5.4453250000000004</v>
      </c>
      <c r="I12">
        <v>5.3955599999999997</v>
      </c>
      <c r="J12">
        <v>5.3467390000000004</v>
      </c>
      <c r="K12">
        <v>5.298432</v>
      </c>
      <c r="L12">
        <v>5.2504749999999998</v>
      </c>
      <c r="M12">
        <v>5.2040509999999998</v>
      </c>
      <c r="N12">
        <v>5.1594329999999999</v>
      </c>
      <c r="O12">
        <v>5.116981</v>
      </c>
      <c r="P12">
        <v>5.0767889999999998</v>
      </c>
      <c r="Q12">
        <v>5.0381330000000002</v>
      </c>
      <c r="R12">
        <v>5.0011169999999998</v>
      </c>
      <c r="S12">
        <v>4.9654299999999996</v>
      </c>
      <c r="T12">
        <v>4.9307699999999999</v>
      </c>
      <c r="U12">
        <v>4.8970960000000003</v>
      </c>
      <c r="V12">
        <v>4.864147</v>
      </c>
      <c r="W12">
        <v>4.8325639999999996</v>
      </c>
      <c r="X12">
        <v>4.8020889999999996</v>
      </c>
      <c r="Y12">
        <v>4.7724260000000003</v>
      </c>
      <c r="Z12">
        <v>4.7435609999999997</v>
      </c>
      <c r="AA12">
        <v>4.714861</v>
      </c>
      <c r="AB12">
        <v>4.6846649999999999</v>
      </c>
      <c r="AC12">
        <v>4.6530279999999999</v>
      </c>
      <c r="AD12">
        <v>4.6201639999999999</v>
      </c>
      <c r="AE12">
        <v>4.5863250000000004</v>
      </c>
      <c r="AF12">
        <v>4.5516810000000003</v>
      </c>
      <c r="AG12">
        <v>4.5156049999999999</v>
      </c>
      <c r="AH12">
        <v>4.4785089999999999</v>
      </c>
      <c r="AI12">
        <v>4.4408219999999998</v>
      </c>
      <c r="AJ12">
        <v>4.4029340000000001</v>
      </c>
      <c r="AK12" s="21">
        <v>-8.0000000000000002E-3</v>
      </c>
    </row>
    <row r="13" spans="1:37" x14ac:dyDescent="0.25">
      <c r="A13" t="s">
        <v>151</v>
      </c>
      <c r="B13" t="s">
        <v>196</v>
      </c>
      <c r="C13" t="s">
        <v>486</v>
      </c>
      <c r="D13" t="s">
        <v>187</v>
      </c>
      <c r="F13">
        <v>5.1948600000000003</v>
      </c>
      <c r="G13">
        <v>5.207179</v>
      </c>
      <c r="H13">
        <v>5.2186779999999997</v>
      </c>
      <c r="I13">
        <v>5.23048</v>
      </c>
      <c r="J13">
        <v>5.2437370000000003</v>
      </c>
      <c r="K13">
        <v>5.2593870000000003</v>
      </c>
      <c r="L13">
        <v>5.2765380000000004</v>
      </c>
      <c r="M13">
        <v>5.2920489999999996</v>
      </c>
      <c r="N13">
        <v>5.3052409999999997</v>
      </c>
      <c r="O13">
        <v>5.3164920000000002</v>
      </c>
      <c r="P13">
        <v>5.3251629999999999</v>
      </c>
      <c r="Q13">
        <v>5.3321079999999998</v>
      </c>
      <c r="R13">
        <v>5.3384960000000001</v>
      </c>
      <c r="S13">
        <v>5.3444430000000001</v>
      </c>
      <c r="T13">
        <v>5.3499020000000002</v>
      </c>
      <c r="U13">
        <v>5.3561810000000003</v>
      </c>
      <c r="V13">
        <v>5.3626930000000002</v>
      </c>
      <c r="W13">
        <v>5.3685289999999997</v>
      </c>
      <c r="X13">
        <v>5.3736670000000002</v>
      </c>
      <c r="Y13">
        <v>5.3785280000000002</v>
      </c>
      <c r="Z13">
        <v>5.3839610000000002</v>
      </c>
      <c r="AA13">
        <v>5.3897069999999996</v>
      </c>
      <c r="AB13">
        <v>5.394711</v>
      </c>
      <c r="AC13">
        <v>5.3992339999999999</v>
      </c>
      <c r="AD13">
        <v>5.4032</v>
      </c>
      <c r="AE13">
        <v>5.406765</v>
      </c>
      <c r="AF13">
        <v>5.4098810000000004</v>
      </c>
      <c r="AG13">
        <v>5.4120309999999998</v>
      </c>
      <c r="AH13">
        <v>5.4134250000000002</v>
      </c>
      <c r="AI13">
        <v>5.4145669999999999</v>
      </c>
      <c r="AJ13">
        <v>5.4153219999999997</v>
      </c>
      <c r="AK13" s="21">
        <v>1E-3</v>
      </c>
    </row>
    <row r="14" spans="1:37" x14ac:dyDescent="0.25">
      <c r="A14" t="s">
        <v>197</v>
      </c>
      <c r="B14" t="s">
        <v>198</v>
      </c>
      <c r="C14" t="s">
        <v>487</v>
      </c>
      <c r="D14" t="s">
        <v>187</v>
      </c>
      <c r="F14">
        <v>2.8969999999999998E-3</v>
      </c>
      <c r="G14">
        <v>5.4749999999999998E-3</v>
      </c>
      <c r="H14">
        <v>8.0029999999999997E-3</v>
      </c>
      <c r="I14">
        <v>1.057E-2</v>
      </c>
      <c r="J14">
        <v>1.3306E-2</v>
      </c>
      <c r="K14">
        <v>1.6211E-2</v>
      </c>
      <c r="L14">
        <v>1.9193999999999999E-2</v>
      </c>
      <c r="M14">
        <v>2.1853000000000001E-2</v>
      </c>
      <c r="N14">
        <v>2.4174999999999999E-2</v>
      </c>
      <c r="O14">
        <v>2.6186999999999998E-2</v>
      </c>
      <c r="P14">
        <v>2.7911999999999999E-2</v>
      </c>
      <c r="Q14">
        <v>2.9430999999999999E-2</v>
      </c>
      <c r="R14">
        <v>3.0853999999999999E-2</v>
      </c>
      <c r="S14">
        <v>3.2223000000000002E-2</v>
      </c>
      <c r="T14">
        <v>3.3555000000000001E-2</v>
      </c>
      <c r="U14">
        <v>3.4948E-2</v>
      </c>
      <c r="V14">
        <v>3.6373000000000003E-2</v>
      </c>
      <c r="W14">
        <v>3.7761999999999997E-2</v>
      </c>
      <c r="X14">
        <v>3.9100000000000003E-2</v>
      </c>
      <c r="Y14">
        <v>4.0437000000000001E-2</v>
      </c>
      <c r="Z14">
        <v>4.1834999999999997E-2</v>
      </c>
      <c r="AA14">
        <v>4.3241000000000002E-2</v>
      </c>
      <c r="AB14">
        <v>4.4628000000000001E-2</v>
      </c>
      <c r="AC14">
        <v>4.5982000000000002E-2</v>
      </c>
      <c r="AD14">
        <v>4.7285000000000001E-2</v>
      </c>
      <c r="AE14">
        <v>4.854E-2</v>
      </c>
      <c r="AF14">
        <v>4.9737999999999997E-2</v>
      </c>
      <c r="AG14">
        <v>5.0831000000000001E-2</v>
      </c>
      <c r="AH14">
        <v>5.1844000000000001E-2</v>
      </c>
      <c r="AI14">
        <v>5.2812999999999999E-2</v>
      </c>
      <c r="AJ14">
        <v>5.3713999999999998E-2</v>
      </c>
      <c r="AK14" s="21">
        <v>0.10199999999999999</v>
      </c>
    </row>
    <row r="15" spans="1:37" x14ac:dyDescent="0.25">
      <c r="A15" t="s">
        <v>199</v>
      </c>
      <c r="B15" t="s">
        <v>200</v>
      </c>
      <c r="C15" t="s">
        <v>488</v>
      </c>
      <c r="D15" t="s">
        <v>187</v>
      </c>
      <c r="F15">
        <v>3.344913</v>
      </c>
      <c r="G15">
        <v>3.3193619999999999</v>
      </c>
      <c r="H15">
        <v>3.2944239999999998</v>
      </c>
      <c r="I15">
        <v>3.270416</v>
      </c>
      <c r="J15">
        <v>3.2472259999999999</v>
      </c>
      <c r="K15">
        <v>3.2239040000000001</v>
      </c>
      <c r="L15">
        <v>3.2004679999999999</v>
      </c>
      <c r="M15">
        <v>3.1768860000000001</v>
      </c>
      <c r="N15">
        <v>3.1530610000000001</v>
      </c>
      <c r="O15">
        <v>3.128717</v>
      </c>
      <c r="P15">
        <v>3.1036579999999998</v>
      </c>
      <c r="Q15">
        <v>3.0779779999999999</v>
      </c>
      <c r="R15">
        <v>3.051444</v>
      </c>
      <c r="S15">
        <v>3.0240140000000002</v>
      </c>
      <c r="T15">
        <v>2.9957150000000001</v>
      </c>
      <c r="U15">
        <v>2.9667840000000001</v>
      </c>
      <c r="V15">
        <v>2.937014</v>
      </c>
      <c r="W15">
        <v>2.9081060000000001</v>
      </c>
      <c r="X15">
        <v>2.8802460000000001</v>
      </c>
      <c r="Y15">
        <v>2.8533179999999998</v>
      </c>
      <c r="Z15">
        <v>2.8265850000000001</v>
      </c>
      <c r="AA15">
        <v>2.8010600000000001</v>
      </c>
      <c r="AB15">
        <v>2.7767550000000001</v>
      </c>
      <c r="AC15">
        <v>2.7537029999999998</v>
      </c>
      <c r="AD15">
        <v>2.7319909999999998</v>
      </c>
      <c r="AE15">
        <v>2.7116579999999999</v>
      </c>
      <c r="AF15">
        <v>2.6926410000000001</v>
      </c>
      <c r="AG15">
        <v>2.673467</v>
      </c>
      <c r="AH15">
        <v>2.6541790000000001</v>
      </c>
      <c r="AI15">
        <v>2.634693</v>
      </c>
      <c r="AJ15">
        <v>2.6149830000000001</v>
      </c>
      <c r="AK15" s="21">
        <v>-8.0000000000000002E-3</v>
      </c>
    </row>
    <row r="16" spans="1:37" x14ac:dyDescent="0.25">
      <c r="A16" t="s">
        <v>201</v>
      </c>
      <c r="B16" t="s">
        <v>202</v>
      </c>
      <c r="C16" t="s">
        <v>489</v>
      </c>
      <c r="D16" t="s">
        <v>187</v>
      </c>
      <c r="F16">
        <v>0.65997300000000003</v>
      </c>
      <c r="G16">
        <v>0.71646600000000005</v>
      </c>
      <c r="H16">
        <v>0.77257900000000002</v>
      </c>
      <c r="I16">
        <v>0.827264</v>
      </c>
      <c r="J16">
        <v>0.88132900000000003</v>
      </c>
      <c r="K16">
        <v>0.93704100000000001</v>
      </c>
      <c r="L16">
        <v>0.99289700000000003</v>
      </c>
      <c r="M16">
        <v>1.0476970000000001</v>
      </c>
      <c r="N16">
        <v>1.1015630000000001</v>
      </c>
      <c r="O16">
        <v>1.155224</v>
      </c>
      <c r="P16">
        <v>1.208774</v>
      </c>
      <c r="Q16">
        <v>1.2619610000000001</v>
      </c>
      <c r="R16">
        <v>1.315501</v>
      </c>
      <c r="S16">
        <v>1.369143</v>
      </c>
      <c r="T16">
        <v>1.4225589999999999</v>
      </c>
      <c r="U16">
        <v>1.4764870000000001</v>
      </c>
      <c r="V16">
        <v>1.5307980000000001</v>
      </c>
      <c r="W16">
        <v>1.583866</v>
      </c>
      <c r="X16">
        <v>1.635591</v>
      </c>
      <c r="Y16">
        <v>1.6860280000000001</v>
      </c>
      <c r="Z16">
        <v>1.7364900000000001</v>
      </c>
      <c r="AA16">
        <v>1.785776</v>
      </c>
      <c r="AB16">
        <v>1.8337220000000001</v>
      </c>
      <c r="AC16">
        <v>1.8805499999999999</v>
      </c>
      <c r="AD16">
        <v>1.9263250000000001</v>
      </c>
      <c r="AE16">
        <v>1.970899</v>
      </c>
      <c r="AF16">
        <v>2.0144319999999998</v>
      </c>
      <c r="AG16">
        <v>2.0579830000000001</v>
      </c>
      <c r="AH16">
        <v>2.101467</v>
      </c>
      <c r="AI16">
        <v>2.1451850000000001</v>
      </c>
      <c r="AJ16">
        <v>2.1891949999999998</v>
      </c>
      <c r="AK16" s="21">
        <v>4.1000000000000002E-2</v>
      </c>
    </row>
    <row r="17" spans="1:37" x14ac:dyDescent="0.25">
      <c r="A17" t="s">
        <v>203</v>
      </c>
      <c r="B17" t="s">
        <v>204</v>
      </c>
      <c r="C17" t="s">
        <v>490</v>
      </c>
      <c r="D17" t="s">
        <v>187</v>
      </c>
      <c r="F17">
        <v>119.42347700000001</v>
      </c>
      <c r="G17">
        <v>120.524681</v>
      </c>
      <c r="H17">
        <v>121.627701</v>
      </c>
      <c r="I17">
        <v>122.722008</v>
      </c>
      <c r="J17">
        <v>123.845825</v>
      </c>
      <c r="K17">
        <v>125.03068500000001</v>
      </c>
      <c r="L17">
        <v>126.216904</v>
      </c>
      <c r="M17">
        <v>127.342583</v>
      </c>
      <c r="N17">
        <v>128.414795</v>
      </c>
      <c r="O17">
        <v>129.44909699999999</v>
      </c>
      <c r="P17">
        <v>130.44574</v>
      </c>
      <c r="Q17">
        <v>131.400452</v>
      </c>
      <c r="R17">
        <v>132.33427399999999</v>
      </c>
      <c r="S17">
        <v>133.237717</v>
      </c>
      <c r="T17">
        <v>134.106323</v>
      </c>
      <c r="U17">
        <v>134.97709699999999</v>
      </c>
      <c r="V17">
        <v>135.837143</v>
      </c>
      <c r="W17">
        <v>136.68675200000001</v>
      </c>
      <c r="X17">
        <v>137.529495</v>
      </c>
      <c r="Y17">
        <v>138.36917099999999</v>
      </c>
      <c r="Z17">
        <v>139.219864</v>
      </c>
      <c r="AA17">
        <v>140.073105</v>
      </c>
      <c r="AB17">
        <v>140.92484999999999</v>
      </c>
      <c r="AC17">
        <v>141.77932699999999</v>
      </c>
      <c r="AD17">
        <v>142.63420099999999</v>
      </c>
      <c r="AE17">
        <v>143.49211099999999</v>
      </c>
      <c r="AF17">
        <v>144.352417</v>
      </c>
      <c r="AG17">
        <v>145.20448300000001</v>
      </c>
      <c r="AH17">
        <v>146.052246</v>
      </c>
      <c r="AI17">
        <v>146.90370200000001</v>
      </c>
      <c r="AJ17">
        <v>147.75945999999999</v>
      </c>
      <c r="AK17" s="21">
        <v>7.0000000000000001E-3</v>
      </c>
    </row>
    <row r="18" spans="1:37" x14ac:dyDescent="0.25">
      <c r="A18" t="s">
        <v>205</v>
      </c>
      <c r="C18" t="s">
        <v>491</v>
      </c>
    </row>
    <row r="19" spans="1:37" x14ac:dyDescent="0.25">
      <c r="A19" t="s">
        <v>185</v>
      </c>
      <c r="B19" t="s">
        <v>206</v>
      </c>
      <c r="C19" t="s">
        <v>492</v>
      </c>
      <c r="D19" t="s">
        <v>187</v>
      </c>
      <c r="F19">
        <v>12.58821</v>
      </c>
      <c r="G19">
        <v>12.817232000000001</v>
      </c>
      <c r="H19">
        <v>13.044521</v>
      </c>
      <c r="I19">
        <v>13.267052</v>
      </c>
      <c r="J19">
        <v>13.495452999999999</v>
      </c>
      <c r="K19">
        <v>13.736794</v>
      </c>
      <c r="L19">
        <v>13.979755000000001</v>
      </c>
      <c r="M19">
        <v>14.211933999999999</v>
      </c>
      <c r="N19">
        <v>14.434671</v>
      </c>
      <c r="O19">
        <v>14.650883</v>
      </c>
      <c r="P19">
        <v>14.860855000000001</v>
      </c>
      <c r="Q19">
        <v>15.063212</v>
      </c>
      <c r="R19">
        <v>15.261856</v>
      </c>
      <c r="S19">
        <v>15.455102</v>
      </c>
      <c r="T19">
        <v>15.642369</v>
      </c>
      <c r="U19">
        <v>15.830916</v>
      </c>
      <c r="V19">
        <v>16.018830999999999</v>
      </c>
      <c r="W19">
        <v>16.206320000000002</v>
      </c>
      <c r="X19">
        <v>16.391672</v>
      </c>
      <c r="Y19">
        <v>16.575872</v>
      </c>
      <c r="Z19">
        <v>16.761606</v>
      </c>
      <c r="AA19">
        <v>16.947831999999998</v>
      </c>
      <c r="AB19">
        <v>17.134930000000001</v>
      </c>
      <c r="AC19">
        <v>17.323732</v>
      </c>
      <c r="AD19">
        <v>17.513722999999999</v>
      </c>
      <c r="AE19">
        <v>17.705347</v>
      </c>
      <c r="AF19">
        <v>17.898478999999998</v>
      </c>
      <c r="AG19">
        <v>18.0916</v>
      </c>
      <c r="AH19">
        <v>18.28528</v>
      </c>
      <c r="AI19">
        <v>18.480937999999998</v>
      </c>
      <c r="AJ19">
        <v>18.678595999999999</v>
      </c>
      <c r="AK19" s="21">
        <v>1.2999999999999999E-2</v>
      </c>
    </row>
    <row r="20" spans="1:37" x14ac:dyDescent="0.25">
      <c r="A20" t="s">
        <v>190</v>
      </c>
      <c r="B20" t="s">
        <v>207</v>
      </c>
      <c r="C20" t="s">
        <v>493</v>
      </c>
      <c r="D20" t="s">
        <v>187</v>
      </c>
      <c r="F20">
        <v>1.3117239999999999</v>
      </c>
      <c r="G20">
        <v>1.3096140000000001</v>
      </c>
      <c r="H20">
        <v>1.307512</v>
      </c>
      <c r="I20">
        <v>1.305418</v>
      </c>
      <c r="J20">
        <v>1.3033330000000001</v>
      </c>
      <c r="K20">
        <v>1.301256</v>
      </c>
      <c r="L20">
        <v>1.2991870000000001</v>
      </c>
      <c r="M20">
        <v>1.297126</v>
      </c>
      <c r="N20">
        <v>1.2950729999999999</v>
      </c>
      <c r="O20">
        <v>1.2930280000000001</v>
      </c>
      <c r="P20">
        <v>1.2909900000000001</v>
      </c>
      <c r="Q20">
        <v>1.288961</v>
      </c>
      <c r="R20">
        <v>1.2869390000000001</v>
      </c>
      <c r="S20">
        <v>1.284924</v>
      </c>
      <c r="T20">
        <v>1.2829170000000001</v>
      </c>
      <c r="U20">
        <v>1.2809170000000001</v>
      </c>
      <c r="V20">
        <v>1.2789250000000001</v>
      </c>
      <c r="W20">
        <v>1.27694</v>
      </c>
      <c r="X20">
        <v>1.2749619999999999</v>
      </c>
      <c r="Y20">
        <v>1.272991</v>
      </c>
      <c r="Z20">
        <v>1.2710269999999999</v>
      </c>
      <c r="AA20">
        <v>1.2690699999999999</v>
      </c>
      <c r="AB20">
        <v>1.26712</v>
      </c>
      <c r="AC20">
        <v>1.2651760000000001</v>
      </c>
      <c r="AD20">
        <v>1.263239</v>
      </c>
      <c r="AE20">
        <v>1.261309</v>
      </c>
      <c r="AF20">
        <v>1.2593859999999999</v>
      </c>
      <c r="AG20">
        <v>1.2574689999999999</v>
      </c>
      <c r="AH20">
        <v>1.255558</v>
      </c>
      <c r="AI20">
        <v>1.253654</v>
      </c>
      <c r="AJ20">
        <v>1.2517560000000001</v>
      </c>
      <c r="AK20" s="21">
        <v>-2E-3</v>
      </c>
    </row>
    <row r="21" spans="1:37" x14ac:dyDescent="0.25">
      <c r="A21" t="s">
        <v>201</v>
      </c>
      <c r="B21" t="s">
        <v>208</v>
      </c>
      <c r="C21" t="s">
        <v>494</v>
      </c>
      <c r="D21" t="s">
        <v>187</v>
      </c>
      <c r="F21">
        <v>0.65997300000000003</v>
      </c>
      <c r="G21">
        <v>0.71646600000000005</v>
      </c>
      <c r="H21">
        <v>0.77257900000000002</v>
      </c>
      <c r="I21">
        <v>0.827264</v>
      </c>
      <c r="J21">
        <v>0.88132900000000003</v>
      </c>
      <c r="K21">
        <v>0.93703999999999998</v>
      </c>
      <c r="L21">
        <v>0.99289799999999995</v>
      </c>
      <c r="M21">
        <v>1.047698</v>
      </c>
      <c r="N21">
        <v>1.101564</v>
      </c>
      <c r="O21">
        <v>1.155224</v>
      </c>
      <c r="P21">
        <v>1.208774</v>
      </c>
      <c r="Q21">
        <v>1.26196</v>
      </c>
      <c r="R21">
        <v>1.315501</v>
      </c>
      <c r="S21">
        <v>1.3691439999999999</v>
      </c>
      <c r="T21">
        <v>1.4225589999999999</v>
      </c>
      <c r="U21">
        <v>1.476488</v>
      </c>
      <c r="V21">
        <v>1.530799</v>
      </c>
      <c r="W21">
        <v>1.583866</v>
      </c>
      <c r="X21">
        <v>1.635591</v>
      </c>
      <c r="Y21">
        <v>1.6860280000000001</v>
      </c>
      <c r="Z21">
        <v>1.7364900000000001</v>
      </c>
      <c r="AA21">
        <v>1.785776</v>
      </c>
      <c r="AB21">
        <v>1.8337220000000001</v>
      </c>
      <c r="AC21">
        <v>1.880549</v>
      </c>
      <c r="AD21">
        <v>1.9263250000000001</v>
      </c>
      <c r="AE21">
        <v>1.970899</v>
      </c>
      <c r="AF21">
        <v>2.0144319999999998</v>
      </c>
      <c r="AG21">
        <v>2.057982</v>
      </c>
      <c r="AH21">
        <v>2.101467</v>
      </c>
      <c r="AI21">
        <v>2.1451859999999998</v>
      </c>
      <c r="AJ21">
        <v>2.1891970000000001</v>
      </c>
      <c r="AK21" s="21">
        <v>4.1000000000000002E-2</v>
      </c>
    </row>
    <row r="22" spans="1:37" x14ac:dyDescent="0.25">
      <c r="A22" t="s">
        <v>209</v>
      </c>
      <c r="B22" t="s">
        <v>210</v>
      </c>
      <c r="C22" t="s">
        <v>495</v>
      </c>
      <c r="D22" t="s">
        <v>187</v>
      </c>
      <c r="F22">
        <v>62.428100999999998</v>
      </c>
      <c r="G22">
        <v>63.953738999999999</v>
      </c>
      <c r="H22">
        <v>65.478301999999999</v>
      </c>
      <c r="I22">
        <v>66.994934000000001</v>
      </c>
      <c r="J22">
        <v>68.527229000000005</v>
      </c>
      <c r="K22">
        <v>70.095710999999994</v>
      </c>
      <c r="L22">
        <v>71.662970999999999</v>
      </c>
      <c r="M22">
        <v>73.190346000000005</v>
      </c>
      <c r="N22">
        <v>74.681777999999994</v>
      </c>
      <c r="O22">
        <v>76.147041000000002</v>
      </c>
      <c r="P22">
        <v>77.586067</v>
      </c>
      <c r="Q22">
        <v>78.996407000000005</v>
      </c>
      <c r="R22">
        <v>80.391295999999997</v>
      </c>
      <c r="S22">
        <v>81.764876999999998</v>
      </c>
      <c r="T22">
        <v>83.114211999999995</v>
      </c>
      <c r="U22">
        <v>84.462440000000001</v>
      </c>
      <c r="V22">
        <v>85.801651000000007</v>
      </c>
      <c r="W22">
        <v>87.131919999999994</v>
      </c>
      <c r="X22">
        <v>88.455451999999994</v>
      </c>
      <c r="Y22">
        <v>89.774467000000001</v>
      </c>
      <c r="Z22">
        <v>91.098304999999996</v>
      </c>
      <c r="AA22">
        <v>92.421654000000004</v>
      </c>
      <c r="AB22">
        <v>93.741837000000004</v>
      </c>
      <c r="AC22">
        <v>95.061736999999994</v>
      </c>
      <c r="AD22">
        <v>96.380211000000003</v>
      </c>
      <c r="AE22">
        <v>97.698593000000002</v>
      </c>
      <c r="AF22">
        <v>99.016754000000006</v>
      </c>
      <c r="AG22">
        <v>100.327713</v>
      </c>
      <c r="AH22">
        <v>101.633736</v>
      </c>
      <c r="AI22">
        <v>102.93985000000001</v>
      </c>
      <c r="AJ22">
        <v>104.246437</v>
      </c>
      <c r="AK22" s="21">
        <v>1.7000000000000001E-2</v>
      </c>
    </row>
    <row r="23" spans="1:37" x14ac:dyDescent="0.25">
      <c r="A23" t="s">
        <v>211</v>
      </c>
      <c r="B23" t="s">
        <v>212</v>
      </c>
      <c r="C23" t="s">
        <v>496</v>
      </c>
      <c r="D23" t="s">
        <v>187</v>
      </c>
      <c r="F23">
        <v>57.979027000000002</v>
      </c>
      <c r="G23">
        <v>57.968586000000002</v>
      </c>
      <c r="H23">
        <v>57.959606000000001</v>
      </c>
      <c r="I23">
        <v>57.952109999999998</v>
      </c>
      <c r="J23">
        <v>57.951487999999998</v>
      </c>
      <c r="K23">
        <v>57.960856999999997</v>
      </c>
      <c r="L23">
        <v>57.973193999999999</v>
      </c>
      <c r="M23">
        <v>57.977226000000002</v>
      </c>
      <c r="N23">
        <v>57.973315999999997</v>
      </c>
      <c r="O23">
        <v>57.963169000000001</v>
      </c>
      <c r="P23">
        <v>57.946998999999998</v>
      </c>
      <c r="Q23">
        <v>57.925327000000003</v>
      </c>
      <c r="R23">
        <v>57.901684000000003</v>
      </c>
      <c r="S23">
        <v>57.875652000000002</v>
      </c>
      <c r="T23">
        <v>57.847011999999999</v>
      </c>
      <c r="U23">
        <v>57.820740000000001</v>
      </c>
      <c r="V23">
        <v>57.795208000000002</v>
      </c>
      <c r="W23">
        <v>57.769427999999998</v>
      </c>
      <c r="X23">
        <v>57.743533999999997</v>
      </c>
      <c r="Y23">
        <v>57.718586000000002</v>
      </c>
      <c r="Z23">
        <v>57.696891999999998</v>
      </c>
      <c r="AA23">
        <v>57.677016999999999</v>
      </c>
      <c r="AB23">
        <v>57.658130999999997</v>
      </c>
      <c r="AC23">
        <v>57.640438000000003</v>
      </c>
      <c r="AD23">
        <v>57.623469999999998</v>
      </c>
      <c r="AE23">
        <v>57.607464</v>
      </c>
      <c r="AF23">
        <v>57.592182000000001</v>
      </c>
      <c r="AG23">
        <v>57.575733</v>
      </c>
      <c r="AH23">
        <v>57.558784000000003</v>
      </c>
      <c r="AI23">
        <v>57.54269</v>
      </c>
      <c r="AJ23">
        <v>57.527026999999997</v>
      </c>
      <c r="AK23" s="21">
        <v>0</v>
      </c>
    </row>
    <row r="24" spans="1:37" x14ac:dyDescent="0.25">
      <c r="A24" t="s">
        <v>203</v>
      </c>
      <c r="B24" t="s">
        <v>213</v>
      </c>
      <c r="C24" t="s">
        <v>497</v>
      </c>
      <c r="D24" t="s">
        <v>187</v>
      </c>
      <c r="F24">
        <v>134.96704099999999</v>
      </c>
      <c r="G24">
        <v>136.76563999999999</v>
      </c>
      <c r="H24">
        <v>138.56251499999999</v>
      </c>
      <c r="I24">
        <v>140.34677099999999</v>
      </c>
      <c r="J24">
        <v>142.158829</v>
      </c>
      <c r="K24">
        <v>144.03166200000001</v>
      </c>
      <c r="L24">
        <v>145.908005</v>
      </c>
      <c r="M24">
        <v>147.724335</v>
      </c>
      <c r="N24">
        <v>149.48640399999999</v>
      </c>
      <c r="O24">
        <v>151.209351</v>
      </c>
      <c r="P24">
        <v>152.893677</v>
      </c>
      <c r="Q24">
        <v>154.53587300000001</v>
      </c>
      <c r="R24">
        <v>156.15727200000001</v>
      </c>
      <c r="S24">
        <v>157.749695</v>
      </c>
      <c r="T24">
        <v>159.309067</v>
      </c>
      <c r="U24">
        <v>160.87150600000001</v>
      </c>
      <c r="V24">
        <v>162.42541499999999</v>
      </c>
      <c r="W24">
        <v>163.96847500000001</v>
      </c>
      <c r="X24">
        <v>165.501205</v>
      </c>
      <c r="Y24">
        <v>167.027939</v>
      </c>
      <c r="Z24">
        <v>168.56433100000001</v>
      </c>
      <c r="AA24">
        <v>170.101349</v>
      </c>
      <c r="AB24">
        <v>171.63574199999999</v>
      </c>
      <c r="AC24">
        <v>173.17163099999999</v>
      </c>
      <c r="AD24">
        <v>174.70697000000001</v>
      </c>
      <c r="AE24">
        <v>176.243607</v>
      </c>
      <c r="AF24">
        <v>177.78123500000001</v>
      </c>
      <c r="AG24">
        <v>179.31050099999999</v>
      </c>
      <c r="AH24">
        <v>180.834824</v>
      </c>
      <c r="AI24">
        <v>182.36232000000001</v>
      </c>
      <c r="AJ24">
        <v>183.893021</v>
      </c>
      <c r="AK24" s="21">
        <v>0.01</v>
      </c>
    </row>
    <row r="25" spans="1:37" x14ac:dyDescent="0.25">
      <c r="A25" t="s">
        <v>214</v>
      </c>
      <c r="C25" t="s">
        <v>498</v>
      </c>
    </row>
    <row r="26" spans="1:37" x14ac:dyDescent="0.25">
      <c r="A26" t="s">
        <v>215</v>
      </c>
      <c r="B26" t="s">
        <v>216</v>
      </c>
      <c r="C26" t="s">
        <v>499</v>
      </c>
      <c r="D26" t="s">
        <v>187</v>
      </c>
      <c r="F26">
        <v>59.144027999999999</v>
      </c>
      <c r="G26">
        <v>59.619999</v>
      </c>
      <c r="H26">
        <v>60.176490999999999</v>
      </c>
      <c r="I26">
        <v>60.701748000000002</v>
      </c>
      <c r="J26">
        <v>61.209899999999998</v>
      </c>
      <c r="K26">
        <v>61.717579000000001</v>
      </c>
      <c r="L26">
        <v>62.202168</v>
      </c>
      <c r="M26">
        <v>62.647765999999997</v>
      </c>
      <c r="N26">
        <v>63.054695000000002</v>
      </c>
      <c r="O26">
        <v>63.432338999999999</v>
      </c>
      <c r="P26">
        <v>63.788673000000003</v>
      </c>
      <c r="Q26">
        <v>64.143646000000004</v>
      </c>
      <c r="R26">
        <v>64.507957000000005</v>
      </c>
      <c r="S26">
        <v>64.874106999999995</v>
      </c>
      <c r="T26">
        <v>65.239677</v>
      </c>
      <c r="U26">
        <v>65.619101999999998</v>
      </c>
      <c r="V26">
        <v>66.004692000000006</v>
      </c>
      <c r="W26">
        <v>66.394569000000004</v>
      </c>
      <c r="X26">
        <v>66.788284000000004</v>
      </c>
      <c r="Y26">
        <v>67.176642999999999</v>
      </c>
      <c r="Z26">
        <v>67.565285000000003</v>
      </c>
      <c r="AA26">
        <v>67.950614999999999</v>
      </c>
      <c r="AB26">
        <v>68.332206999999997</v>
      </c>
      <c r="AC26">
        <v>68.711608999999996</v>
      </c>
      <c r="AD26">
        <v>69.088249000000005</v>
      </c>
      <c r="AE26">
        <v>69.464256000000006</v>
      </c>
      <c r="AF26">
        <v>69.840889000000004</v>
      </c>
      <c r="AG26">
        <v>70.214859000000004</v>
      </c>
      <c r="AH26">
        <v>70.589461999999997</v>
      </c>
      <c r="AI26">
        <v>70.970284000000007</v>
      </c>
      <c r="AJ26">
        <v>71.357269000000002</v>
      </c>
      <c r="AK26" s="21">
        <v>6.0000000000000001E-3</v>
      </c>
    </row>
    <row r="27" spans="1:37" x14ac:dyDescent="0.25">
      <c r="A27" t="s">
        <v>217</v>
      </c>
      <c r="B27" t="s">
        <v>218</v>
      </c>
      <c r="C27" t="s">
        <v>500</v>
      </c>
      <c r="D27" t="s">
        <v>187</v>
      </c>
      <c r="F27">
        <v>60.065722999999998</v>
      </c>
      <c r="G27">
        <v>60.660274999999999</v>
      </c>
      <c r="H27">
        <v>61.304442999999999</v>
      </c>
      <c r="I27">
        <v>61.960425999999998</v>
      </c>
      <c r="J27">
        <v>62.648997999999999</v>
      </c>
      <c r="K27">
        <v>63.384193000000003</v>
      </c>
      <c r="L27">
        <v>64.132782000000006</v>
      </c>
      <c r="M27">
        <v>64.852920999999995</v>
      </c>
      <c r="N27">
        <v>65.551575</v>
      </c>
      <c r="O27">
        <v>66.234795000000005</v>
      </c>
      <c r="P27">
        <v>66.894508000000002</v>
      </c>
      <c r="Q27">
        <v>67.521645000000007</v>
      </c>
      <c r="R27">
        <v>68.124602999999993</v>
      </c>
      <c r="S27">
        <v>68.699837000000002</v>
      </c>
      <c r="T27">
        <v>69.24427</v>
      </c>
      <c r="U27">
        <v>69.778008</v>
      </c>
      <c r="V27">
        <v>70.294899000000001</v>
      </c>
      <c r="W27">
        <v>70.797225999999995</v>
      </c>
      <c r="X27">
        <v>71.288421999999997</v>
      </c>
      <c r="Y27">
        <v>71.778992000000002</v>
      </c>
      <c r="Z27">
        <v>72.277077000000006</v>
      </c>
      <c r="AA27">
        <v>72.777732999999998</v>
      </c>
      <c r="AB27">
        <v>73.277694999999994</v>
      </c>
      <c r="AC27">
        <v>73.779533000000001</v>
      </c>
      <c r="AD27">
        <v>74.282188000000005</v>
      </c>
      <c r="AE27">
        <v>74.786438000000004</v>
      </c>
      <c r="AF27">
        <v>75.290824999999998</v>
      </c>
      <c r="AG27">
        <v>75.789008999999993</v>
      </c>
      <c r="AH27">
        <v>76.281775999999994</v>
      </c>
      <c r="AI27">
        <v>76.771454000000006</v>
      </c>
      <c r="AJ27">
        <v>77.258735999999999</v>
      </c>
      <c r="AK27" s="21">
        <v>8.0000000000000002E-3</v>
      </c>
    </row>
    <row r="28" spans="1:37" x14ac:dyDescent="0.25">
      <c r="A28" t="s">
        <v>194</v>
      </c>
      <c r="B28" t="s">
        <v>219</v>
      </c>
      <c r="C28" t="s">
        <v>501</v>
      </c>
      <c r="D28" t="s">
        <v>187</v>
      </c>
      <c r="F28">
        <v>2.6456879999999998</v>
      </c>
      <c r="G28">
        <v>2.600587</v>
      </c>
      <c r="H28">
        <v>2.5571359999999999</v>
      </c>
      <c r="I28">
        <v>2.5134560000000001</v>
      </c>
      <c r="J28">
        <v>2.4723449999999998</v>
      </c>
      <c r="K28">
        <v>2.435079</v>
      </c>
      <c r="L28">
        <v>2.399654</v>
      </c>
      <c r="M28">
        <v>2.3671799999999998</v>
      </c>
      <c r="N28">
        <v>2.3375910000000002</v>
      </c>
      <c r="O28">
        <v>2.3108580000000001</v>
      </c>
      <c r="P28">
        <v>2.286937</v>
      </c>
      <c r="Q28">
        <v>2.261104</v>
      </c>
      <c r="R28">
        <v>2.2334019999999999</v>
      </c>
      <c r="S28">
        <v>2.20452</v>
      </c>
      <c r="T28">
        <v>2.1747450000000002</v>
      </c>
      <c r="U28">
        <v>2.1445829999999999</v>
      </c>
      <c r="V28">
        <v>2.1145399999999999</v>
      </c>
      <c r="W28">
        <v>2.0846789999999999</v>
      </c>
      <c r="X28">
        <v>2.0552199999999998</v>
      </c>
      <c r="Y28">
        <v>2.0267590000000002</v>
      </c>
      <c r="Z28">
        <v>1.998826</v>
      </c>
      <c r="AA28">
        <v>1.9717880000000001</v>
      </c>
      <c r="AB28">
        <v>1.945657</v>
      </c>
      <c r="AC28">
        <v>1.9204319999999999</v>
      </c>
      <c r="AD28">
        <v>1.8959410000000001</v>
      </c>
      <c r="AE28">
        <v>1.8719920000000001</v>
      </c>
      <c r="AF28">
        <v>1.8485929999999999</v>
      </c>
      <c r="AG28">
        <v>1.8255950000000001</v>
      </c>
      <c r="AH28">
        <v>1.8029379999999999</v>
      </c>
      <c r="AI28">
        <v>1.780446</v>
      </c>
      <c r="AJ28">
        <v>1.7581979999999999</v>
      </c>
      <c r="AK28" s="21">
        <v>-1.4E-2</v>
      </c>
    </row>
    <row r="29" spans="1:37" x14ac:dyDescent="0.25">
      <c r="A29" t="s">
        <v>151</v>
      </c>
      <c r="B29" t="s">
        <v>220</v>
      </c>
      <c r="C29" t="s">
        <v>502</v>
      </c>
      <c r="D29" t="s">
        <v>187</v>
      </c>
      <c r="F29">
        <v>4.0547959999999996</v>
      </c>
      <c r="G29">
        <v>3.9618359999999999</v>
      </c>
      <c r="H29">
        <v>3.8781409999999998</v>
      </c>
      <c r="I29">
        <v>3.8045849999999999</v>
      </c>
      <c r="J29">
        <v>3.742667</v>
      </c>
      <c r="K29">
        <v>3.69157</v>
      </c>
      <c r="L29">
        <v>3.649184</v>
      </c>
      <c r="M29">
        <v>3.6112730000000002</v>
      </c>
      <c r="N29">
        <v>3.577413</v>
      </c>
      <c r="O29">
        <v>3.547936</v>
      </c>
      <c r="P29">
        <v>3.5225230000000001</v>
      </c>
      <c r="Q29">
        <v>3.4911050000000001</v>
      </c>
      <c r="R29">
        <v>3.4553759999999998</v>
      </c>
      <c r="S29">
        <v>3.4164780000000001</v>
      </c>
      <c r="T29">
        <v>3.3752409999999999</v>
      </c>
      <c r="U29">
        <v>3.333834</v>
      </c>
      <c r="V29">
        <v>3.2926410000000002</v>
      </c>
      <c r="W29">
        <v>3.2515689999999999</v>
      </c>
      <c r="X29">
        <v>3.211201</v>
      </c>
      <c r="Y29">
        <v>3.172485</v>
      </c>
      <c r="Z29">
        <v>3.1364450000000001</v>
      </c>
      <c r="AA29">
        <v>3.102795</v>
      </c>
      <c r="AB29">
        <v>3.07125</v>
      </c>
      <c r="AC29">
        <v>3.0418609999999999</v>
      </c>
      <c r="AD29">
        <v>3.0142359999999999</v>
      </c>
      <c r="AE29">
        <v>2.9882209999999998</v>
      </c>
      <c r="AF29">
        <v>2.9634149999999999</v>
      </c>
      <c r="AG29">
        <v>2.939012</v>
      </c>
      <c r="AH29">
        <v>2.9149989999999999</v>
      </c>
      <c r="AI29">
        <v>2.8916379999999999</v>
      </c>
      <c r="AJ29">
        <v>2.8686690000000001</v>
      </c>
      <c r="AK29" s="21">
        <v>-1.0999999999999999E-2</v>
      </c>
    </row>
    <row r="30" spans="1:37" x14ac:dyDescent="0.25">
      <c r="A30" t="s">
        <v>221</v>
      </c>
      <c r="B30" t="s">
        <v>222</v>
      </c>
      <c r="C30" t="s">
        <v>503</v>
      </c>
      <c r="D30" t="s">
        <v>187</v>
      </c>
      <c r="F30">
        <v>1.6193390000000001</v>
      </c>
      <c r="G30">
        <v>1.767752</v>
      </c>
      <c r="H30">
        <v>1.7770330000000001</v>
      </c>
      <c r="I30">
        <v>1.787264</v>
      </c>
      <c r="J30">
        <v>1.7974699999999999</v>
      </c>
      <c r="K30">
        <v>1.8080339999999999</v>
      </c>
      <c r="L30">
        <v>1.819156</v>
      </c>
      <c r="M30">
        <v>1.8300380000000001</v>
      </c>
      <c r="N30">
        <v>1.8406849999999999</v>
      </c>
      <c r="O30">
        <v>1.8511219999999999</v>
      </c>
      <c r="P30">
        <v>1.8618410000000001</v>
      </c>
      <c r="Q30">
        <v>1.8727750000000001</v>
      </c>
      <c r="R30">
        <v>1.883872</v>
      </c>
      <c r="S30">
        <v>1.8949879999999999</v>
      </c>
      <c r="T30">
        <v>1.9060090000000001</v>
      </c>
      <c r="U30">
        <v>1.916758</v>
      </c>
      <c r="V30">
        <v>1.927217</v>
      </c>
      <c r="W30">
        <v>1.937276</v>
      </c>
      <c r="X30">
        <v>1.946888</v>
      </c>
      <c r="Y30">
        <v>1.956742</v>
      </c>
      <c r="Z30">
        <v>1.96678</v>
      </c>
      <c r="AA30">
        <v>1.9769669999999999</v>
      </c>
      <c r="AB30">
        <v>1.9872350000000001</v>
      </c>
      <c r="AC30">
        <v>1.997509</v>
      </c>
      <c r="AD30">
        <v>2.007803</v>
      </c>
      <c r="AE30">
        <v>2.0181</v>
      </c>
      <c r="AF30">
        <v>2.0283319999999998</v>
      </c>
      <c r="AG30">
        <v>2.0385089999999999</v>
      </c>
      <c r="AH30">
        <v>2.0485829999999998</v>
      </c>
      <c r="AI30">
        <v>2.0585230000000001</v>
      </c>
      <c r="AJ30">
        <v>2.0683660000000001</v>
      </c>
      <c r="AK30" s="21">
        <v>8.0000000000000002E-3</v>
      </c>
    </row>
    <row r="31" spans="1:37" x14ac:dyDescent="0.25">
      <c r="A31" t="s">
        <v>203</v>
      </c>
      <c r="B31" t="s">
        <v>223</v>
      </c>
      <c r="C31" t="s">
        <v>504</v>
      </c>
      <c r="D31" t="s">
        <v>187</v>
      </c>
      <c r="F31">
        <v>127.529572</v>
      </c>
      <c r="G31">
        <v>128.610443</v>
      </c>
      <c r="H31">
        <v>129.693253</v>
      </c>
      <c r="I31">
        <v>130.767471</v>
      </c>
      <c r="J31">
        <v>131.87138400000001</v>
      </c>
      <c r="K31">
        <v>133.03645299999999</v>
      </c>
      <c r="L31">
        <v>134.20294200000001</v>
      </c>
      <c r="M31">
        <v>135.30917400000001</v>
      </c>
      <c r="N31">
        <v>136.36193800000001</v>
      </c>
      <c r="O31">
        <v>137.37704500000001</v>
      </c>
      <c r="P31">
        <v>138.35449199999999</v>
      </c>
      <c r="Q31">
        <v>139.290268</v>
      </c>
      <c r="R31">
        <v>140.20521500000001</v>
      </c>
      <c r="S31">
        <v>141.08992000000001</v>
      </c>
      <c r="T31">
        <v>141.939941</v>
      </c>
      <c r="U31">
        <v>142.792282</v>
      </c>
      <c r="V31">
        <v>143.63398699999999</v>
      </c>
      <c r="W31">
        <v>144.46533199999999</v>
      </c>
      <c r="X31">
        <v>145.290009</v>
      </c>
      <c r="Y31">
        <v>146.11161799999999</v>
      </c>
      <c r="Z31">
        <v>146.944412</v>
      </c>
      <c r="AA31">
        <v>147.77990700000001</v>
      </c>
      <c r="AB31">
        <v>148.61402899999999</v>
      </c>
      <c r="AC31">
        <v>149.450943</v>
      </c>
      <c r="AD31">
        <v>150.28840600000001</v>
      </c>
      <c r="AE31">
        <v>151.12901299999999</v>
      </c>
      <c r="AF31">
        <v>151.97204600000001</v>
      </c>
      <c r="AG31">
        <v>152.80699200000001</v>
      </c>
      <c r="AH31">
        <v>153.637756</v>
      </c>
      <c r="AI31">
        <v>154.47232099999999</v>
      </c>
      <c r="AJ31">
        <v>155.311218</v>
      </c>
      <c r="AK31" s="21">
        <v>7.0000000000000001E-3</v>
      </c>
    </row>
    <row r="32" spans="1:37" x14ac:dyDescent="0.25">
      <c r="A32" t="s">
        <v>224</v>
      </c>
      <c r="C32" t="s">
        <v>505</v>
      </c>
    </row>
    <row r="33" spans="1:37" x14ac:dyDescent="0.25">
      <c r="A33" t="s">
        <v>215</v>
      </c>
      <c r="B33" t="s">
        <v>225</v>
      </c>
      <c r="C33" t="s">
        <v>506</v>
      </c>
      <c r="D33" t="s">
        <v>187</v>
      </c>
      <c r="F33">
        <v>96.368851000000006</v>
      </c>
      <c r="G33">
        <v>96.942863000000003</v>
      </c>
      <c r="H33">
        <v>97.507462000000004</v>
      </c>
      <c r="I33">
        <v>98.056365999999997</v>
      </c>
      <c r="J33">
        <v>98.616669000000002</v>
      </c>
      <c r="K33">
        <v>99.209564</v>
      </c>
      <c r="L33">
        <v>99.791199000000006</v>
      </c>
      <c r="M33">
        <v>100.31636</v>
      </c>
      <c r="N33">
        <v>100.789635</v>
      </c>
      <c r="O33">
        <v>101.19667800000001</v>
      </c>
      <c r="P33">
        <v>101.536362</v>
      </c>
      <c r="Q33">
        <v>101.79644</v>
      </c>
      <c r="R33">
        <v>101.98788500000001</v>
      </c>
      <c r="S33">
        <v>102.187881</v>
      </c>
      <c r="T33">
        <v>102.419067</v>
      </c>
      <c r="U33">
        <v>102.710167</v>
      </c>
      <c r="V33">
        <v>103.062271</v>
      </c>
      <c r="W33">
        <v>103.47982</v>
      </c>
      <c r="X33">
        <v>103.88201100000001</v>
      </c>
      <c r="Y33">
        <v>104.271179</v>
      </c>
      <c r="Z33">
        <v>104.65609000000001</v>
      </c>
      <c r="AA33">
        <v>105.03009</v>
      </c>
      <c r="AB33">
        <v>105.389923</v>
      </c>
      <c r="AC33">
        <v>105.73807499999999</v>
      </c>
      <c r="AD33">
        <v>106.07283</v>
      </c>
      <c r="AE33">
        <v>106.398094</v>
      </c>
      <c r="AF33">
        <v>106.715919</v>
      </c>
      <c r="AG33">
        <v>107.02323199999999</v>
      </c>
      <c r="AH33">
        <v>107.32764400000001</v>
      </c>
      <c r="AI33">
        <v>107.639938</v>
      </c>
      <c r="AJ33">
        <v>107.96523999999999</v>
      </c>
      <c r="AK33" s="21">
        <v>4.0000000000000001E-3</v>
      </c>
    </row>
    <row r="34" spans="1:37" x14ac:dyDescent="0.25">
      <c r="A34" t="s">
        <v>217</v>
      </c>
      <c r="B34" t="s">
        <v>226</v>
      </c>
      <c r="C34" t="s">
        <v>507</v>
      </c>
      <c r="D34" t="s">
        <v>187</v>
      </c>
      <c r="F34">
        <v>47.877865</v>
      </c>
      <c r="G34">
        <v>48.362202000000003</v>
      </c>
      <c r="H34">
        <v>48.858322000000001</v>
      </c>
      <c r="I34">
        <v>49.361767</v>
      </c>
      <c r="J34">
        <v>49.882469</v>
      </c>
      <c r="K34">
        <v>50.430579999999999</v>
      </c>
      <c r="L34">
        <v>50.992686999999997</v>
      </c>
      <c r="M34">
        <v>51.556804999999997</v>
      </c>
      <c r="N34">
        <v>52.125301</v>
      </c>
      <c r="O34">
        <v>52.727885999999998</v>
      </c>
      <c r="P34">
        <v>53.365760999999999</v>
      </c>
      <c r="Q34">
        <v>54.045799000000002</v>
      </c>
      <c r="R34">
        <v>54.776046999999998</v>
      </c>
      <c r="S34">
        <v>55.464072999999999</v>
      </c>
      <c r="T34">
        <v>56.082934999999999</v>
      </c>
      <c r="U34">
        <v>56.639285999999998</v>
      </c>
      <c r="V34">
        <v>57.119819999999997</v>
      </c>
      <c r="W34">
        <v>57.520823999999998</v>
      </c>
      <c r="X34">
        <v>57.932938</v>
      </c>
      <c r="Y34">
        <v>58.357017999999997</v>
      </c>
      <c r="Z34">
        <v>58.798096000000001</v>
      </c>
      <c r="AA34">
        <v>59.254615999999999</v>
      </c>
      <c r="AB34">
        <v>59.725676999999997</v>
      </c>
      <c r="AC34">
        <v>60.212387</v>
      </c>
      <c r="AD34">
        <v>60.713413000000003</v>
      </c>
      <c r="AE34">
        <v>61.226475000000001</v>
      </c>
      <c r="AF34">
        <v>61.748218999999999</v>
      </c>
      <c r="AG34">
        <v>62.271155999999998</v>
      </c>
      <c r="AH34">
        <v>62.791274999999999</v>
      </c>
      <c r="AI34">
        <v>63.305855000000001</v>
      </c>
      <c r="AJ34">
        <v>63.811348000000002</v>
      </c>
      <c r="AK34" s="21">
        <v>0.01</v>
      </c>
    </row>
    <row r="35" spans="1:37" x14ac:dyDescent="0.25">
      <c r="A35" t="s">
        <v>151</v>
      </c>
      <c r="B35" t="s">
        <v>227</v>
      </c>
      <c r="C35" t="s">
        <v>508</v>
      </c>
      <c r="D35" t="s">
        <v>187</v>
      </c>
      <c r="F35">
        <v>7.1852200000000002</v>
      </c>
      <c r="G35">
        <v>7.1718270000000004</v>
      </c>
      <c r="H35">
        <v>7.158296</v>
      </c>
      <c r="I35">
        <v>7.1446820000000004</v>
      </c>
      <c r="J35">
        <v>7.1322359999999998</v>
      </c>
      <c r="K35">
        <v>7.12113</v>
      </c>
      <c r="L35">
        <v>7.1089130000000003</v>
      </c>
      <c r="M35">
        <v>7.0909709999999997</v>
      </c>
      <c r="N35">
        <v>7.067329</v>
      </c>
      <c r="O35">
        <v>7.0382470000000001</v>
      </c>
      <c r="P35">
        <v>7.0037969999999996</v>
      </c>
      <c r="Q35">
        <v>6.9652440000000002</v>
      </c>
      <c r="R35">
        <v>6.9244389999999996</v>
      </c>
      <c r="S35">
        <v>6.8872159999999996</v>
      </c>
      <c r="T35">
        <v>6.85351</v>
      </c>
      <c r="U35">
        <v>6.8246789999999997</v>
      </c>
      <c r="V35">
        <v>6.8003499999999999</v>
      </c>
      <c r="W35">
        <v>6.7797660000000004</v>
      </c>
      <c r="X35">
        <v>6.7569990000000004</v>
      </c>
      <c r="Y35">
        <v>6.73224</v>
      </c>
      <c r="Z35">
        <v>6.706143</v>
      </c>
      <c r="AA35">
        <v>6.6783429999999999</v>
      </c>
      <c r="AB35">
        <v>6.6489039999999999</v>
      </c>
      <c r="AC35">
        <v>6.6184820000000002</v>
      </c>
      <c r="AD35">
        <v>6.5877850000000002</v>
      </c>
      <c r="AE35">
        <v>6.5577540000000001</v>
      </c>
      <c r="AF35">
        <v>6.5291519999999998</v>
      </c>
      <c r="AG35">
        <v>6.5018909999999996</v>
      </c>
      <c r="AH35">
        <v>6.47621</v>
      </c>
      <c r="AI35">
        <v>6.4521269999999999</v>
      </c>
      <c r="AJ35">
        <v>6.4286390000000004</v>
      </c>
      <c r="AK35" s="21">
        <v>-4.0000000000000001E-3</v>
      </c>
    </row>
    <row r="36" spans="1:37" x14ac:dyDescent="0.25">
      <c r="A36" t="s">
        <v>203</v>
      </c>
      <c r="B36" t="s">
        <v>228</v>
      </c>
      <c r="C36" t="s">
        <v>509</v>
      </c>
      <c r="D36" t="s">
        <v>187</v>
      </c>
      <c r="F36">
        <v>151.43194600000001</v>
      </c>
      <c r="G36">
        <v>152.47689800000001</v>
      </c>
      <c r="H36">
        <v>153.524078</v>
      </c>
      <c r="I36">
        <v>154.56281999999999</v>
      </c>
      <c r="J36">
        <v>155.63137800000001</v>
      </c>
      <c r="K36">
        <v>156.76126099999999</v>
      </c>
      <c r="L36">
        <v>157.892807</v>
      </c>
      <c r="M36">
        <v>158.96414200000001</v>
      </c>
      <c r="N36">
        <v>159.98225400000001</v>
      </c>
      <c r="O36">
        <v>160.96281400000001</v>
      </c>
      <c r="P36">
        <v>161.90593000000001</v>
      </c>
      <c r="Q36">
        <v>162.80748</v>
      </c>
      <c r="R36">
        <v>163.68836999999999</v>
      </c>
      <c r="S36">
        <v>164.53916899999999</v>
      </c>
      <c r="T36">
        <v>165.355515</v>
      </c>
      <c r="U36">
        <v>166.17413300000001</v>
      </c>
      <c r="V36">
        <v>166.98245199999999</v>
      </c>
      <c r="W36">
        <v>167.78041099999999</v>
      </c>
      <c r="X36">
        <v>168.571945</v>
      </c>
      <c r="Y36">
        <v>169.360443</v>
      </c>
      <c r="Z36">
        <v>170.16033899999999</v>
      </c>
      <c r="AA36">
        <v>170.963043</v>
      </c>
      <c r="AB36">
        <v>171.764511</v>
      </c>
      <c r="AC36">
        <v>172.56895399999999</v>
      </c>
      <c r="AD36">
        <v>173.37402299999999</v>
      </c>
      <c r="AE36">
        <v>174.18232699999999</v>
      </c>
      <c r="AF36">
        <v>174.993301</v>
      </c>
      <c r="AG36">
        <v>175.79628</v>
      </c>
      <c r="AH36">
        <v>176.59513899999999</v>
      </c>
      <c r="AI36">
        <v>177.39793399999999</v>
      </c>
      <c r="AJ36">
        <v>178.20521500000001</v>
      </c>
      <c r="AK36" s="21">
        <v>5.0000000000000001E-3</v>
      </c>
    </row>
    <row r="37" spans="1:37" x14ac:dyDescent="0.25">
      <c r="A37" t="s">
        <v>229</v>
      </c>
      <c r="C37" t="s">
        <v>510</v>
      </c>
    </row>
    <row r="38" spans="1:37" x14ac:dyDescent="0.25">
      <c r="A38" t="s">
        <v>215</v>
      </c>
      <c r="B38" t="s">
        <v>230</v>
      </c>
      <c r="C38" t="s">
        <v>511</v>
      </c>
      <c r="D38" t="s">
        <v>187</v>
      </c>
      <c r="F38">
        <v>82.851837000000003</v>
      </c>
      <c r="G38">
        <v>84.434746000000004</v>
      </c>
      <c r="H38">
        <v>86.008148000000006</v>
      </c>
      <c r="I38">
        <v>87.561713999999995</v>
      </c>
      <c r="J38">
        <v>89.123633999999996</v>
      </c>
      <c r="K38">
        <v>90.742928000000006</v>
      </c>
      <c r="L38">
        <v>92.341605999999999</v>
      </c>
      <c r="M38">
        <v>93.879135000000005</v>
      </c>
      <c r="N38">
        <v>95.373092999999997</v>
      </c>
      <c r="O38">
        <v>96.835007000000004</v>
      </c>
      <c r="P38">
        <v>98.266113000000004</v>
      </c>
      <c r="Q38">
        <v>99.661925999999994</v>
      </c>
      <c r="R38">
        <v>101.042542</v>
      </c>
      <c r="S38">
        <v>102.40239699999999</v>
      </c>
      <c r="T38">
        <v>103.776169</v>
      </c>
      <c r="U38">
        <v>105.163422</v>
      </c>
      <c r="V38">
        <v>106.554222</v>
      </c>
      <c r="W38">
        <v>107.922127</v>
      </c>
      <c r="X38">
        <v>109.27143100000001</v>
      </c>
      <c r="Y38">
        <v>110.60932200000001</v>
      </c>
      <c r="Z38">
        <v>111.948204</v>
      </c>
      <c r="AA38">
        <v>113.28167000000001</v>
      </c>
      <c r="AB38">
        <v>114.607574</v>
      </c>
      <c r="AC38">
        <v>115.932098</v>
      </c>
      <c r="AD38">
        <v>117.25569900000001</v>
      </c>
      <c r="AE38">
        <v>118.58107800000001</v>
      </c>
      <c r="AF38">
        <v>119.909531</v>
      </c>
      <c r="AG38">
        <v>121.230797</v>
      </c>
      <c r="AH38">
        <v>122.548157</v>
      </c>
      <c r="AI38">
        <v>123.869057</v>
      </c>
      <c r="AJ38">
        <v>125.19270299999999</v>
      </c>
      <c r="AK38" s="21">
        <v>1.4E-2</v>
      </c>
    </row>
    <row r="39" spans="1:37" x14ac:dyDescent="0.25">
      <c r="A39" t="s">
        <v>217</v>
      </c>
      <c r="B39" t="s">
        <v>231</v>
      </c>
      <c r="C39" t="s">
        <v>512</v>
      </c>
      <c r="D39" t="s">
        <v>187</v>
      </c>
      <c r="F39">
        <v>19.328499000000001</v>
      </c>
      <c r="G39">
        <v>19.644548</v>
      </c>
      <c r="H39">
        <v>19.971266</v>
      </c>
      <c r="I39">
        <v>20.307354</v>
      </c>
      <c r="J39">
        <v>20.658833000000001</v>
      </c>
      <c r="K39">
        <v>21.032395999999999</v>
      </c>
      <c r="L39">
        <v>21.427053000000001</v>
      </c>
      <c r="M39">
        <v>21.839600000000001</v>
      </c>
      <c r="N39">
        <v>22.242754000000001</v>
      </c>
      <c r="O39">
        <v>22.639859999999999</v>
      </c>
      <c r="P39">
        <v>23.029221</v>
      </c>
      <c r="Q39">
        <v>23.411059999999999</v>
      </c>
      <c r="R39">
        <v>23.785478999999999</v>
      </c>
      <c r="S39">
        <v>24.148890999999999</v>
      </c>
      <c r="T39">
        <v>24.497536</v>
      </c>
      <c r="U39">
        <v>24.831118</v>
      </c>
      <c r="V39">
        <v>25.146398999999999</v>
      </c>
      <c r="W39">
        <v>25.470278</v>
      </c>
      <c r="X39">
        <v>25.802156</v>
      </c>
      <c r="Y39">
        <v>26.140812</v>
      </c>
      <c r="Z39">
        <v>26.486872000000002</v>
      </c>
      <c r="AA39">
        <v>26.837982</v>
      </c>
      <c r="AB39">
        <v>27.191841</v>
      </c>
      <c r="AC39">
        <v>27.547498999999998</v>
      </c>
      <c r="AD39">
        <v>27.903585</v>
      </c>
      <c r="AE39">
        <v>28.258939999999999</v>
      </c>
      <c r="AF39">
        <v>28.612515999999999</v>
      </c>
      <c r="AG39">
        <v>28.962561000000001</v>
      </c>
      <c r="AH39">
        <v>29.309134</v>
      </c>
      <c r="AI39">
        <v>29.653179000000002</v>
      </c>
      <c r="AJ39">
        <v>29.995754000000002</v>
      </c>
      <c r="AK39" s="21">
        <v>1.4999999999999999E-2</v>
      </c>
    </row>
    <row r="40" spans="1:37" x14ac:dyDescent="0.25">
      <c r="A40" t="s">
        <v>203</v>
      </c>
      <c r="B40" t="s">
        <v>232</v>
      </c>
      <c r="C40" t="s">
        <v>513</v>
      </c>
      <c r="D40" t="s">
        <v>187</v>
      </c>
      <c r="F40">
        <v>102.180336</v>
      </c>
      <c r="G40">
        <v>104.079292</v>
      </c>
      <c r="H40">
        <v>105.979416</v>
      </c>
      <c r="I40">
        <v>107.86906399999999</v>
      </c>
      <c r="J40">
        <v>109.782471</v>
      </c>
      <c r="K40">
        <v>111.775322</v>
      </c>
      <c r="L40">
        <v>113.76866099999999</v>
      </c>
      <c r="M40">
        <v>115.718735</v>
      </c>
      <c r="N40">
        <v>117.61584499999999</v>
      </c>
      <c r="O40">
        <v>119.474869</v>
      </c>
      <c r="P40">
        <v>121.295334</v>
      </c>
      <c r="Q40">
        <v>123.07298299999999</v>
      </c>
      <c r="R40">
        <v>124.828018</v>
      </c>
      <c r="S40">
        <v>126.55128499999999</v>
      </c>
      <c r="T40">
        <v>128.27371199999999</v>
      </c>
      <c r="U40">
        <v>129.99453700000001</v>
      </c>
      <c r="V40">
        <v>131.70062300000001</v>
      </c>
      <c r="W40">
        <v>133.39241000000001</v>
      </c>
      <c r="X40">
        <v>135.07359299999999</v>
      </c>
      <c r="Y40">
        <v>136.750137</v>
      </c>
      <c r="Z40">
        <v>138.43507399999999</v>
      </c>
      <c r="AA40">
        <v>140.11965900000001</v>
      </c>
      <c r="AB40">
        <v>141.799408</v>
      </c>
      <c r="AC40">
        <v>143.47959900000001</v>
      </c>
      <c r="AD40">
        <v>145.15928600000001</v>
      </c>
      <c r="AE40">
        <v>146.840012</v>
      </c>
      <c r="AF40">
        <v>148.52204900000001</v>
      </c>
      <c r="AG40">
        <v>150.19335899999999</v>
      </c>
      <c r="AH40">
        <v>151.85728499999999</v>
      </c>
      <c r="AI40">
        <v>153.522232</v>
      </c>
      <c r="AJ40">
        <v>155.18846099999999</v>
      </c>
      <c r="AK40" s="21">
        <v>1.4E-2</v>
      </c>
    </row>
    <row r="41" spans="1:37" x14ac:dyDescent="0.25">
      <c r="A41" t="s">
        <v>233</v>
      </c>
      <c r="C41" t="s">
        <v>514</v>
      </c>
    </row>
    <row r="42" spans="1:37" x14ac:dyDescent="0.25">
      <c r="A42" t="s">
        <v>234</v>
      </c>
      <c r="B42" t="s">
        <v>235</v>
      </c>
      <c r="C42" t="s">
        <v>515</v>
      </c>
      <c r="D42" t="s">
        <v>187</v>
      </c>
      <c r="F42">
        <v>168.42892499999999</v>
      </c>
      <c r="G42">
        <v>170.03852800000001</v>
      </c>
      <c r="H42">
        <v>171.65152</v>
      </c>
      <c r="I42">
        <v>173.25045800000001</v>
      </c>
      <c r="J42">
        <v>174.88526899999999</v>
      </c>
      <c r="K42">
        <v>176.60462999999999</v>
      </c>
      <c r="L42">
        <v>178.326797</v>
      </c>
      <c r="M42">
        <v>179.96771200000001</v>
      </c>
      <c r="N42">
        <v>181.53454600000001</v>
      </c>
      <c r="O42">
        <v>183.04887400000001</v>
      </c>
      <c r="P42">
        <v>184.51002500000001</v>
      </c>
      <c r="Q42">
        <v>185.91236900000001</v>
      </c>
      <c r="R42">
        <v>187.285202</v>
      </c>
      <c r="S42">
        <v>188.615387</v>
      </c>
      <c r="T42">
        <v>189.89515700000001</v>
      </c>
      <c r="U42">
        <v>191.17584199999999</v>
      </c>
      <c r="V42">
        <v>192.44001800000001</v>
      </c>
      <c r="W42">
        <v>193.68768299999999</v>
      </c>
      <c r="X42">
        <v>194.92361500000001</v>
      </c>
      <c r="Y42">
        <v>196.15150499999999</v>
      </c>
      <c r="Z42">
        <v>197.394318</v>
      </c>
      <c r="AA42">
        <v>198.640106</v>
      </c>
      <c r="AB42">
        <v>199.88269</v>
      </c>
      <c r="AC42">
        <v>201.12915000000001</v>
      </c>
      <c r="AD42">
        <v>202.378784</v>
      </c>
      <c r="AE42">
        <v>203.63317900000001</v>
      </c>
      <c r="AF42">
        <v>204.89250200000001</v>
      </c>
      <c r="AG42">
        <v>206.14032</v>
      </c>
      <c r="AH42">
        <v>207.38038599999999</v>
      </c>
      <c r="AI42">
        <v>208.62446600000001</v>
      </c>
      <c r="AJ42">
        <v>209.87307699999999</v>
      </c>
      <c r="AK42" s="21">
        <v>7.0000000000000001E-3</v>
      </c>
    </row>
    <row r="43" spans="1:37" x14ac:dyDescent="0.25">
      <c r="A43" t="s">
        <v>236</v>
      </c>
      <c r="B43" t="s">
        <v>237</v>
      </c>
      <c r="C43" t="s">
        <v>516</v>
      </c>
      <c r="D43" t="s">
        <v>187</v>
      </c>
      <c r="F43">
        <v>44.426056000000003</v>
      </c>
      <c r="G43">
        <v>44.797699000000001</v>
      </c>
      <c r="H43">
        <v>45.170856000000001</v>
      </c>
      <c r="I43">
        <v>45.542194000000002</v>
      </c>
      <c r="J43">
        <v>45.923037999999998</v>
      </c>
      <c r="K43">
        <v>46.325333000000001</v>
      </c>
      <c r="L43">
        <v>46.731335000000001</v>
      </c>
      <c r="M43">
        <v>47.117100000000001</v>
      </c>
      <c r="N43">
        <v>47.482719000000003</v>
      </c>
      <c r="O43">
        <v>47.832832000000003</v>
      </c>
      <c r="P43">
        <v>48.167053000000003</v>
      </c>
      <c r="Q43">
        <v>48.485764000000003</v>
      </c>
      <c r="R43">
        <v>48.797119000000002</v>
      </c>
      <c r="S43">
        <v>49.099204999999998</v>
      </c>
      <c r="T43">
        <v>49.389946000000002</v>
      </c>
      <c r="U43">
        <v>49.682034000000002</v>
      </c>
      <c r="V43">
        <v>49.971328999999997</v>
      </c>
      <c r="W43">
        <v>50.256351000000002</v>
      </c>
      <c r="X43">
        <v>50.537723999999997</v>
      </c>
      <c r="Y43">
        <v>50.816631000000001</v>
      </c>
      <c r="Z43">
        <v>51.100375999999997</v>
      </c>
      <c r="AA43">
        <v>51.385638999999998</v>
      </c>
      <c r="AB43">
        <v>51.670338000000001</v>
      </c>
      <c r="AC43">
        <v>51.956215</v>
      </c>
      <c r="AD43">
        <v>52.243724999999998</v>
      </c>
      <c r="AE43">
        <v>52.532378999999999</v>
      </c>
      <c r="AF43">
        <v>52.822529000000003</v>
      </c>
      <c r="AG43">
        <v>53.108795000000001</v>
      </c>
      <c r="AH43">
        <v>53.391727000000003</v>
      </c>
      <c r="AI43">
        <v>53.67474</v>
      </c>
      <c r="AJ43">
        <v>53.957194999999999</v>
      </c>
      <c r="AK43" s="21">
        <v>6.0000000000000001E-3</v>
      </c>
    </row>
    <row r="44" spans="1:37" x14ac:dyDescent="0.25">
      <c r="A44" t="s">
        <v>3</v>
      </c>
      <c r="C44" t="s">
        <v>517</v>
      </c>
    </row>
    <row r="45" spans="1:37" x14ac:dyDescent="0.25">
      <c r="A45" t="s">
        <v>184</v>
      </c>
      <c r="C45" t="s">
        <v>518</v>
      </c>
    </row>
    <row r="46" spans="1:37" x14ac:dyDescent="0.25">
      <c r="A46" t="s">
        <v>238</v>
      </c>
      <c r="B46" t="s">
        <v>239</v>
      </c>
      <c r="C46" t="s">
        <v>519</v>
      </c>
      <c r="D46" t="s">
        <v>240</v>
      </c>
      <c r="F46">
        <v>8.1115349999999999</v>
      </c>
      <c r="G46">
        <v>8.1480270000000008</v>
      </c>
      <c r="H46">
        <v>8.1852389999999993</v>
      </c>
      <c r="I46">
        <v>8.2386309999999998</v>
      </c>
      <c r="J46">
        <v>8.2884329999999995</v>
      </c>
      <c r="K46">
        <v>8.3352850000000007</v>
      </c>
      <c r="L46">
        <v>8.3785550000000004</v>
      </c>
      <c r="M46">
        <v>8.4182509999999997</v>
      </c>
      <c r="N46">
        <v>8.454421</v>
      </c>
      <c r="O46">
        <v>8.4874259999999992</v>
      </c>
      <c r="P46">
        <v>8.5171759999999992</v>
      </c>
      <c r="Q46">
        <v>8.5437560000000001</v>
      </c>
      <c r="R46">
        <v>8.5671970000000002</v>
      </c>
      <c r="S46">
        <v>8.5873390000000001</v>
      </c>
      <c r="T46">
        <v>8.6041190000000007</v>
      </c>
      <c r="U46">
        <v>8.6173339999999996</v>
      </c>
      <c r="V46">
        <v>8.6264979999999998</v>
      </c>
      <c r="W46">
        <v>8.6311579999999992</v>
      </c>
      <c r="X46">
        <v>8.6353310000000008</v>
      </c>
      <c r="Y46">
        <v>8.6389490000000002</v>
      </c>
      <c r="Z46">
        <v>8.6419770000000007</v>
      </c>
      <c r="AA46">
        <v>8.6444159999999997</v>
      </c>
      <c r="AB46">
        <v>8.6462789999999998</v>
      </c>
      <c r="AC46">
        <v>8.647627</v>
      </c>
      <c r="AD46">
        <v>8.6485230000000008</v>
      </c>
      <c r="AE46">
        <v>8.6490539999999996</v>
      </c>
      <c r="AF46">
        <v>8.6492959999999997</v>
      </c>
      <c r="AG46">
        <v>8.6493230000000008</v>
      </c>
      <c r="AH46">
        <v>8.6492009999999997</v>
      </c>
      <c r="AI46">
        <v>8.6489910000000005</v>
      </c>
      <c r="AJ46">
        <v>8.6487189999999998</v>
      </c>
      <c r="AK46" s="21">
        <v>2E-3</v>
      </c>
    </row>
    <row r="47" spans="1:37" x14ac:dyDescent="0.25">
      <c r="A47" t="s">
        <v>241</v>
      </c>
      <c r="B47" t="s">
        <v>242</v>
      </c>
      <c r="C47" t="s">
        <v>520</v>
      </c>
      <c r="D47" t="s">
        <v>243</v>
      </c>
      <c r="F47">
        <v>1.3</v>
      </c>
      <c r="G47">
        <v>1.3</v>
      </c>
      <c r="H47">
        <v>1.3</v>
      </c>
      <c r="I47">
        <v>1.3</v>
      </c>
      <c r="J47">
        <v>1.3</v>
      </c>
      <c r="K47">
        <v>1.3</v>
      </c>
      <c r="L47">
        <v>1.3</v>
      </c>
      <c r="M47">
        <v>1.3</v>
      </c>
      <c r="N47">
        <v>1.3</v>
      </c>
      <c r="O47">
        <v>1.3</v>
      </c>
      <c r="P47">
        <v>1.3</v>
      </c>
      <c r="Q47">
        <v>1.3</v>
      </c>
      <c r="R47">
        <v>1.3</v>
      </c>
      <c r="S47">
        <v>1.3</v>
      </c>
      <c r="T47">
        <v>1.3</v>
      </c>
      <c r="U47">
        <v>1.3</v>
      </c>
      <c r="V47">
        <v>1.3</v>
      </c>
      <c r="W47">
        <v>1.3</v>
      </c>
      <c r="X47">
        <v>1.3</v>
      </c>
      <c r="Y47">
        <v>1.3</v>
      </c>
      <c r="Z47">
        <v>1.3</v>
      </c>
      <c r="AA47">
        <v>1.3</v>
      </c>
      <c r="AB47">
        <v>1.3</v>
      </c>
      <c r="AC47">
        <v>1.3</v>
      </c>
      <c r="AD47">
        <v>1.3</v>
      </c>
      <c r="AE47">
        <v>1.3</v>
      </c>
      <c r="AF47">
        <v>1.3</v>
      </c>
      <c r="AG47">
        <v>1.3</v>
      </c>
      <c r="AH47">
        <v>1.3</v>
      </c>
      <c r="AI47">
        <v>1.3</v>
      </c>
      <c r="AJ47">
        <v>1.3</v>
      </c>
      <c r="AK47" s="21">
        <v>0</v>
      </c>
    </row>
    <row r="48" spans="1:37" x14ac:dyDescent="0.25">
      <c r="A48" t="s">
        <v>244</v>
      </c>
      <c r="B48" t="s">
        <v>245</v>
      </c>
      <c r="C48" t="s">
        <v>521</v>
      </c>
      <c r="D48" t="s">
        <v>246</v>
      </c>
      <c r="F48">
        <v>3.4048020000000001</v>
      </c>
      <c r="G48">
        <v>3.4568379999999999</v>
      </c>
      <c r="H48">
        <v>3.4859079999999998</v>
      </c>
      <c r="I48">
        <v>3.5110739999999998</v>
      </c>
      <c r="J48">
        <v>3.5338690000000001</v>
      </c>
      <c r="K48">
        <v>3.551336</v>
      </c>
      <c r="L48">
        <v>3.566935</v>
      </c>
      <c r="M48">
        <v>3.580438</v>
      </c>
      <c r="N48">
        <v>3.5921959999999999</v>
      </c>
      <c r="O48">
        <v>3.6025170000000002</v>
      </c>
      <c r="P48">
        <v>3.6116480000000002</v>
      </c>
      <c r="Q48">
        <v>3.6198610000000002</v>
      </c>
      <c r="R48">
        <v>3.6273399999999998</v>
      </c>
      <c r="S48">
        <v>3.634226</v>
      </c>
      <c r="T48">
        <v>3.6406640000000001</v>
      </c>
      <c r="U48">
        <v>3.6466630000000002</v>
      </c>
      <c r="V48">
        <v>3.6521849999999998</v>
      </c>
      <c r="W48">
        <v>3.6572490000000002</v>
      </c>
      <c r="X48">
        <v>3.6618240000000002</v>
      </c>
      <c r="Y48">
        <v>3.6659899999999999</v>
      </c>
      <c r="Z48">
        <v>3.6696300000000002</v>
      </c>
      <c r="AA48">
        <v>3.6728329999999998</v>
      </c>
      <c r="AB48">
        <v>3.6755409999999999</v>
      </c>
      <c r="AC48">
        <v>3.6776550000000001</v>
      </c>
      <c r="AD48">
        <v>3.6792389999999999</v>
      </c>
      <c r="AE48">
        <v>3.6802440000000001</v>
      </c>
      <c r="AF48">
        <v>3.6806329999999998</v>
      </c>
      <c r="AG48">
        <v>3.6810170000000002</v>
      </c>
      <c r="AH48">
        <v>3.6813479999999998</v>
      </c>
      <c r="AI48">
        <v>3.6815790000000002</v>
      </c>
      <c r="AJ48">
        <v>3.6817099999999998</v>
      </c>
      <c r="AK48" s="21">
        <v>3.0000000000000001E-3</v>
      </c>
    </row>
    <row r="49" spans="1:37" x14ac:dyDescent="0.25">
      <c r="A49" t="s">
        <v>247</v>
      </c>
      <c r="B49" t="s">
        <v>248</v>
      </c>
      <c r="C49" t="s">
        <v>522</v>
      </c>
      <c r="D49" t="s">
        <v>249</v>
      </c>
      <c r="F49">
        <v>0.82003599999999999</v>
      </c>
      <c r="G49">
        <v>0.82416100000000003</v>
      </c>
      <c r="H49">
        <v>0.82820800000000006</v>
      </c>
      <c r="I49">
        <v>0.83236399999999999</v>
      </c>
      <c r="J49">
        <v>0.83648900000000004</v>
      </c>
      <c r="K49">
        <v>0.84062300000000001</v>
      </c>
      <c r="L49">
        <v>0.84479300000000002</v>
      </c>
      <c r="M49">
        <v>0.84865400000000002</v>
      </c>
      <c r="N49">
        <v>0.85222100000000001</v>
      </c>
      <c r="O49">
        <v>0.85548000000000002</v>
      </c>
      <c r="P49">
        <v>0.85843199999999997</v>
      </c>
      <c r="Q49">
        <v>0.86109800000000003</v>
      </c>
      <c r="R49">
        <v>0.86346400000000001</v>
      </c>
      <c r="S49">
        <v>0.86554799999999998</v>
      </c>
      <c r="T49">
        <v>0.86734</v>
      </c>
      <c r="U49">
        <v>0.86884700000000004</v>
      </c>
      <c r="V49">
        <v>0.87007000000000001</v>
      </c>
      <c r="W49">
        <v>0.87103299999999995</v>
      </c>
      <c r="X49">
        <v>0.87172700000000003</v>
      </c>
      <c r="Y49">
        <v>0.87215600000000004</v>
      </c>
      <c r="Z49">
        <v>0.87231199999999998</v>
      </c>
      <c r="AA49">
        <v>0.87220699999999995</v>
      </c>
      <c r="AB49">
        <v>0.87211799999999995</v>
      </c>
      <c r="AC49">
        <v>0.87204000000000004</v>
      </c>
      <c r="AD49">
        <v>0.871973</v>
      </c>
      <c r="AE49">
        <v>0.87191099999999999</v>
      </c>
      <c r="AF49">
        <v>0.87185000000000001</v>
      </c>
      <c r="AG49">
        <v>0.87178900000000004</v>
      </c>
      <c r="AH49">
        <v>0.87172300000000003</v>
      </c>
      <c r="AI49">
        <v>0.87165000000000004</v>
      </c>
      <c r="AJ49">
        <v>0.87157600000000002</v>
      </c>
      <c r="AK49" s="21">
        <v>2E-3</v>
      </c>
    </row>
    <row r="50" spans="1:37" x14ac:dyDescent="0.25">
      <c r="A50" t="s">
        <v>250</v>
      </c>
      <c r="B50" t="s">
        <v>251</v>
      </c>
      <c r="C50" t="s">
        <v>523</v>
      </c>
      <c r="D50" t="s">
        <v>249</v>
      </c>
      <c r="F50">
        <v>0.83380600000000005</v>
      </c>
      <c r="G50">
        <v>0.83460699999999999</v>
      </c>
      <c r="H50">
        <v>0.83541900000000002</v>
      </c>
      <c r="I50">
        <v>0.83625000000000005</v>
      </c>
      <c r="J50">
        <v>0.83708400000000005</v>
      </c>
      <c r="K50">
        <v>0.83792100000000003</v>
      </c>
      <c r="L50">
        <v>0.83879000000000004</v>
      </c>
      <c r="M50">
        <v>0.83962199999999998</v>
      </c>
      <c r="N50">
        <v>0.84040199999999998</v>
      </c>
      <c r="O50">
        <v>0.84113000000000004</v>
      </c>
      <c r="P50">
        <v>0.84179300000000001</v>
      </c>
      <c r="Q50">
        <v>0.84239900000000001</v>
      </c>
      <c r="R50">
        <v>0.84294000000000002</v>
      </c>
      <c r="S50">
        <v>0.84342300000000003</v>
      </c>
      <c r="T50">
        <v>0.84384899999999996</v>
      </c>
      <c r="U50">
        <v>0.84421299999999999</v>
      </c>
      <c r="V50">
        <v>0.84451299999999996</v>
      </c>
      <c r="W50">
        <v>0.84475999999999996</v>
      </c>
      <c r="X50">
        <v>0.84494999999999998</v>
      </c>
      <c r="Y50">
        <v>0.84507699999999997</v>
      </c>
      <c r="Z50">
        <v>0.84514400000000001</v>
      </c>
      <c r="AA50">
        <v>0.84515700000000005</v>
      </c>
      <c r="AB50">
        <v>0.84516999999999998</v>
      </c>
      <c r="AC50">
        <v>0.84518199999999999</v>
      </c>
      <c r="AD50">
        <v>0.84519500000000003</v>
      </c>
      <c r="AE50">
        <v>0.84520700000000004</v>
      </c>
      <c r="AF50">
        <v>0.84521599999999997</v>
      </c>
      <c r="AG50">
        <v>0.84521800000000002</v>
      </c>
      <c r="AH50">
        <v>0.84521199999999996</v>
      </c>
      <c r="AI50">
        <v>0.84520099999999998</v>
      </c>
      <c r="AJ50">
        <v>0.84518300000000002</v>
      </c>
      <c r="AK50" s="21">
        <v>0</v>
      </c>
    </row>
    <row r="51" spans="1:37" x14ac:dyDescent="0.25">
      <c r="A51" t="s">
        <v>252</v>
      </c>
      <c r="C51" t="s">
        <v>524</v>
      </c>
    </row>
    <row r="52" spans="1:37" x14ac:dyDescent="0.25">
      <c r="A52" t="s">
        <v>253</v>
      </c>
      <c r="B52" t="s">
        <v>254</v>
      </c>
      <c r="C52" t="s">
        <v>525</v>
      </c>
      <c r="D52" t="s">
        <v>255</v>
      </c>
      <c r="F52">
        <v>13.797461999999999</v>
      </c>
      <c r="G52">
        <v>13.926193</v>
      </c>
      <c r="H52">
        <v>14.057532999999999</v>
      </c>
      <c r="I52">
        <v>14.244009999999999</v>
      </c>
      <c r="J52">
        <v>14.417166</v>
      </c>
      <c r="K52">
        <v>14.578956</v>
      </c>
      <c r="L52">
        <v>14.728313</v>
      </c>
      <c r="M52">
        <v>14.865371</v>
      </c>
      <c r="N52">
        <v>14.990281</v>
      </c>
      <c r="O52">
        <v>15.104233000000001</v>
      </c>
      <c r="P52">
        <v>15.206942</v>
      </c>
      <c r="Q52">
        <v>15.298712</v>
      </c>
      <c r="R52">
        <v>15.379595</v>
      </c>
      <c r="S52">
        <v>15.449061</v>
      </c>
      <c r="T52">
        <v>15.506894000000001</v>
      </c>
      <c r="U52">
        <v>15.552299</v>
      </c>
      <c r="V52">
        <v>15.583550000000001</v>
      </c>
      <c r="W52">
        <v>15.599043999999999</v>
      </c>
      <c r="X52">
        <v>15.613103000000001</v>
      </c>
      <c r="Y52">
        <v>15.625437</v>
      </c>
      <c r="Z52">
        <v>15.635885</v>
      </c>
      <c r="AA52">
        <v>15.644399</v>
      </c>
      <c r="AB52">
        <v>15.65105</v>
      </c>
      <c r="AC52">
        <v>15.655994</v>
      </c>
      <c r="AD52">
        <v>15.659428</v>
      </c>
      <c r="AE52">
        <v>15.661617</v>
      </c>
      <c r="AF52">
        <v>15.662818</v>
      </c>
      <c r="AG52">
        <v>15.663285999999999</v>
      </c>
      <c r="AH52">
        <v>15.663247</v>
      </c>
      <c r="AI52">
        <v>15.662853</v>
      </c>
      <c r="AJ52">
        <v>15.662250999999999</v>
      </c>
      <c r="AK52" s="21">
        <v>4.0000000000000001E-3</v>
      </c>
    </row>
    <row r="53" spans="1:37" x14ac:dyDescent="0.25">
      <c r="A53" t="s">
        <v>241</v>
      </c>
      <c r="B53" t="s">
        <v>256</v>
      </c>
      <c r="C53" t="s">
        <v>526</v>
      </c>
      <c r="D53" t="s">
        <v>243</v>
      </c>
      <c r="F53">
        <v>0.60571200000000003</v>
      </c>
      <c r="G53">
        <v>0.61105600000000004</v>
      </c>
      <c r="H53">
        <v>0.617004</v>
      </c>
      <c r="I53">
        <v>0.62358599999999997</v>
      </c>
      <c r="J53">
        <v>0.62997199999999998</v>
      </c>
      <c r="K53">
        <v>0.636158</v>
      </c>
      <c r="L53">
        <v>0.642119</v>
      </c>
      <c r="M53">
        <v>0.647926</v>
      </c>
      <c r="N53">
        <v>0.65364299999999997</v>
      </c>
      <c r="O53">
        <v>0.65943399999999996</v>
      </c>
      <c r="P53">
        <v>0.665412</v>
      </c>
      <c r="Q53">
        <v>0.67168000000000005</v>
      </c>
      <c r="R53">
        <v>0.67818000000000001</v>
      </c>
      <c r="S53">
        <v>0.68459800000000004</v>
      </c>
      <c r="T53">
        <v>0.69042300000000001</v>
      </c>
      <c r="U53">
        <v>0.69506000000000001</v>
      </c>
      <c r="V53">
        <v>0.69805499999999998</v>
      </c>
      <c r="W53">
        <v>0.69928699999999999</v>
      </c>
      <c r="X53">
        <v>0.69981199999999999</v>
      </c>
      <c r="Y53">
        <v>0.69996800000000003</v>
      </c>
      <c r="Z53">
        <v>0.69999699999999998</v>
      </c>
      <c r="AA53">
        <v>0.7</v>
      </c>
      <c r="AB53">
        <v>0.7</v>
      </c>
      <c r="AC53">
        <v>0.7</v>
      </c>
      <c r="AD53">
        <v>0.7</v>
      </c>
      <c r="AE53">
        <v>0.7</v>
      </c>
      <c r="AF53">
        <v>0.7</v>
      </c>
      <c r="AG53">
        <v>0.7</v>
      </c>
      <c r="AH53">
        <v>0.7</v>
      </c>
      <c r="AI53">
        <v>0.7</v>
      </c>
      <c r="AJ53">
        <v>0.7</v>
      </c>
      <c r="AK53" s="21">
        <v>5.0000000000000001E-3</v>
      </c>
    </row>
    <row r="54" spans="1:37" x14ac:dyDescent="0.25">
      <c r="A54" t="s">
        <v>257</v>
      </c>
      <c r="B54" t="s">
        <v>258</v>
      </c>
      <c r="C54" t="s">
        <v>527</v>
      </c>
      <c r="D54" t="s">
        <v>259</v>
      </c>
      <c r="F54">
        <v>15.371568</v>
      </c>
      <c r="G54">
        <v>15.734037000000001</v>
      </c>
      <c r="H54">
        <v>15.935176</v>
      </c>
      <c r="I54">
        <v>16.106570999999999</v>
      </c>
      <c r="J54">
        <v>16.263645</v>
      </c>
      <c r="K54">
        <v>16.384063999999999</v>
      </c>
      <c r="L54">
        <v>16.490524000000001</v>
      </c>
      <c r="M54">
        <v>16.582977</v>
      </c>
      <c r="N54">
        <v>16.663639</v>
      </c>
      <c r="O54">
        <v>16.734408999999999</v>
      </c>
      <c r="P54">
        <v>16.796885</v>
      </c>
      <c r="Q54">
        <v>16.852786999999999</v>
      </c>
      <c r="R54">
        <v>16.903400000000001</v>
      </c>
      <c r="S54">
        <v>16.949652</v>
      </c>
      <c r="T54">
        <v>16.992463999999998</v>
      </c>
      <c r="U54">
        <v>17.032129000000001</v>
      </c>
      <c r="V54">
        <v>17.068327</v>
      </c>
      <c r="W54">
        <v>17.101296999999999</v>
      </c>
      <c r="X54">
        <v>17.130928000000001</v>
      </c>
      <c r="Y54">
        <v>17.157758999999999</v>
      </c>
      <c r="Z54">
        <v>17.181077999999999</v>
      </c>
      <c r="AA54">
        <v>17.201529000000001</v>
      </c>
      <c r="AB54">
        <v>17.218733</v>
      </c>
      <c r="AC54">
        <v>17.232081999999998</v>
      </c>
      <c r="AD54">
        <v>17.242004000000001</v>
      </c>
      <c r="AE54">
        <v>17.248192</v>
      </c>
      <c r="AF54">
        <v>17.250374000000001</v>
      </c>
      <c r="AG54">
        <v>17.252562000000001</v>
      </c>
      <c r="AH54">
        <v>17.254446000000002</v>
      </c>
      <c r="AI54">
        <v>17.255704999999999</v>
      </c>
      <c r="AJ54">
        <v>17.256343999999999</v>
      </c>
      <c r="AK54" s="21">
        <v>4.0000000000000001E-3</v>
      </c>
    </row>
    <row r="55" spans="1:37" x14ac:dyDescent="0.25">
      <c r="A55" t="s">
        <v>260</v>
      </c>
      <c r="B55" t="s">
        <v>261</v>
      </c>
      <c r="C55" t="s">
        <v>528</v>
      </c>
      <c r="D55" t="s">
        <v>255</v>
      </c>
      <c r="F55">
        <v>13.228505999999999</v>
      </c>
      <c r="G55">
        <v>13.367886</v>
      </c>
      <c r="H55">
        <v>13.5061</v>
      </c>
      <c r="I55">
        <v>13.697566999999999</v>
      </c>
      <c r="J55">
        <v>13.876314000000001</v>
      </c>
      <c r="K55">
        <v>14.041323</v>
      </c>
      <c r="L55">
        <v>14.191576</v>
      </c>
      <c r="M55">
        <v>14.327323</v>
      </c>
      <c r="N55">
        <v>14.448998</v>
      </c>
      <c r="O55">
        <v>14.558712999999999</v>
      </c>
      <c r="P55">
        <v>14.656015</v>
      </c>
      <c r="Q55">
        <v>14.740971</v>
      </c>
      <c r="R55">
        <v>14.814636999999999</v>
      </c>
      <c r="S55">
        <v>14.878531000000001</v>
      </c>
      <c r="T55">
        <v>14.932228</v>
      </c>
      <c r="U55">
        <v>14.976406000000001</v>
      </c>
      <c r="V55">
        <v>15.010351</v>
      </c>
      <c r="W55">
        <v>15.032672</v>
      </c>
      <c r="X55">
        <v>15.054671000000001</v>
      </c>
      <c r="Y55">
        <v>15.075858</v>
      </c>
      <c r="Z55">
        <v>15.095746</v>
      </c>
      <c r="AA55">
        <v>15.113917000000001</v>
      </c>
      <c r="AB55">
        <v>15.130077999999999</v>
      </c>
      <c r="AC55">
        <v>15.144073000000001</v>
      </c>
      <c r="AD55">
        <v>15.155849</v>
      </c>
      <c r="AE55">
        <v>15.165525000000001</v>
      </c>
      <c r="AF55">
        <v>15.173273999999999</v>
      </c>
      <c r="AG55">
        <v>15.179349999999999</v>
      </c>
      <c r="AH55">
        <v>15.184054</v>
      </c>
      <c r="AI55">
        <v>15.187647</v>
      </c>
      <c r="AJ55">
        <v>15.190414000000001</v>
      </c>
      <c r="AK55" s="21">
        <v>5.0000000000000001E-3</v>
      </c>
    </row>
    <row r="56" spans="1:37" x14ac:dyDescent="0.25">
      <c r="A56" t="s">
        <v>262</v>
      </c>
      <c r="B56" t="s">
        <v>263</v>
      </c>
      <c r="C56" t="s">
        <v>529</v>
      </c>
      <c r="D56" t="s">
        <v>259</v>
      </c>
      <c r="F56">
        <v>11.152912000000001</v>
      </c>
      <c r="G56">
        <v>11.219048000000001</v>
      </c>
      <c r="H56">
        <v>11.291065</v>
      </c>
      <c r="I56">
        <v>11.36786</v>
      </c>
      <c r="J56">
        <v>11.450334</v>
      </c>
      <c r="K56">
        <v>11.525957</v>
      </c>
      <c r="L56">
        <v>11.591891</v>
      </c>
      <c r="M56">
        <v>11.647797000000001</v>
      </c>
      <c r="N56">
        <v>11.694967999999999</v>
      </c>
      <c r="O56">
        <v>11.732699</v>
      </c>
      <c r="P56">
        <v>11.783393</v>
      </c>
      <c r="Q56">
        <v>11.819623999999999</v>
      </c>
      <c r="R56">
        <v>11.84202</v>
      </c>
      <c r="S56">
        <v>11.865672999999999</v>
      </c>
      <c r="T56">
        <v>11.890105</v>
      </c>
      <c r="U56">
        <v>11.914655</v>
      </c>
      <c r="V56">
        <v>11.938442</v>
      </c>
      <c r="W56">
        <v>11.960457999999999</v>
      </c>
      <c r="X56">
        <v>11.979723</v>
      </c>
      <c r="Y56">
        <v>11.995473</v>
      </c>
      <c r="Z56">
        <v>12.021017000000001</v>
      </c>
      <c r="AA56">
        <v>12.042463</v>
      </c>
      <c r="AB56">
        <v>12.060703999999999</v>
      </c>
      <c r="AC56">
        <v>12.076612000000001</v>
      </c>
      <c r="AD56">
        <v>12.091027</v>
      </c>
      <c r="AE56">
        <v>12.104455</v>
      </c>
      <c r="AF56">
        <v>12.117017000000001</v>
      </c>
      <c r="AG56">
        <v>12.128482999999999</v>
      </c>
      <c r="AH56">
        <v>12.138476000000001</v>
      </c>
      <c r="AI56">
        <v>12.146648000000001</v>
      </c>
      <c r="AJ56">
        <v>12.152834</v>
      </c>
      <c r="AK56" s="21">
        <v>3.0000000000000001E-3</v>
      </c>
    </row>
    <row r="57" spans="1:37" x14ac:dyDescent="0.25">
      <c r="A57" t="s">
        <v>264</v>
      </c>
      <c r="C57" t="s">
        <v>530</v>
      </c>
    </row>
    <row r="58" spans="1:37" x14ac:dyDescent="0.25">
      <c r="A58" t="s">
        <v>265</v>
      </c>
      <c r="B58" t="s">
        <v>266</v>
      </c>
      <c r="C58" t="s">
        <v>531</v>
      </c>
      <c r="D58" t="s">
        <v>267</v>
      </c>
      <c r="F58">
        <v>0.90693800000000002</v>
      </c>
      <c r="G58">
        <v>0.91220900000000005</v>
      </c>
      <c r="H58">
        <v>0.91753700000000005</v>
      </c>
      <c r="I58">
        <v>0.92282600000000004</v>
      </c>
      <c r="J58">
        <v>0.92810700000000002</v>
      </c>
      <c r="K58">
        <v>0.93338699999999997</v>
      </c>
      <c r="L58">
        <v>0.93862500000000004</v>
      </c>
      <c r="M58">
        <v>0.94336799999999998</v>
      </c>
      <c r="N58">
        <v>0.94764000000000004</v>
      </c>
      <c r="O58">
        <v>0.95144099999999998</v>
      </c>
      <c r="P58">
        <v>0.95479700000000001</v>
      </c>
      <c r="Q58">
        <v>0.95771200000000001</v>
      </c>
      <c r="R58">
        <v>0.96018999999999999</v>
      </c>
      <c r="S58">
        <v>0.96224699999999996</v>
      </c>
      <c r="T58">
        <v>0.96388099999999999</v>
      </c>
      <c r="U58">
        <v>0.96509299999999998</v>
      </c>
      <c r="V58">
        <v>0.96590100000000001</v>
      </c>
      <c r="W58">
        <v>0.96629500000000002</v>
      </c>
      <c r="X58">
        <v>0.96628999999999998</v>
      </c>
      <c r="Y58">
        <v>0.96628700000000001</v>
      </c>
      <c r="Z58">
        <v>0.96628400000000003</v>
      </c>
      <c r="AA58">
        <v>0.96628199999999997</v>
      </c>
      <c r="AB58">
        <v>0.96628000000000003</v>
      </c>
      <c r="AC58">
        <v>0.966279</v>
      </c>
      <c r="AD58">
        <v>0.96627700000000005</v>
      </c>
      <c r="AE58">
        <v>0.96627600000000002</v>
      </c>
      <c r="AF58">
        <v>0.96627399999999997</v>
      </c>
      <c r="AG58">
        <v>0.96627300000000005</v>
      </c>
      <c r="AH58">
        <v>0.96627200000000002</v>
      </c>
      <c r="AI58">
        <v>0.96626999999999996</v>
      </c>
      <c r="AJ58">
        <v>0.96626900000000004</v>
      </c>
      <c r="AK58" s="21">
        <v>2E-3</v>
      </c>
    </row>
    <row r="59" spans="1:37" x14ac:dyDescent="0.25">
      <c r="A59" t="s">
        <v>268</v>
      </c>
      <c r="B59" t="s">
        <v>269</v>
      </c>
      <c r="C59" t="s">
        <v>532</v>
      </c>
      <c r="D59" t="s">
        <v>267</v>
      </c>
      <c r="F59">
        <v>0.60857099999999997</v>
      </c>
      <c r="G59">
        <v>0.61372199999999999</v>
      </c>
      <c r="H59">
        <v>0.61825399999999997</v>
      </c>
      <c r="I59">
        <v>0.62217299999999998</v>
      </c>
      <c r="J59">
        <v>0.62547299999999995</v>
      </c>
      <c r="K59">
        <v>0.62819000000000003</v>
      </c>
      <c r="L59">
        <v>0.630332</v>
      </c>
      <c r="M59">
        <v>0.63192800000000005</v>
      </c>
      <c r="N59">
        <v>0.63294099999999998</v>
      </c>
      <c r="O59">
        <v>0.633409</v>
      </c>
      <c r="P59">
        <v>0.633409</v>
      </c>
      <c r="Q59">
        <v>0.63341599999999998</v>
      </c>
      <c r="R59">
        <v>0.633432</v>
      </c>
      <c r="S59">
        <v>0.63345399999999996</v>
      </c>
      <c r="T59">
        <v>0.63348099999999996</v>
      </c>
      <c r="U59">
        <v>0.63351000000000002</v>
      </c>
      <c r="V59">
        <v>0.63354100000000002</v>
      </c>
      <c r="W59">
        <v>0.63357300000000005</v>
      </c>
      <c r="X59">
        <v>0.63360499999999997</v>
      </c>
      <c r="Y59">
        <v>0.63363700000000001</v>
      </c>
      <c r="Z59">
        <v>0.63366699999999998</v>
      </c>
      <c r="AA59">
        <v>0.63369600000000004</v>
      </c>
      <c r="AB59">
        <v>0.63372499999999998</v>
      </c>
      <c r="AC59">
        <v>0.63375099999999995</v>
      </c>
      <c r="AD59">
        <v>0.63377600000000001</v>
      </c>
      <c r="AE59">
        <v>0.633799</v>
      </c>
      <c r="AF59">
        <v>0.63382000000000005</v>
      </c>
      <c r="AG59">
        <v>0.63383800000000001</v>
      </c>
      <c r="AH59">
        <v>0.633853</v>
      </c>
      <c r="AI59">
        <v>0.63386600000000004</v>
      </c>
      <c r="AJ59">
        <v>0.63387899999999997</v>
      </c>
      <c r="AK59" s="21">
        <v>1E-3</v>
      </c>
    </row>
    <row r="60" spans="1:37" x14ac:dyDescent="0.25">
      <c r="A60" t="s">
        <v>270</v>
      </c>
      <c r="B60" t="s">
        <v>271</v>
      </c>
      <c r="C60" t="s">
        <v>533</v>
      </c>
      <c r="D60" t="s">
        <v>267</v>
      </c>
      <c r="F60">
        <v>0.582561</v>
      </c>
      <c r="G60">
        <v>0.59795200000000004</v>
      </c>
      <c r="H60">
        <v>0.61216999999999999</v>
      </c>
      <c r="I60">
        <v>0.62500500000000003</v>
      </c>
      <c r="J60">
        <v>0.63619000000000003</v>
      </c>
      <c r="K60">
        <v>0.64562200000000003</v>
      </c>
      <c r="L60">
        <v>0.65336300000000003</v>
      </c>
      <c r="M60">
        <v>0.65928799999999999</v>
      </c>
      <c r="N60">
        <v>0.66332800000000003</v>
      </c>
      <c r="O60">
        <v>0.66538600000000003</v>
      </c>
      <c r="P60">
        <v>0.66541600000000001</v>
      </c>
      <c r="Q60">
        <v>0.66544899999999996</v>
      </c>
      <c r="R60">
        <v>0.66548700000000005</v>
      </c>
      <c r="S60">
        <v>0.66552699999999998</v>
      </c>
      <c r="T60">
        <v>0.66556899999999997</v>
      </c>
      <c r="U60">
        <v>0.66561000000000003</v>
      </c>
      <c r="V60">
        <v>0.66564800000000002</v>
      </c>
      <c r="W60">
        <v>0.665686</v>
      </c>
      <c r="X60">
        <v>0.66572399999999998</v>
      </c>
      <c r="Y60">
        <v>0.66575700000000004</v>
      </c>
      <c r="Z60">
        <v>0.66579200000000005</v>
      </c>
      <c r="AA60">
        <v>0.66582399999999997</v>
      </c>
      <c r="AB60">
        <v>0.66585399999999995</v>
      </c>
      <c r="AC60">
        <v>0.66588199999999997</v>
      </c>
      <c r="AD60">
        <v>0.66590899999999997</v>
      </c>
      <c r="AE60">
        <v>0.66593599999999997</v>
      </c>
      <c r="AF60">
        <v>0.66596100000000003</v>
      </c>
      <c r="AG60">
        <v>0.66598500000000005</v>
      </c>
      <c r="AH60">
        <v>0.66600700000000002</v>
      </c>
      <c r="AI60">
        <v>0.66603000000000001</v>
      </c>
      <c r="AJ60">
        <v>0.66605300000000001</v>
      </c>
      <c r="AK60" s="21">
        <v>4.0000000000000001E-3</v>
      </c>
    </row>
    <row r="61" spans="1:37" x14ac:dyDescent="0.25">
      <c r="A61" t="s">
        <v>272</v>
      </c>
      <c r="B61" t="s">
        <v>273</v>
      </c>
      <c r="C61" t="s">
        <v>534</v>
      </c>
      <c r="D61" t="s">
        <v>267</v>
      </c>
      <c r="F61">
        <v>0.59947300000000003</v>
      </c>
      <c r="G61">
        <v>0.60308600000000001</v>
      </c>
      <c r="H61">
        <v>0.60643100000000005</v>
      </c>
      <c r="I61">
        <v>0.609429</v>
      </c>
      <c r="J61">
        <v>0.61201399999999995</v>
      </c>
      <c r="K61">
        <v>0.61418600000000001</v>
      </c>
      <c r="L61">
        <v>0.61594499999999996</v>
      </c>
      <c r="M61">
        <v>0.61727799999999999</v>
      </c>
      <c r="N61">
        <v>0.61816499999999996</v>
      </c>
      <c r="O61">
        <v>0.61859900000000001</v>
      </c>
      <c r="P61">
        <v>0.61858500000000005</v>
      </c>
      <c r="Q61">
        <v>0.61857899999999999</v>
      </c>
      <c r="R61">
        <v>0.61858199999999997</v>
      </c>
      <c r="S61">
        <v>0.61859699999999995</v>
      </c>
      <c r="T61">
        <v>0.61862399999999995</v>
      </c>
      <c r="U61">
        <v>0.61865999999999999</v>
      </c>
      <c r="V61">
        <v>0.61870700000000001</v>
      </c>
      <c r="W61">
        <v>0.61876900000000001</v>
      </c>
      <c r="X61">
        <v>0.61884499999999998</v>
      </c>
      <c r="Y61">
        <v>0.61892999999999998</v>
      </c>
      <c r="Z61">
        <v>0.61902299999999999</v>
      </c>
      <c r="AA61">
        <v>0.61912299999999998</v>
      </c>
      <c r="AB61">
        <v>0.619228</v>
      </c>
      <c r="AC61">
        <v>0.61933199999999999</v>
      </c>
      <c r="AD61">
        <v>0.61943899999999996</v>
      </c>
      <c r="AE61">
        <v>0.61954600000000004</v>
      </c>
      <c r="AF61">
        <v>0.61965400000000004</v>
      </c>
      <c r="AG61">
        <v>0.61976500000000001</v>
      </c>
      <c r="AH61">
        <v>0.61987700000000001</v>
      </c>
      <c r="AI61">
        <v>0.61999199999999999</v>
      </c>
      <c r="AJ61">
        <v>0.62011000000000005</v>
      </c>
      <c r="AK61" s="21">
        <v>1E-3</v>
      </c>
    </row>
    <row r="62" spans="1:37" x14ac:dyDescent="0.25">
      <c r="A62" t="s">
        <v>274</v>
      </c>
      <c r="C62" t="s">
        <v>535</v>
      </c>
    </row>
    <row r="63" spans="1:37" x14ac:dyDescent="0.25">
      <c r="A63" t="s">
        <v>234</v>
      </c>
      <c r="B63" t="s">
        <v>275</v>
      </c>
      <c r="C63" t="s">
        <v>536</v>
      </c>
      <c r="D63" t="s">
        <v>276</v>
      </c>
      <c r="F63">
        <v>621.62353499999995</v>
      </c>
      <c r="G63">
        <v>612.01745600000004</v>
      </c>
      <c r="H63">
        <v>602.28350799999998</v>
      </c>
      <c r="I63">
        <v>592.46655299999998</v>
      </c>
      <c r="J63">
        <v>583.16314699999998</v>
      </c>
      <c r="K63">
        <v>574.37078899999995</v>
      </c>
      <c r="L63">
        <v>566.11254899999994</v>
      </c>
      <c r="M63">
        <v>558.39550799999995</v>
      </c>
      <c r="N63">
        <v>551.19079599999998</v>
      </c>
      <c r="O63">
        <v>544.47058100000004</v>
      </c>
      <c r="P63">
        <v>538.25567599999999</v>
      </c>
      <c r="Q63">
        <v>532.62060499999995</v>
      </c>
      <c r="R63">
        <v>527.52893100000006</v>
      </c>
      <c r="S63">
        <v>522.97796600000004</v>
      </c>
      <c r="T63">
        <v>518.96453899999995</v>
      </c>
      <c r="U63">
        <v>515.45684800000004</v>
      </c>
      <c r="V63">
        <v>512.45495600000004</v>
      </c>
      <c r="W63">
        <v>509.931488</v>
      </c>
      <c r="X63">
        <v>507.91201799999999</v>
      </c>
      <c r="Y63">
        <v>506.37027</v>
      </c>
      <c r="Z63">
        <v>505.33245799999997</v>
      </c>
      <c r="AA63">
        <v>504.82308999999998</v>
      </c>
      <c r="AB63">
        <v>504.83019999999999</v>
      </c>
      <c r="AC63">
        <v>504.83660900000001</v>
      </c>
      <c r="AD63">
        <v>504.84295700000001</v>
      </c>
      <c r="AE63">
        <v>504.84893799999998</v>
      </c>
      <c r="AF63">
        <v>504.85556000000003</v>
      </c>
      <c r="AG63">
        <v>504.86337300000002</v>
      </c>
      <c r="AH63">
        <v>504.87289399999997</v>
      </c>
      <c r="AI63">
        <v>504.88479599999999</v>
      </c>
      <c r="AJ63">
        <v>504.89883400000002</v>
      </c>
      <c r="AK63" s="21">
        <v>-7.0000000000000001E-3</v>
      </c>
    </row>
    <row r="64" spans="1:37" x14ac:dyDescent="0.25">
      <c r="A64" t="s">
        <v>236</v>
      </c>
      <c r="B64" t="s">
        <v>277</v>
      </c>
      <c r="C64" t="s">
        <v>537</v>
      </c>
      <c r="D64" t="s">
        <v>276</v>
      </c>
      <c r="F64">
        <v>458.33587599999998</v>
      </c>
      <c r="G64">
        <v>453.551605</v>
      </c>
      <c r="H64">
        <v>448.81262199999998</v>
      </c>
      <c r="I64">
        <v>444.02313199999998</v>
      </c>
      <c r="J64">
        <v>439.13891599999999</v>
      </c>
      <c r="K64">
        <v>434.15997299999998</v>
      </c>
      <c r="L64">
        <v>429.10784899999999</v>
      </c>
      <c r="M64">
        <v>424.04934700000001</v>
      </c>
      <c r="N64">
        <v>419.25418100000002</v>
      </c>
      <c r="O64">
        <v>414.70547499999998</v>
      </c>
      <c r="P64">
        <v>410.41049199999998</v>
      </c>
      <c r="Q64">
        <v>406.348907</v>
      </c>
      <c r="R64">
        <v>402.49783300000001</v>
      </c>
      <c r="S64">
        <v>398.87881499999997</v>
      </c>
      <c r="T64">
        <v>395.503693</v>
      </c>
      <c r="U64">
        <v>392.35119600000002</v>
      </c>
      <c r="V64">
        <v>389.462311</v>
      </c>
      <c r="W64">
        <v>386.81314099999997</v>
      </c>
      <c r="X64">
        <v>384.4151</v>
      </c>
      <c r="Y64">
        <v>382.253174</v>
      </c>
      <c r="Z64">
        <v>380.31237800000002</v>
      </c>
      <c r="AA64">
        <v>378.63961799999998</v>
      </c>
      <c r="AB64">
        <v>377.21209700000003</v>
      </c>
      <c r="AC64">
        <v>376.06655899999998</v>
      </c>
      <c r="AD64">
        <v>375.22180200000003</v>
      </c>
      <c r="AE64">
        <v>374.67923000000002</v>
      </c>
      <c r="AF64">
        <v>374.43267800000001</v>
      </c>
      <c r="AG64">
        <v>374.43493699999999</v>
      </c>
      <c r="AH64">
        <v>374.43722500000001</v>
      </c>
      <c r="AI64">
        <v>374.43997200000001</v>
      </c>
      <c r="AJ64">
        <v>374.44287100000003</v>
      </c>
      <c r="AK64" s="21">
        <v>-7.0000000000000001E-3</v>
      </c>
    </row>
    <row r="65" spans="1:37" x14ac:dyDescent="0.25">
      <c r="A65" t="s">
        <v>278</v>
      </c>
      <c r="C65" t="s">
        <v>538</v>
      </c>
    </row>
    <row r="66" spans="1:37" x14ac:dyDescent="0.25">
      <c r="A66" t="s">
        <v>279</v>
      </c>
      <c r="C66" t="s">
        <v>539</v>
      </c>
    </row>
    <row r="67" spans="1:37" x14ac:dyDescent="0.25">
      <c r="A67" t="s">
        <v>280</v>
      </c>
      <c r="B67" t="s">
        <v>281</v>
      </c>
      <c r="C67" t="s">
        <v>540</v>
      </c>
      <c r="D67" t="s">
        <v>282</v>
      </c>
      <c r="F67">
        <v>0.96857099999999996</v>
      </c>
      <c r="G67">
        <v>0.96219500000000002</v>
      </c>
      <c r="H67">
        <v>0.95558200000000004</v>
      </c>
      <c r="I67">
        <v>0.94915099999999997</v>
      </c>
      <c r="J67">
        <v>0.94313400000000003</v>
      </c>
      <c r="K67">
        <v>0.93678799999999995</v>
      </c>
      <c r="L67">
        <v>0.93005000000000004</v>
      </c>
      <c r="M67">
        <v>0.92307899999999998</v>
      </c>
      <c r="N67">
        <v>0.916107</v>
      </c>
      <c r="O67">
        <v>0.90907000000000004</v>
      </c>
      <c r="P67">
        <v>0.90168400000000004</v>
      </c>
      <c r="Q67">
        <v>0.89444000000000001</v>
      </c>
      <c r="R67">
        <v>0.88738399999999995</v>
      </c>
      <c r="S67">
        <v>0.88047600000000004</v>
      </c>
      <c r="T67">
        <v>0.87365800000000005</v>
      </c>
      <c r="U67">
        <v>0.86696200000000001</v>
      </c>
      <c r="V67">
        <v>0.86032600000000004</v>
      </c>
      <c r="W67">
        <v>0.85367599999999999</v>
      </c>
      <c r="X67">
        <v>0.84702999999999995</v>
      </c>
      <c r="Y67">
        <v>0.84042499999999998</v>
      </c>
      <c r="Z67">
        <v>0.83381400000000006</v>
      </c>
      <c r="AA67">
        <v>0.82716299999999998</v>
      </c>
      <c r="AB67">
        <v>0.82049000000000005</v>
      </c>
      <c r="AC67">
        <v>0.81384100000000004</v>
      </c>
      <c r="AD67">
        <v>0.80719099999999999</v>
      </c>
      <c r="AE67">
        <v>0.80052999999999996</v>
      </c>
      <c r="AF67">
        <v>0.79390700000000003</v>
      </c>
      <c r="AG67">
        <v>0.78730800000000001</v>
      </c>
      <c r="AH67">
        <v>0.780779</v>
      </c>
      <c r="AI67">
        <v>0.77427199999999996</v>
      </c>
      <c r="AJ67">
        <v>0.76773899999999995</v>
      </c>
      <c r="AK67" s="21">
        <v>-8.0000000000000002E-3</v>
      </c>
    </row>
    <row r="68" spans="1:37" x14ac:dyDescent="0.25">
      <c r="A68" t="s">
        <v>283</v>
      </c>
      <c r="B68" t="s">
        <v>284</v>
      </c>
      <c r="C68" t="s">
        <v>541</v>
      </c>
      <c r="D68" t="s">
        <v>282</v>
      </c>
      <c r="F68">
        <v>0.87612599999999996</v>
      </c>
      <c r="G68">
        <v>0.86073100000000002</v>
      </c>
      <c r="H68">
        <v>0.86105100000000001</v>
      </c>
      <c r="I68">
        <v>0.83911199999999997</v>
      </c>
      <c r="J68">
        <v>0.84097500000000003</v>
      </c>
      <c r="K68">
        <v>0.849549</v>
      </c>
      <c r="L68">
        <v>0.84729600000000005</v>
      </c>
      <c r="M68">
        <v>0.84404299999999999</v>
      </c>
      <c r="N68">
        <v>0.84234600000000004</v>
      </c>
      <c r="O68">
        <v>0.84084199999999998</v>
      </c>
      <c r="P68">
        <v>0.83946299999999996</v>
      </c>
      <c r="Q68">
        <v>0.83784199999999998</v>
      </c>
      <c r="R68">
        <v>0.83628999999999998</v>
      </c>
      <c r="S68">
        <v>0.83408899999999997</v>
      </c>
      <c r="T68">
        <v>0.83298700000000003</v>
      </c>
      <c r="U68">
        <v>0.83254600000000001</v>
      </c>
      <c r="V68">
        <v>0.83162700000000001</v>
      </c>
      <c r="W68">
        <v>0.83116999999999996</v>
      </c>
      <c r="X68">
        <v>0.83111599999999997</v>
      </c>
      <c r="Y68">
        <v>0.83187599999999995</v>
      </c>
      <c r="Z68">
        <v>0.83061300000000005</v>
      </c>
      <c r="AA68">
        <v>0.82931200000000005</v>
      </c>
      <c r="AB68">
        <v>0.82853200000000005</v>
      </c>
      <c r="AC68">
        <v>0.82697600000000004</v>
      </c>
      <c r="AD68">
        <v>0.82378300000000004</v>
      </c>
      <c r="AE68">
        <v>0.82216699999999998</v>
      </c>
      <c r="AF68">
        <v>0.81980799999999998</v>
      </c>
      <c r="AG68">
        <v>0.81872100000000003</v>
      </c>
      <c r="AH68">
        <v>0.81884000000000001</v>
      </c>
      <c r="AI68">
        <v>0.81881199999999998</v>
      </c>
      <c r="AJ68">
        <v>0.81903499999999996</v>
      </c>
      <c r="AK68" s="21">
        <v>-2E-3</v>
      </c>
    </row>
    <row r="69" spans="1:37" x14ac:dyDescent="0.25">
      <c r="A69" t="s">
        <v>285</v>
      </c>
      <c r="B69" t="s">
        <v>286</v>
      </c>
      <c r="C69" t="s">
        <v>542</v>
      </c>
      <c r="D69" t="s">
        <v>282</v>
      </c>
      <c r="F69">
        <v>0.96265100000000003</v>
      </c>
      <c r="G69">
        <v>0.95552099999999995</v>
      </c>
      <c r="H69">
        <v>0.94833000000000001</v>
      </c>
      <c r="I69">
        <v>0.941222</v>
      </c>
      <c r="J69">
        <v>0.93464100000000006</v>
      </c>
      <c r="K69">
        <v>0.92796800000000002</v>
      </c>
      <c r="L69">
        <v>0.92107399999999995</v>
      </c>
      <c r="M69">
        <v>0.91412700000000002</v>
      </c>
      <c r="N69">
        <v>0.90733699999999995</v>
      </c>
      <c r="O69">
        <v>0.90063099999999996</v>
      </c>
      <c r="P69">
        <v>0.89376500000000003</v>
      </c>
      <c r="Q69">
        <v>0.88714999999999999</v>
      </c>
      <c r="R69">
        <v>0.88080499999999995</v>
      </c>
      <c r="S69">
        <v>0.87468299999999999</v>
      </c>
      <c r="T69">
        <v>0.86874200000000001</v>
      </c>
      <c r="U69">
        <v>0.86299499999999996</v>
      </c>
      <c r="V69">
        <v>0.85738700000000001</v>
      </c>
      <c r="W69">
        <v>0.85185900000000003</v>
      </c>
      <c r="X69">
        <v>0.84642399999999995</v>
      </c>
      <c r="Y69">
        <v>0.84111599999999997</v>
      </c>
      <c r="Z69">
        <v>0.83587699999999998</v>
      </c>
      <c r="AA69">
        <v>0.830681</v>
      </c>
      <c r="AB69">
        <v>0.82554700000000003</v>
      </c>
      <c r="AC69">
        <v>0.82049899999999998</v>
      </c>
      <c r="AD69">
        <v>0.81550599999999995</v>
      </c>
      <c r="AE69">
        <v>0.81057000000000001</v>
      </c>
      <c r="AF69">
        <v>0.80572200000000005</v>
      </c>
      <c r="AG69">
        <v>0.80095799999999995</v>
      </c>
      <c r="AH69">
        <v>0.79632000000000003</v>
      </c>
      <c r="AI69">
        <v>0.79176999999999997</v>
      </c>
      <c r="AJ69">
        <v>0.78727400000000003</v>
      </c>
      <c r="AK69" s="21">
        <v>-7.0000000000000001E-3</v>
      </c>
    </row>
    <row r="70" spans="1:37" x14ac:dyDescent="0.25">
      <c r="A70" t="s">
        <v>252</v>
      </c>
      <c r="C70" t="s">
        <v>543</v>
      </c>
    </row>
    <row r="71" spans="1:37" x14ac:dyDescent="0.25">
      <c r="A71" t="s">
        <v>280</v>
      </c>
      <c r="B71" t="s">
        <v>287</v>
      </c>
      <c r="C71" t="s">
        <v>544</v>
      </c>
      <c r="D71" t="s">
        <v>282</v>
      </c>
      <c r="F71">
        <v>0.98902999999999996</v>
      </c>
      <c r="G71">
        <v>0.98679700000000004</v>
      </c>
      <c r="H71">
        <v>0.98445099999999996</v>
      </c>
      <c r="I71">
        <v>0.98214999999999997</v>
      </c>
      <c r="J71">
        <v>0.97998700000000005</v>
      </c>
      <c r="K71">
        <v>0.97770999999999997</v>
      </c>
      <c r="L71">
        <v>0.97528400000000004</v>
      </c>
      <c r="M71">
        <v>0.97276099999999999</v>
      </c>
      <c r="N71">
        <v>0.97024100000000002</v>
      </c>
      <c r="O71">
        <v>0.96769899999999998</v>
      </c>
      <c r="P71">
        <v>0.96503799999999995</v>
      </c>
      <c r="Q71">
        <v>0.96242300000000003</v>
      </c>
      <c r="R71">
        <v>0.95986899999999997</v>
      </c>
      <c r="S71">
        <v>0.95735899999999996</v>
      </c>
      <c r="T71">
        <v>0.95488399999999996</v>
      </c>
      <c r="U71">
        <v>0.95245500000000005</v>
      </c>
      <c r="V71">
        <v>0.95005099999999998</v>
      </c>
      <c r="W71">
        <v>0.94763900000000001</v>
      </c>
      <c r="X71">
        <v>0.94522099999999998</v>
      </c>
      <c r="Y71">
        <v>0.94282100000000002</v>
      </c>
      <c r="Z71">
        <v>0.94040599999999996</v>
      </c>
      <c r="AA71">
        <v>0.93796500000000005</v>
      </c>
      <c r="AB71">
        <v>0.93551499999999999</v>
      </c>
      <c r="AC71">
        <v>0.93306699999999998</v>
      </c>
      <c r="AD71">
        <v>0.93061499999999997</v>
      </c>
      <c r="AE71">
        <v>0.92815099999999995</v>
      </c>
      <c r="AF71">
        <v>0.925701</v>
      </c>
      <c r="AG71">
        <v>0.923265</v>
      </c>
      <c r="AH71">
        <v>0.92085499999999998</v>
      </c>
      <c r="AI71">
        <v>0.91844499999999996</v>
      </c>
      <c r="AJ71">
        <v>0.91602300000000003</v>
      </c>
      <c r="AK71" s="21">
        <v>-3.0000000000000001E-3</v>
      </c>
    </row>
    <row r="72" spans="1:37" x14ac:dyDescent="0.25">
      <c r="A72" t="s">
        <v>283</v>
      </c>
      <c r="B72" t="s">
        <v>288</v>
      </c>
      <c r="C72" t="s">
        <v>545</v>
      </c>
      <c r="D72" t="s">
        <v>282</v>
      </c>
      <c r="F72">
        <v>0.99050899999999997</v>
      </c>
      <c r="G72">
        <v>0.98355499999999996</v>
      </c>
      <c r="H72">
        <v>0.98345700000000003</v>
      </c>
      <c r="I72">
        <v>0.97756799999999999</v>
      </c>
      <c r="J72">
        <v>0.97943800000000003</v>
      </c>
      <c r="K72">
        <v>0.984205</v>
      </c>
      <c r="L72">
        <v>0.98368800000000001</v>
      </c>
      <c r="M72">
        <v>0.98151299999999997</v>
      </c>
      <c r="N72">
        <v>0.98000699999999996</v>
      </c>
      <c r="O72">
        <v>0.97852899999999998</v>
      </c>
      <c r="P72">
        <v>0.97720799999999997</v>
      </c>
      <c r="Q72">
        <v>0.97599800000000003</v>
      </c>
      <c r="R72">
        <v>0.97518400000000005</v>
      </c>
      <c r="S72">
        <v>0.974275</v>
      </c>
      <c r="T72">
        <v>0.97414000000000001</v>
      </c>
      <c r="U72">
        <v>0.97463100000000003</v>
      </c>
      <c r="V72">
        <v>0.97485900000000003</v>
      </c>
      <c r="W72">
        <v>0.97499199999999997</v>
      </c>
      <c r="X72">
        <v>0.97527299999999995</v>
      </c>
      <c r="Y72">
        <v>0.97632399999999997</v>
      </c>
      <c r="Z72">
        <v>0.97634299999999996</v>
      </c>
      <c r="AA72">
        <v>0.97619999999999996</v>
      </c>
      <c r="AB72">
        <v>0.97628000000000004</v>
      </c>
      <c r="AC72">
        <v>0.97576700000000005</v>
      </c>
      <c r="AD72">
        <v>0.97418400000000005</v>
      </c>
      <c r="AE72">
        <v>0.973526</v>
      </c>
      <c r="AF72">
        <v>0.972333</v>
      </c>
      <c r="AG72">
        <v>0.97171700000000005</v>
      </c>
      <c r="AH72">
        <v>0.97188200000000002</v>
      </c>
      <c r="AI72">
        <v>0.97206000000000004</v>
      </c>
      <c r="AJ72">
        <v>0.97226599999999996</v>
      </c>
      <c r="AK72" s="21">
        <v>-1E-3</v>
      </c>
    </row>
    <row r="73" spans="1:37" x14ac:dyDescent="0.25">
      <c r="A73" t="s">
        <v>285</v>
      </c>
      <c r="B73" t="s">
        <v>289</v>
      </c>
      <c r="C73" t="s">
        <v>546</v>
      </c>
      <c r="D73" t="s">
        <v>282</v>
      </c>
      <c r="F73">
        <v>0.98917699999999997</v>
      </c>
      <c r="G73">
        <v>0.98700399999999999</v>
      </c>
      <c r="H73">
        <v>0.98476399999999997</v>
      </c>
      <c r="I73">
        <v>0.98254900000000001</v>
      </c>
      <c r="J73">
        <v>0.980518</v>
      </c>
      <c r="K73">
        <v>0.97846500000000003</v>
      </c>
      <c r="L73">
        <v>0.97630899999999998</v>
      </c>
      <c r="M73">
        <v>0.97407900000000003</v>
      </c>
      <c r="N73">
        <v>0.97187199999999996</v>
      </c>
      <c r="O73">
        <v>0.96966200000000002</v>
      </c>
      <c r="P73">
        <v>0.96736900000000003</v>
      </c>
      <c r="Q73">
        <v>0.96513400000000005</v>
      </c>
      <c r="R73">
        <v>0.96297299999999997</v>
      </c>
      <c r="S73">
        <v>0.96086800000000006</v>
      </c>
      <c r="T73">
        <v>0.95881300000000003</v>
      </c>
      <c r="U73">
        <v>0.95682500000000004</v>
      </c>
      <c r="V73">
        <v>0.95487999999999995</v>
      </c>
      <c r="W73">
        <v>0.95294900000000005</v>
      </c>
      <c r="X73">
        <v>0.95103499999999996</v>
      </c>
      <c r="Y73">
        <v>0.94916199999999995</v>
      </c>
      <c r="Z73">
        <v>0.94729699999999994</v>
      </c>
      <c r="AA73">
        <v>0.94542899999999996</v>
      </c>
      <c r="AB73">
        <v>0.943573</v>
      </c>
      <c r="AC73">
        <v>0.94173200000000001</v>
      </c>
      <c r="AD73">
        <v>0.93989599999999995</v>
      </c>
      <c r="AE73">
        <v>0.93806400000000001</v>
      </c>
      <c r="AF73">
        <v>0.93625199999999997</v>
      </c>
      <c r="AG73">
        <v>0.93446200000000001</v>
      </c>
      <c r="AH73">
        <v>0.93270799999999998</v>
      </c>
      <c r="AI73">
        <v>0.93097200000000002</v>
      </c>
      <c r="AJ73">
        <v>0.92924099999999998</v>
      </c>
      <c r="AK73" s="21">
        <v>-2E-3</v>
      </c>
    </row>
    <row r="74" spans="1:37" x14ac:dyDescent="0.25">
      <c r="A74" t="s">
        <v>290</v>
      </c>
      <c r="C74" t="s">
        <v>547</v>
      </c>
    </row>
    <row r="75" spans="1:37" x14ac:dyDescent="0.25">
      <c r="A75" t="s">
        <v>291</v>
      </c>
      <c r="C75" t="s">
        <v>548</v>
      </c>
    </row>
    <row r="76" spans="1:37" x14ac:dyDescent="0.25">
      <c r="A76" s="1" t="s">
        <v>177</v>
      </c>
      <c r="C76" t="s">
        <v>549</v>
      </c>
    </row>
    <row r="77" spans="1:37" x14ac:dyDescent="0.25">
      <c r="A77" t="s">
        <v>292</v>
      </c>
      <c r="B77" t="s">
        <v>293</v>
      </c>
      <c r="C77" t="s">
        <v>550</v>
      </c>
      <c r="D77" t="s">
        <v>294</v>
      </c>
      <c r="F77">
        <v>0</v>
      </c>
      <c r="G77">
        <v>0</v>
      </c>
      <c r="H77">
        <v>0</v>
      </c>
      <c r="I77">
        <v>0</v>
      </c>
      <c r="J77">
        <v>0</v>
      </c>
      <c r="K77">
        <v>0</v>
      </c>
      <c r="L77">
        <v>0</v>
      </c>
      <c r="M77">
        <v>0</v>
      </c>
      <c r="N77">
        <v>0</v>
      </c>
      <c r="O77">
        <v>0</v>
      </c>
      <c r="P77">
        <v>0</v>
      </c>
      <c r="Q77">
        <v>0</v>
      </c>
      <c r="R77">
        <v>0</v>
      </c>
      <c r="S77">
        <v>0</v>
      </c>
      <c r="T77">
        <v>1.9999999999999999E-6</v>
      </c>
      <c r="U77">
        <v>5.0000000000000004E-6</v>
      </c>
      <c r="V77">
        <v>1.1E-5</v>
      </c>
      <c r="W77">
        <v>2.0999999999999999E-5</v>
      </c>
      <c r="X77">
        <v>4.1999999999999998E-5</v>
      </c>
      <c r="Y77">
        <v>7.8999999999999996E-5</v>
      </c>
      <c r="Z77">
        <v>1.4799999999999999E-4</v>
      </c>
      <c r="AA77">
        <v>2.7300000000000002E-4</v>
      </c>
      <c r="AB77">
        <v>3.9899999999999999E-4</v>
      </c>
      <c r="AC77">
        <v>5.2499999999999997E-4</v>
      </c>
      <c r="AD77">
        <v>6.5300000000000004E-4</v>
      </c>
      <c r="AE77">
        <v>7.8100000000000001E-4</v>
      </c>
      <c r="AF77">
        <v>9.1E-4</v>
      </c>
      <c r="AG77">
        <v>1.0399999999999999E-3</v>
      </c>
      <c r="AH77">
        <v>1.17E-3</v>
      </c>
      <c r="AI77">
        <v>1.3010000000000001E-3</v>
      </c>
      <c r="AJ77">
        <v>1.433E-3</v>
      </c>
      <c r="AK77" t="s">
        <v>4</v>
      </c>
    </row>
    <row r="78" spans="1:37" x14ac:dyDescent="0.25">
      <c r="A78" t="s">
        <v>295</v>
      </c>
      <c r="B78" t="s">
        <v>296</v>
      </c>
      <c r="C78" t="s">
        <v>551</v>
      </c>
      <c r="D78" t="s">
        <v>294</v>
      </c>
      <c r="F78">
        <v>18.318204999999999</v>
      </c>
      <c r="G78">
        <v>21.089043</v>
      </c>
      <c r="H78">
        <v>23.519172999999999</v>
      </c>
      <c r="I78">
        <v>25.89143</v>
      </c>
      <c r="J78">
        <v>28.221026999999999</v>
      </c>
      <c r="K78">
        <v>30.570914999999999</v>
      </c>
      <c r="L78">
        <v>32.975586</v>
      </c>
      <c r="M78">
        <v>35.387279999999997</v>
      </c>
      <c r="N78">
        <v>37.822853000000002</v>
      </c>
      <c r="O78">
        <v>40.271053000000002</v>
      </c>
      <c r="P78">
        <v>42.775264999999997</v>
      </c>
      <c r="Q78">
        <v>45.335365000000003</v>
      </c>
      <c r="R78">
        <v>47.952148000000001</v>
      </c>
      <c r="S78">
        <v>50.609779000000003</v>
      </c>
      <c r="T78">
        <v>53.324264999999997</v>
      </c>
      <c r="U78">
        <v>56.072327000000001</v>
      </c>
      <c r="V78">
        <v>58.872860000000003</v>
      </c>
      <c r="W78">
        <v>61.715260000000001</v>
      </c>
      <c r="X78">
        <v>64.619888000000003</v>
      </c>
      <c r="Y78">
        <v>67.572463999999997</v>
      </c>
      <c r="Z78">
        <v>70.595703</v>
      </c>
      <c r="AA78">
        <v>73.678421</v>
      </c>
      <c r="AB78">
        <v>76.830016999999998</v>
      </c>
      <c r="AC78">
        <v>80.069023000000001</v>
      </c>
      <c r="AD78">
        <v>83.385490000000004</v>
      </c>
      <c r="AE78">
        <v>86.808280999999994</v>
      </c>
      <c r="AF78">
        <v>90.307793000000004</v>
      </c>
      <c r="AG78">
        <v>93.883110000000002</v>
      </c>
      <c r="AH78">
        <v>97.568702999999999</v>
      </c>
      <c r="AI78">
        <v>101.33858499999999</v>
      </c>
      <c r="AJ78">
        <v>105.19510699999999</v>
      </c>
      <c r="AK78" s="21">
        <v>0.06</v>
      </c>
    </row>
    <row r="79" spans="1:37" x14ac:dyDescent="0.25">
      <c r="A79" t="s">
        <v>297</v>
      </c>
      <c r="B79" t="s">
        <v>298</v>
      </c>
      <c r="C79" t="s">
        <v>552</v>
      </c>
      <c r="D79" t="s">
        <v>294</v>
      </c>
      <c r="F79">
        <v>1.4232E-2</v>
      </c>
      <c r="G79">
        <v>1.4232E-2</v>
      </c>
      <c r="H79">
        <v>1.4232E-2</v>
      </c>
      <c r="I79">
        <v>1.4232E-2</v>
      </c>
      <c r="J79">
        <v>1.4232E-2</v>
      </c>
      <c r="K79">
        <v>1.4232E-2</v>
      </c>
      <c r="L79">
        <v>1.4232E-2</v>
      </c>
      <c r="M79">
        <v>1.4232E-2</v>
      </c>
      <c r="N79">
        <v>1.4232E-2</v>
      </c>
      <c r="O79">
        <v>1.4232E-2</v>
      </c>
      <c r="P79">
        <v>1.4232E-2</v>
      </c>
      <c r="Q79">
        <v>1.4232E-2</v>
      </c>
      <c r="R79">
        <v>1.4233000000000001E-2</v>
      </c>
      <c r="S79">
        <v>1.4233000000000001E-2</v>
      </c>
      <c r="T79">
        <v>1.4236E-2</v>
      </c>
      <c r="U79">
        <v>1.4241999999999999E-2</v>
      </c>
      <c r="V79">
        <v>1.4253999999999999E-2</v>
      </c>
      <c r="W79">
        <v>1.4274999999999999E-2</v>
      </c>
      <c r="X79">
        <v>1.4316000000000001E-2</v>
      </c>
      <c r="Y79">
        <v>1.439E-2</v>
      </c>
      <c r="Z79">
        <v>1.4527999999999999E-2</v>
      </c>
      <c r="AA79">
        <v>1.4777999999999999E-2</v>
      </c>
      <c r="AB79">
        <v>1.503E-2</v>
      </c>
      <c r="AC79">
        <v>1.5283E-2</v>
      </c>
      <c r="AD79">
        <v>1.5538E-2</v>
      </c>
      <c r="AE79">
        <v>1.5795E-2</v>
      </c>
      <c r="AF79">
        <v>1.6053000000000001E-2</v>
      </c>
      <c r="AG79">
        <v>1.6312E-2</v>
      </c>
      <c r="AH79">
        <v>1.6573000000000001E-2</v>
      </c>
      <c r="AI79">
        <v>1.6834999999999999E-2</v>
      </c>
      <c r="AJ79">
        <v>1.7097999999999999E-2</v>
      </c>
      <c r="AK79" s="21">
        <v>6.0000000000000001E-3</v>
      </c>
    </row>
    <row r="80" spans="1:37" x14ac:dyDescent="0.25">
      <c r="A80" t="s">
        <v>203</v>
      </c>
      <c r="B80" t="s">
        <v>299</v>
      </c>
      <c r="C80" t="s">
        <v>553</v>
      </c>
      <c r="D80" t="s">
        <v>294</v>
      </c>
      <c r="F80">
        <v>18.332438</v>
      </c>
      <c r="G80">
        <v>21.103275</v>
      </c>
      <c r="H80">
        <v>23.533404999999998</v>
      </c>
      <c r="I80">
        <v>25.905663000000001</v>
      </c>
      <c r="J80">
        <v>28.23526</v>
      </c>
      <c r="K80">
        <v>30.585148</v>
      </c>
      <c r="L80">
        <v>32.989818999999997</v>
      </c>
      <c r="M80">
        <v>35.401511999999997</v>
      </c>
      <c r="N80">
        <v>37.837085999999999</v>
      </c>
      <c r="O80">
        <v>40.285285999999999</v>
      </c>
      <c r="P80">
        <v>42.789496999999997</v>
      </c>
      <c r="Q80">
        <v>45.349598</v>
      </c>
      <c r="R80">
        <v>47.966380999999998</v>
      </c>
      <c r="S80">
        <v>50.624012</v>
      </c>
      <c r="T80">
        <v>53.338504999999998</v>
      </c>
      <c r="U80">
        <v>56.086570999999999</v>
      </c>
      <c r="V80">
        <v>58.887123000000003</v>
      </c>
      <c r="W80">
        <v>61.729557</v>
      </c>
      <c r="X80">
        <v>64.634238999999994</v>
      </c>
      <c r="Y80">
        <v>67.586928999999998</v>
      </c>
      <c r="Z80">
        <v>70.610373999999993</v>
      </c>
      <c r="AA80">
        <v>73.693473999999995</v>
      </c>
      <c r="AB80">
        <v>76.845444000000001</v>
      </c>
      <c r="AC80">
        <v>80.084830999999994</v>
      </c>
      <c r="AD80">
        <v>83.401687999999993</v>
      </c>
      <c r="AE80">
        <v>86.824852000000007</v>
      </c>
      <c r="AF80">
        <v>90.324753000000001</v>
      </c>
      <c r="AG80">
        <v>93.900458999999998</v>
      </c>
      <c r="AH80">
        <v>97.586440999999994</v>
      </c>
      <c r="AI80">
        <v>101.356728</v>
      </c>
      <c r="AJ80">
        <v>105.213638</v>
      </c>
      <c r="AK80" s="21">
        <v>0.06</v>
      </c>
    </row>
    <row r="81" spans="1:37" x14ac:dyDescent="0.25">
      <c r="A81" s="1" t="s">
        <v>176</v>
      </c>
      <c r="C81" t="s">
        <v>554</v>
      </c>
    </row>
    <row r="82" spans="1:37" x14ac:dyDescent="0.25">
      <c r="A82" t="s">
        <v>292</v>
      </c>
      <c r="B82" t="s">
        <v>300</v>
      </c>
      <c r="C82" t="s">
        <v>555</v>
      </c>
      <c r="D82" t="s">
        <v>301</v>
      </c>
      <c r="F82">
        <v>0</v>
      </c>
      <c r="G82">
        <v>0</v>
      </c>
      <c r="H82">
        <v>0</v>
      </c>
      <c r="I82">
        <v>0</v>
      </c>
      <c r="J82">
        <v>0</v>
      </c>
      <c r="K82">
        <v>0</v>
      </c>
      <c r="L82">
        <v>0</v>
      </c>
      <c r="M82">
        <v>0</v>
      </c>
      <c r="N82">
        <v>0</v>
      </c>
      <c r="O82">
        <v>0</v>
      </c>
      <c r="P82">
        <v>0</v>
      </c>
      <c r="Q82">
        <v>0</v>
      </c>
      <c r="R82">
        <v>0</v>
      </c>
      <c r="S82">
        <v>9.9999999999999995E-7</v>
      </c>
      <c r="T82">
        <v>5.0000000000000004E-6</v>
      </c>
      <c r="U82">
        <v>1.4E-5</v>
      </c>
      <c r="V82">
        <v>3.0000000000000001E-5</v>
      </c>
      <c r="W82">
        <v>6.0000000000000002E-5</v>
      </c>
      <c r="X82">
        <v>1.17E-4</v>
      </c>
      <c r="Y82">
        <v>2.2000000000000001E-4</v>
      </c>
      <c r="Z82">
        <v>4.1199999999999999E-4</v>
      </c>
      <c r="AA82">
        <v>7.6199999999999998E-4</v>
      </c>
      <c r="AB82">
        <v>1.1130000000000001E-3</v>
      </c>
      <c r="AC82">
        <v>1.4660000000000001E-3</v>
      </c>
      <c r="AD82">
        <v>1.8220000000000001E-3</v>
      </c>
      <c r="AE82">
        <v>2.1789999999999999E-3</v>
      </c>
      <c r="AF82">
        <v>2.5400000000000002E-3</v>
      </c>
      <c r="AG82">
        <v>2.9020000000000001E-3</v>
      </c>
      <c r="AH82">
        <v>3.2650000000000001E-3</v>
      </c>
      <c r="AI82">
        <v>3.63E-3</v>
      </c>
      <c r="AJ82">
        <v>3.9979999999999998E-3</v>
      </c>
      <c r="AK82" t="s">
        <v>4</v>
      </c>
    </row>
    <row r="83" spans="1:37" x14ac:dyDescent="0.25">
      <c r="A83" t="s">
        <v>295</v>
      </c>
      <c r="B83" t="s">
        <v>302</v>
      </c>
      <c r="C83" t="s">
        <v>556</v>
      </c>
      <c r="D83" t="s">
        <v>301</v>
      </c>
      <c r="F83">
        <v>27.109546999999999</v>
      </c>
      <c r="G83">
        <v>31.223125</v>
      </c>
      <c r="H83">
        <v>34.792332000000002</v>
      </c>
      <c r="I83">
        <v>38.271560999999998</v>
      </c>
      <c r="J83">
        <v>41.684376</v>
      </c>
      <c r="K83">
        <v>45.130352000000002</v>
      </c>
      <c r="L83">
        <v>48.664413000000003</v>
      </c>
      <c r="M83">
        <v>52.210365000000003</v>
      </c>
      <c r="N83">
        <v>55.795670000000001</v>
      </c>
      <c r="O83">
        <v>59.401932000000002</v>
      </c>
      <c r="P83">
        <v>63.098838999999998</v>
      </c>
      <c r="Q83">
        <v>66.885788000000005</v>
      </c>
      <c r="R83">
        <v>70.764770999999996</v>
      </c>
      <c r="S83">
        <v>74.710364999999996</v>
      </c>
      <c r="T83">
        <v>78.748069999999998</v>
      </c>
      <c r="U83">
        <v>82.841064000000003</v>
      </c>
      <c r="V83">
        <v>87.019829000000001</v>
      </c>
      <c r="W83">
        <v>91.267043999999999</v>
      </c>
      <c r="X83">
        <v>95.615386999999998</v>
      </c>
      <c r="Y83">
        <v>100.042053</v>
      </c>
      <c r="Z83">
        <v>104.58384700000001</v>
      </c>
      <c r="AA83">
        <v>109.22242</v>
      </c>
      <c r="AB83">
        <v>113.97292299999999</v>
      </c>
      <c r="AC83">
        <v>118.865509</v>
      </c>
      <c r="AD83">
        <v>123.883904</v>
      </c>
      <c r="AE83">
        <v>129.07486</v>
      </c>
      <c r="AF83">
        <v>134.390533</v>
      </c>
      <c r="AG83">
        <v>139.82929999999999</v>
      </c>
      <c r="AH83">
        <v>145.44683800000001</v>
      </c>
      <c r="AI83">
        <v>151.20100400000001</v>
      </c>
      <c r="AJ83">
        <v>157.09553500000001</v>
      </c>
      <c r="AK83" s="21">
        <v>0.06</v>
      </c>
    </row>
    <row r="84" spans="1:37" x14ac:dyDescent="0.25">
      <c r="A84" t="s">
        <v>297</v>
      </c>
      <c r="B84" t="s">
        <v>303</v>
      </c>
      <c r="C84" t="s">
        <v>557</v>
      </c>
      <c r="D84" t="s">
        <v>301</v>
      </c>
      <c r="F84">
        <v>1.8546E-2</v>
      </c>
      <c r="G84">
        <v>1.8546E-2</v>
      </c>
      <c r="H84">
        <v>1.8546E-2</v>
      </c>
      <c r="I84">
        <v>1.8546E-2</v>
      </c>
      <c r="J84">
        <v>1.8546E-2</v>
      </c>
      <c r="K84">
        <v>1.8546E-2</v>
      </c>
      <c r="L84">
        <v>1.8546E-2</v>
      </c>
      <c r="M84">
        <v>1.8546E-2</v>
      </c>
      <c r="N84">
        <v>1.8546E-2</v>
      </c>
      <c r="O84">
        <v>1.8546E-2</v>
      </c>
      <c r="P84">
        <v>1.8546E-2</v>
      </c>
      <c r="Q84">
        <v>1.8546E-2</v>
      </c>
      <c r="R84">
        <v>1.8546E-2</v>
      </c>
      <c r="S84">
        <v>1.8547000000000001E-2</v>
      </c>
      <c r="T84">
        <v>1.8550000000000001E-2</v>
      </c>
      <c r="U84">
        <v>1.8556E-2</v>
      </c>
      <c r="V84">
        <v>1.8568000000000001E-2</v>
      </c>
      <c r="W84">
        <v>1.8589999999999999E-2</v>
      </c>
      <c r="X84">
        <v>1.8631999999999999E-2</v>
      </c>
      <c r="Y84">
        <v>1.8707999999999999E-2</v>
      </c>
      <c r="Z84">
        <v>1.8849000000000001E-2</v>
      </c>
      <c r="AA84">
        <v>1.9106000000000001E-2</v>
      </c>
      <c r="AB84">
        <v>1.9363999999999999E-2</v>
      </c>
      <c r="AC84">
        <v>1.9623999999999999E-2</v>
      </c>
      <c r="AD84">
        <v>1.9885E-2</v>
      </c>
      <c r="AE84">
        <v>2.0147999999999999E-2</v>
      </c>
      <c r="AF84">
        <v>2.0413000000000001E-2</v>
      </c>
      <c r="AG84">
        <v>2.0677999999999998E-2</v>
      </c>
      <c r="AH84">
        <v>2.0944000000000001E-2</v>
      </c>
      <c r="AI84">
        <v>2.1211000000000001E-2</v>
      </c>
      <c r="AJ84">
        <v>2.1479999999999999E-2</v>
      </c>
      <c r="AK84" s="21">
        <v>5.0000000000000001E-3</v>
      </c>
    </row>
    <row r="85" spans="1:37" x14ac:dyDescent="0.25">
      <c r="A85" t="s">
        <v>203</v>
      </c>
      <c r="B85" t="s">
        <v>304</v>
      </c>
      <c r="C85" t="s">
        <v>558</v>
      </c>
      <c r="D85" t="s">
        <v>301</v>
      </c>
      <c r="F85">
        <v>27.128091999999999</v>
      </c>
      <c r="G85">
        <v>31.241671</v>
      </c>
      <c r="H85">
        <v>34.810879</v>
      </c>
      <c r="I85">
        <v>38.290107999999996</v>
      </c>
      <c r="J85">
        <v>41.702922999999998</v>
      </c>
      <c r="K85">
        <v>45.148899</v>
      </c>
      <c r="L85">
        <v>48.682960999999999</v>
      </c>
      <c r="M85">
        <v>52.228912000000001</v>
      </c>
      <c r="N85">
        <v>55.814216999999999</v>
      </c>
      <c r="O85">
        <v>59.420479</v>
      </c>
      <c r="P85">
        <v>63.117386000000003</v>
      </c>
      <c r="Q85">
        <v>66.904335000000003</v>
      </c>
      <c r="R85">
        <v>70.783317999999994</v>
      </c>
      <c r="S85">
        <v>74.728911999999994</v>
      </c>
      <c r="T85">
        <v>78.766623999999993</v>
      </c>
      <c r="U85">
        <v>82.859634</v>
      </c>
      <c r="V85">
        <v>87.038428999999994</v>
      </c>
      <c r="W85">
        <v>91.285697999999996</v>
      </c>
      <c r="X85">
        <v>95.634131999999994</v>
      </c>
      <c r="Y85">
        <v>100.060982</v>
      </c>
      <c r="Z85">
        <v>104.603111</v>
      </c>
      <c r="AA85">
        <v>109.242287</v>
      </c>
      <c r="AB85">
        <v>113.99340100000001</v>
      </c>
      <c r="AC85">
        <v>118.88659699999999</v>
      </c>
      <c r="AD85">
        <v>123.905609</v>
      </c>
      <c r="AE85">
        <v>129.097183</v>
      </c>
      <c r="AF85">
        <v>134.41348300000001</v>
      </c>
      <c r="AG85">
        <v>139.85287500000001</v>
      </c>
      <c r="AH85">
        <v>145.47105400000001</v>
      </c>
      <c r="AI85">
        <v>151.22584499999999</v>
      </c>
      <c r="AJ85">
        <v>157.12101699999999</v>
      </c>
      <c r="AK85" s="21">
        <v>0.06</v>
      </c>
    </row>
    <row r="86" spans="1:37" x14ac:dyDescent="0.25">
      <c r="A86" t="s">
        <v>305</v>
      </c>
      <c r="C86" t="s">
        <v>559</v>
      </c>
    </row>
    <row r="87" spans="1:37" x14ac:dyDescent="0.25">
      <c r="A87" t="s">
        <v>306</v>
      </c>
      <c r="B87" t="s">
        <v>307</v>
      </c>
      <c r="C87" t="s">
        <v>560</v>
      </c>
      <c r="D87" t="s">
        <v>301</v>
      </c>
      <c r="F87">
        <v>4.2282419999999998</v>
      </c>
      <c r="G87">
        <v>5.0223880000000003</v>
      </c>
      <c r="H87">
        <v>5.7922330000000004</v>
      </c>
      <c r="I87">
        <v>6.5548120000000001</v>
      </c>
      <c r="J87">
        <v>7.3008740000000003</v>
      </c>
      <c r="K87">
        <v>8.0653229999999994</v>
      </c>
      <c r="L87">
        <v>8.8625340000000001</v>
      </c>
      <c r="M87">
        <v>9.6627559999999999</v>
      </c>
      <c r="N87">
        <v>10.482135</v>
      </c>
      <c r="O87">
        <v>11.304470999999999</v>
      </c>
      <c r="P87">
        <v>12.159818</v>
      </c>
      <c r="Q87">
        <v>13.037743000000001</v>
      </c>
      <c r="R87">
        <v>13.949456</v>
      </c>
      <c r="S87">
        <v>14.875851000000001</v>
      </c>
      <c r="T87">
        <v>15.834056</v>
      </c>
      <c r="U87">
        <v>16.800795000000001</v>
      </c>
      <c r="V87">
        <v>17.796278000000001</v>
      </c>
      <c r="W87">
        <v>18.802970999999999</v>
      </c>
      <c r="X87">
        <v>19.842371</v>
      </c>
      <c r="Y87">
        <v>20.894855</v>
      </c>
      <c r="Z87">
        <v>21.984423</v>
      </c>
      <c r="AA87">
        <v>23.092849999999999</v>
      </c>
      <c r="AB87">
        <v>24.223326</v>
      </c>
      <c r="AC87">
        <v>25.398026000000002</v>
      </c>
      <c r="AD87">
        <v>26.597134</v>
      </c>
      <c r="AE87">
        <v>27.848693999999998</v>
      </c>
      <c r="AF87">
        <v>29.122913</v>
      </c>
      <c r="AG87">
        <v>30.419253999999999</v>
      </c>
      <c r="AH87">
        <v>31.768239999999999</v>
      </c>
      <c r="AI87">
        <v>33.140976000000002</v>
      </c>
      <c r="AJ87">
        <v>34.537109000000001</v>
      </c>
      <c r="AK87" s="21">
        <v>7.2999999999999995E-2</v>
      </c>
    </row>
    <row r="88" spans="1:37" x14ac:dyDescent="0.25">
      <c r="A88" t="s">
        <v>308</v>
      </c>
      <c r="B88" t="s">
        <v>309</v>
      </c>
      <c r="C88" t="s">
        <v>561</v>
      </c>
      <c r="D88" t="s">
        <v>301</v>
      </c>
      <c r="F88">
        <v>22.899849</v>
      </c>
      <c r="G88">
        <v>26.219282</v>
      </c>
      <c r="H88">
        <v>29.018643999999998</v>
      </c>
      <c r="I88">
        <v>31.735296000000002</v>
      </c>
      <c r="J88">
        <v>34.402045999999999</v>
      </c>
      <c r="K88">
        <v>37.083571999999997</v>
      </c>
      <c r="L88">
        <v>39.820427000000002</v>
      </c>
      <c r="M88">
        <v>42.566153999999997</v>
      </c>
      <c r="N88">
        <v>45.332076999999998</v>
      </c>
      <c r="O88">
        <v>48.116008999999998</v>
      </c>
      <c r="P88">
        <v>50.957565000000002</v>
      </c>
      <c r="Q88">
        <v>53.866591999999997</v>
      </c>
      <c r="R88">
        <v>56.833857999999999</v>
      </c>
      <c r="S88">
        <v>59.853062000000001</v>
      </c>
      <c r="T88">
        <v>62.932571000000003</v>
      </c>
      <c r="U88">
        <v>66.058837999999994</v>
      </c>
      <c r="V88">
        <v>69.242148999999998</v>
      </c>
      <c r="W88">
        <v>72.482726999999997</v>
      </c>
      <c r="X88">
        <v>75.791763000000003</v>
      </c>
      <c r="Y88">
        <v>79.166122000000001</v>
      </c>
      <c r="Z88">
        <v>82.618690000000001</v>
      </c>
      <c r="AA88">
        <v>86.149437000000006</v>
      </c>
      <c r="AB88">
        <v>89.770072999999996</v>
      </c>
      <c r="AC88">
        <v>93.488570999999993</v>
      </c>
      <c r="AD88">
        <v>97.308487</v>
      </c>
      <c r="AE88">
        <v>101.24848900000001</v>
      </c>
      <c r="AF88">
        <v>105.290581</v>
      </c>
      <c r="AG88">
        <v>109.433632</v>
      </c>
      <c r="AH88">
        <v>113.70281199999999</v>
      </c>
      <c r="AI88">
        <v>118.084869</v>
      </c>
      <c r="AJ88">
        <v>122.58390799999999</v>
      </c>
      <c r="AK88" s="21">
        <v>5.8000000000000003E-2</v>
      </c>
    </row>
    <row r="89" spans="1:37" x14ac:dyDescent="0.25">
      <c r="A89" t="s">
        <v>310</v>
      </c>
      <c r="C89" t="s">
        <v>562</v>
      </c>
    </row>
    <row r="90" spans="1:37" x14ac:dyDescent="0.25">
      <c r="A90" t="s">
        <v>292</v>
      </c>
      <c r="B90" t="s">
        <v>311</v>
      </c>
      <c r="C90" t="s">
        <v>563</v>
      </c>
      <c r="D90" t="s">
        <v>312</v>
      </c>
      <c r="F90">
        <v>0</v>
      </c>
      <c r="G90">
        <v>0</v>
      </c>
      <c r="H90">
        <v>0</v>
      </c>
      <c r="I90">
        <v>0</v>
      </c>
      <c r="J90">
        <v>0</v>
      </c>
      <c r="K90">
        <v>0</v>
      </c>
      <c r="L90">
        <v>0</v>
      </c>
      <c r="M90">
        <v>0</v>
      </c>
      <c r="N90">
        <v>0</v>
      </c>
      <c r="O90">
        <v>0</v>
      </c>
      <c r="P90">
        <v>0</v>
      </c>
      <c r="Q90">
        <v>0</v>
      </c>
      <c r="R90">
        <v>3.0000000000000001E-6</v>
      </c>
      <c r="S90">
        <v>9.0000000000000002E-6</v>
      </c>
      <c r="T90">
        <v>4.1999999999999998E-5</v>
      </c>
      <c r="U90">
        <v>1.0399999999999999E-4</v>
      </c>
      <c r="V90">
        <v>2.2800000000000001E-4</v>
      </c>
      <c r="W90">
        <v>4.5800000000000002E-4</v>
      </c>
      <c r="X90">
        <v>8.92E-4</v>
      </c>
      <c r="Y90">
        <v>1.6770000000000001E-3</v>
      </c>
      <c r="Z90">
        <v>3.1310000000000001E-3</v>
      </c>
      <c r="AA90">
        <v>5.7780000000000001E-3</v>
      </c>
      <c r="AB90">
        <v>8.4279999999999997E-3</v>
      </c>
      <c r="AC90">
        <v>1.1089E-2</v>
      </c>
      <c r="AD90">
        <v>1.376E-2</v>
      </c>
      <c r="AE90">
        <v>1.6442999999999999E-2</v>
      </c>
      <c r="AF90">
        <v>1.9143E-2</v>
      </c>
      <c r="AG90">
        <v>2.1843000000000001E-2</v>
      </c>
      <c r="AH90">
        <v>2.4548E-2</v>
      </c>
      <c r="AI90">
        <v>2.7264E-2</v>
      </c>
      <c r="AJ90">
        <v>2.9988999999999998E-2</v>
      </c>
      <c r="AK90" t="s">
        <v>4</v>
      </c>
    </row>
    <row r="91" spans="1:37" x14ac:dyDescent="0.25">
      <c r="A91" t="s">
        <v>295</v>
      </c>
      <c r="B91" t="s">
        <v>313</v>
      </c>
      <c r="C91" t="s">
        <v>564</v>
      </c>
      <c r="D91" t="s">
        <v>312</v>
      </c>
      <c r="F91">
        <v>225.07347100000001</v>
      </c>
      <c r="G91">
        <v>259.676849</v>
      </c>
      <c r="H91">
        <v>288.64123499999999</v>
      </c>
      <c r="I91">
        <v>312.46148699999998</v>
      </c>
      <c r="J91">
        <v>337.01806599999998</v>
      </c>
      <c r="K91">
        <v>359.23889200000002</v>
      </c>
      <c r="L91">
        <v>383.72302200000001</v>
      </c>
      <c r="M91">
        <v>409.68618800000002</v>
      </c>
      <c r="N91">
        <v>436.77734400000003</v>
      </c>
      <c r="O91">
        <v>463.25958300000002</v>
      </c>
      <c r="P91">
        <v>495.99993899999998</v>
      </c>
      <c r="Q91">
        <v>523.72180200000003</v>
      </c>
      <c r="R91">
        <v>551.19030799999996</v>
      </c>
      <c r="S91">
        <v>579.76513699999998</v>
      </c>
      <c r="T91">
        <v>609.98492399999998</v>
      </c>
      <c r="U91">
        <v>640.00781199999994</v>
      </c>
      <c r="V91">
        <v>669.85528599999998</v>
      </c>
      <c r="W91">
        <v>700.87676999999996</v>
      </c>
      <c r="X91">
        <v>731.64880400000004</v>
      </c>
      <c r="Y91">
        <v>764.556152</v>
      </c>
      <c r="Z91">
        <v>797.29492200000004</v>
      </c>
      <c r="AA91">
        <v>831.85314900000003</v>
      </c>
      <c r="AB91">
        <v>867.64453100000003</v>
      </c>
      <c r="AC91">
        <v>903.49523899999997</v>
      </c>
      <c r="AD91">
        <v>940.94726600000001</v>
      </c>
      <c r="AE91">
        <v>980.27062999999998</v>
      </c>
      <c r="AF91">
        <v>1018.873047</v>
      </c>
      <c r="AG91">
        <v>1055.0437010000001</v>
      </c>
      <c r="AH91">
        <v>1093.460693</v>
      </c>
      <c r="AI91">
        <v>1133.643311</v>
      </c>
      <c r="AJ91">
        <v>1168.607544</v>
      </c>
      <c r="AK91" s="21">
        <v>5.6000000000000001E-2</v>
      </c>
    </row>
    <row r="92" spans="1:37" x14ac:dyDescent="0.25">
      <c r="A92" t="s">
        <v>297</v>
      </c>
      <c r="B92" t="s">
        <v>314</v>
      </c>
      <c r="C92" t="s">
        <v>565</v>
      </c>
      <c r="D92" t="s">
        <v>312</v>
      </c>
      <c r="F92">
        <v>0.172512</v>
      </c>
      <c r="G92">
        <v>0.17376</v>
      </c>
      <c r="H92">
        <v>0.17288300000000001</v>
      </c>
      <c r="I92">
        <v>0.16903000000000001</v>
      </c>
      <c r="J92">
        <v>0.16723399999999999</v>
      </c>
      <c r="K92">
        <v>0.16223499999999999</v>
      </c>
      <c r="L92">
        <v>0.16012399999999999</v>
      </c>
      <c r="M92">
        <v>0.15875500000000001</v>
      </c>
      <c r="N92">
        <v>0.158329</v>
      </c>
      <c r="O92">
        <v>0.15795600000000001</v>
      </c>
      <c r="P92">
        <v>0.15823699999999999</v>
      </c>
      <c r="Q92">
        <v>0.157662</v>
      </c>
      <c r="R92">
        <v>0.157162</v>
      </c>
      <c r="S92">
        <v>0.15693799999999999</v>
      </c>
      <c r="T92">
        <v>0.15659600000000001</v>
      </c>
      <c r="U92">
        <v>0.15606300000000001</v>
      </c>
      <c r="V92">
        <v>0.15559600000000001</v>
      </c>
      <c r="W92">
        <v>0.155527</v>
      </c>
      <c r="X92">
        <v>0.155225</v>
      </c>
      <c r="Y92">
        <v>0.15549199999999999</v>
      </c>
      <c r="Z92">
        <v>0.15628900000000001</v>
      </c>
      <c r="AA92">
        <v>0.15790599999999999</v>
      </c>
      <c r="AB92">
        <v>0.159605</v>
      </c>
      <c r="AC92">
        <v>0.16131100000000001</v>
      </c>
      <c r="AD92">
        <v>0.16289300000000001</v>
      </c>
      <c r="AE92">
        <v>0.16459299999999999</v>
      </c>
      <c r="AF92">
        <v>0.16605500000000001</v>
      </c>
      <c r="AG92">
        <v>0.16764299999999999</v>
      </c>
      <c r="AH92">
        <v>0.16903899999999999</v>
      </c>
      <c r="AI92">
        <v>0.17111299999999999</v>
      </c>
      <c r="AJ92">
        <v>0.172595</v>
      </c>
      <c r="AK92" s="21">
        <v>0</v>
      </c>
    </row>
    <row r="93" spans="1:37" x14ac:dyDescent="0.25">
      <c r="A93" t="s">
        <v>203</v>
      </c>
      <c r="B93" t="s">
        <v>315</v>
      </c>
      <c r="C93" t="s">
        <v>566</v>
      </c>
      <c r="D93" t="s">
        <v>312</v>
      </c>
      <c r="F93">
        <v>225.24598700000001</v>
      </c>
      <c r="G93">
        <v>259.850616</v>
      </c>
      <c r="H93">
        <v>288.81411700000001</v>
      </c>
      <c r="I93">
        <v>312.63052399999998</v>
      </c>
      <c r="J93">
        <v>337.18530299999998</v>
      </c>
      <c r="K93">
        <v>359.40112299999998</v>
      </c>
      <c r="L93">
        <v>383.88314800000001</v>
      </c>
      <c r="M93">
        <v>409.84494000000001</v>
      </c>
      <c r="N93">
        <v>436.93566900000002</v>
      </c>
      <c r="O93">
        <v>463.41754200000003</v>
      </c>
      <c r="P93">
        <v>496.15817299999998</v>
      </c>
      <c r="Q93">
        <v>523.879456</v>
      </c>
      <c r="R93">
        <v>551.34747300000004</v>
      </c>
      <c r="S93">
        <v>579.92205799999999</v>
      </c>
      <c r="T93">
        <v>610.14160200000003</v>
      </c>
      <c r="U93">
        <v>640.16400099999998</v>
      </c>
      <c r="V93">
        <v>670.01110800000004</v>
      </c>
      <c r="W93">
        <v>701.03271500000005</v>
      </c>
      <c r="X93">
        <v>731.80493200000001</v>
      </c>
      <c r="Y93">
        <v>764.71331799999996</v>
      </c>
      <c r="Z93">
        <v>797.45434599999999</v>
      </c>
      <c r="AA93">
        <v>832.01684599999999</v>
      </c>
      <c r="AB93">
        <v>867.81256099999996</v>
      </c>
      <c r="AC93">
        <v>903.66766399999995</v>
      </c>
      <c r="AD93">
        <v>941.12390100000005</v>
      </c>
      <c r="AE93">
        <v>980.45165999999995</v>
      </c>
      <c r="AF93">
        <v>1019.0582889999999</v>
      </c>
      <c r="AG93">
        <v>1055.233154</v>
      </c>
      <c r="AH93">
        <v>1093.654297</v>
      </c>
      <c r="AI93">
        <v>1133.8416749999999</v>
      </c>
      <c r="AJ93">
        <v>1168.8101810000001</v>
      </c>
      <c r="AK93" s="21">
        <v>5.6000000000000001E-2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939AC-C070-46A3-84E5-4760FD1781AA}">
  <dimension ref="A1:AJ93"/>
  <sheetViews>
    <sheetView workbookViewId="0">
      <selection activeCell="C8" sqref="C8"/>
    </sheetView>
  </sheetViews>
  <sheetFormatPr defaultColWidth="36.5703125" defaultRowHeight="15" x14ac:dyDescent="0.25"/>
  <sheetData>
    <row r="1" spans="1:36" x14ac:dyDescent="0.25">
      <c r="A1" t="s">
        <v>179</v>
      </c>
    </row>
    <row r="2" spans="1:36" x14ac:dyDescent="0.25">
      <c r="A2" t="s">
        <v>646</v>
      </c>
    </row>
    <row r="3" spans="1:36" x14ac:dyDescent="0.25">
      <c r="A3" t="s">
        <v>647</v>
      </c>
    </row>
    <row r="4" spans="1:36" x14ac:dyDescent="0.25">
      <c r="A4" t="s">
        <v>180</v>
      </c>
    </row>
    <row r="5" spans="1:36" x14ac:dyDescent="0.25">
      <c r="B5" t="s">
        <v>181</v>
      </c>
      <c r="C5" t="s">
        <v>182</v>
      </c>
      <c r="D5" t="s">
        <v>183</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569</v>
      </c>
    </row>
    <row r="6" spans="1:36" x14ac:dyDescent="0.25">
      <c r="A6" t="s">
        <v>2</v>
      </c>
      <c r="C6" t="s">
        <v>589</v>
      </c>
    </row>
    <row r="7" spans="1:36" x14ac:dyDescent="0.25">
      <c r="A7" t="s">
        <v>184</v>
      </c>
      <c r="C7" t="s">
        <v>590</v>
      </c>
    </row>
    <row r="8" spans="1:36" x14ac:dyDescent="0.25">
      <c r="A8" t="s">
        <v>185</v>
      </c>
      <c r="B8" t="s">
        <v>648</v>
      </c>
      <c r="C8" t="s">
        <v>649</v>
      </c>
      <c r="D8" t="s">
        <v>187</v>
      </c>
      <c r="F8">
        <v>12.939867</v>
      </c>
      <c r="G8">
        <v>13.152194</v>
      </c>
      <c r="H8">
        <v>13.342212</v>
      </c>
      <c r="I8">
        <v>13.532937</v>
      </c>
      <c r="J8">
        <v>13.721615999999999</v>
      </c>
      <c r="K8">
        <v>13.903945999999999</v>
      </c>
      <c r="L8">
        <v>14.084396999999999</v>
      </c>
      <c r="M8">
        <v>14.269409</v>
      </c>
      <c r="N8">
        <v>14.454908</v>
      </c>
      <c r="O8">
        <v>14.636996999999999</v>
      </c>
      <c r="P8">
        <v>14.814411</v>
      </c>
      <c r="Q8">
        <v>14.999154000000001</v>
      </c>
      <c r="R8">
        <v>15.181839</v>
      </c>
      <c r="S8">
        <v>15.356400000000001</v>
      </c>
      <c r="T8">
        <v>15.527476</v>
      </c>
      <c r="U8">
        <v>15.696768</v>
      </c>
      <c r="V8">
        <v>15.868364</v>
      </c>
      <c r="W8">
        <v>16.039974000000001</v>
      </c>
      <c r="X8">
        <v>16.212418</v>
      </c>
      <c r="Y8">
        <v>16.385061</v>
      </c>
      <c r="Z8">
        <v>16.555987999999999</v>
      </c>
      <c r="AA8">
        <v>16.724229999999999</v>
      </c>
      <c r="AB8">
        <v>16.890961000000001</v>
      </c>
      <c r="AC8">
        <v>17.056512999999999</v>
      </c>
      <c r="AD8">
        <v>17.221209999999999</v>
      </c>
      <c r="AE8">
        <v>17.385035999999999</v>
      </c>
      <c r="AF8">
        <v>17.548895000000002</v>
      </c>
      <c r="AG8">
        <v>17.710915</v>
      </c>
      <c r="AH8">
        <v>17.872004</v>
      </c>
      <c r="AI8">
        <v>18.031734</v>
      </c>
      <c r="AJ8" s="21">
        <v>1.2E-2</v>
      </c>
    </row>
    <row r="9" spans="1:36" x14ac:dyDescent="0.25">
      <c r="A9" t="s">
        <v>188</v>
      </c>
      <c r="B9" t="s">
        <v>650</v>
      </c>
      <c r="C9" t="s">
        <v>651</v>
      </c>
      <c r="D9" t="s">
        <v>187</v>
      </c>
      <c r="F9">
        <v>30.553937999999999</v>
      </c>
      <c r="G9">
        <v>30.675936</v>
      </c>
      <c r="H9">
        <v>30.782753</v>
      </c>
      <c r="I9">
        <v>30.885431000000001</v>
      </c>
      <c r="J9">
        <v>30.986736000000001</v>
      </c>
      <c r="K9">
        <v>31.084375000000001</v>
      </c>
      <c r="L9">
        <v>31.182482</v>
      </c>
      <c r="M9">
        <v>31.286263000000002</v>
      </c>
      <c r="N9">
        <v>31.391994</v>
      </c>
      <c r="O9">
        <v>31.495815</v>
      </c>
      <c r="P9">
        <v>31.596684</v>
      </c>
      <c r="Q9">
        <v>31.703641999999999</v>
      </c>
      <c r="R9">
        <v>31.809694</v>
      </c>
      <c r="S9">
        <v>31.908785000000002</v>
      </c>
      <c r="T9">
        <v>32.005138000000002</v>
      </c>
      <c r="U9">
        <v>32.098762999999998</v>
      </c>
      <c r="V9">
        <v>32.194690999999999</v>
      </c>
      <c r="W9">
        <v>32.291415999999998</v>
      </c>
      <c r="X9">
        <v>32.390796999999999</v>
      </c>
      <c r="Y9">
        <v>32.491833</v>
      </c>
      <c r="Z9">
        <v>32.590778</v>
      </c>
      <c r="AA9">
        <v>32.687199</v>
      </c>
      <c r="AB9">
        <v>32.782111999999998</v>
      </c>
      <c r="AC9">
        <v>32.876044999999998</v>
      </c>
      <c r="AD9">
        <v>32.970554</v>
      </c>
      <c r="AE9">
        <v>33.064605999999998</v>
      </c>
      <c r="AF9">
        <v>33.159756000000002</v>
      </c>
      <c r="AG9">
        <v>33.253028999999998</v>
      </c>
      <c r="AH9">
        <v>33.345913000000003</v>
      </c>
      <c r="AI9">
        <v>33.438988000000002</v>
      </c>
      <c r="AJ9" s="21">
        <v>3.0000000000000001E-3</v>
      </c>
    </row>
    <row r="10" spans="1:36" x14ac:dyDescent="0.25">
      <c r="A10" t="s">
        <v>190</v>
      </c>
      <c r="B10" t="s">
        <v>652</v>
      </c>
      <c r="C10" t="s">
        <v>653</v>
      </c>
      <c r="D10" t="s">
        <v>187</v>
      </c>
      <c r="F10">
        <v>1.316486</v>
      </c>
      <c r="G10">
        <v>1.3145690000000001</v>
      </c>
      <c r="H10">
        <v>1.312659</v>
      </c>
      <c r="I10">
        <v>1.310759</v>
      </c>
      <c r="J10">
        <v>1.3088660000000001</v>
      </c>
      <c r="K10">
        <v>1.30698</v>
      </c>
      <c r="L10">
        <v>1.305104</v>
      </c>
      <c r="M10">
        <v>1.3032330000000001</v>
      </c>
      <c r="N10">
        <v>1.3013710000000001</v>
      </c>
      <c r="O10">
        <v>1.299515</v>
      </c>
      <c r="P10">
        <v>1.2976669999999999</v>
      </c>
      <c r="Q10">
        <v>1.2958270000000001</v>
      </c>
      <c r="R10">
        <v>1.2939929999999999</v>
      </c>
      <c r="S10">
        <v>1.2921670000000001</v>
      </c>
      <c r="T10">
        <v>1.2903469999999999</v>
      </c>
      <c r="U10">
        <v>1.288535</v>
      </c>
      <c r="V10">
        <v>1.286729</v>
      </c>
      <c r="W10">
        <v>1.2849299999999999</v>
      </c>
      <c r="X10">
        <v>1.2831379999999999</v>
      </c>
      <c r="Y10">
        <v>1.281352</v>
      </c>
      <c r="Z10">
        <v>1.2795730000000001</v>
      </c>
      <c r="AA10">
        <v>1.2778</v>
      </c>
      <c r="AB10">
        <v>1.2760339999999999</v>
      </c>
      <c r="AC10">
        <v>1.274273</v>
      </c>
      <c r="AD10">
        <v>1.272519</v>
      </c>
      <c r="AE10">
        <v>1.270772</v>
      </c>
      <c r="AF10">
        <v>1.2690300000000001</v>
      </c>
      <c r="AG10">
        <v>1.2672939999999999</v>
      </c>
      <c r="AH10">
        <v>1.2655639999999999</v>
      </c>
      <c r="AI10">
        <v>1.263841</v>
      </c>
      <c r="AJ10" s="21">
        <v>-1E-3</v>
      </c>
    </row>
    <row r="11" spans="1:36" x14ac:dyDescent="0.25">
      <c r="A11" t="s">
        <v>192</v>
      </c>
      <c r="B11" t="s">
        <v>654</v>
      </c>
      <c r="C11" t="s">
        <v>655</v>
      </c>
      <c r="D11" t="s">
        <v>187</v>
      </c>
      <c r="F11">
        <v>61.33672</v>
      </c>
      <c r="G11">
        <v>62.030872000000002</v>
      </c>
      <c r="H11">
        <v>62.670054999999998</v>
      </c>
      <c r="I11">
        <v>63.315551999999997</v>
      </c>
      <c r="J11">
        <v>63.953544999999998</v>
      </c>
      <c r="K11">
        <v>64.569389000000001</v>
      </c>
      <c r="L11">
        <v>65.174591000000007</v>
      </c>
      <c r="M11">
        <v>65.787826999999993</v>
      </c>
      <c r="N11">
        <v>66.398574999999994</v>
      </c>
      <c r="O11">
        <v>66.995452999999998</v>
      </c>
      <c r="P11">
        <v>67.574905000000001</v>
      </c>
      <c r="Q11">
        <v>68.175156000000001</v>
      </c>
      <c r="R11">
        <v>68.765227999999993</v>
      </c>
      <c r="S11">
        <v>69.327278000000007</v>
      </c>
      <c r="T11">
        <v>69.872078000000002</v>
      </c>
      <c r="U11">
        <v>70.404387999999997</v>
      </c>
      <c r="V11">
        <v>70.934273000000005</v>
      </c>
      <c r="W11">
        <v>71.465973000000005</v>
      </c>
      <c r="X11">
        <v>71.999747999999997</v>
      </c>
      <c r="Y11">
        <v>72.535377999999994</v>
      </c>
      <c r="Z11">
        <v>73.065192999999994</v>
      </c>
      <c r="AA11">
        <v>73.586014000000006</v>
      </c>
      <c r="AB11">
        <v>74.100395000000006</v>
      </c>
      <c r="AC11">
        <v>74.608742000000007</v>
      </c>
      <c r="AD11">
        <v>75.111382000000006</v>
      </c>
      <c r="AE11">
        <v>75.607239000000007</v>
      </c>
      <c r="AF11">
        <v>76.097046000000006</v>
      </c>
      <c r="AG11">
        <v>76.576888999999994</v>
      </c>
      <c r="AH11">
        <v>77.048858999999993</v>
      </c>
      <c r="AI11">
        <v>77.510254000000003</v>
      </c>
      <c r="AJ11" s="21">
        <v>8.0000000000000002E-3</v>
      </c>
    </row>
    <row r="12" spans="1:36" x14ac:dyDescent="0.25">
      <c r="A12" t="s">
        <v>194</v>
      </c>
      <c r="B12" t="s">
        <v>656</v>
      </c>
      <c r="C12" t="s">
        <v>657</v>
      </c>
      <c r="D12" t="s">
        <v>187</v>
      </c>
      <c r="F12">
        <v>5.5030679999999998</v>
      </c>
      <c r="G12">
        <v>5.4526849999999998</v>
      </c>
      <c r="H12">
        <v>5.4032239999999998</v>
      </c>
      <c r="I12">
        <v>5.3546199999999997</v>
      </c>
      <c r="J12">
        <v>5.3063570000000002</v>
      </c>
      <c r="K12">
        <v>5.2583820000000001</v>
      </c>
      <c r="L12">
        <v>5.212059</v>
      </c>
      <c r="M12">
        <v>5.1677419999999996</v>
      </c>
      <c r="N12">
        <v>5.1257320000000002</v>
      </c>
      <c r="O12">
        <v>5.0860649999999996</v>
      </c>
      <c r="P12">
        <v>5.0479989999999999</v>
      </c>
      <c r="Q12">
        <v>5.0117200000000004</v>
      </c>
      <c r="R12">
        <v>4.9768169999999996</v>
      </c>
      <c r="S12">
        <v>4.9429259999999999</v>
      </c>
      <c r="T12">
        <v>4.9099630000000003</v>
      </c>
      <c r="U12">
        <v>4.8776929999999998</v>
      </c>
      <c r="V12">
        <v>4.8467859999999998</v>
      </c>
      <c r="W12">
        <v>4.8169969999999998</v>
      </c>
      <c r="X12">
        <v>4.7880190000000002</v>
      </c>
      <c r="Y12">
        <v>4.7598130000000003</v>
      </c>
      <c r="Z12">
        <v>4.7317330000000002</v>
      </c>
      <c r="AA12">
        <v>4.7021059999999997</v>
      </c>
      <c r="AB12">
        <v>4.6710000000000003</v>
      </c>
      <c r="AC12">
        <v>4.6386349999999998</v>
      </c>
      <c r="AD12">
        <v>4.6052799999999996</v>
      </c>
      <c r="AE12">
        <v>4.571091</v>
      </c>
      <c r="AF12">
        <v>4.5354780000000003</v>
      </c>
      <c r="AG12">
        <v>4.4988289999999997</v>
      </c>
      <c r="AH12">
        <v>4.4615580000000001</v>
      </c>
      <c r="AI12">
        <v>4.4240649999999997</v>
      </c>
      <c r="AJ12" s="21">
        <v>-7.0000000000000001E-3</v>
      </c>
    </row>
    <row r="13" spans="1:36" x14ac:dyDescent="0.25">
      <c r="A13" t="s">
        <v>151</v>
      </c>
      <c r="B13" t="s">
        <v>658</v>
      </c>
      <c r="C13" t="s">
        <v>659</v>
      </c>
      <c r="D13" t="s">
        <v>187</v>
      </c>
      <c r="F13">
        <v>5.2455569999999998</v>
      </c>
      <c r="G13">
        <v>5.2454549999999998</v>
      </c>
      <c r="H13">
        <v>5.243608</v>
      </c>
      <c r="I13">
        <v>5.2403820000000003</v>
      </c>
      <c r="J13">
        <v>5.236936</v>
      </c>
      <c r="K13">
        <v>5.2333239999999996</v>
      </c>
      <c r="L13">
        <v>5.2293669999999999</v>
      </c>
      <c r="M13">
        <v>5.225949</v>
      </c>
      <c r="N13">
        <v>5.2230210000000001</v>
      </c>
      <c r="O13">
        <v>5.2198409999999997</v>
      </c>
      <c r="P13">
        <v>5.2165520000000001</v>
      </c>
      <c r="Q13">
        <v>5.2144709999999996</v>
      </c>
      <c r="R13">
        <v>5.2127080000000001</v>
      </c>
      <c r="S13">
        <v>5.2107320000000001</v>
      </c>
      <c r="T13">
        <v>5.2089049999999997</v>
      </c>
      <c r="U13">
        <v>5.206887</v>
      </c>
      <c r="V13">
        <v>5.2041870000000001</v>
      </c>
      <c r="W13">
        <v>5.2006899999999998</v>
      </c>
      <c r="X13">
        <v>5.19686</v>
      </c>
      <c r="Y13">
        <v>5.1929069999999999</v>
      </c>
      <c r="Z13">
        <v>5.1886830000000002</v>
      </c>
      <c r="AA13">
        <v>5.1827800000000002</v>
      </c>
      <c r="AB13">
        <v>5.1753260000000001</v>
      </c>
      <c r="AC13">
        <v>5.1669070000000001</v>
      </c>
      <c r="AD13">
        <v>5.1582319999999999</v>
      </c>
      <c r="AE13">
        <v>5.1495879999999996</v>
      </c>
      <c r="AF13">
        <v>5.1413000000000002</v>
      </c>
      <c r="AG13">
        <v>5.1330910000000003</v>
      </c>
      <c r="AH13">
        <v>5.1251259999999998</v>
      </c>
      <c r="AI13">
        <v>5.1175750000000004</v>
      </c>
      <c r="AJ13" s="21">
        <v>-1E-3</v>
      </c>
    </row>
    <row r="14" spans="1:36" x14ac:dyDescent="0.25">
      <c r="A14" t="s">
        <v>197</v>
      </c>
      <c r="B14" t="s">
        <v>660</v>
      </c>
      <c r="C14" t="s">
        <v>661</v>
      </c>
      <c r="D14" t="s">
        <v>187</v>
      </c>
      <c r="F14">
        <v>3.3449999999999999E-3</v>
      </c>
      <c r="G14">
        <v>6.0419999999999996E-3</v>
      </c>
      <c r="H14">
        <v>8.4989999999999996E-3</v>
      </c>
      <c r="I14">
        <v>1.0799E-2</v>
      </c>
      <c r="J14">
        <v>1.3122E-2</v>
      </c>
      <c r="K14">
        <v>1.5544000000000001E-2</v>
      </c>
      <c r="L14">
        <v>1.7829000000000001E-2</v>
      </c>
      <c r="M14">
        <v>2.0043999999999999E-2</v>
      </c>
      <c r="N14">
        <v>2.2209E-2</v>
      </c>
      <c r="O14">
        <v>2.4265999999999999E-2</v>
      </c>
      <c r="P14">
        <v>2.6259999999999999E-2</v>
      </c>
      <c r="Q14">
        <v>2.8254999999999999E-2</v>
      </c>
      <c r="R14">
        <v>3.0242999999999999E-2</v>
      </c>
      <c r="S14">
        <v>3.2189000000000002E-2</v>
      </c>
      <c r="T14">
        <v>3.4111000000000002E-2</v>
      </c>
      <c r="U14">
        <v>3.5971000000000003E-2</v>
      </c>
      <c r="V14">
        <v>3.7733999999999997E-2</v>
      </c>
      <c r="W14">
        <v>3.9376000000000001E-2</v>
      </c>
      <c r="X14">
        <v>4.0966000000000002E-2</v>
      </c>
      <c r="Y14">
        <v>4.2535000000000003E-2</v>
      </c>
      <c r="Z14">
        <v>4.4012000000000003E-2</v>
      </c>
      <c r="AA14">
        <v>4.5418E-2</v>
      </c>
      <c r="AB14">
        <v>4.6762999999999999E-2</v>
      </c>
      <c r="AC14">
        <v>4.8073999999999999E-2</v>
      </c>
      <c r="AD14">
        <v>4.9373E-2</v>
      </c>
      <c r="AE14">
        <v>5.0626999999999998E-2</v>
      </c>
      <c r="AF14">
        <v>5.1852000000000002E-2</v>
      </c>
      <c r="AG14">
        <v>5.3008E-2</v>
      </c>
      <c r="AH14">
        <v>5.4101999999999997E-2</v>
      </c>
      <c r="AI14">
        <v>5.5149999999999998E-2</v>
      </c>
      <c r="AJ14" s="21">
        <v>0.10100000000000001</v>
      </c>
    </row>
    <row r="15" spans="1:36" x14ac:dyDescent="0.25">
      <c r="A15" t="s">
        <v>199</v>
      </c>
      <c r="B15" t="s">
        <v>662</v>
      </c>
      <c r="C15" t="s">
        <v>663</v>
      </c>
      <c r="D15" t="s">
        <v>187</v>
      </c>
      <c r="F15">
        <v>3.324872</v>
      </c>
      <c r="G15">
        <v>3.2964319999999998</v>
      </c>
      <c r="H15">
        <v>3.2699129999999998</v>
      </c>
      <c r="I15">
        <v>3.244488</v>
      </c>
      <c r="J15">
        <v>3.2199460000000002</v>
      </c>
      <c r="K15">
        <v>3.1962470000000001</v>
      </c>
      <c r="L15">
        <v>3.1728730000000001</v>
      </c>
      <c r="M15">
        <v>3.149143</v>
      </c>
      <c r="N15">
        <v>3.1249910000000001</v>
      </c>
      <c r="O15">
        <v>3.1006659999999999</v>
      </c>
      <c r="P15">
        <v>3.0757780000000001</v>
      </c>
      <c r="Q15">
        <v>3.0499580000000002</v>
      </c>
      <c r="R15">
        <v>3.023234</v>
      </c>
      <c r="S15">
        <v>2.9958320000000001</v>
      </c>
      <c r="T15">
        <v>2.9677449999999999</v>
      </c>
      <c r="U15">
        <v>2.9390010000000002</v>
      </c>
      <c r="V15">
        <v>2.9111760000000002</v>
      </c>
      <c r="W15">
        <v>2.8841290000000002</v>
      </c>
      <c r="X15">
        <v>2.8578220000000001</v>
      </c>
      <c r="Y15">
        <v>2.8317230000000002</v>
      </c>
      <c r="Z15">
        <v>2.8066439999999999</v>
      </c>
      <c r="AA15">
        <v>2.7830750000000002</v>
      </c>
      <c r="AB15">
        <v>2.7609050000000002</v>
      </c>
      <c r="AC15">
        <v>2.7401529999999998</v>
      </c>
      <c r="AD15">
        <v>2.7208999999999999</v>
      </c>
      <c r="AE15">
        <v>2.7029269999999999</v>
      </c>
      <c r="AF15">
        <v>2.6848359999999998</v>
      </c>
      <c r="AG15">
        <v>2.666614</v>
      </c>
      <c r="AH15">
        <v>2.6482130000000002</v>
      </c>
      <c r="AI15">
        <v>2.629575</v>
      </c>
      <c r="AJ15" s="21">
        <v>-8.0000000000000002E-3</v>
      </c>
    </row>
    <row r="16" spans="1:36" x14ac:dyDescent="0.25">
      <c r="A16" t="s">
        <v>201</v>
      </c>
      <c r="B16" t="s">
        <v>664</v>
      </c>
      <c r="C16" t="s">
        <v>665</v>
      </c>
      <c r="D16" t="s">
        <v>187</v>
      </c>
      <c r="F16">
        <v>0.69181599999999999</v>
      </c>
      <c r="G16">
        <v>0.74820200000000003</v>
      </c>
      <c r="H16">
        <v>0.80043699999999995</v>
      </c>
      <c r="I16">
        <v>0.85279099999999997</v>
      </c>
      <c r="J16">
        <v>0.90398599999999996</v>
      </c>
      <c r="K16">
        <v>0.953071</v>
      </c>
      <c r="L16">
        <v>1.0011140000000001</v>
      </c>
      <c r="M16">
        <v>1.050052</v>
      </c>
      <c r="N16">
        <v>1.0995349999999999</v>
      </c>
      <c r="O16">
        <v>1.148657</v>
      </c>
      <c r="P16">
        <v>1.1975880000000001</v>
      </c>
      <c r="Q16">
        <v>1.2491300000000001</v>
      </c>
      <c r="R16">
        <v>1.301267</v>
      </c>
      <c r="S16">
        <v>1.3528279999999999</v>
      </c>
      <c r="T16">
        <v>1.404353</v>
      </c>
      <c r="U16">
        <v>1.456145</v>
      </c>
      <c r="V16">
        <v>1.5069300000000001</v>
      </c>
      <c r="W16">
        <v>1.557102</v>
      </c>
      <c r="X16">
        <v>1.6066320000000001</v>
      </c>
      <c r="Y16">
        <v>1.6561349999999999</v>
      </c>
      <c r="Z16">
        <v>1.704539</v>
      </c>
      <c r="AA16">
        <v>1.75091</v>
      </c>
      <c r="AB16">
        <v>1.7955000000000001</v>
      </c>
      <c r="AC16">
        <v>1.8383620000000001</v>
      </c>
      <c r="AD16">
        <v>1.8793439999999999</v>
      </c>
      <c r="AE16">
        <v>1.9187209999999999</v>
      </c>
      <c r="AF16">
        <v>1.9577910000000001</v>
      </c>
      <c r="AG16">
        <v>1.9964900000000001</v>
      </c>
      <c r="AH16">
        <v>2.0349370000000002</v>
      </c>
      <c r="AI16">
        <v>2.0729860000000002</v>
      </c>
      <c r="AJ16" s="21">
        <v>3.9E-2</v>
      </c>
    </row>
    <row r="17" spans="1:36" x14ac:dyDescent="0.25">
      <c r="A17" t="s">
        <v>203</v>
      </c>
      <c r="B17" t="s">
        <v>666</v>
      </c>
      <c r="C17" t="s">
        <v>667</v>
      </c>
      <c r="D17" t="s">
        <v>187</v>
      </c>
      <c r="F17">
        <v>120.915672</v>
      </c>
      <c r="G17">
        <v>121.92237900000001</v>
      </c>
      <c r="H17">
        <v>122.833359</v>
      </c>
      <c r="I17">
        <v>123.74775700000001</v>
      </c>
      <c r="J17">
        <v>124.651115</v>
      </c>
      <c r="K17">
        <v>125.521248</v>
      </c>
      <c r="L17">
        <v>126.379822</v>
      </c>
      <c r="M17">
        <v>127.259659</v>
      </c>
      <c r="N17">
        <v>128.14233400000001</v>
      </c>
      <c r="O17">
        <v>129.00727800000001</v>
      </c>
      <c r="P17">
        <v>129.84783899999999</v>
      </c>
      <c r="Q17">
        <v>130.72730999999999</v>
      </c>
      <c r="R17">
        <v>131.59501599999999</v>
      </c>
      <c r="S17">
        <v>132.41914399999999</v>
      </c>
      <c r="T17">
        <v>133.22010800000001</v>
      </c>
      <c r="U17">
        <v>134.00415000000001</v>
      </c>
      <c r="V17">
        <v>134.79087799999999</v>
      </c>
      <c r="W17">
        <v>135.58058199999999</v>
      </c>
      <c r="X17">
        <v>136.37638899999999</v>
      </c>
      <c r="Y17">
        <v>137.176727</v>
      </c>
      <c r="Z17">
        <v>137.96714800000001</v>
      </c>
      <c r="AA17">
        <v>138.739563</v>
      </c>
      <c r="AB17">
        <v>139.499008</v>
      </c>
      <c r="AC17">
        <v>140.24771100000001</v>
      </c>
      <c r="AD17">
        <v>140.98881499999999</v>
      </c>
      <c r="AE17">
        <v>141.720596</v>
      </c>
      <c r="AF17">
        <v>142.44596899999999</v>
      </c>
      <c r="AG17">
        <v>143.156158</v>
      </c>
      <c r="AH17">
        <v>143.85629299999999</v>
      </c>
      <c r="AI17">
        <v>144.54415900000001</v>
      </c>
      <c r="AJ17" s="21">
        <v>6.0000000000000001E-3</v>
      </c>
    </row>
    <row r="18" spans="1:36" x14ac:dyDescent="0.25">
      <c r="A18" t="s">
        <v>205</v>
      </c>
      <c r="C18" t="s">
        <v>591</v>
      </c>
    </row>
    <row r="19" spans="1:36" x14ac:dyDescent="0.25">
      <c r="A19" t="s">
        <v>185</v>
      </c>
      <c r="B19" t="s">
        <v>668</v>
      </c>
      <c r="C19" t="s">
        <v>669</v>
      </c>
      <c r="D19" t="s">
        <v>187</v>
      </c>
      <c r="F19">
        <v>12.939864999999999</v>
      </c>
      <c r="G19">
        <v>13.152193</v>
      </c>
      <c r="H19">
        <v>13.342216000000001</v>
      </c>
      <c r="I19">
        <v>13.53294</v>
      </c>
      <c r="J19">
        <v>13.721614000000001</v>
      </c>
      <c r="K19">
        <v>13.903945999999999</v>
      </c>
      <c r="L19">
        <v>14.0844</v>
      </c>
      <c r="M19">
        <v>14.269408</v>
      </c>
      <c r="N19">
        <v>14.454908</v>
      </c>
      <c r="O19">
        <v>14.637002000000001</v>
      </c>
      <c r="P19">
        <v>14.814411</v>
      </c>
      <c r="Q19">
        <v>14.999155999999999</v>
      </c>
      <c r="R19">
        <v>15.181841</v>
      </c>
      <c r="S19">
        <v>15.356396</v>
      </c>
      <c r="T19">
        <v>15.527485</v>
      </c>
      <c r="U19">
        <v>15.696770000000001</v>
      </c>
      <c r="V19">
        <v>15.868359</v>
      </c>
      <c r="W19">
        <v>16.039975999999999</v>
      </c>
      <c r="X19">
        <v>16.212420000000002</v>
      </c>
      <c r="Y19">
        <v>16.385062999999999</v>
      </c>
      <c r="Z19">
        <v>16.555987999999999</v>
      </c>
      <c r="AA19">
        <v>16.724229999999999</v>
      </c>
      <c r="AB19">
        <v>16.890958999999999</v>
      </c>
      <c r="AC19">
        <v>17.056512999999999</v>
      </c>
      <c r="AD19">
        <v>17.221212000000001</v>
      </c>
      <c r="AE19">
        <v>17.38504</v>
      </c>
      <c r="AF19">
        <v>17.548897</v>
      </c>
      <c r="AG19">
        <v>17.710916999999998</v>
      </c>
      <c r="AH19">
        <v>17.872008999999998</v>
      </c>
      <c r="AI19">
        <v>18.031742000000001</v>
      </c>
      <c r="AJ19" s="21">
        <v>1.2E-2</v>
      </c>
    </row>
    <row r="20" spans="1:36" x14ac:dyDescent="0.25">
      <c r="A20" t="s">
        <v>190</v>
      </c>
      <c r="B20" t="s">
        <v>670</v>
      </c>
      <c r="C20" t="s">
        <v>671</v>
      </c>
      <c r="D20" t="s">
        <v>187</v>
      </c>
      <c r="F20">
        <v>1.316486</v>
      </c>
      <c r="G20">
        <v>1.3145690000000001</v>
      </c>
      <c r="H20">
        <v>1.3126599999999999</v>
      </c>
      <c r="I20">
        <v>1.310759</v>
      </c>
      <c r="J20">
        <v>1.3088660000000001</v>
      </c>
      <c r="K20">
        <v>1.3069809999999999</v>
      </c>
      <c r="L20">
        <v>1.3051029999999999</v>
      </c>
      <c r="M20">
        <v>1.3032330000000001</v>
      </c>
      <c r="N20">
        <v>1.3013710000000001</v>
      </c>
      <c r="O20">
        <v>1.299515</v>
      </c>
      <c r="P20">
        <v>1.297668</v>
      </c>
      <c r="Q20">
        <v>1.2958270000000001</v>
      </c>
      <c r="R20">
        <v>1.2939940000000001</v>
      </c>
      <c r="S20">
        <v>1.2921670000000001</v>
      </c>
      <c r="T20">
        <v>1.2903480000000001</v>
      </c>
      <c r="U20">
        <v>1.288535</v>
      </c>
      <c r="V20">
        <v>1.286729</v>
      </c>
      <c r="W20">
        <v>1.2849299999999999</v>
      </c>
      <c r="X20">
        <v>1.2831379999999999</v>
      </c>
      <c r="Y20">
        <v>1.281352</v>
      </c>
      <c r="Z20">
        <v>1.2795730000000001</v>
      </c>
      <c r="AA20">
        <v>1.2778</v>
      </c>
      <c r="AB20">
        <v>1.2760339999999999</v>
      </c>
      <c r="AC20">
        <v>1.2742739999999999</v>
      </c>
      <c r="AD20">
        <v>1.272519</v>
      </c>
      <c r="AE20">
        <v>1.270772</v>
      </c>
      <c r="AF20">
        <v>1.2690300000000001</v>
      </c>
      <c r="AG20">
        <v>1.2672939999999999</v>
      </c>
      <c r="AH20">
        <v>1.2655639999999999</v>
      </c>
      <c r="AI20">
        <v>1.263841</v>
      </c>
      <c r="AJ20" s="21">
        <v>-1E-3</v>
      </c>
    </row>
    <row r="21" spans="1:36" x14ac:dyDescent="0.25">
      <c r="A21" t="s">
        <v>201</v>
      </c>
      <c r="B21" t="s">
        <v>672</v>
      </c>
      <c r="C21" t="s">
        <v>673</v>
      </c>
      <c r="D21" t="s">
        <v>187</v>
      </c>
      <c r="F21">
        <v>0.69181599999999999</v>
      </c>
      <c r="G21">
        <v>0.74820200000000003</v>
      </c>
      <c r="H21">
        <v>0.80043699999999995</v>
      </c>
      <c r="I21">
        <v>0.85279099999999997</v>
      </c>
      <c r="J21">
        <v>0.90398599999999996</v>
      </c>
      <c r="K21">
        <v>0.953071</v>
      </c>
      <c r="L21">
        <v>1.001115</v>
      </c>
      <c r="M21">
        <v>1.050052</v>
      </c>
      <c r="N21">
        <v>1.099534</v>
      </c>
      <c r="O21">
        <v>1.148657</v>
      </c>
      <c r="P21">
        <v>1.1975880000000001</v>
      </c>
      <c r="Q21">
        <v>1.249131</v>
      </c>
      <c r="R21">
        <v>1.301267</v>
      </c>
      <c r="S21">
        <v>1.3528279999999999</v>
      </c>
      <c r="T21">
        <v>1.404353</v>
      </c>
      <c r="U21">
        <v>1.4561459999999999</v>
      </c>
      <c r="V21">
        <v>1.5069300000000001</v>
      </c>
      <c r="W21">
        <v>1.557102</v>
      </c>
      <c r="X21">
        <v>1.6066320000000001</v>
      </c>
      <c r="Y21">
        <v>1.6561349999999999</v>
      </c>
      <c r="Z21">
        <v>1.7045399999999999</v>
      </c>
      <c r="AA21">
        <v>1.75091</v>
      </c>
      <c r="AB21">
        <v>1.795501</v>
      </c>
      <c r="AC21">
        <v>1.8383620000000001</v>
      </c>
      <c r="AD21">
        <v>1.8793439999999999</v>
      </c>
      <c r="AE21">
        <v>1.9187209999999999</v>
      </c>
      <c r="AF21">
        <v>1.9577910000000001</v>
      </c>
      <c r="AG21">
        <v>1.9964900000000001</v>
      </c>
      <c r="AH21">
        <v>2.0349370000000002</v>
      </c>
      <c r="AI21">
        <v>2.0729860000000002</v>
      </c>
      <c r="AJ21" s="21">
        <v>3.9E-2</v>
      </c>
    </row>
    <row r="22" spans="1:36" x14ac:dyDescent="0.25">
      <c r="A22" t="s">
        <v>209</v>
      </c>
      <c r="B22" t="s">
        <v>674</v>
      </c>
      <c r="C22" t="s">
        <v>675</v>
      </c>
      <c r="D22" t="s">
        <v>187</v>
      </c>
      <c r="F22">
        <v>64.167404000000005</v>
      </c>
      <c r="G22">
        <v>65.628074999999995</v>
      </c>
      <c r="H22">
        <v>67.026932000000002</v>
      </c>
      <c r="I22">
        <v>68.427588999999998</v>
      </c>
      <c r="J22">
        <v>69.819655999999995</v>
      </c>
      <c r="K22">
        <v>71.188896</v>
      </c>
      <c r="L22">
        <v>72.548157000000003</v>
      </c>
      <c r="M22">
        <v>73.918555999999995</v>
      </c>
      <c r="N22">
        <v>75.288826</v>
      </c>
      <c r="O22">
        <v>76.645781999999997</v>
      </c>
      <c r="P22">
        <v>77.985336000000004</v>
      </c>
      <c r="Q22">
        <v>79.348358000000005</v>
      </c>
      <c r="R22">
        <v>80.702156000000002</v>
      </c>
      <c r="S22">
        <v>82.026725999999996</v>
      </c>
      <c r="T22">
        <v>83.334877000000006</v>
      </c>
      <c r="U22">
        <v>84.630607999999995</v>
      </c>
      <c r="V22">
        <v>85.925674000000001</v>
      </c>
      <c r="W22">
        <v>87.220566000000005</v>
      </c>
      <c r="X22">
        <v>88.517241999999996</v>
      </c>
      <c r="Y22">
        <v>89.814919000000003</v>
      </c>
      <c r="Z22">
        <v>91.104797000000005</v>
      </c>
      <c r="AA22">
        <v>92.381446999999994</v>
      </c>
      <c r="AB22">
        <v>93.648139999999998</v>
      </c>
      <c r="AC22">
        <v>94.906357</v>
      </c>
      <c r="AD22">
        <v>96.157784000000007</v>
      </c>
      <c r="AE22">
        <v>97.401618999999997</v>
      </c>
      <c r="AF22">
        <v>98.639374000000004</v>
      </c>
      <c r="AG22">
        <v>99.865723000000003</v>
      </c>
      <c r="AH22">
        <v>101.083763</v>
      </c>
      <c r="AI22">
        <v>102.29199199999999</v>
      </c>
      <c r="AJ22" s="21">
        <v>1.6E-2</v>
      </c>
    </row>
    <row r="23" spans="1:36" x14ac:dyDescent="0.25">
      <c r="A23" t="s">
        <v>211</v>
      </c>
      <c r="B23" t="s">
        <v>676</v>
      </c>
      <c r="C23" t="s">
        <v>677</v>
      </c>
      <c r="D23" t="s">
        <v>187</v>
      </c>
      <c r="F23">
        <v>58.043906999999997</v>
      </c>
      <c r="G23">
        <v>58.031306999999998</v>
      </c>
      <c r="H23">
        <v>58.008541000000001</v>
      </c>
      <c r="I23">
        <v>57.986195000000002</v>
      </c>
      <c r="J23">
        <v>57.964832000000001</v>
      </c>
      <c r="K23">
        <v>57.943119000000003</v>
      </c>
      <c r="L23">
        <v>57.920296</v>
      </c>
      <c r="M23">
        <v>57.900295</v>
      </c>
      <c r="N23">
        <v>57.881512000000001</v>
      </c>
      <c r="O23">
        <v>57.861091999999999</v>
      </c>
      <c r="P23">
        <v>57.838935999999997</v>
      </c>
      <c r="Q23">
        <v>57.822066999999997</v>
      </c>
      <c r="R23">
        <v>57.805351000000002</v>
      </c>
      <c r="S23">
        <v>57.785151999999997</v>
      </c>
      <c r="T23">
        <v>57.763770999999998</v>
      </c>
      <c r="U23">
        <v>57.741295000000001</v>
      </c>
      <c r="V23">
        <v>57.719054999999997</v>
      </c>
      <c r="W23">
        <v>57.696807999999997</v>
      </c>
      <c r="X23">
        <v>57.675690000000003</v>
      </c>
      <c r="Y23">
        <v>57.655997999999997</v>
      </c>
      <c r="Z23">
        <v>57.635544000000003</v>
      </c>
      <c r="AA23">
        <v>57.613773000000002</v>
      </c>
      <c r="AB23">
        <v>57.591301000000001</v>
      </c>
      <c r="AC23">
        <v>57.568767999999999</v>
      </c>
      <c r="AD23">
        <v>57.546726</v>
      </c>
      <c r="AE23">
        <v>57.524543999999999</v>
      </c>
      <c r="AF23">
        <v>57.502636000000003</v>
      </c>
      <c r="AG23">
        <v>57.479495999999997</v>
      </c>
      <c r="AH23">
        <v>57.455703999999997</v>
      </c>
      <c r="AI23">
        <v>57.431247999999997</v>
      </c>
      <c r="AJ23" s="21">
        <v>0</v>
      </c>
    </row>
    <row r="24" spans="1:36" x14ac:dyDescent="0.25">
      <c r="A24" t="s">
        <v>203</v>
      </c>
      <c r="B24" t="s">
        <v>678</v>
      </c>
      <c r="C24" t="s">
        <v>679</v>
      </c>
      <c r="D24" t="s">
        <v>187</v>
      </c>
      <c r="F24">
        <v>137.15948499999999</v>
      </c>
      <c r="G24">
        <v>138.87434400000001</v>
      </c>
      <c r="H24">
        <v>140.49078399999999</v>
      </c>
      <c r="I24">
        <v>142.110275</v>
      </c>
      <c r="J24">
        <v>143.71894800000001</v>
      </c>
      <c r="K24">
        <v>145.29600500000001</v>
      </c>
      <c r="L24">
        <v>146.85907</v>
      </c>
      <c r="M24">
        <v>148.44154399999999</v>
      </c>
      <c r="N24">
        <v>150.02615399999999</v>
      </c>
      <c r="O24">
        <v>151.59204099999999</v>
      </c>
      <c r="P24">
        <v>153.13394199999999</v>
      </c>
      <c r="Q24">
        <v>154.714539</v>
      </c>
      <c r="R24">
        <v>156.28460699999999</v>
      </c>
      <c r="S24">
        <v>157.81326300000001</v>
      </c>
      <c r="T24">
        <v>159.320831</v>
      </c>
      <c r="U24">
        <v>160.813354</v>
      </c>
      <c r="V24">
        <v>162.306747</v>
      </c>
      <c r="W24">
        <v>163.79937699999999</v>
      </c>
      <c r="X24">
        <v>165.29512</v>
      </c>
      <c r="Y24">
        <v>166.79345699999999</v>
      </c>
      <c r="Z24">
        <v>168.280441</v>
      </c>
      <c r="AA24">
        <v>169.748154</v>
      </c>
      <c r="AB24">
        <v>171.20193499999999</v>
      </c>
      <c r="AC24">
        <v>172.644272</v>
      </c>
      <c r="AD24">
        <v>174.07759100000001</v>
      </c>
      <c r="AE24">
        <v>175.50070199999999</v>
      </c>
      <c r="AF24">
        <v>176.91772499999999</v>
      </c>
      <c r="AG24">
        <v>178.31991600000001</v>
      </c>
      <c r="AH24">
        <v>179.711975</v>
      </c>
      <c r="AI24">
        <v>181.091812</v>
      </c>
      <c r="AJ24" s="21">
        <v>0.01</v>
      </c>
    </row>
    <row r="25" spans="1:36" x14ac:dyDescent="0.25">
      <c r="A25" t="s">
        <v>214</v>
      </c>
      <c r="C25" t="s">
        <v>592</v>
      </c>
    </row>
    <row r="26" spans="1:36" x14ac:dyDescent="0.25">
      <c r="A26" t="s">
        <v>215</v>
      </c>
      <c r="B26" t="s">
        <v>680</v>
      </c>
      <c r="C26" t="s">
        <v>681</v>
      </c>
      <c r="D26" t="s">
        <v>187</v>
      </c>
      <c r="F26">
        <v>59.829864999999998</v>
      </c>
      <c r="G26">
        <v>60.213782999999999</v>
      </c>
      <c r="H26">
        <v>60.580871999999999</v>
      </c>
      <c r="I26">
        <v>61.036349999999999</v>
      </c>
      <c r="J26">
        <v>61.449547000000003</v>
      </c>
      <c r="K26">
        <v>61.813381</v>
      </c>
      <c r="L26">
        <v>62.155467999999999</v>
      </c>
      <c r="M26">
        <v>62.490932000000001</v>
      </c>
      <c r="N26">
        <v>62.812950000000001</v>
      </c>
      <c r="O26">
        <v>63.113571</v>
      </c>
      <c r="P26">
        <v>63.422279000000003</v>
      </c>
      <c r="Q26">
        <v>63.766238999999999</v>
      </c>
      <c r="R26">
        <v>64.118187000000006</v>
      </c>
      <c r="S26">
        <v>64.462592999999998</v>
      </c>
      <c r="T26">
        <v>64.813332000000003</v>
      </c>
      <c r="U26">
        <v>65.166488999999999</v>
      </c>
      <c r="V26">
        <v>65.528687000000005</v>
      </c>
      <c r="W26">
        <v>65.899276999999998</v>
      </c>
      <c r="X26">
        <v>66.268958999999995</v>
      </c>
      <c r="Y26">
        <v>66.632171999999997</v>
      </c>
      <c r="Z26">
        <v>66.986678999999995</v>
      </c>
      <c r="AA26">
        <v>67.326194999999998</v>
      </c>
      <c r="AB26">
        <v>67.657355999999993</v>
      </c>
      <c r="AC26">
        <v>67.981658999999993</v>
      </c>
      <c r="AD26">
        <v>68.299132999999998</v>
      </c>
      <c r="AE26">
        <v>68.614402999999996</v>
      </c>
      <c r="AF26">
        <v>68.928023999999994</v>
      </c>
      <c r="AG26">
        <v>69.236953999999997</v>
      </c>
      <c r="AH26">
        <v>69.544441000000006</v>
      </c>
      <c r="AI26">
        <v>69.853415999999996</v>
      </c>
      <c r="AJ26" s="21">
        <v>5.0000000000000001E-3</v>
      </c>
    </row>
    <row r="27" spans="1:36" x14ac:dyDescent="0.25">
      <c r="A27" t="s">
        <v>217</v>
      </c>
      <c r="B27" t="s">
        <v>682</v>
      </c>
      <c r="C27" t="s">
        <v>683</v>
      </c>
      <c r="D27" t="s">
        <v>187</v>
      </c>
      <c r="F27">
        <v>60.704216000000002</v>
      </c>
      <c r="G27">
        <v>61.224212999999999</v>
      </c>
      <c r="H27">
        <v>61.727145999999998</v>
      </c>
      <c r="I27">
        <v>62.283768000000002</v>
      </c>
      <c r="J27">
        <v>62.855930000000001</v>
      </c>
      <c r="K27">
        <v>63.432217000000001</v>
      </c>
      <c r="L27">
        <v>64.010368</v>
      </c>
      <c r="M27">
        <v>64.605727999999999</v>
      </c>
      <c r="N27">
        <v>65.206588999999994</v>
      </c>
      <c r="O27">
        <v>65.800719999999998</v>
      </c>
      <c r="P27">
        <v>66.369591</v>
      </c>
      <c r="Q27">
        <v>66.945937999999998</v>
      </c>
      <c r="R27">
        <v>67.506172000000007</v>
      </c>
      <c r="S27">
        <v>68.033278999999993</v>
      </c>
      <c r="T27">
        <v>68.533332999999999</v>
      </c>
      <c r="U27">
        <v>69.014731999999995</v>
      </c>
      <c r="V27">
        <v>69.489388000000005</v>
      </c>
      <c r="W27">
        <v>69.957626000000005</v>
      </c>
      <c r="X27">
        <v>70.430130000000005</v>
      </c>
      <c r="Y27">
        <v>70.910094999999998</v>
      </c>
      <c r="Z27">
        <v>71.386016999999995</v>
      </c>
      <c r="AA27">
        <v>71.855698000000004</v>
      </c>
      <c r="AB27">
        <v>72.318618999999998</v>
      </c>
      <c r="AC27">
        <v>72.775092999999998</v>
      </c>
      <c r="AD27">
        <v>73.227836999999994</v>
      </c>
      <c r="AE27">
        <v>73.671576999999999</v>
      </c>
      <c r="AF27">
        <v>74.108504999999994</v>
      </c>
      <c r="AG27">
        <v>74.533339999999995</v>
      </c>
      <c r="AH27">
        <v>74.948402000000002</v>
      </c>
      <c r="AI27">
        <v>75.348823999999993</v>
      </c>
      <c r="AJ27" s="21">
        <v>7.0000000000000001E-3</v>
      </c>
    </row>
    <row r="28" spans="1:36" x14ac:dyDescent="0.25">
      <c r="A28" t="s">
        <v>194</v>
      </c>
      <c r="B28" t="s">
        <v>684</v>
      </c>
      <c r="C28" t="s">
        <v>685</v>
      </c>
      <c r="D28" t="s">
        <v>187</v>
      </c>
      <c r="F28">
        <v>2.6025719999999999</v>
      </c>
      <c r="G28">
        <v>2.554386</v>
      </c>
      <c r="H28">
        <v>2.5109530000000002</v>
      </c>
      <c r="I28">
        <v>2.4688330000000001</v>
      </c>
      <c r="J28">
        <v>2.429554</v>
      </c>
      <c r="K28">
        <v>2.393059</v>
      </c>
      <c r="L28">
        <v>2.359057</v>
      </c>
      <c r="M28">
        <v>2.3285689999999999</v>
      </c>
      <c r="N28">
        <v>2.3015110000000001</v>
      </c>
      <c r="O28">
        <v>2.2775599999999998</v>
      </c>
      <c r="P28">
        <v>2.251528</v>
      </c>
      <c r="Q28">
        <v>2.2243240000000002</v>
      </c>
      <c r="R28">
        <v>2.1961789999999999</v>
      </c>
      <c r="S28">
        <v>2.167443</v>
      </c>
      <c r="T28">
        <v>2.1378119999999998</v>
      </c>
      <c r="U28">
        <v>2.107999</v>
      </c>
      <c r="V28">
        <v>2.0786410000000002</v>
      </c>
      <c r="W28">
        <v>2.0497779999999999</v>
      </c>
      <c r="X28">
        <v>2.0216229999999999</v>
      </c>
      <c r="Y28">
        <v>1.9943759999999999</v>
      </c>
      <c r="Z28">
        <v>1.9679580000000001</v>
      </c>
      <c r="AA28">
        <v>1.942628</v>
      </c>
      <c r="AB28">
        <v>1.917783</v>
      </c>
      <c r="AC28">
        <v>1.893621</v>
      </c>
      <c r="AD28">
        <v>1.8702799999999999</v>
      </c>
      <c r="AE28">
        <v>1.84734</v>
      </c>
      <c r="AF28">
        <v>1.82491</v>
      </c>
      <c r="AG28">
        <v>1.8029729999999999</v>
      </c>
      <c r="AH28">
        <v>1.781409</v>
      </c>
      <c r="AI28">
        <v>1.7601260000000001</v>
      </c>
      <c r="AJ28" s="21">
        <v>-1.2999999999999999E-2</v>
      </c>
    </row>
    <row r="29" spans="1:36" x14ac:dyDescent="0.25">
      <c r="A29" t="s">
        <v>151</v>
      </c>
      <c r="B29" t="s">
        <v>686</v>
      </c>
      <c r="C29" t="s">
        <v>687</v>
      </c>
      <c r="D29" t="s">
        <v>187</v>
      </c>
      <c r="F29">
        <v>3.9986820000000001</v>
      </c>
      <c r="G29">
        <v>3.897122</v>
      </c>
      <c r="H29">
        <v>3.8046039999999999</v>
      </c>
      <c r="I29">
        <v>3.72221</v>
      </c>
      <c r="J29">
        <v>3.649823</v>
      </c>
      <c r="K29">
        <v>3.5863239999999998</v>
      </c>
      <c r="L29">
        <v>3.5291579999999998</v>
      </c>
      <c r="M29">
        <v>3.4794999999999998</v>
      </c>
      <c r="N29">
        <v>3.437484</v>
      </c>
      <c r="O29">
        <v>3.4029799999999999</v>
      </c>
      <c r="P29">
        <v>3.3632949999999999</v>
      </c>
      <c r="Q29">
        <v>3.3204929999999999</v>
      </c>
      <c r="R29">
        <v>3.2749790000000001</v>
      </c>
      <c r="S29">
        <v>3.2272349999999999</v>
      </c>
      <c r="T29">
        <v>3.1784439999999998</v>
      </c>
      <c r="U29">
        <v>3.1296539999999999</v>
      </c>
      <c r="V29">
        <v>3.0814520000000001</v>
      </c>
      <c r="W29">
        <v>3.0343339999999999</v>
      </c>
      <c r="X29">
        <v>2.9891909999999999</v>
      </c>
      <c r="Y29">
        <v>2.9465349999999999</v>
      </c>
      <c r="Z29">
        <v>2.9059059999999999</v>
      </c>
      <c r="AA29">
        <v>2.867353</v>
      </c>
      <c r="AB29">
        <v>2.8306079999999998</v>
      </c>
      <c r="AC29">
        <v>2.795922</v>
      </c>
      <c r="AD29">
        <v>2.7634029999999998</v>
      </c>
      <c r="AE29">
        <v>2.7326250000000001</v>
      </c>
      <c r="AF29">
        <v>2.7035589999999998</v>
      </c>
      <c r="AG29">
        <v>2.6756099999999998</v>
      </c>
      <c r="AH29">
        <v>2.6486999999999998</v>
      </c>
      <c r="AI29">
        <v>2.6227290000000001</v>
      </c>
      <c r="AJ29" s="21">
        <v>-1.4E-2</v>
      </c>
    </row>
    <row r="30" spans="1:36" x14ac:dyDescent="0.25">
      <c r="A30" t="s">
        <v>221</v>
      </c>
      <c r="B30" t="s">
        <v>688</v>
      </c>
      <c r="C30" t="s">
        <v>689</v>
      </c>
      <c r="D30" t="s">
        <v>187</v>
      </c>
      <c r="F30">
        <v>1.873337</v>
      </c>
      <c r="G30">
        <v>2.1068470000000001</v>
      </c>
      <c r="H30">
        <v>2.264974</v>
      </c>
      <c r="I30">
        <v>2.272993</v>
      </c>
      <c r="J30">
        <v>2.2840500000000001</v>
      </c>
      <c r="K30">
        <v>2.2956349999999999</v>
      </c>
      <c r="L30">
        <v>2.306829</v>
      </c>
      <c r="M30">
        <v>2.317815</v>
      </c>
      <c r="N30">
        <v>2.3286609999999999</v>
      </c>
      <c r="O30">
        <v>2.3393890000000002</v>
      </c>
      <c r="P30">
        <v>2.3503069999999999</v>
      </c>
      <c r="Q30">
        <v>2.3618290000000002</v>
      </c>
      <c r="R30">
        <v>2.3735210000000002</v>
      </c>
      <c r="S30">
        <v>2.385176</v>
      </c>
      <c r="T30">
        <v>2.396525</v>
      </c>
      <c r="U30">
        <v>2.407451</v>
      </c>
      <c r="V30">
        <v>2.4178660000000001</v>
      </c>
      <c r="W30">
        <v>2.4277730000000002</v>
      </c>
      <c r="X30">
        <v>2.4379050000000002</v>
      </c>
      <c r="Y30">
        <v>2.4482680000000001</v>
      </c>
      <c r="Z30">
        <v>2.458755</v>
      </c>
      <c r="AA30">
        <v>2.469354</v>
      </c>
      <c r="AB30">
        <v>2.4799190000000002</v>
      </c>
      <c r="AC30">
        <v>2.4904929999999998</v>
      </c>
      <c r="AD30">
        <v>2.5010910000000002</v>
      </c>
      <c r="AE30">
        <v>2.5115590000000001</v>
      </c>
      <c r="AF30">
        <v>2.5220379999999998</v>
      </c>
      <c r="AG30">
        <v>2.5324170000000001</v>
      </c>
      <c r="AH30">
        <v>2.5427179999999998</v>
      </c>
      <c r="AI30">
        <v>2.5528919999999999</v>
      </c>
      <c r="AJ30" s="21">
        <v>1.0999999999999999E-2</v>
      </c>
    </row>
    <row r="31" spans="1:36" x14ac:dyDescent="0.25">
      <c r="A31" t="s">
        <v>203</v>
      </c>
      <c r="B31" t="s">
        <v>690</v>
      </c>
      <c r="C31" t="s">
        <v>691</v>
      </c>
      <c r="D31" t="s">
        <v>187</v>
      </c>
      <c r="F31">
        <v>129.008667</v>
      </c>
      <c r="G31">
        <v>129.996353</v>
      </c>
      <c r="H31">
        <v>130.88855000000001</v>
      </c>
      <c r="I31">
        <v>131.78414900000001</v>
      </c>
      <c r="J31">
        <v>132.668915</v>
      </c>
      <c r="K31">
        <v>133.52061499999999</v>
      </c>
      <c r="L31">
        <v>134.36087000000001</v>
      </c>
      <c r="M31">
        <v>135.222534</v>
      </c>
      <c r="N31">
        <v>136.087189</v>
      </c>
      <c r="O31">
        <v>136.93421900000001</v>
      </c>
      <c r="P31">
        <v>137.75700399999999</v>
      </c>
      <c r="Q31">
        <v>138.61882</v>
      </c>
      <c r="R31">
        <v>139.46904000000001</v>
      </c>
      <c r="S31">
        <v>140.27574200000001</v>
      </c>
      <c r="T31">
        <v>141.05946399999999</v>
      </c>
      <c r="U31">
        <v>141.826324</v>
      </c>
      <c r="V31">
        <v>142.596024</v>
      </c>
      <c r="W31">
        <v>143.36878999999999</v>
      </c>
      <c r="X31">
        <v>144.14782700000001</v>
      </c>
      <c r="Y31">
        <v>144.931442</v>
      </c>
      <c r="Z31">
        <v>145.705307</v>
      </c>
      <c r="AA31">
        <v>146.46122700000001</v>
      </c>
      <c r="AB31">
        <v>147.20429999999999</v>
      </c>
      <c r="AC31">
        <v>147.93678299999999</v>
      </c>
      <c r="AD31">
        <v>148.66175799999999</v>
      </c>
      <c r="AE31">
        <v>149.37750199999999</v>
      </c>
      <c r="AF31">
        <v>150.08702099999999</v>
      </c>
      <c r="AG31">
        <v>150.781296</v>
      </c>
      <c r="AH31">
        <v>151.46566799999999</v>
      </c>
      <c r="AI31">
        <v>152.13798499999999</v>
      </c>
      <c r="AJ31" s="21">
        <v>6.0000000000000001E-3</v>
      </c>
    </row>
    <row r="32" spans="1:36" x14ac:dyDescent="0.25">
      <c r="A32" t="s">
        <v>224</v>
      </c>
      <c r="C32" t="s">
        <v>593</v>
      </c>
    </row>
    <row r="33" spans="1:36" x14ac:dyDescent="0.25">
      <c r="A33" t="s">
        <v>215</v>
      </c>
      <c r="B33" t="s">
        <v>692</v>
      </c>
      <c r="C33" t="s">
        <v>693</v>
      </c>
      <c r="D33" t="s">
        <v>187</v>
      </c>
      <c r="F33">
        <v>97.282805999999994</v>
      </c>
      <c r="G33">
        <v>97.787353999999993</v>
      </c>
      <c r="H33">
        <v>98.215041999999997</v>
      </c>
      <c r="I33">
        <v>98.632728999999998</v>
      </c>
      <c r="J33">
        <v>99.032143000000005</v>
      </c>
      <c r="K33">
        <v>99.396202000000002</v>
      </c>
      <c r="L33">
        <v>99.739356999999998</v>
      </c>
      <c r="M33">
        <v>100.082947</v>
      </c>
      <c r="N33">
        <v>100.388443</v>
      </c>
      <c r="O33">
        <v>100.639343</v>
      </c>
      <c r="P33">
        <v>100.822762</v>
      </c>
      <c r="Q33">
        <v>100.97788199999999</v>
      </c>
      <c r="R33">
        <v>101.154274</v>
      </c>
      <c r="S33">
        <v>101.35496500000001</v>
      </c>
      <c r="T33">
        <v>101.59815999999999</v>
      </c>
      <c r="U33">
        <v>101.897423</v>
      </c>
      <c r="V33">
        <v>102.27224</v>
      </c>
      <c r="W33">
        <v>102.638313</v>
      </c>
      <c r="X33">
        <v>102.997772</v>
      </c>
      <c r="Y33">
        <v>103.34813699999999</v>
      </c>
      <c r="Z33">
        <v>103.67842899999999</v>
      </c>
      <c r="AA33">
        <v>103.982529</v>
      </c>
      <c r="AB33">
        <v>104.263802</v>
      </c>
      <c r="AC33">
        <v>104.524124</v>
      </c>
      <c r="AD33">
        <v>104.76752500000001</v>
      </c>
      <c r="AE33">
        <v>104.99548299999999</v>
      </c>
      <c r="AF33">
        <v>105.214249</v>
      </c>
      <c r="AG33">
        <v>105.421913</v>
      </c>
      <c r="AH33">
        <v>105.62771600000001</v>
      </c>
      <c r="AI33">
        <v>105.83530399999999</v>
      </c>
      <c r="AJ33" s="21">
        <v>3.0000000000000001E-3</v>
      </c>
    </row>
    <row r="34" spans="1:36" x14ac:dyDescent="0.25">
      <c r="A34" t="s">
        <v>217</v>
      </c>
      <c r="B34" t="s">
        <v>694</v>
      </c>
      <c r="C34" t="s">
        <v>695</v>
      </c>
      <c r="D34" t="s">
        <v>187</v>
      </c>
      <c r="F34">
        <v>48.396942000000003</v>
      </c>
      <c r="G34">
        <v>48.864845000000003</v>
      </c>
      <c r="H34">
        <v>49.317436000000001</v>
      </c>
      <c r="I34">
        <v>49.785069</v>
      </c>
      <c r="J34">
        <v>50.261313999999999</v>
      </c>
      <c r="K34">
        <v>50.742012000000003</v>
      </c>
      <c r="L34">
        <v>51.236865999999999</v>
      </c>
      <c r="M34">
        <v>51.756042000000001</v>
      </c>
      <c r="N34">
        <v>52.320065</v>
      </c>
      <c r="O34">
        <v>52.924976000000001</v>
      </c>
      <c r="P34">
        <v>53.576504</v>
      </c>
      <c r="Q34">
        <v>54.296326000000001</v>
      </c>
      <c r="R34">
        <v>54.979056999999997</v>
      </c>
      <c r="S34">
        <v>55.590328</v>
      </c>
      <c r="T34">
        <v>56.132182999999998</v>
      </c>
      <c r="U34">
        <v>56.597126000000003</v>
      </c>
      <c r="V34">
        <v>56.985869999999998</v>
      </c>
      <c r="W34">
        <v>57.389172000000002</v>
      </c>
      <c r="X34">
        <v>57.807803999999997</v>
      </c>
      <c r="Y34">
        <v>58.242534999999997</v>
      </c>
      <c r="Z34">
        <v>58.690311000000001</v>
      </c>
      <c r="AA34">
        <v>59.148795999999997</v>
      </c>
      <c r="AB34">
        <v>59.618918999999998</v>
      </c>
      <c r="AC34">
        <v>60.099831000000002</v>
      </c>
      <c r="AD34">
        <v>60.589511999999999</v>
      </c>
      <c r="AE34">
        <v>61.083973</v>
      </c>
      <c r="AF34">
        <v>61.579158999999997</v>
      </c>
      <c r="AG34">
        <v>62.068328999999999</v>
      </c>
      <c r="AH34">
        <v>62.547977000000003</v>
      </c>
      <c r="AI34">
        <v>63.01305</v>
      </c>
      <c r="AJ34" s="21">
        <v>8.9999999999999993E-3</v>
      </c>
    </row>
    <row r="35" spans="1:36" x14ac:dyDescent="0.25">
      <c r="A35" t="s">
        <v>151</v>
      </c>
      <c r="B35" t="s">
        <v>696</v>
      </c>
      <c r="C35" t="s">
        <v>697</v>
      </c>
      <c r="D35" t="s">
        <v>187</v>
      </c>
      <c r="F35">
        <v>7.2159370000000003</v>
      </c>
      <c r="G35">
        <v>7.1989869999999998</v>
      </c>
      <c r="H35">
        <v>7.1787840000000003</v>
      </c>
      <c r="I35">
        <v>7.1571439999999997</v>
      </c>
      <c r="J35">
        <v>7.1345010000000002</v>
      </c>
      <c r="K35">
        <v>7.1098059999999998</v>
      </c>
      <c r="L35">
        <v>7.0806550000000001</v>
      </c>
      <c r="M35">
        <v>7.0481860000000003</v>
      </c>
      <c r="N35">
        <v>7.0122790000000004</v>
      </c>
      <c r="O35">
        <v>6.9723980000000001</v>
      </c>
      <c r="P35">
        <v>6.929494</v>
      </c>
      <c r="Q35">
        <v>6.8856950000000001</v>
      </c>
      <c r="R35">
        <v>6.8462370000000004</v>
      </c>
      <c r="S35">
        <v>6.8105039999999999</v>
      </c>
      <c r="T35">
        <v>6.778969</v>
      </c>
      <c r="U35">
        <v>6.751493</v>
      </c>
      <c r="V35">
        <v>6.7276939999999996</v>
      </c>
      <c r="W35">
        <v>6.7012729999999996</v>
      </c>
      <c r="X35">
        <v>6.6724949999999996</v>
      </c>
      <c r="Y35">
        <v>6.6414689999999998</v>
      </c>
      <c r="Z35">
        <v>6.6077760000000003</v>
      </c>
      <c r="AA35">
        <v>6.5718139999999998</v>
      </c>
      <c r="AB35">
        <v>6.5343140000000002</v>
      </c>
      <c r="AC35">
        <v>6.4964389999999996</v>
      </c>
      <c r="AD35">
        <v>6.4594129999999996</v>
      </c>
      <c r="AE35">
        <v>6.4239769999999998</v>
      </c>
      <c r="AF35">
        <v>6.3908209999999999</v>
      </c>
      <c r="AG35">
        <v>6.3596640000000004</v>
      </c>
      <c r="AH35">
        <v>6.3301319999999999</v>
      </c>
      <c r="AI35">
        <v>6.301469</v>
      </c>
      <c r="AJ35" s="21">
        <v>-5.0000000000000001E-3</v>
      </c>
    </row>
    <row r="36" spans="1:36" x14ac:dyDescent="0.25">
      <c r="A36" t="s">
        <v>203</v>
      </c>
      <c r="B36" t="s">
        <v>698</v>
      </c>
      <c r="C36" t="s">
        <v>699</v>
      </c>
      <c r="D36" t="s">
        <v>187</v>
      </c>
      <c r="F36">
        <v>152.895691</v>
      </c>
      <c r="G36">
        <v>153.851181</v>
      </c>
      <c r="H36">
        <v>154.71125799999999</v>
      </c>
      <c r="I36">
        <v>155.574951</v>
      </c>
      <c r="J36">
        <v>156.42796300000001</v>
      </c>
      <c r="K36">
        <v>157.24801600000001</v>
      </c>
      <c r="L36">
        <v>158.05688499999999</v>
      </c>
      <c r="M36">
        <v>158.88717700000001</v>
      </c>
      <c r="N36">
        <v>159.72079500000001</v>
      </c>
      <c r="O36">
        <v>160.53671299999999</v>
      </c>
      <c r="P36">
        <v>161.32875100000001</v>
      </c>
      <c r="Q36">
        <v>162.159897</v>
      </c>
      <c r="R36">
        <v>162.979568</v>
      </c>
      <c r="S36">
        <v>163.755798</v>
      </c>
      <c r="T36">
        <v>164.509308</v>
      </c>
      <c r="U36">
        <v>165.246048</v>
      </c>
      <c r="V36">
        <v>165.98580899999999</v>
      </c>
      <c r="W36">
        <v>166.72875999999999</v>
      </c>
      <c r="X36">
        <v>167.47807299999999</v>
      </c>
      <c r="Y36">
        <v>168.23213200000001</v>
      </c>
      <c r="Z36">
        <v>168.976517</v>
      </c>
      <c r="AA36">
        <v>169.703125</v>
      </c>
      <c r="AB36">
        <v>170.41703799999999</v>
      </c>
      <c r="AC36">
        <v>171.120407</v>
      </c>
      <c r="AD36">
        <v>171.816452</v>
      </c>
      <c r="AE36">
        <v>172.503433</v>
      </c>
      <c r="AF36">
        <v>173.184235</v>
      </c>
      <c r="AG36">
        <v>173.84989899999999</v>
      </c>
      <c r="AH36">
        <v>174.50582900000001</v>
      </c>
      <c r="AI36">
        <v>175.14982599999999</v>
      </c>
      <c r="AJ36" s="21">
        <v>5.0000000000000001E-3</v>
      </c>
    </row>
    <row r="37" spans="1:36" x14ac:dyDescent="0.25">
      <c r="A37" t="s">
        <v>229</v>
      </c>
      <c r="C37" t="s">
        <v>594</v>
      </c>
    </row>
    <row r="38" spans="1:36" x14ac:dyDescent="0.25">
      <c r="A38" t="s">
        <v>215</v>
      </c>
      <c r="B38" t="s">
        <v>700</v>
      </c>
      <c r="C38" t="s">
        <v>701</v>
      </c>
      <c r="D38" t="s">
        <v>187</v>
      </c>
      <c r="F38">
        <v>84.746170000000006</v>
      </c>
      <c r="G38">
        <v>86.235473999999996</v>
      </c>
      <c r="H38">
        <v>87.634345999999994</v>
      </c>
      <c r="I38">
        <v>89.025756999999999</v>
      </c>
      <c r="J38">
        <v>90.409912000000006</v>
      </c>
      <c r="K38">
        <v>91.740775999999997</v>
      </c>
      <c r="L38">
        <v>93.044623999999999</v>
      </c>
      <c r="M38">
        <v>94.368133999999998</v>
      </c>
      <c r="N38">
        <v>95.694359000000006</v>
      </c>
      <c r="O38">
        <v>97.005806000000007</v>
      </c>
      <c r="P38">
        <v>98.296959000000001</v>
      </c>
      <c r="Q38">
        <v>99.628151000000003</v>
      </c>
      <c r="R38">
        <v>100.95462000000001</v>
      </c>
      <c r="S38">
        <v>102.286011</v>
      </c>
      <c r="T38">
        <v>103.60919199999999</v>
      </c>
      <c r="U38">
        <v>104.931602</v>
      </c>
      <c r="V38">
        <v>106.24234</v>
      </c>
      <c r="W38">
        <v>107.54413599999999</v>
      </c>
      <c r="X38">
        <v>108.84335299999999</v>
      </c>
      <c r="Y38">
        <v>110.137047</v>
      </c>
      <c r="Z38">
        <v>111.41454299999999</v>
      </c>
      <c r="AA38">
        <v>112.66831999999999</v>
      </c>
      <c r="AB38">
        <v>113.905731</v>
      </c>
      <c r="AC38">
        <v>115.130562</v>
      </c>
      <c r="AD38">
        <v>116.34580200000001</v>
      </c>
      <c r="AE38">
        <v>117.55255099999999</v>
      </c>
      <c r="AF38">
        <v>118.752441</v>
      </c>
      <c r="AG38">
        <v>119.93815600000001</v>
      </c>
      <c r="AH38">
        <v>121.113731</v>
      </c>
      <c r="AI38">
        <v>122.27639000000001</v>
      </c>
      <c r="AJ38" s="21">
        <v>1.2999999999999999E-2</v>
      </c>
    </row>
    <row r="39" spans="1:36" x14ac:dyDescent="0.25">
      <c r="A39" t="s">
        <v>217</v>
      </c>
      <c r="B39" t="s">
        <v>702</v>
      </c>
      <c r="C39" t="s">
        <v>703</v>
      </c>
      <c r="D39" t="s">
        <v>187</v>
      </c>
      <c r="F39">
        <v>19.709596999999999</v>
      </c>
      <c r="G39">
        <v>20.023541999999999</v>
      </c>
      <c r="H39">
        <v>20.338560000000001</v>
      </c>
      <c r="I39">
        <v>20.669288999999999</v>
      </c>
      <c r="J39">
        <v>21.015242000000001</v>
      </c>
      <c r="K39">
        <v>21.379358</v>
      </c>
      <c r="L39">
        <v>21.76585</v>
      </c>
      <c r="M39">
        <v>22.150590999999999</v>
      </c>
      <c r="N39">
        <v>22.533481999999999</v>
      </c>
      <c r="O39">
        <v>22.910875000000001</v>
      </c>
      <c r="P39">
        <v>23.281893</v>
      </c>
      <c r="Q39">
        <v>23.653245999999999</v>
      </c>
      <c r="R39">
        <v>24.015889999999999</v>
      </c>
      <c r="S39">
        <v>24.363271999999998</v>
      </c>
      <c r="T39">
        <v>24.692194000000001</v>
      </c>
      <c r="U39">
        <v>25.002323000000001</v>
      </c>
      <c r="V39">
        <v>25.322683000000001</v>
      </c>
      <c r="W39">
        <v>25.652546000000001</v>
      </c>
      <c r="X39">
        <v>25.990679</v>
      </c>
      <c r="Y39">
        <v>26.336732999999999</v>
      </c>
      <c r="Z39">
        <v>26.687059000000001</v>
      </c>
      <c r="AA39">
        <v>27.039303</v>
      </c>
      <c r="AB39">
        <v>27.391558</v>
      </c>
      <c r="AC39">
        <v>27.742498000000001</v>
      </c>
      <c r="AD39">
        <v>28.091401999999999</v>
      </c>
      <c r="AE39">
        <v>28.436264000000001</v>
      </c>
      <c r="AF39">
        <v>28.777365</v>
      </c>
      <c r="AG39">
        <v>29.113682000000001</v>
      </c>
      <c r="AH39">
        <v>29.446186000000001</v>
      </c>
      <c r="AI39">
        <v>29.77441</v>
      </c>
      <c r="AJ39" s="21">
        <v>1.4E-2</v>
      </c>
    </row>
    <row r="40" spans="1:36" x14ac:dyDescent="0.25">
      <c r="A40" t="s">
        <v>203</v>
      </c>
      <c r="B40" t="s">
        <v>704</v>
      </c>
      <c r="C40" t="s">
        <v>705</v>
      </c>
      <c r="D40" t="s">
        <v>187</v>
      </c>
      <c r="F40">
        <v>104.455765</v>
      </c>
      <c r="G40">
        <v>106.259018</v>
      </c>
      <c r="H40">
        <v>107.972908</v>
      </c>
      <c r="I40">
        <v>109.69504499999999</v>
      </c>
      <c r="J40">
        <v>111.425156</v>
      </c>
      <c r="K40">
        <v>113.120132</v>
      </c>
      <c r="L40">
        <v>114.81047100000001</v>
      </c>
      <c r="M40">
        <v>116.51872299999999</v>
      </c>
      <c r="N40">
        <v>118.227844</v>
      </c>
      <c r="O40">
        <v>119.916679</v>
      </c>
      <c r="P40">
        <v>121.57885</v>
      </c>
      <c r="Q40">
        <v>123.281395</v>
      </c>
      <c r="R40">
        <v>124.970512</v>
      </c>
      <c r="S40">
        <v>126.64928399999999</v>
      </c>
      <c r="T40">
        <v>128.30139199999999</v>
      </c>
      <c r="U40">
        <v>129.93392900000001</v>
      </c>
      <c r="V40">
        <v>131.56501800000001</v>
      </c>
      <c r="W40">
        <v>133.196686</v>
      </c>
      <c r="X40">
        <v>134.83403000000001</v>
      </c>
      <c r="Y40">
        <v>136.47378499999999</v>
      </c>
      <c r="Z40">
        <v>138.101608</v>
      </c>
      <c r="AA40">
        <v>139.707626</v>
      </c>
      <c r="AB40">
        <v>141.29728700000001</v>
      </c>
      <c r="AC40">
        <v>142.873062</v>
      </c>
      <c r="AD40">
        <v>144.43720999999999</v>
      </c>
      <c r="AE40">
        <v>145.98881499999999</v>
      </c>
      <c r="AF40">
        <v>147.52979999999999</v>
      </c>
      <c r="AG40">
        <v>149.05183400000001</v>
      </c>
      <c r="AH40">
        <v>150.559921</v>
      </c>
      <c r="AI40">
        <v>152.05079699999999</v>
      </c>
      <c r="AJ40" s="21">
        <v>1.2999999999999999E-2</v>
      </c>
    </row>
    <row r="41" spans="1:36" x14ac:dyDescent="0.25">
      <c r="A41" t="s">
        <v>233</v>
      </c>
      <c r="C41" t="s">
        <v>595</v>
      </c>
    </row>
    <row r="42" spans="1:36" x14ac:dyDescent="0.25">
      <c r="A42" t="s">
        <v>234</v>
      </c>
      <c r="B42" t="s">
        <v>706</v>
      </c>
      <c r="C42" t="s">
        <v>707</v>
      </c>
      <c r="D42" t="s">
        <v>187</v>
      </c>
      <c r="F42">
        <v>170.63339199999999</v>
      </c>
      <c r="G42">
        <v>172.104568</v>
      </c>
      <c r="H42">
        <v>173.44502299999999</v>
      </c>
      <c r="I42">
        <v>174.80096399999999</v>
      </c>
      <c r="J42">
        <v>176.14250200000001</v>
      </c>
      <c r="K42">
        <v>177.43580600000001</v>
      </c>
      <c r="L42">
        <v>178.70770300000001</v>
      </c>
      <c r="M42">
        <v>180.007553</v>
      </c>
      <c r="N42">
        <v>181.311249</v>
      </c>
      <c r="O42">
        <v>182.588593</v>
      </c>
      <c r="P42">
        <v>183.830322</v>
      </c>
      <c r="Q42">
        <v>185.13275100000001</v>
      </c>
      <c r="R42">
        <v>186.41868600000001</v>
      </c>
      <c r="S42">
        <v>187.64331100000001</v>
      </c>
      <c r="T42">
        <v>188.83479299999999</v>
      </c>
      <c r="U42">
        <v>190.00289900000001</v>
      </c>
      <c r="V42">
        <v>191.17137099999999</v>
      </c>
      <c r="W42">
        <v>192.343155</v>
      </c>
      <c r="X42">
        <v>193.52160599999999</v>
      </c>
      <c r="Y42">
        <v>194.70668000000001</v>
      </c>
      <c r="Z42">
        <v>195.87918099999999</v>
      </c>
      <c r="AA42">
        <v>197.02565000000001</v>
      </c>
      <c r="AB42">
        <v>198.153244</v>
      </c>
      <c r="AC42">
        <v>199.26563999999999</v>
      </c>
      <c r="AD42">
        <v>200.365509</v>
      </c>
      <c r="AE42">
        <v>201.45138499999999</v>
      </c>
      <c r="AF42">
        <v>202.52565000000001</v>
      </c>
      <c r="AG42">
        <v>203.577179</v>
      </c>
      <c r="AH42">
        <v>204.612549</v>
      </c>
      <c r="AI42">
        <v>205.62712099999999</v>
      </c>
      <c r="AJ42" s="21">
        <v>6.0000000000000001E-3</v>
      </c>
    </row>
    <row r="43" spans="1:36" x14ac:dyDescent="0.25">
      <c r="A43" t="s">
        <v>236</v>
      </c>
      <c r="B43" t="s">
        <v>708</v>
      </c>
      <c r="C43" t="s">
        <v>709</v>
      </c>
      <c r="D43" t="s">
        <v>187</v>
      </c>
      <c r="F43">
        <v>44.947986999999998</v>
      </c>
      <c r="G43">
        <v>45.289402000000003</v>
      </c>
      <c r="H43">
        <v>45.602820999999999</v>
      </c>
      <c r="I43">
        <v>45.922535000000003</v>
      </c>
      <c r="J43">
        <v>46.241211</v>
      </c>
      <c r="K43">
        <v>46.551991000000001</v>
      </c>
      <c r="L43">
        <v>46.854709999999997</v>
      </c>
      <c r="M43">
        <v>47.162128000000003</v>
      </c>
      <c r="N43">
        <v>47.470244999999998</v>
      </c>
      <c r="O43">
        <v>47.771068999999997</v>
      </c>
      <c r="P43">
        <v>48.063628999999999</v>
      </c>
      <c r="Q43">
        <v>48.372039999999998</v>
      </c>
      <c r="R43">
        <v>48.677734000000001</v>
      </c>
      <c r="S43">
        <v>48.970444000000001</v>
      </c>
      <c r="T43">
        <v>49.256191000000001</v>
      </c>
      <c r="U43">
        <v>49.536830999999999</v>
      </c>
      <c r="V43">
        <v>49.814934000000001</v>
      </c>
      <c r="W43">
        <v>50.091827000000002</v>
      </c>
      <c r="X43">
        <v>50.368972999999997</v>
      </c>
      <c r="Y43">
        <v>50.647869</v>
      </c>
      <c r="Z43">
        <v>50.923865999999997</v>
      </c>
      <c r="AA43">
        <v>51.193691000000001</v>
      </c>
      <c r="AB43">
        <v>51.459049</v>
      </c>
      <c r="AC43">
        <v>51.721454999999999</v>
      </c>
      <c r="AD43">
        <v>51.981228000000002</v>
      </c>
      <c r="AE43">
        <v>52.237853999999999</v>
      </c>
      <c r="AF43">
        <v>52.491165000000002</v>
      </c>
      <c r="AG43">
        <v>52.738608999999997</v>
      </c>
      <c r="AH43">
        <v>52.981316</v>
      </c>
      <c r="AI43">
        <v>53.217987000000001</v>
      </c>
      <c r="AJ43" s="21">
        <v>6.0000000000000001E-3</v>
      </c>
    </row>
    <row r="44" spans="1:36" x14ac:dyDescent="0.25">
      <c r="A44" t="s">
        <v>3</v>
      </c>
      <c r="C44" t="s">
        <v>596</v>
      </c>
    </row>
    <row r="45" spans="1:36" x14ac:dyDescent="0.25">
      <c r="A45" t="s">
        <v>184</v>
      </c>
      <c r="C45" t="s">
        <v>597</v>
      </c>
    </row>
    <row r="46" spans="1:36" x14ac:dyDescent="0.25">
      <c r="A46" t="s">
        <v>238</v>
      </c>
      <c r="B46" t="s">
        <v>710</v>
      </c>
      <c r="C46" t="s">
        <v>711</v>
      </c>
      <c r="D46" t="s">
        <v>240</v>
      </c>
      <c r="F46">
        <v>8.1520740000000007</v>
      </c>
      <c r="G46">
        <v>8.1961180000000002</v>
      </c>
      <c r="H46">
        <v>8.2870659999999994</v>
      </c>
      <c r="I46">
        <v>8.3699680000000001</v>
      </c>
      <c r="J46">
        <v>8.4489809999999999</v>
      </c>
      <c r="K46">
        <v>8.5237669999999994</v>
      </c>
      <c r="L46">
        <v>8.5948499999999992</v>
      </c>
      <c r="M46">
        <v>8.6621629999999996</v>
      </c>
      <c r="N46">
        <v>8.7258829999999996</v>
      </c>
      <c r="O46">
        <v>8.7855760000000007</v>
      </c>
      <c r="P46">
        <v>8.8411969999999993</v>
      </c>
      <c r="Q46">
        <v>8.8925889999999992</v>
      </c>
      <c r="R46">
        <v>8.9390719999999995</v>
      </c>
      <c r="S46">
        <v>8.9801970000000004</v>
      </c>
      <c r="T46">
        <v>9.0152149999999995</v>
      </c>
      <c r="U46">
        <v>9.0429250000000003</v>
      </c>
      <c r="V46">
        <v>9.0621709999999993</v>
      </c>
      <c r="W46">
        <v>9.0798550000000002</v>
      </c>
      <c r="X46">
        <v>9.0956109999999999</v>
      </c>
      <c r="Y46">
        <v>9.1092370000000003</v>
      </c>
      <c r="Z46">
        <v>9.1206569999999996</v>
      </c>
      <c r="AA46">
        <v>9.1299399999999995</v>
      </c>
      <c r="AB46">
        <v>9.1372339999999994</v>
      </c>
      <c r="AC46">
        <v>9.1427680000000002</v>
      </c>
      <c r="AD46">
        <v>9.1468240000000005</v>
      </c>
      <c r="AE46">
        <v>9.1496840000000006</v>
      </c>
      <c r="AF46">
        <v>9.1516330000000004</v>
      </c>
      <c r="AG46">
        <v>9.152927</v>
      </c>
      <c r="AH46">
        <v>9.1537509999999997</v>
      </c>
      <c r="AI46">
        <v>9.1542680000000001</v>
      </c>
      <c r="AJ46" s="21">
        <v>4.0000000000000001E-3</v>
      </c>
    </row>
    <row r="47" spans="1:36" x14ac:dyDescent="0.25">
      <c r="A47" t="s">
        <v>241</v>
      </c>
      <c r="B47" t="s">
        <v>712</v>
      </c>
      <c r="C47" t="s">
        <v>713</v>
      </c>
      <c r="D47" t="s">
        <v>243</v>
      </c>
      <c r="F47">
        <v>1.3</v>
      </c>
      <c r="G47">
        <v>1.3</v>
      </c>
      <c r="H47">
        <v>1.3</v>
      </c>
      <c r="I47">
        <v>1.3</v>
      </c>
      <c r="J47">
        <v>1.3</v>
      </c>
      <c r="K47">
        <v>1.3</v>
      </c>
      <c r="L47">
        <v>1.3</v>
      </c>
      <c r="M47">
        <v>1.3</v>
      </c>
      <c r="N47">
        <v>1.3</v>
      </c>
      <c r="O47">
        <v>1.3</v>
      </c>
      <c r="P47">
        <v>1.3</v>
      </c>
      <c r="Q47">
        <v>1.3</v>
      </c>
      <c r="R47">
        <v>1.3</v>
      </c>
      <c r="S47">
        <v>1.3</v>
      </c>
      <c r="T47">
        <v>1.3</v>
      </c>
      <c r="U47">
        <v>1.3</v>
      </c>
      <c r="V47">
        <v>1.3</v>
      </c>
      <c r="W47">
        <v>1.3</v>
      </c>
      <c r="X47">
        <v>1.3</v>
      </c>
      <c r="Y47">
        <v>1.3</v>
      </c>
      <c r="Z47">
        <v>1.3</v>
      </c>
      <c r="AA47">
        <v>1.3</v>
      </c>
      <c r="AB47">
        <v>1.3</v>
      </c>
      <c r="AC47">
        <v>1.3</v>
      </c>
      <c r="AD47">
        <v>1.3</v>
      </c>
      <c r="AE47">
        <v>1.3</v>
      </c>
      <c r="AF47">
        <v>1.3</v>
      </c>
      <c r="AG47">
        <v>1.3</v>
      </c>
      <c r="AH47">
        <v>1.3</v>
      </c>
      <c r="AI47">
        <v>1.3</v>
      </c>
      <c r="AJ47" s="21">
        <v>0</v>
      </c>
    </row>
    <row r="48" spans="1:36" x14ac:dyDescent="0.25">
      <c r="A48" t="s">
        <v>244</v>
      </c>
      <c r="B48" t="s">
        <v>714</v>
      </c>
      <c r="C48" t="s">
        <v>715</v>
      </c>
      <c r="D48" t="s">
        <v>246</v>
      </c>
      <c r="F48">
        <v>3.4527899999999998</v>
      </c>
      <c r="G48">
        <v>3.5014449999999999</v>
      </c>
      <c r="H48">
        <v>3.5417770000000002</v>
      </c>
      <c r="I48">
        <v>3.559523</v>
      </c>
      <c r="J48">
        <v>3.574398</v>
      </c>
      <c r="K48">
        <v>3.588524</v>
      </c>
      <c r="L48">
        <v>3.6006369999999999</v>
      </c>
      <c r="M48">
        <v>3.610833</v>
      </c>
      <c r="N48">
        <v>3.619402</v>
      </c>
      <c r="O48">
        <v>3.6265800000000001</v>
      </c>
      <c r="P48">
        <v>3.6327660000000002</v>
      </c>
      <c r="Q48">
        <v>3.6379190000000001</v>
      </c>
      <c r="R48">
        <v>3.6424289999999999</v>
      </c>
      <c r="S48">
        <v>3.6466059999999998</v>
      </c>
      <c r="T48">
        <v>3.650417</v>
      </c>
      <c r="U48">
        <v>3.6537760000000001</v>
      </c>
      <c r="V48">
        <v>3.6568100000000001</v>
      </c>
      <c r="W48">
        <v>3.6594259999999998</v>
      </c>
      <c r="X48">
        <v>3.6617630000000001</v>
      </c>
      <c r="Y48">
        <v>3.663834</v>
      </c>
      <c r="Z48">
        <v>3.6656879999999998</v>
      </c>
      <c r="AA48">
        <v>3.6673309999999999</v>
      </c>
      <c r="AB48">
        <v>3.6686209999999999</v>
      </c>
      <c r="AC48">
        <v>3.6696140000000002</v>
      </c>
      <c r="AD48">
        <v>3.670264</v>
      </c>
      <c r="AE48">
        <v>3.6704819999999998</v>
      </c>
      <c r="AF48">
        <v>3.6708370000000001</v>
      </c>
      <c r="AG48">
        <v>3.6712639999999999</v>
      </c>
      <c r="AH48">
        <v>3.6717240000000002</v>
      </c>
      <c r="AI48">
        <v>3.6721590000000002</v>
      </c>
      <c r="AJ48" s="21">
        <v>2E-3</v>
      </c>
    </row>
    <row r="49" spans="1:36" x14ac:dyDescent="0.25">
      <c r="A49" t="s">
        <v>247</v>
      </c>
      <c r="B49" t="s">
        <v>716</v>
      </c>
      <c r="C49" t="s">
        <v>717</v>
      </c>
      <c r="D49" t="s">
        <v>249</v>
      </c>
      <c r="F49">
        <v>0.82572800000000002</v>
      </c>
      <c r="G49">
        <v>0.82994400000000002</v>
      </c>
      <c r="H49">
        <v>0.83406100000000005</v>
      </c>
      <c r="I49">
        <v>0.83813300000000002</v>
      </c>
      <c r="J49">
        <v>0.84218000000000004</v>
      </c>
      <c r="K49">
        <v>0.84625600000000001</v>
      </c>
      <c r="L49">
        <v>0.85001599999999999</v>
      </c>
      <c r="M49">
        <v>0.85349299999999995</v>
      </c>
      <c r="N49">
        <v>0.85665999999999998</v>
      </c>
      <c r="O49">
        <v>0.85949900000000001</v>
      </c>
      <c r="P49">
        <v>0.86205100000000001</v>
      </c>
      <c r="Q49">
        <v>0.86429599999999995</v>
      </c>
      <c r="R49">
        <v>0.86625200000000002</v>
      </c>
      <c r="S49">
        <v>0.86791200000000002</v>
      </c>
      <c r="T49">
        <v>0.86928099999999997</v>
      </c>
      <c r="U49">
        <v>0.87035099999999999</v>
      </c>
      <c r="V49">
        <v>0.87114800000000003</v>
      </c>
      <c r="W49">
        <v>0.87166299999999997</v>
      </c>
      <c r="X49">
        <v>0.87190100000000004</v>
      </c>
      <c r="Y49">
        <v>0.87185800000000002</v>
      </c>
      <c r="Z49">
        <v>0.87155400000000005</v>
      </c>
      <c r="AA49">
        <v>0.87127399999999999</v>
      </c>
      <c r="AB49">
        <v>0.87101399999999995</v>
      </c>
      <c r="AC49">
        <v>0.87077800000000005</v>
      </c>
      <c r="AD49">
        <v>0.87056500000000003</v>
      </c>
      <c r="AE49">
        <v>0.87037799999999999</v>
      </c>
      <c r="AF49">
        <v>0.87021599999999999</v>
      </c>
      <c r="AG49">
        <v>0.87007999999999996</v>
      </c>
      <c r="AH49">
        <v>0.86996700000000005</v>
      </c>
      <c r="AI49">
        <v>0.86987400000000004</v>
      </c>
      <c r="AJ49" s="21">
        <v>2E-3</v>
      </c>
    </row>
    <row r="50" spans="1:36" x14ac:dyDescent="0.25">
      <c r="A50" t="s">
        <v>250</v>
      </c>
      <c r="B50" t="s">
        <v>718</v>
      </c>
      <c r="C50" t="s">
        <v>719</v>
      </c>
      <c r="D50" t="s">
        <v>249</v>
      </c>
      <c r="F50">
        <v>0.83468600000000004</v>
      </c>
      <c r="G50">
        <v>0.83559700000000003</v>
      </c>
      <c r="H50">
        <v>0.83641100000000002</v>
      </c>
      <c r="I50">
        <v>0.837252</v>
      </c>
      <c r="J50">
        <v>0.83810700000000005</v>
      </c>
      <c r="K50">
        <v>0.83897900000000003</v>
      </c>
      <c r="L50">
        <v>0.83982800000000002</v>
      </c>
      <c r="M50">
        <v>0.84061799999999998</v>
      </c>
      <c r="N50">
        <v>0.84134500000000001</v>
      </c>
      <c r="O50">
        <v>0.84199500000000005</v>
      </c>
      <c r="P50">
        <v>0.842588</v>
      </c>
      <c r="Q50">
        <v>0.843113</v>
      </c>
      <c r="R50">
        <v>0.84357899999999997</v>
      </c>
      <c r="S50">
        <v>0.84398399999999996</v>
      </c>
      <c r="T50">
        <v>0.844329</v>
      </c>
      <c r="U50">
        <v>0.84461600000000003</v>
      </c>
      <c r="V50">
        <v>0.84484700000000001</v>
      </c>
      <c r="W50">
        <v>0.84501999999999999</v>
      </c>
      <c r="X50">
        <v>0.84513099999999997</v>
      </c>
      <c r="Y50">
        <v>0.84518000000000004</v>
      </c>
      <c r="Z50">
        <v>0.84517399999999998</v>
      </c>
      <c r="AA50">
        <v>0.84516500000000006</v>
      </c>
      <c r="AB50">
        <v>0.84515499999999999</v>
      </c>
      <c r="AC50">
        <v>0.84514100000000003</v>
      </c>
      <c r="AD50">
        <v>0.84511999999999998</v>
      </c>
      <c r="AE50">
        <v>0.84509400000000001</v>
      </c>
      <c r="AF50">
        <v>0.84505699999999995</v>
      </c>
      <c r="AG50">
        <v>0.84501000000000004</v>
      </c>
      <c r="AH50">
        <v>0.84495299999999995</v>
      </c>
      <c r="AI50">
        <v>0.844885</v>
      </c>
      <c r="AJ50" s="21">
        <v>0</v>
      </c>
    </row>
    <row r="51" spans="1:36" x14ac:dyDescent="0.25">
      <c r="A51" t="s">
        <v>252</v>
      </c>
      <c r="C51" t="s">
        <v>598</v>
      </c>
    </row>
    <row r="52" spans="1:36" x14ac:dyDescent="0.25">
      <c r="A52" t="s">
        <v>253</v>
      </c>
      <c r="B52" t="s">
        <v>720</v>
      </c>
      <c r="C52" t="s">
        <v>721</v>
      </c>
      <c r="D52" t="s">
        <v>255</v>
      </c>
      <c r="F52">
        <v>13.942868000000001</v>
      </c>
      <c r="G52">
        <v>14.079188</v>
      </c>
      <c r="H52">
        <v>14.315822000000001</v>
      </c>
      <c r="I52">
        <v>14.532185999999999</v>
      </c>
      <c r="J52">
        <v>14.73676</v>
      </c>
      <c r="K52">
        <v>14.928680999999999</v>
      </c>
      <c r="L52">
        <v>15.109222000000001</v>
      </c>
      <c r="M52">
        <v>15.278121000000001</v>
      </c>
      <c r="N52">
        <v>15.435934</v>
      </c>
      <c r="O52">
        <v>15.581635</v>
      </c>
      <c r="P52">
        <v>15.715282</v>
      </c>
      <c r="Q52">
        <v>15.836614000000001</v>
      </c>
      <c r="R52">
        <v>15.944226</v>
      </c>
      <c r="S52">
        <v>16.037289000000001</v>
      </c>
      <c r="T52">
        <v>16.114222999999999</v>
      </c>
      <c r="U52">
        <v>16.172186</v>
      </c>
      <c r="V52">
        <v>16.208539999999999</v>
      </c>
      <c r="W52">
        <v>16.241852000000002</v>
      </c>
      <c r="X52">
        <v>16.271374000000002</v>
      </c>
      <c r="Y52">
        <v>16.296741000000001</v>
      </c>
      <c r="Z52">
        <v>16.317813999999998</v>
      </c>
      <c r="AA52">
        <v>16.33474</v>
      </c>
      <c r="AB52">
        <v>16.347798999999998</v>
      </c>
      <c r="AC52">
        <v>16.357451999999999</v>
      </c>
      <c r="AD52">
        <v>16.364263999999999</v>
      </c>
      <c r="AE52">
        <v>16.368787999999999</v>
      </c>
      <c r="AF52">
        <v>16.371586000000001</v>
      </c>
      <c r="AG52">
        <v>16.373158</v>
      </c>
      <c r="AH52">
        <v>16.373884</v>
      </c>
      <c r="AI52">
        <v>16.374081</v>
      </c>
      <c r="AJ52" s="21">
        <v>6.0000000000000001E-3</v>
      </c>
    </row>
    <row r="53" spans="1:36" x14ac:dyDescent="0.25">
      <c r="A53" t="s">
        <v>241</v>
      </c>
      <c r="B53" t="s">
        <v>722</v>
      </c>
      <c r="C53" t="s">
        <v>723</v>
      </c>
      <c r="D53" t="s">
        <v>243</v>
      </c>
      <c r="F53">
        <v>0.61139299999999996</v>
      </c>
      <c r="G53">
        <v>0.61732100000000001</v>
      </c>
      <c r="H53">
        <v>0.62387899999999996</v>
      </c>
      <c r="I53">
        <v>0.630243</v>
      </c>
      <c r="J53">
        <v>0.636405</v>
      </c>
      <c r="K53">
        <v>0.64234400000000003</v>
      </c>
      <c r="L53">
        <v>0.64812800000000004</v>
      </c>
      <c r="M53">
        <v>0.65382300000000004</v>
      </c>
      <c r="N53">
        <v>0.65959100000000004</v>
      </c>
      <c r="O53">
        <v>0.665547</v>
      </c>
      <c r="P53">
        <v>0.67179199999999994</v>
      </c>
      <c r="Q53">
        <v>0.67826600000000004</v>
      </c>
      <c r="R53">
        <v>0.68466000000000005</v>
      </c>
      <c r="S53">
        <v>0.69046200000000002</v>
      </c>
      <c r="T53">
        <v>0.69508000000000003</v>
      </c>
      <c r="U53">
        <v>0.69806299999999999</v>
      </c>
      <c r="V53">
        <v>0.69928999999999997</v>
      </c>
      <c r="W53">
        <v>0.69981300000000002</v>
      </c>
      <c r="X53">
        <v>0.69996800000000003</v>
      </c>
      <c r="Y53">
        <v>0.69999699999999998</v>
      </c>
      <c r="Z53">
        <v>0.7</v>
      </c>
      <c r="AA53">
        <v>0.7</v>
      </c>
      <c r="AB53">
        <v>0.7</v>
      </c>
      <c r="AC53">
        <v>0.7</v>
      </c>
      <c r="AD53">
        <v>0.7</v>
      </c>
      <c r="AE53">
        <v>0.7</v>
      </c>
      <c r="AF53">
        <v>0.7</v>
      </c>
      <c r="AG53">
        <v>0.7</v>
      </c>
      <c r="AH53">
        <v>0.7</v>
      </c>
      <c r="AI53">
        <v>0.7</v>
      </c>
      <c r="AJ53" s="21">
        <v>5.0000000000000001E-3</v>
      </c>
    </row>
    <row r="54" spans="1:36" x14ac:dyDescent="0.25">
      <c r="A54" t="s">
        <v>257</v>
      </c>
      <c r="B54" t="s">
        <v>724</v>
      </c>
      <c r="C54" t="s">
        <v>725</v>
      </c>
      <c r="D54" t="s">
        <v>259</v>
      </c>
      <c r="F54">
        <v>15.699868</v>
      </c>
      <c r="G54">
        <v>16.037779</v>
      </c>
      <c r="H54">
        <v>16.317791</v>
      </c>
      <c r="I54">
        <v>16.439041</v>
      </c>
      <c r="J54">
        <v>16.536536999999999</v>
      </c>
      <c r="K54">
        <v>16.630521999999999</v>
      </c>
      <c r="L54">
        <v>16.71191</v>
      </c>
      <c r="M54">
        <v>16.780961999999999</v>
      </c>
      <c r="N54">
        <v>16.839209</v>
      </c>
      <c r="O54">
        <v>16.888083000000002</v>
      </c>
      <c r="P54">
        <v>16.930128</v>
      </c>
      <c r="Q54">
        <v>16.965260000000001</v>
      </c>
      <c r="R54">
        <v>16.995778999999999</v>
      </c>
      <c r="S54">
        <v>17.023705</v>
      </c>
      <c r="T54">
        <v>17.048967000000001</v>
      </c>
      <c r="U54">
        <v>17.071047</v>
      </c>
      <c r="V54">
        <v>17.090841000000001</v>
      </c>
      <c r="W54">
        <v>17.107814999999999</v>
      </c>
      <c r="X54">
        <v>17.122906</v>
      </c>
      <c r="Y54">
        <v>17.136196000000002</v>
      </c>
      <c r="Z54">
        <v>17.148056</v>
      </c>
      <c r="AA54">
        <v>17.158498999999999</v>
      </c>
      <c r="AB54">
        <v>17.166633999999998</v>
      </c>
      <c r="AC54">
        <v>17.172841999999999</v>
      </c>
      <c r="AD54">
        <v>17.176811000000001</v>
      </c>
      <c r="AE54">
        <v>17.177924999999998</v>
      </c>
      <c r="AF54">
        <v>17.179966</v>
      </c>
      <c r="AG54">
        <v>17.182469999999999</v>
      </c>
      <c r="AH54">
        <v>17.185184</v>
      </c>
      <c r="AI54">
        <v>17.187729000000001</v>
      </c>
      <c r="AJ54" s="21">
        <v>3.0000000000000001E-3</v>
      </c>
    </row>
    <row r="55" spans="1:36" x14ac:dyDescent="0.25">
      <c r="A55" t="s">
        <v>260</v>
      </c>
      <c r="B55" t="s">
        <v>726</v>
      </c>
      <c r="C55" t="s">
        <v>727</v>
      </c>
      <c r="D55" t="s">
        <v>255</v>
      </c>
      <c r="F55">
        <v>13.350917000000001</v>
      </c>
      <c r="G55">
        <v>13.482215</v>
      </c>
      <c r="H55">
        <v>13.698518999999999</v>
      </c>
      <c r="I55">
        <v>13.900107999999999</v>
      </c>
      <c r="J55">
        <v>14.087223</v>
      </c>
      <c r="K55">
        <v>14.259071</v>
      </c>
      <c r="L55">
        <v>14.416427000000001</v>
      </c>
      <c r="M55">
        <v>14.559613000000001</v>
      </c>
      <c r="N55">
        <v>14.690548</v>
      </c>
      <c r="O55">
        <v>14.808434</v>
      </c>
      <c r="P55">
        <v>14.913205</v>
      </c>
      <c r="Q55">
        <v>15.006129</v>
      </c>
      <c r="R55">
        <v>15.08869</v>
      </c>
      <c r="S55">
        <v>15.160207</v>
      </c>
      <c r="T55">
        <v>15.221270000000001</v>
      </c>
      <c r="U55">
        <v>15.270899</v>
      </c>
      <c r="V55">
        <v>15.307233999999999</v>
      </c>
      <c r="W55">
        <v>15.343105</v>
      </c>
      <c r="X55">
        <v>15.377698000000001</v>
      </c>
      <c r="Y55">
        <v>15.410213000000001</v>
      </c>
      <c r="Z55">
        <v>15.439958000000001</v>
      </c>
      <c r="AA55">
        <v>15.466483</v>
      </c>
      <c r="AB55">
        <v>15.489461</v>
      </c>
      <c r="AC55">
        <v>15.508827</v>
      </c>
      <c r="AD55">
        <v>15.524755000000001</v>
      </c>
      <c r="AE55">
        <v>15.537507</v>
      </c>
      <c r="AF55">
        <v>15.547526</v>
      </c>
      <c r="AG55">
        <v>15.555306</v>
      </c>
      <c r="AH55">
        <v>15.561322000000001</v>
      </c>
      <c r="AI55">
        <v>15.565972</v>
      </c>
      <c r="AJ55" s="21">
        <v>5.0000000000000001E-3</v>
      </c>
    </row>
    <row r="56" spans="1:36" x14ac:dyDescent="0.25">
      <c r="A56" t="s">
        <v>262</v>
      </c>
      <c r="B56" t="s">
        <v>728</v>
      </c>
      <c r="C56" t="s">
        <v>729</v>
      </c>
      <c r="D56" t="s">
        <v>259</v>
      </c>
      <c r="F56">
        <v>11.214135000000001</v>
      </c>
      <c r="G56">
        <v>11.293177</v>
      </c>
      <c r="H56">
        <v>11.378102999999999</v>
      </c>
      <c r="I56">
        <v>11.469821</v>
      </c>
      <c r="J56">
        <v>11.554790000000001</v>
      </c>
      <c r="K56">
        <v>11.630031000000001</v>
      </c>
      <c r="L56">
        <v>11.695104000000001</v>
      </c>
      <c r="M56">
        <v>11.751246</v>
      </c>
      <c r="N56">
        <v>11.797316</v>
      </c>
      <c r="O56">
        <v>11.850436</v>
      </c>
      <c r="P56">
        <v>11.887784999999999</v>
      </c>
      <c r="Q56">
        <v>11.909636000000001</v>
      </c>
      <c r="R56">
        <v>11.931602</v>
      </c>
      <c r="S56">
        <v>11.953343</v>
      </c>
      <c r="T56">
        <v>11.974455000000001</v>
      </c>
      <c r="U56">
        <v>11.99447</v>
      </c>
      <c r="V56">
        <v>12.012794</v>
      </c>
      <c r="W56">
        <v>12.028731000000001</v>
      </c>
      <c r="X56">
        <v>12.041741999999999</v>
      </c>
      <c r="Y56">
        <v>12.06344</v>
      </c>
      <c r="Z56">
        <v>12.081763</v>
      </c>
      <c r="AA56">
        <v>12.097495</v>
      </c>
      <c r="AB56">
        <v>12.1113</v>
      </c>
      <c r="AC56">
        <v>12.123844</v>
      </c>
      <c r="AD56">
        <v>12.135592000000001</v>
      </c>
      <c r="AE56">
        <v>12.146557</v>
      </c>
      <c r="AF56">
        <v>12.156594999999999</v>
      </c>
      <c r="AG56">
        <v>12.165376999999999</v>
      </c>
      <c r="AH56">
        <v>12.172610000000001</v>
      </c>
      <c r="AI56">
        <v>12.178070999999999</v>
      </c>
      <c r="AJ56" s="21">
        <v>3.0000000000000001E-3</v>
      </c>
    </row>
    <row r="57" spans="1:36" x14ac:dyDescent="0.25">
      <c r="A57" t="s">
        <v>264</v>
      </c>
      <c r="C57" t="s">
        <v>599</v>
      </c>
    </row>
    <row r="58" spans="1:36" x14ac:dyDescent="0.25">
      <c r="A58" t="s">
        <v>265</v>
      </c>
      <c r="B58" t="s">
        <v>730</v>
      </c>
      <c r="C58" t="s">
        <v>731</v>
      </c>
      <c r="D58" t="s">
        <v>267</v>
      </c>
      <c r="F58">
        <v>0.92347100000000004</v>
      </c>
      <c r="G58">
        <v>0.92952699999999999</v>
      </c>
      <c r="H58">
        <v>0.93479699999999999</v>
      </c>
      <c r="I58">
        <v>0.94042199999999998</v>
      </c>
      <c r="J58">
        <v>0.94617300000000004</v>
      </c>
      <c r="K58">
        <v>0.95200399999999996</v>
      </c>
      <c r="L58">
        <v>0.95734799999999998</v>
      </c>
      <c r="M58">
        <v>0.96221199999999996</v>
      </c>
      <c r="N58">
        <v>0.966561</v>
      </c>
      <c r="O58">
        <v>0.97040899999999997</v>
      </c>
      <c r="P58">
        <v>0.97375500000000004</v>
      </c>
      <c r="Q58">
        <v>0.97660000000000002</v>
      </c>
      <c r="R58">
        <v>0.97895699999999997</v>
      </c>
      <c r="S58">
        <v>0.980819</v>
      </c>
      <c r="T58">
        <v>0.98218899999999998</v>
      </c>
      <c r="U58">
        <v>0.98308499999999999</v>
      </c>
      <c r="V58">
        <v>0.983491</v>
      </c>
      <c r="W58">
        <v>0.98342799999999997</v>
      </c>
      <c r="X58">
        <v>0.98337600000000003</v>
      </c>
      <c r="Y58">
        <v>0.98333499999999996</v>
      </c>
      <c r="Z58">
        <v>0.98330300000000004</v>
      </c>
      <c r="AA58">
        <v>0.98327900000000001</v>
      </c>
      <c r="AB58">
        <v>0.98326000000000002</v>
      </c>
      <c r="AC58">
        <v>0.98324699999999998</v>
      </c>
      <c r="AD58">
        <v>0.98323700000000003</v>
      </c>
      <c r="AE58">
        <v>0.98322900000000002</v>
      </c>
      <c r="AF58">
        <v>0.98322399999999999</v>
      </c>
      <c r="AG58">
        <v>0.98321999999999998</v>
      </c>
      <c r="AH58">
        <v>0.98321700000000001</v>
      </c>
      <c r="AI58">
        <v>0.98321400000000003</v>
      </c>
      <c r="AJ58" s="21">
        <v>2E-3</v>
      </c>
    </row>
    <row r="59" spans="1:36" x14ac:dyDescent="0.25">
      <c r="A59" t="s">
        <v>268</v>
      </c>
      <c r="B59" t="s">
        <v>732</v>
      </c>
      <c r="C59" t="s">
        <v>733</v>
      </c>
      <c r="D59" t="s">
        <v>267</v>
      </c>
      <c r="F59">
        <v>0.61574399999999996</v>
      </c>
      <c r="G59">
        <v>0.61889499999999997</v>
      </c>
      <c r="H59">
        <v>0.62148499999999995</v>
      </c>
      <c r="I59">
        <v>0.62356599999999995</v>
      </c>
      <c r="J59">
        <v>0.62514800000000004</v>
      </c>
      <c r="K59">
        <v>0.62624000000000002</v>
      </c>
      <c r="L59">
        <v>0.62686500000000001</v>
      </c>
      <c r="M59">
        <v>0.62699899999999997</v>
      </c>
      <c r="N59">
        <v>0.62668100000000004</v>
      </c>
      <c r="O59">
        <v>0.62597199999999997</v>
      </c>
      <c r="P59">
        <v>0.62526400000000004</v>
      </c>
      <c r="Q59">
        <v>0.62457399999999996</v>
      </c>
      <c r="R59">
        <v>0.62391799999999997</v>
      </c>
      <c r="S59">
        <v>0.623309</v>
      </c>
      <c r="T59">
        <v>0.62275599999999998</v>
      </c>
      <c r="U59">
        <v>0.62226599999999999</v>
      </c>
      <c r="V59">
        <v>0.62184200000000001</v>
      </c>
      <c r="W59">
        <v>0.62148499999999995</v>
      </c>
      <c r="X59">
        <v>0.62119199999999997</v>
      </c>
      <c r="Y59">
        <v>0.62095800000000001</v>
      </c>
      <c r="Z59">
        <v>0.62077700000000002</v>
      </c>
      <c r="AA59">
        <v>0.62064200000000003</v>
      </c>
      <c r="AB59">
        <v>0.62054299999999996</v>
      </c>
      <c r="AC59">
        <v>0.62047200000000002</v>
      </c>
      <c r="AD59">
        <v>0.620425</v>
      </c>
      <c r="AE59">
        <v>0.620394</v>
      </c>
      <c r="AF59">
        <v>0.62037500000000001</v>
      </c>
      <c r="AG59">
        <v>0.62036400000000003</v>
      </c>
      <c r="AH59">
        <v>0.62035899999999999</v>
      </c>
      <c r="AI59">
        <v>0.62035700000000005</v>
      </c>
      <c r="AJ59" s="21">
        <v>0</v>
      </c>
    </row>
    <row r="60" spans="1:36" x14ac:dyDescent="0.25">
      <c r="A60" t="s">
        <v>270</v>
      </c>
      <c r="B60" t="s">
        <v>734</v>
      </c>
      <c r="C60" t="s">
        <v>735</v>
      </c>
      <c r="D60" t="s">
        <v>267</v>
      </c>
      <c r="F60">
        <v>0.59797800000000001</v>
      </c>
      <c r="G60">
        <v>0.61212500000000003</v>
      </c>
      <c r="H60">
        <v>0.62499000000000005</v>
      </c>
      <c r="I60">
        <v>0.63619599999999998</v>
      </c>
      <c r="J60">
        <v>0.64564900000000003</v>
      </c>
      <c r="K60">
        <v>0.65342100000000003</v>
      </c>
      <c r="L60">
        <v>0.65937999999999997</v>
      </c>
      <c r="M60">
        <v>0.66344899999999996</v>
      </c>
      <c r="N60">
        <v>0.66552500000000003</v>
      </c>
      <c r="O60">
        <v>0.66555600000000004</v>
      </c>
      <c r="P60">
        <v>0.66559000000000001</v>
      </c>
      <c r="Q60">
        <v>0.66562600000000005</v>
      </c>
      <c r="R60">
        <v>0.66566400000000003</v>
      </c>
      <c r="S60">
        <v>0.66570200000000002</v>
      </c>
      <c r="T60">
        <v>0.66574</v>
      </c>
      <c r="U60">
        <v>0.66577600000000003</v>
      </c>
      <c r="V60">
        <v>0.66581100000000004</v>
      </c>
      <c r="W60">
        <v>0.66584500000000002</v>
      </c>
      <c r="X60">
        <v>0.66587600000000002</v>
      </c>
      <c r="Y60">
        <v>0.665906</v>
      </c>
      <c r="Z60">
        <v>0.66593500000000005</v>
      </c>
      <c r="AA60">
        <v>0.66596100000000003</v>
      </c>
      <c r="AB60">
        <v>0.66598599999999997</v>
      </c>
      <c r="AC60">
        <v>0.66601200000000005</v>
      </c>
      <c r="AD60">
        <v>0.66603500000000004</v>
      </c>
      <c r="AE60">
        <v>0.66605700000000001</v>
      </c>
      <c r="AF60">
        <v>0.66607700000000003</v>
      </c>
      <c r="AG60">
        <v>0.66609499999999999</v>
      </c>
      <c r="AH60">
        <v>0.66611200000000004</v>
      </c>
      <c r="AI60">
        <v>0.666126</v>
      </c>
      <c r="AJ60" s="21">
        <v>4.0000000000000001E-3</v>
      </c>
    </row>
    <row r="61" spans="1:36" x14ac:dyDescent="0.25">
      <c r="A61" t="s">
        <v>272</v>
      </c>
      <c r="B61" t="s">
        <v>736</v>
      </c>
      <c r="C61" t="s">
        <v>737</v>
      </c>
      <c r="D61" t="s">
        <v>267</v>
      </c>
      <c r="F61">
        <v>0.60339100000000001</v>
      </c>
      <c r="G61">
        <v>0.60644299999999995</v>
      </c>
      <c r="H61">
        <v>0.60917699999999997</v>
      </c>
      <c r="I61">
        <v>0.61153100000000005</v>
      </c>
      <c r="J61">
        <v>0.61349900000000002</v>
      </c>
      <c r="K61">
        <v>0.61508200000000002</v>
      </c>
      <c r="L61">
        <v>0.61626400000000003</v>
      </c>
      <c r="M61">
        <v>0.61701700000000004</v>
      </c>
      <c r="N61">
        <v>0.61733000000000005</v>
      </c>
      <c r="O61">
        <v>0.61719000000000002</v>
      </c>
      <c r="P61">
        <v>0.61705100000000002</v>
      </c>
      <c r="Q61">
        <v>0.61692100000000005</v>
      </c>
      <c r="R61">
        <v>0.61679899999999999</v>
      </c>
      <c r="S61">
        <v>0.61668999999999996</v>
      </c>
      <c r="T61">
        <v>0.61659200000000003</v>
      </c>
      <c r="U61">
        <v>0.61650899999999997</v>
      </c>
      <c r="V61">
        <v>0.61644100000000002</v>
      </c>
      <c r="W61">
        <v>0.61638999999999999</v>
      </c>
      <c r="X61">
        <v>0.61635499999999999</v>
      </c>
      <c r="Y61">
        <v>0.61633599999999999</v>
      </c>
      <c r="Z61">
        <v>0.61633199999999999</v>
      </c>
      <c r="AA61">
        <v>0.61634100000000003</v>
      </c>
      <c r="AB61">
        <v>0.61636000000000002</v>
      </c>
      <c r="AC61">
        <v>0.61638899999999996</v>
      </c>
      <c r="AD61">
        <v>0.61642200000000003</v>
      </c>
      <c r="AE61">
        <v>0.616456</v>
      </c>
      <c r="AF61">
        <v>0.61648899999999995</v>
      </c>
      <c r="AG61">
        <v>0.61651900000000004</v>
      </c>
      <c r="AH61">
        <v>0.61654799999999998</v>
      </c>
      <c r="AI61">
        <v>0.61657300000000004</v>
      </c>
      <c r="AJ61" s="21">
        <v>1E-3</v>
      </c>
    </row>
    <row r="62" spans="1:36" x14ac:dyDescent="0.25">
      <c r="A62" t="s">
        <v>274</v>
      </c>
      <c r="C62" t="s">
        <v>600</v>
      </c>
    </row>
    <row r="63" spans="1:36" x14ac:dyDescent="0.25">
      <c r="A63" t="s">
        <v>234</v>
      </c>
      <c r="B63" t="s">
        <v>738</v>
      </c>
      <c r="C63" t="s">
        <v>739</v>
      </c>
      <c r="D63" t="s">
        <v>276</v>
      </c>
      <c r="F63">
        <v>611.68988000000002</v>
      </c>
      <c r="G63">
        <v>602.07061799999997</v>
      </c>
      <c r="H63">
        <v>592.40869099999998</v>
      </c>
      <c r="I63">
        <v>583.24224900000002</v>
      </c>
      <c r="J63">
        <v>574.59338400000001</v>
      </c>
      <c r="K63">
        <v>566.45446800000002</v>
      </c>
      <c r="L63">
        <v>558.79931599999998</v>
      </c>
      <c r="M63">
        <v>551.60076900000001</v>
      </c>
      <c r="N63">
        <v>544.85504200000003</v>
      </c>
      <c r="O63">
        <v>538.59954800000003</v>
      </c>
      <c r="P63">
        <v>532.915527</v>
      </c>
      <c r="Q63">
        <v>527.75848399999995</v>
      </c>
      <c r="R63">
        <v>523.14086899999995</v>
      </c>
      <c r="S63">
        <v>519.06561299999998</v>
      </c>
      <c r="T63">
        <v>515.50518799999998</v>
      </c>
      <c r="U63">
        <v>512.45703100000003</v>
      </c>
      <c r="V63">
        <v>509.89144900000002</v>
      </c>
      <c r="W63">
        <v>507.83685300000002</v>
      </c>
      <c r="X63">
        <v>506.26800500000002</v>
      </c>
      <c r="Y63">
        <v>505.20886200000001</v>
      </c>
      <c r="Z63">
        <v>504.68804899999998</v>
      </c>
      <c r="AA63">
        <v>504.69116200000002</v>
      </c>
      <c r="AB63">
        <v>504.69424400000003</v>
      </c>
      <c r="AC63">
        <v>504.69714399999998</v>
      </c>
      <c r="AD63">
        <v>504.69869999999997</v>
      </c>
      <c r="AE63">
        <v>504.70248400000003</v>
      </c>
      <c r="AF63">
        <v>504.70706200000001</v>
      </c>
      <c r="AG63">
        <v>504.71304300000003</v>
      </c>
      <c r="AH63">
        <v>504.72058099999998</v>
      </c>
      <c r="AI63">
        <v>504.731201</v>
      </c>
      <c r="AJ63" s="21">
        <v>-7.0000000000000001E-3</v>
      </c>
    </row>
    <row r="64" spans="1:36" x14ac:dyDescent="0.25">
      <c r="A64" t="s">
        <v>236</v>
      </c>
      <c r="B64" t="s">
        <v>740</v>
      </c>
      <c r="C64" t="s">
        <v>741</v>
      </c>
      <c r="D64" t="s">
        <v>276</v>
      </c>
      <c r="F64">
        <v>453.33017000000001</v>
      </c>
      <c r="G64">
        <v>448.66418499999997</v>
      </c>
      <c r="H64">
        <v>443.98052999999999</v>
      </c>
      <c r="I64">
        <v>439.19278000000003</v>
      </c>
      <c r="J64">
        <v>434.32385299999999</v>
      </c>
      <c r="K64">
        <v>429.37356599999998</v>
      </c>
      <c r="L64">
        <v>424.38076799999999</v>
      </c>
      <c r="M64">
        <v>419.61007699999999</v>
      </c>
      <c r="N64">
        <v>415.06066900000002</v>
      </c>
      <c r="O64">
        <v>410.752411</v>
      </c>
      <c r="P64">
        <v>406.66867100000002</v>
      </c>
      <c r="Q64">
        <v>402.77825899999999</v>
      </c>
      <c r="R64">
        <v>399.11785900000001</v>
      </c>
      <c r="S64">
        <v>395.70455900000002</v>
      </c>
      <c r="T64">
        <v>392.51959199999999</v>
      </c>
      <c r="U64">
        <v>389.60082999999997</v>
      </c>
      <c r="V64">
        <v>386.92303500000003</v>
      </c>
      <c r="W64">
        <v>384.497772</v>
      </c>
      <c r="X64">
        <v>382.31036399999999</v>
      </c>
      <c r="Y64">
        <v>380.34643599999998</v>
      </c>
      <c r="Z64">
        <v>378.653595</v>
      </c>
      <c r="AA64">
        <v>377.20849600000003</v>
      </c>
      <c r="AB64">
        <v>376.04827899999998</v>
      </c>
      <c r="AC64">
        <v>375.19198599999999</v>
      </c>
      <c r="AD64">
        <v>374.641144</v>
      </c>
      <c r="AE64">
        <v>374.39031999999997</v>
      </c>
      <c r="AF64">
        <v>374.39163200000002</v>
      </c>
      <c r="AG64">
        <v>374.39300500000002</v>
      </c>
      <c r="AH64">
        <v>374.39413500000001</v>
      </c>
      <c r="AI64">
        <v>374.395691</v>
      </c>
      <c r="AJ64" s="21">
        <v>-7.0000000000000001E-3</v>
      </c>
    </row>
    <row r="65" spans="1:36" x14ac:dyDescent="0.25">
      <c r="A65" t="s">
        <v>278</v>
      </c>
      <c r="C65" t="s">
        <v>601</v>
      </c>
    </row>
    <row r="66" spans="1:36" x14ac:dyDescent="0.25">
      <c r="A66" t="s">
        <v>279</v>
      </c>
      <c r="C66" t="s">
        <v>602</v>
      </c>
    </row>
    <row r="67" spans="1:36" x14ac:dyDescent="0.25">
      <c r="A67" t="s">
        <v>280</v>
      </c>
      <c r="B67" t="s">
        <v>742</v>
      </c>
      <c r="C67" t="s">
        <v>743</v>
      </c>
      <c r="D67" t="s">
        <v>282</v>
      </c>
      <c r="F67">
        <v>0.96007399999999998</v>
      </c>
      <c r="G67">
        <v>0.95209699999999997</v>
      </c>
      <c r="H67">
        <v>0.94533299999999998</v>
      </c>
      <c r="I67">
        <v>0.93950999999999996</v>
      </c>
      <c r="J67">
        <v>0.93379400000000001</v>
      </c>
      <c r="K67">
        <v>0.92766899999999997</v>
      </c>
      <c r="L67">
        <v>0.92127300000000001</v>
      </c>
      <c r="M67">
        <v>0.91446700000000003</v>
      </c>
      <c r="N67">
        <v>0.90737900000000005</v>
      </c>
      <c r="O67">
        <v>0.900281</v>
      </c>
      <c r="P67">
        <v>0.89324000000000003</v>
      </c>
      <c r="Q67">
        <v>0.88593100000000002</v>
      </c>
      <c r="R67">
        <v>0.87865899999999997</v>
      </c>
      <c r="S67">
        <v>0.87160800000000005</v>
      </c>
      <c r="T67">
        <v>0.864869</v>
      </c>
      <c r="U67">
        <v>0.85831400000000002</v>
      </c>
      <c r="V67">
        <v>0.85174000000000005</v>
      </c>
      <c r="W67">
        <v>0.84510300000000005</v>
      </c>
      <c r="X67">
        <v>0.83843999999999996</v>
      </c>
      <c r="Y67">
        <v>0.83173799999999998</v>
      </c>
      <c r="Z67">
        <v>0.82498700000000003</v>
      </c>
      <c r="AA67">
        <v>0.81828999999999996</v>
      </c>
      <c r="AB67">
        <v>0.81171599999999999</v>
      </c>
      <c r="AC67">
        <v>0.80518000000000001</v>
      </c>
      <c r="AD67">
        <v>0.79864599999999997</v>
      </c>
      <c r="AE67">
        <v>0.79214499999999999</v>
      </c>
      <c r="AF67">
        <v>0.78560300000000005</v>
      </c>
      <c r="AG67">
        <v>0.77905999999999997</v>
      </c>
      <c r="AH67">
        <v>0.77248099999999997</v>
      </c>
      <c r="AI67">
        <v>0.765934</v>
      </c>
      <c r="AJ67" s="21">
        <v>-8.0000000000000002E-3</v>
      </c>
    </row>
    <row r="68" spans="1:36" x14ac:dyDescent="0.25">
      <c r="A68" t="s">
        <v>283</v>
      </c>
      <c r="B68" t="s">
        <v>744</v>
      </c>
      <c r="C68" t="s">
        <v>745</v>
      </c>
      <c r="D68" t="s">
        <v>282</v>
      </c>
      <c r="F68">
        <v>0.84737600000000002</v>
      </c>
      <c r="G68">
        <v>0.88883999999999996</v>
      </c>
      <c r="H68">
        <v>0.874386</v>
      </c>
      <c r="I68">
        <v>0.87059200000000003</v>
      </c>
      <c r="J68">
        <v>0.86882499999999996</v>
      </c>
      <c r="K68">
        <v>0.86727600000000005</v>
      </c>
      <c r="L68">
        <v>0.87018399999999996</v>
      </c>
      <c r="M68">
        <v>0.87128000000000005</v>
      </c>
      <c r="N68">
        <v>0.87057600000000002</v>
      </c>
      <c r="O68">
        <v>0.87045799999999995</v>
      </c>
      <c r="P68">
        <v>0.86966200000000005</v>
      </c>
      <c r="Q68">
        <v>0.86566100000000001</v>
      </c>
      <c r="R68">
        <v>0.863842</v>
      </c>
      <c r="S68">
        <v>0.861375</v>
      </c>
      <c r="T68">
        <v>0.86007299999999998</v>
      </c>
      <c r="U68">
        <v>0.85832699999999995</v>
      </c>
      <c r="V68">
        <v>0.86018099999999997</v>
      </c>
      <c r="W68">
        <v>0.86018399999999995</v>
      </c>
      <c r="X68">
        <v>0.86069399999999996</v>
      </c>
      <c r="Y68">
        <v>0.859456</v>
      </c>
      <c r="Z68">
        <v>0.85729</v>
      </c>
      <c r="AA68">
        <v>0.85628899999999997</v>
      </c>
      <c r="AB68">
        <v>0.855514</v>
      </c>
      <c r="AC68">
        <v>0.85429200000000005</v>
      </c>
      <c r="AD68">
        <v>0.85416700000000001</v>
      </c>
      <c r="AE68">
        <v>0.853711</v>
      </c>
      <c r="AF68">
        <v>0.85448199999999996</v>
      </c>
      <c r="AG68">
        <v>0.85420300000000005</v>
      </c>
      <c r="AH68">
        <v>0.854742</v>
      </c>
      <c r="AI68">
        <v>0.85639799999999999</v>
      </c>
      <c r="AJ68" s="21">
        <v>0</v>
      </c>
    </row>
    <row r="69" spans="1:36" x14ac:dyDescent="0.25">
      <c r="A69" t="s">
        <v>285</v>
      </c>
      <c r="B69" t="s">
        <v>746</v>
      </c>
      <c r="C69" t="s">
        <v>747</v>
      </c>
      <c r="D69" t="s">
        <v>282</v>
      </c>
      <c r="F69">
        <v>0.953071</v>
      </c>
      <c r="G69">
        <v>0.94503999999999999</v>
      </c>
      <c r="H69">
        <v>0.93817700000000004</v>
      </c>
      <c r="I69">
        <v>0.93225599999999997</v>
      </c>
      <c r="J69">
        <v>0.92652800000000002</v>
      </c>
      <c r="K69">
        <v>0.920543</v>
      </c>
      <c r="L69">
        <v>0.91445399999999999</v>
      </c>
      <c r="M69">
        <v>0.90811900000000001</v>
      </c>
      <c r="N69">
        <v>0.901644</v>
      </c>
      <c r="O69">
        <v>0.89527800000000002</v>
      </c>
      <c r="P69">
        <v>0.88906499999999999</v>
      </c>
      <c r="Q69">
        <v>0.88269399999999998</v>
      </c>
      <c r="R69">
        <v>0.87644699999999998</v>
      </c>
      <c r="S69">
        <v>0.87047099999999999</v>
      </c>
      <c r="T69">
        <v>0.86483900000000002</v>
      </c>
      <c r="U69">
        <v>0.85943199999999997</v>
      </c>
      <c r="V69">
        <v>0.85410699999999995</v>
      </c>
      <c r="W69">
        <v>0.84881499999999999</v>
      </c>
      <c r="X69">
        <v>0.84358900000000003</v>
      </c>
      <c r="Y69">
        <v>0.83840499999999996</v>
      </c>
      <c r="Z69">
        <v>0.83324200000000004</v>
      </c>
      <c r="AA69">
        <v>0.82818999999999998</v>
      </c>
      <c r="AB69">
        <v>0.82329799999999997</v>
      </c>
      <c r="AC69">
        <v>0.818496</v>
      </c>
      <c r="AD69">
        <v>0.81376099999999996</v>
      </c>
      <c r="AE69">
        <v>0.80911299999999997</v>
      </c>
      <c r="AF69">
        <v>0.80450299999999997</v>
      </c>
      <c r="AG69">
        <v>0.79994799999999999</v>
      </c>
      <c r="AH69">
        <v>0.79542800000000002</v>
      </c>
      <c r="AI69">
        <v>0.79100000000000004</v>
      </c>
      <c r="AJ69" s="21">
        <v>-6.0000000000000001E-3</v>
      </c>
    </row>
    <row r="70" spans="1:36" x14ac:dyDescent="0.25">
      <c r="A70" t="s">
        <v>252</v>
      </c>
      <c r="C70" t="s">
        <v>603</v>
      </c>
    </row>
    <row r="71" spans="1:36" x14ac:dyDescent="0.25">
      <c r="A71" t="s">
        <v>280</v>
      </c>
      <c r="B71" t="s">
        <v>748</v>
      </c>
      <c r="C71" t="s">
        <v>749</v>
      </c>
      <c r="D71" t="s">
        <v>282</v>
      </c>
      <c r="F71">
        <v>0.986008</v>
      </c>
      <c r="G71">
        <v>0.98319299999999998</v>
      </c>
      <c r="H71">
        <v>0.98083600000000004</v>
      </c>
      <c r="I71">
        <v>0.97877499999999995</v>
      </c>
      <c r="J71">
        <v>0.97672899999999996</v>
      </c>
      <c r="K71">
        <v>0.97452700000000003</v>
      </c>
      <c r="L71">
        <v>0.97223000000000004</v>
      </c>
      <c r="M71">
        <v>0.96978399999999998</v>
      </c>
      <c r="N71">
        <v>0.96724500000000002</v>
      </c>
      <c r="O71">
        <v>0.96471399999999996</v>
      </c>
      <c r="P71">
        <v>0.96219100000000002</v>
      </c>
      <c r="Q71">
        <v>0.95955900000000005</v>
      </c>
      <c r="R71">
        <v>0.95692999999999995</v>
      </c>
      <c r="S71">
        <v>0.95438000000000001</v>
      </c>
      <c r="T71">
        <v>0.95194999999999996</v>
      </c>
      <c r="U71">
        <v>0.94957899999999995</v>
      </c>
      <c r="V71">
        <v>0.94717899999999999</v>
      </c>
      <c r="W71">
        <v>0.94475399999999998</v>
      </c>
      <c r="X71">
        <v>0.94232199999999999</v>
      </c>
      <c r="Y71">
        <v>0.93987100000000001</v>
      </c>
      <c r="Z71">
        <v>0.93738999999999995</v>
      </c>
      <c r="AA71">
        <v>0.93493099999999996</v>
      </c>
      <c r="AB71">
        <v>0.93251399999999995</v>
      </c>
      <c r="AC71">
        <v>0.93010899999999996</v>
      </c>
      <c r="AD71">
        <v>0.92770300000000006</v>
      </c>
      <c r="AE71">
        <v>0.92529499999999998</v>
      </c>
      <c r="AF71">
        <v>0.92288199999999998</v>
      </c>
      <c r="AG71">
        <v>0.92046600000000001</v>
      </c>
      <c r="AH71">
        <v>0.91803100000000004</v>
      </c>
      <c r="AI71">
        <v>0.91561000000000003</v>
      </c>
      <c r="AJ71" s="21">
        <v>-3.0000000000000001E-3</v>
      </c>
    </row>
    <row r="72" spans="1:36" x14ac:dyDescent="0.25">
      <c r="A72" t="s">
        <v>283</v>
      </c>
      <c r="B72" t="s">
        <v>750</v>
      </c>
      <c r="C72" t="s">
        <v>751</v>
      </c>
      <c r="D72" t="s">
        <v>282</v>
      </c>
      <c r="F72">
        <v>0.97500299999999995</v>
      </c>
      <c r="G72">
        <v>0.99866200000000005</v>
      </c>
      <c r="H72">
        <v>0.99372400000000005</v>
      </c>
      <c r="I72">
        <v>0.99062600000000001</v>
      </c>
      <c r="J72">
        <v>0.990066</v>
      </c>
      <c r="K72">
        <v>0.99032900000000001</v>
      </c>
      <c r="L72">
        <v>0.99183699999999997</v>
      </c>
      <c r="M72">
        <v>0.99227100000000001</v>
      </c>
      <c r="N72">
        <v>0.99197199999999996</v>
      </c>
      <c r="O72">
        <v>0.99193200000000004</v>
      </c>
      <c r="P72">
        <v>0.99177599999999999</v>
      </c>
      <c r="Q72">
        <v>0.989402</v>
      </c>
      <c r="R72">
        <v>0.98886799999999997</v>
      </c>
      <c r="S72">
        <v>0.98811499999999997</v>
      </c>
      <c r="T72">
        <v>0.98792800000000003</v>
      </c>
      <c r="U72">
        <v>0.98720699999999995</v>
      </c>
      <c r="V72">
        <v>0.98816899999999996</v>
      </c>
      <c r="W72">
        <v>0.98797400000000002</v>
      </c>
      <c r="X72">
        <v>0.98843400000000003</v>
      </c>
      <c r="Y72">
        <v>0.98804599999999998</v>
      </c>
      <c r="Z72">
        <v>0.98692000000000002</v>
      </c>
      <c r="AA72">
        <v>0.98668400000000001</v>
      </c>
      <c r="AB72">
        <v>0.98651100000000003</v>
      </c>
      <c r="AC72">
        <v>0.986236</v>
      </c>
      <c r="AD72">
        <v>0.98674600000000001</v>
      </c>
      <c r="AE72">
        <v>0.986846</v>
      </c>
      <c r="AF72">
        <v>0.98780900000000005</v>
      </c>
      <c r="AG72">
        <v>0.98794800000000005</v>
      </c>
      <c r="AH72">
        <v>0.98856299999999997</v>
      </c>
      <c r="AI72">
        <v>0.990008</v>
      </c>
      <c r="AJ72" s="21">
        <v>1E-3</v>
      </c>
    </row>
    <row r="73" spans="1:36" x14ac:dyDescent="0.25">
      <c r="A73" t="s">
        <v>285</v>
      </c>
      <c r="B73" t="s">
        <v>752</v>
      </c>
      <c r="C73" t="s">
        <v>753</v>
      </c>
      <c r="D73" t="s">
        <v>282</v>
      </c>
      <c r="F73">
        <v>0.986182</v>
      </c>
      <c r="G73">
        <v>0.983653</v>
      </c>
      <c r="H73">
        <v>0.98153599999999996</v>
      </c>
      <c r="I73">
        <v>0.97969700000000004</v>
      </c>
      <c r="J73">
        <v>0.97789199999999998</v>
      </c>
      <c r="K73">
        <v>0.97596799999999995</v>
      </c>
      <c r="L73">
        <v>0.97399500000000006</v>
      </c>
      <c r="M73">
        <v>0.97191899999999998</v>
      </c>
      <c r="N73">
        <v>0.96978399999999998</v>
      </c>
      <c r="O73">
        <v>0.96767899999999996</v>
      </c>
      <c r="P73">
        <v>0.96560199999999996</v>
      </c>
      <c r="Q73">
        <v>0.96344200000000002</v>
      </c>
      <c r="R73">
        <v>0.96130499999999997</v>
      </c>
      <c r="S73">
        <v>0.95924699999999996</v>
      </c>
      <c r="T73">
        <v>0.95730700000000002</v>
      </c>
      <c r="U73">
        <v>0.95542899999999997</v>
      </c>
      <c r="V73">
        <v>0.95355100000000004</v>
      </c>
      <c r="W73">
        <v>0.95166899999999999</v>
      </c>
      <c r="X73">
        <v>0.94980299999999995</v>
      </c>
      <c r="Y73">
        <v>0.94793700000000003</v>
      </c>
      <c r="Z73">
        <v>0.94605300000000003</v>
      </c>
      <c r="AA73">
        <v>0.94419900000000001</v>
      </c>
      <c r="AB73">
        <v>0.94239099999999998</v>
      </c>
      <c r="AC73">
        <v>0.94060200000000005</v>
      </c>
      <c r="AD73">
        <v>0.93882900000000002</v>
      </c>
      <c r="AE73">
        <v>0.93706599999999995</v>
      </c>
      <c r="AF73">
        <v>0.93531500000000001</v>
      </c>
      <c r="AG73">
        <v>0.93357000000000001</v>
      </c>
      <c r="AH73">
        <v>0.93182299999999996</v>
      </c>
      <c r="AI73">
        <v>0.93010300000000001</v>
      </c>
      <c r="AJ73" s="21">
        <v>-2E-3</v>
      </c>
    </row>
    <row r="74" spans="1:36" x14ac:dyDescent="0.25">
      <c r="A74" t="s">
        <v>290</v>
      </c>
      <c r="C74" t="s">
        <v>604</v>
      </c>
    </row>
    <row r="75" spans="1:36" x14ac:dyDescent="0.25">
      <c r="A75" t="s">
        <v>291</v>
      </c>
      <c r="C75" t="s">
        <v>605</v>
      </c>
    </row>
    <row r="76" spans="1:36" x14ac:dyDescent="0.25">
      <c r="A76" t="s">
        <v>177</v>
      </c>
      <c r="C76" t="s">
        <v>606</v>
      </c>
    </row>
    <row r="77" spans="1:36" x14ac:dyDescent="0.25">
      <c r="A77" t="s">
        <v>292</v>
      </c>
      <c r="B77" t="s">
        <v>754</v>
      </c>
      <c r="C77" t="s">
        <v>755</v>
      </c>
      <c r="D77" t="s">
        <v>294</v>
      </c>
      <c r="F77">
        <v>0</v>
      </c>
      <c r="G77">
        <v>0</v>
      </c>
      <c r="H77">
        <v>0</v>
      </c>
      <c r="I77">
        <v>0</v>
      </c>
      <c r="J77">
        <v>0</v>
      </c>
      <c r="K77">
        <v>0</v>
      </c>
      <c r="L77">
        <v>0</v>
      </c>
      <c r="M77">
        <v>0</v>
      </c>
      <c r="N77">
        <v>0</v>
      </c>
      <c r="O77">
        <v>0</v>
      </c>
      <c r="P77">
        <v>0</v>
      </c>
      <c r="Q77">
        <v>0</v>
      </c>
      <c r="R77">
        <v>0</v>
      </c>
      <c r="S77">
        <v>1.9999999999999999E-6</v>
      </c>
      <c r="T77">
        <v>5.0000000000000004E-6</v>
      </c>
      <c r="U77">
        <v>1.0000000000000001E-5</v>
      </c>
      <c r="V77">
        <v>2.0999999999999999E-5</v>
      </c>
      <c r="W77">
        <v>4.1E-5</v>
      </c>
      <c r="X77">
        <v>7.7999999999999999E-5</v>
      </c>
      <c r="Y77">
        <v>1.46E-4</v>
      </c>
      <c r="Z77">
        <v>2.7099999999999997E-4</v>
      </c>
      <c r="AA77">
        <v>3.9500000000000001E-4</v>
      </c>
      <c r="AB77">
        <v>5.1999999999999995E-4</v>
      </c>
      <c r="AC77">
        <v>6.4499999999999996E-4</v>
      </c>
      <c r="AD77">
        <v>7.6999999999999996E-4</v>
      </c>
      <c r="AE77">
        <v>8.9599999999999999E-4</v>
      </c>
      <c r="AF77">
        <v>1.0219999999999999E-3</v>
      </c>
      <c r="AG77">
        <v>1.147E-3</v>
      </c>
      <c r="AH77">
        <v>1.273E-3</v>
      </c>
      <c r="AI77">
        <v>1.3990000000000001E-3</v>
      </c>
      <c r="AJ77" t="s">
        <v>4</v>
      </c>
    </row>
    <row r="78" spans="1:36" x14ac:dyDescent="0.25">
      <c r="A78" t="s">
        <v>295</v>
      </c>
      <c r="B78" t="s">
        <v>756</v>
      </c>
      <c r="C78" t="s">
        <v>757</v>
      </c>
      <c r="D78" t="s">
        <v>294</v>
      </c>
      <c r="F78">
        <v>21.272516</v>
      </c>
      <c r="G78">
        <v>23.219529999999999</v>
      </c>
      <c r="H78">
        <v>25.164964999999999</v>
      </c>
      <c r="I78">
        <v>26.557243</v>
      </c>
      <c r="J78">
        <v>27.860468000000001</v>
      </c>
      <c r="K78">
        <v>29.152688999999999</v>
      </c>
      <c r="L78">
        <v>30.454778999999998</v>
      </c>
      <c r="M78">
        <v>31.826214</v>
      </c>
      <c r="N78">
        <v>33.259166999999998</v>
      </c>
      <c r="O78">
        <v>34.706843999999997</v>
      </c>
      <c r="P78">
        <v>36.238861</v>
      </c>
      <c r="Q78">
        <v>37.829205000000002</v>
      </c>
      <c r="R78">
        <v>39.584491999999997</v>
      </c>
      <c r="S78">
        <v>41.482211999999997</v>
      </c>
      <c r="T78">
        <v>43.369297000000003</v>
      </c>
      <c r="U78">
        <v>45.266972000000003</v>
      </c>
      <c r="V78">
        <v>47.348140999999998</v>
      </c>
      <c r="W78">
        <v>49.414561999999997</v>
      </c>
      <c r="X78">
        <v>51.598205999999998</v>
      </c>
      <c r="Y78">
        <v>53.988399999999999</v>
      </c>
      <c r="Z78">
        <v>56.450305999999998</v>
      </c>
      <c r="AA78">
        <v>59.155887999999997</v>
      </c>
      <c r="AB78">
        <v>62.009608999999998</v>
      </c>
      <c r="AC78">
        <v>64.908005000000003</v>
      </c>
      <c r="AD78">
        <v>68.013458</v>
      </c>
      <c r="AE78">
        <v>71.232567000000003</v>
      </c>
      <c r="AF78">
        <v>74.634651000000005</v>
      </c>
      <c r="AG78">
        <v>78.220139000000003</v>
      </c>
      <c r="AH78">
        <v>81.992232999999999</v>
      </c>
      <c r="AI78">
        <v>85.854904000000005</v>
      </c>
      <c r="AJ78" s="21">
        <v>4.9000000000000002E-2</v>
      </c>
    </row>
    <row r="79" spans="1:36" x14ac:dyDescent="0.25">
      <c r="A79" t="s">
        <v>297</v>
      </c>
      <c r="B79" t="s">
        <v>758</v>
      </c>
      <c r="C79" t="s">
        <v>759</v>
      </c>
      <c r="D79" t="s">
        <v>294</v>
      </c>
      <c r="F79">
        <v>1.4232E-2</v>
      </c>
      <c r="G79">
        <v>1.4232E-2</v>
      </c>
      <c r="H79">
        <v>1.4232E-2</v>
      </c>
      <c r="I79">
        <v>1.4232E-2</v>
      </c>
      <c r="J79">
        <v>1.4232E-2</v>
      </c>
      <c r="K79">
        <v>1.4232E-2</v>
      </c>
      <c r="L79">
        <v>1.4232E-2</v>
      </c>
      <c r="M79">
        <v>1.4232E-2</v>
      </c>
      <c r="N79">
        <v>1.4232E-2</v>
      </c>
      <c r="O79">
        <v>1.4232E-2</v>
      </c>
      <c r="P79">
        <v>1.4232E-2</v>
      </c>
      <c r="Q79">
        <v>1.4233000000000001E-2</v>
      </c>
      <c r="R79">
        <v>1.4233000000000001E-2</v>
      </c>
      <c r="S79">
        <v>1.4236E-2</v>
      </c>
      <c r="T79">
        <v>1.4241999999999999E-2</v>
      </c>
      <c r="U79">
        <v>1.4253E-2</v>
      </c>
      <c r="V79">
        <v>1.4274E-2</v>
      </c>
      <c r="W79">
        <v>1.4314E-2</v>
      </c>
      <c r="X79">
        <v>1.4388E-2</v>
      </c>
      <c r="Y79">
        <v>1.4525E-2</v>
      </c>
      <c r="Z79">
        <v>1.4773E-2</v>
      </c>
      <c r="AA79">
        <v>1.5022000000000001E-2</v>
      </c>
      <c r="AB79">
        <v>1.5272000000000001E-2</v>
      </c>
      <c r="AC79">
        <v>1.5521999999999999E-2</v>
      </c>
      <c r="AD79">
        <v>1.5772999999999999E-2</v>
      </c>
      <c r="AE79">
        <v>1.6024E-2</v>
      </c>
      <c r="AF79">
        <v>1.6275000000000001E-2</v>
      </c>
      <c r="AG79">
        <v>1.6527E-2</v>
      </c>
      <c r="AH79">
        <v>1.6778999999999999E-2</v>
      </c>
      <c r="AI79">
        <v>1.7031000000000001E-2</v>
      </c>
      <c r="AJ79" s="21">
        <v>6.0000000000000001E-3</v>
      </c>
    </row>
    <row r="80" spans="1:36" x14ac:dyDescent="0.25">
      <c r="A80" t="s">
        <v>203</v>
      </c>
      <c r="B80" t="s">
        <v>760</v>
      </c>
      <c r="C80" t="s">
        <v>761</v>
      </c>
      <c r="D80" t="s">
        <v>294</v>
      </c>
      <c r="F80">
        <v>21.286749</v>
      </c>
      <c r="G80">
        <v>23.233763</v>
      </c>
      <c r="H80">
        <v>25.179196999999998</v>
      </c>
      <c r="I80">
        <v>26.571476000000001</v>
      </c>
      <c r="J80">
        <v>27.874701000000002</v>
      </c>
      <c r="K80">
        <v>29.166922</v>
      </c>
      <c r="L80">
        <v>30.469010999999998</v>
      </c>
      <c r="M80">
        <v>31.840446</v>
      </c>
      <c r="N80">
        <v>33.273398999999998</v>
      </c>
      <c r="O80">
        <v>34.721077000000001</v>
      </c>
      <c r="P80">
        <v>36.253093999999997</v>
      </c>
      <c r="Q80">
        <v>37.843437000000002</v>
      </c>
      <c r="R80">
        <v>39.598723999999997</v>
      </c>
      <c r="S80">
        <v>41.496448999999998</v>
      </c>
      <c r="T80">
        <v>43.383541000000001</v>
      </c>
      <c r="U80">
        <v>45.281235000000002</v>
      </c>
      <c r="V80">
        <v>47.362434</v>
      </c>
      <c r="W80">
        <v>49.428916999999998</v>
      </c>
      <c r="X80">
        <v>51.612670999999999</v>
      </c>
      <c r="Y80">
        <v>54.003070999999998</v>
      </c>
      <c r="Z80">
        <v>56.465350999999998</v>
      </c>
      <c r="AA80">
        <v>59.171306999999999</v>
      </c>
      <c r="AB80">
        <v>62.025398000000003</v>
      </c>
      <c r="AC80">
        <v>64.924178999999995</v>
      </c>
      <c r="AD80">
        <v>68.029999000000004</v>
      </c>
      <c r="AE80">
        <v>71.249481000000003</v>
      </c>
      <c r="AF80">
        <v>74.651947000000007</v>
      </c>
      <c r="AG80">
        <v>78.237808000000001</v>
      </c>
      <c r="AH80">
        <v>82.010283999999999</v>
      </c>
      <c r="AI80">
        <v>85.873328999999998</v>
      </c>
      <c r="AJ80" s="21">
        <v>4.9000000000000002E-2</v>
      </c>
    </row>
    <row r="81" spans="1:36" x14ac:dyDescent="0.25">
      <c r="A81" t="s">
        <v>176</v>
      </c>
      <c r="C81" t="s">
        <v>607</v>
      </c>
    </row>
    <row r="82" spans="1:36" x14ac:dyDescent="0.25">
      <c r="A82" t="s">
        <v>292</v>
      </c>
      <c r="B82" t="s">
        <v>762</v>
      </c>
      <c r="C82" t="s">
        <v>763</v>
      </c>
      <c r="D82" t="s">
        <v>301</v>
      </c>
      <c r="F82">
        <v>0</v>
      </c>
      <c r="G82">
        <v>0</v>
      </c>
      <c r="H82">
        <v>0</v>
      </c>
      <c r="I82">
        <v>0</v>
      </c>
      <c r="J82">
        <v>0</v>
      </c>
      <c r="K82">
        <v>0</v>
      </c>
      <c r="L82">
        <v>0</v>
      </c>
      <c r="M82">
        <v>0</v>
      </c>
      <c r="N82">
        <v>0</v>
      </c>
      <c r="O82">
        <v>0</v>
      </c>
      <c r="P82">
        <v>0</v>
      </c>
      <c r="Q82">
        <v>0</v>
      </c>
      <c r="R82">
        <v>9.9999999999999995E-7</v>
      </c>
      <c r="S82">
        <v>5.0000000000000004E-6</v>
      </c>
      <c r="T82">
        <v>1.2999999999999999E-5</v>
      </c>
      <c r="U82">
        <v>2.9E-5</v>
      </c>
      <c r="V82">
        <v>5.8E-5</v>
      </c>
      <c r="W82">
        <v>1.15E-4</v>
      </c>
      <c r="X82">
        <v>2.1699999999999999E-4</v>
      </c>
      <c r="Y82">
        <v>4.08E-4</v>
      </c>
      <c r="Z82">
        <v>7.5500000000000003E-4</v>
      </c>
      <c r="AA82">
        <v>1.1019999999999999E-3</v>
      </c>
      <c r="AB82">
        <v>1.451E-3</v>
      </c>
      <c r="AC82">
        <v>1.8E-3</v>
      </c>
      <c r="AD82">
        <v>2.1489999999999999E-3</v>
      </c>
      <c r="AE82">
        <v>2.4989999999999999E-3</v>
      </c>
      <c r="AF82">
        <v>2.8500000000000001E-3</v>
      </c>
      <c r="AG82">
        <v>3.2009999999999999E-3</v>
      </c>
      <c r="AH82">
        <v>3.5530000000000002E-3</v>
      </c>
      <c r="AI82">
        <v>3.9039999999999999E-3</v>
      </c>
      <c r="AJ82" t="s">
        <v>4</v>
      </c>
    </row>
    <row r="83" spans="1:36" x14ac:dyDescent="0.25">
      <c r="A83" t="s">
        <v>295</v>
      </c>
      <c r="B83" t="s">
        <v>764</v>
      </c>
      <c r="C83" t="s">
        <v>765</v>
      </c>
      <c r="D83" t="s">
        <v>301</v>
      </c>
      <c r="F83">
        <v>33.568367000000002</v>
      </c>
      <c r="G83">
        <v>37.323689000000002</v>
      </c>
      <c r="H83">
        <v>41.078842000000002</v>
      </c>
      <c r="I83">
        <v>43.929070000000003</v>
      </c>
      <c r="J83">
        <v>46.637698999999998</v>
      </c>
      <c r="K83">
        <v>49.32835</v>
      </c>
      <c r="L83">
        <v>52.035904000000002</v>
      </c>
      <c r="M83">
        <v>54.856461000000003</v>
      </c>
      <c r="N83">
        <v>57.778942000000001</v>
      </c>
      <c r="O83">
        <v>60.727286999999997</v>
      </c>
      <c r="P83">
        <v>63.814194000000001</v>
      </c>
      <c r="Q83">
        <v>66.997107999999997</v>
      </c>
      <c r="R83">
        <v>70.448288000000005</v>
      </c>
      <c r="S83">
        <v>74.131057999999996</v>
      </c>
      <c r="T83">
        <v>77.799164000000005</v>
      </c>
      <c r="U83">
        <v>81.486953999999997</v>
      </c>
      <c r="V83">
        <v>85.473922999999999</v>
      </c>
      <c r="W83">
        <v>89.439261999999999</v>
      </c>
      <c r="X83">
        <v>93.596976999999995</v>
      </c>
      <c r="Y83">
        <v>98.090248000000003</v>
      </c>
      <c r="Z83">
        <v>102.701447</v>
      </c>
      <c r="AA83">
        <v>107.708275</v>
      </c>
      <c r="AB83">
        <v>112.956856</v>
      </c>
      <c r="AC83">
        <v>118.279808</v>
      </c>
      <c r="AD83">
        <v>123.941261</v>
      </c>
      <c r="AE83">
        <v>129.78887900000001</v>
      </c>
      <c r="AF83">
        <v>135.93684400000001</v>
      </c>
      <c r="AG83">
        <v>142.38464400000001</v>
      </c>
      <c r="AH83">
        <v>149.13726800000001</v>
      </c>
      <c r="AI83">
        <v>156.04032900000001</v>
      </c>
      <c r="AJ83" s="21">
        <v>5.3999999999999999E-2</v>
      </c>
    </row>
    <row r="84" spans="1:36" x14ac:dyDescent="0.25">
      <c r="A84" t="s">
        <v>297</v>
      </c>
      <c r="B84" t="s">
        <v>766</v>
      </c>
      <c r="C84" t="s">
        <v>767</v>
      </c>
      <c r="D84" t="s">
        <v>301</v>
      </c>
      <c r="F84">
        <v>1.8546E-2</v>
      </c>
      <c r="G84">
        <v>1.8546E-2</v>
      </c>
      <c r="H84">
        <v>1.8546E-2</v>
      </c>
      <c r="I84">
        <v>1.8546E-2</v>
      </c>
      <c r="J84">
        <v>1.8546E-2</v>
      </c>
      <c r="K84">
        <v>1.8546E-2</v>
      </c>
      <c r="L84">
        <v>1.8546E-2</v>
      </c>
      <c r="M84">
        <v>1.8546E-2</v>
      </c>
      <c r="N84">
        <v>1.8546E-2</v>
      </c>
      <c r="O84">
        <v>1.8546E-2</v>
      </c>
      <c r="P84">
        <v>1.8546E-2</v>
      </c>
      <c r="Q84">
        <v>1.8546E-2</v>
      </c>
      <c r="R84">
        <v>1.8547000000000001E-2</v>
      </c>
      <c r="S84">
        <v>1.8549E-2</v>
      </c>
      <c r="T84">
        <v>1.8554999999999999E-2</v>
      </c>
      <c r="U84">
        <v>1.8567E-2</v>
      </c>
      <c r="V84">
        <v>1.8588E-2</v>
      </c>
      <c r="W84">
        <v>1.8630000000000001E-2</v>
      </c>
      <c r="X84">
        <v>1.8704999999999999E-2</v>
      </c>
      <c r="Y84">
        <v>1.8846000000000002E-2</v>
      </c>
      <c r="Z84">
        <v>1.9101E-2</v>
      </c>
      <c r="AA84">
        <v>1.9356000000000002E-2</v>
      </c>
      <c r="AB84">
        <v>1.9612000000000001E-2</v>
      </c>
      <c r="AC84">
        <v>1.9868E-2</v>
      </c>
      <c r="AD84">
        <v>2.0125000000000001E-2</v>
      </c>
      <c r="AE84">
        <v>2.0381E-2</v>
      </c>
      <c r="AF84">
        <v>2.0638E-2</v>
      </c>
      <c r="AG84">
        <v>2.0896000000000001E-2</v>
      </c>
      <c r="AH84">
        <v>2.1153000000000002E-2</v>
      </c>
      <c r="AI84">
        <v>2.1409999999999998E-2</v>
      </c>
      <c r="AJ84" s="21">
        <v>5.0000000000000001E-3</v>
      </c>
    </row>
    <row r="85" spans="1:36" x14ac:dyDescent="0.25">
      <c r="A85" t="s">
        <v>203</v>
      </c>
      <c r="B85" t="s">
        <v>768</v>
      </c>
      <c r="C85" t="s">
        <v>769</v>
      </c>
      <c r="D85" t="s">
        <v>301</v>
      </c>
      <c r="F85">
        <v>33.586914</v>
      </c>
      <c r="G85">
        <v>37.342236</v>
      </c>
      <c r="H85">
        <v>41.097389</v>
      </c>
      <c r="I85">
        <v>43.947617000000001</v>
      </c>
      <c r="J85">
        <v>46.656246000000003</v>
      </c>
      <c r="K85">
        <v>49.346896999999998</v>
      </c>
      <c r="L85">
        <v>52.054451</v>
      </c>
      <c r="M85">
        <v>54.875008000000001</v>
      </c>
      <c r="N85">
        <v>57.797488999999999</v>
      </c>
      <c r="O85">
        <v>60.745834000000002</v>
      </c>
      <c r="P85">
        <v>63.832740999999999</v>
      </c>
      <c r="Q85">
        <v>67.015656000000007</v>
      </c>
      <c r="R85">
        <v>70.466835000000003</v>
      </c>
      <c r="S85">
        <v>74.149612000000005</v>
      </c>
      <c r="T85">
        <v>77.817734000000002</v>
      </c>
      <c r="U85">
        <v>81.505554000000004</v>
      </c>
      <c r="V85">
        <v>85.492569000000003</v>
      </c>
      <c r="W85">
        <v>89.458008000000007</v>
      </c>
      <c r="X85">
        <v>93.615898000000001</v>
      </c>
      <c r="Y85">
        <v>98.109497000000005</v>
      </c>
      <c r="Z85">
        <v>102.721306</v>
      </c>
      <c r="AA85">
        <v>107.728729</v>
      </c>
      <c r="AB85">
        <v>112.97792099999999</v>
      </c>
      <c r="AC85">
        <v>118.30147599999999</v>
      </c>
      <c r="AD85">
        <v>123.963539</v>
      </c>
      <c r="AE85">
        <v>129.811768</v>
      </c>
      <c r="AF85">
        <v>135.960342</v>
      </c>
      <c r="AG85">
        <v>142.408737</v>
      </c>
      <c r="AH85">
        <v>149.16197199999999</v>
      </c>
      <c r="AI85">
        <v>156.06564299999999</v>
      </c>
      <c r="AJ85" s="21">
        <v>5.3999999999999999E-2</v>
      </c>
    </row>
    <row r="86" spans="1:36" x14ac:dyDescent="0.25">
      <c r="A86" t="s">
        <v>305</v>
      </c>
      <c r="C86" t="s">
        <v>608</v>
      </c>
    </row>
    <row r="87" spans="1:36" x14ac:dyDescent="0.25">
      <c r="A87" t="s">
        <v>306</v>
      </c>
      <c r="B87" t="s">
        <v>770</v>
      </c>
      <c r="C87" t="s">
        <v>771</v>
      </c>
      <c r="D87" t="s">
        <v>301</v>
      </c>
      <c r="F87">
        <v>5.2240640000000003</v>
      </c>
      <c r="G87">
        <v>5.9678550000000001</v>
      </c>
      <c r="H87">
        <v>6.6997229999999997</v>
      </c>
      <c r="I87">
        <v>7.2546109999999997</v>
      </c>
      <c r="J87">
        <v>7.7704009999999997</v>
      </c>
      <c r="K87">
        <v>8.2967110000000002</v>
      </c>
      <c r="L87">
        <v>8.8406330000000004</v>
      </c>
      <c r="M87">
        <v>9.4038310000000003</v>
      </c>
      <c r="N87">
        <v>9.9985579999999992</v>
      </c>
      <c r="O87">
        <v>10.589752000000001</v>
      </c>
      <c r="P87">
        <v>11.223314</v>
      </c>
      <c r="Q87">
        <v>11.871784</v>
      </c>
      <c r="R87">
        <v>12.597094</v>
      </c>
      <c r="S87">
        <v>13.369761</v>
      </c>
      <c r="T87">
        <v>14.142963</v>
      </c>
      <c r="U87">
        <v>14.904646</v>
      </c>
      <c r="V87">
        <v>15.74896</v>
      </c>
      <c r="W87">
        <v>16.568187999999999</v>
      </c>
      <c r="X87">
        <v>17.441165999999999</v>
      </c>
      <c r="Y87">
        <v>18.38599</v>
      </c>
      <c r="Z87">
        <v>19.343506000000001</v>
      </c>
      <c r="AA87">
        <v>20.412244999999999</v>
      </c>
      <c r="AB87">
        <v>21.525922999999999</v>
      </c>
      <c r="AC87">
        <v>22.638148999999999</v>
      </c>
      <c r="AD87">
        <v>23.848206999999999</v>
      </c>
      <c r="AE87">
        <v>25.083582</v>
      </c>
      <c r="AF87">
        <v>26.401921999999999</v>
      </c>
      <c r="AG87">
        <v>27.772264</v>
      </c>
      <c r="AH87">
        <v>29.193532999999999</v>
      </c>
      <c r="AI87">
        <v>30.651522</v>
      </c>
      <c r="AJ87" s="21">
        <v>6.3E-2</v>
      </c>
    </row>
    <row r="88" spans="1:36" x14ac:dyDescent="0.25">
      <c r="A88" t="s">
        <v>308</v>
      </c>
      <c r="B88" t="s">
        <v>772</v>
      </c>
      <c r="C88" t="s">
        <v>773</v>
      </c>
      <c r="D88" t="s">
        <v>301</v>
      </c>
      <c r="F88">
        <v>28.362848</v>
      </c>
      <c r="G88">
        <v>31.374378</v>
      </c>
      <c r="H88">
        <v>34.397666999999998</v>
      </c>
      <c r="I88">
        <v>36.693004999999999</v>
      </c>
      <c r="J88">
        <v>38.885845000000003</v>
      </c>
      <c r="K88">
        <v>41.050185999999997</v>
      </c>
      <c r="L88">
        <v>43.213813999999999</v>
      </c>
      <c r="M88">
        <v>45.471176</v>
      </c>
      <c r="N88">
        <v>47.798931000000003</v>
      </c>
      <c r="O88">
        <v>50.156081999999998</v>
      </c>
      <c r="P88">
        <v>52.609425000000002</v>
      </c>
      <c r="Q88">
        <v>55.143870999999997</v>
      </c>
      <c r="R88">
        <v>57.86974</v>
      </c>
      <c r="S88">
        <v>60.779845999999999</v>
      </c>
      <c r="T88">
        <v>63.674770000000002</v>
      </c>
      <c r="U88">
        <v>66.600898999999998</v>
      </c>
      <c r="V88">
        <v>69.743606999999997</v>
      </c>
      <c r="W88">
        <v>72.889824000000004</v>
      </c>
      <c r="X88">
        <v>76.174735999999996</v>
      </c>
      <c r="Y88">
        <v>79.723517999999999</v>
      </c>
      <c r="Z88">
        <v>83.377791999999999</v>
      </c>
      <c r="AA88">
        <v>87.316490000000002</v>
      </c>
      <c r="AB88">
        <v>91.452003000000005</v>
      </c>
      <c r="AC88">
        <v>95.663321999999994</v>
      </c>
      <c r="AD88">
        <v>100.115326</v>
      </c>
      <c r="AE88">
        <v>104.72817999999999</v>
      </c>
      <c r="AF88">
        <v>109.558403</v>
      </c>
      <c r="AG88">
        <v>114.636475</v>
      </c>
      <c r="AH88">
        <v>119.96843</v>
      </c>
      <c r="AI88">
        <v>125.414124</v>
      </c>
      <c r="AJ88" s="21">
        <v>5.2999999999999999E-2</v>
      </c>
    </row>
    <row r="89" spans="1:36" x14ac:dyDescent="0.25">
      <c r="A89" t="s">
        <v>310</v>
      </c>
      <c r="C89" t="s">
        <v>609</v>
      </c>
    </row>
    <row r="90" spans="1:36" x14ac:dyDescent="0.25">
      <c r="A90" t="s">
        <v>292</v>
      </c>
      <c r="B90" t="s">
        <v>774</v>
      </c>
      <c r="C90" t="s">
        <v>775</v>
      </c>
      <c r="D90" t="s">
        <v>312</v>
      </c>
      <c r="F90">
        <v>0</v>
      </c>
      <c r="G90">
        <v>0</v>
      </c>
      <c r="H90">
        <v>0</v>
      </c>
      <c r="I90">
        <v>0</v>
      </c>
      <c r="J90">
        <v>0</v>
      </c>
      <c r="K90">
        <v>0</v>
      </c>
      <c r="L90">
        <v>0</v>
      </c>
      <c r="M90">
        <v>0</v>
      </c>
      <c r="N90">
        <v>0</v>
      </c>
      <c r="O90">
        <v>0</v>
      </c>
      <c r="P90">
        <v>0</v>
      </c>
      <c r="Q90">
        <v>3.0000000000000001E-6</v>
      </c>
      <c r="R90">
        <v>9.0000000000000002E-6</v>
      </c>
      <c r="S90">
        <v>3.8999999999999999E-5</v>
      </c>
      <c r="T90">
        <v>1E-4</v>
      </c>
      <c r="U90">
        <v>2.2000000000000001E-4</v>
      </c>
      <c r="V90">
        <v>4.46E-4</v>
      </c>
      <c r="W90">
        <v>8.7500000000000002E-4</v>
      </c>
      <c r="X90">
        <v>1.655E-3</v>
      </c>
      <c r="Y90">
        <v>3.101E-3</v>
      </c>
      <c r="Z90">
        <v>5.7250000000000001E-3</v>
      </c>
      <c r="AA90">
        <v>8.3470000000000003E-3</v>
      </c>
      <c r="AB90">
        <v>1.0971E-2</v>
      </c>
      <c r="AC90">
        <v>1.3594E-2</v>
      </c>
      <c r="AD90">
        <v>1.6216000000000001E-2</v>
      </c>
      <c r="AE90">
        <v>1.8834E-2</v>
      </c>
      <c r="AF90">
        <v>2.1454999999999998E-2</v>
      </c>
      <c r="AG90">
        <v>2.4070999999999999E-2</v>
      </c>
      <c r="AH90">
        <v>2.6682999999999998E-2</v>
      </c>
      <c r="AI90">
        <v>2.9288000000000002E-2</v>
      </c>
      <c r="AJ90" t="s">
        <v>4</v>
      </c>
    </row>
    <row r="91" spans="1:36" x14ac:dyDescent="0.25">
      <c r="A91" t="s">
        <v>295</v>
      </c>
      <c r="B91" t="s">
        <v>776</v>
      </c>
      <c r="C91" t="s">
        <v>777</v>
      </c>
      <c r="D91" t="s">
        <v>312</v>
      </c>
      <c r="F91">
        <v>277.55529799999999</v>
      </c>
      <c r="G91">
        <v>308.05718999999999</v>
      </c>
      <c r="H91">
        <v>336.70550500000002</v>
      </c>
      <c r="I91">
        <v>357.55841099999998</v>
      </c>
      <c r="J91">
        <v>378.32330300000001</v>
      </c>
      <c r="K91">
        <v>394.63433800000001</v>
      </c>
      <c r="L91">
        <v>415.04357900000002</v>
      </c>
      <c r="M91">
        <v>436.20336900000001</v>
      </c>
      <c r="N91">
        <v>458.1474</v>
      </c>
      <c r="O91">
        <v>479.54760700000003</v>
      </c>
      <c r="P91">
        <v>502.21404999999999</v>
      </c>
      <c r="Q91">
        <v>528.19928000000004</v>
      </c>
      <c r="R91">
        <v>554.21283000000005</v>
      </c>
      <c r="S91">
        <v>580.63433799999996</v>
      </c>
      <c r="T91">
        <v>606.95343000000003</v>
      </c>
      <c r="U91">
        <v>634.33252000000005</v>
      </c>
      <c r="V91">
        <v>664.00469999999996</v>
      </c>
      <c r="W91">
        <v>696.082764</v>
      </c>
      <c r="X91">
        <v>729.50317399999994</v>
      </c>
      <c r="Y91">
        <v>764.87933299999997</v>
      </c>
      <c r="Z91">
        <v>800.34558100000004</v>
      </c>
      <c r="AA91">
        <v>838.40930200000003</v>
      </c>
      <c r="AB91">
        <v>880.90863000000002</v>
      </c>
      <c r="AC91">
        <v>920.922729</v>
      </c>
      <c r="AD91">
        <v>965.40332000000001</v>
      </c>
      <c r="AE91">
        <v>1012.125916</v>
      </c>
      <c r="AF91">
        <v>1058.2139890000001</v>
      </c>
      <c r="AG91">
        <v>1113.6363530000001</v>
      </c>
      <c r="AH91">
        <v>1164.774414</v>
      </c>
      <c r="AI91">
        <v>1219.8955080000001</v>
      </c>
      <c r="AJ91" s="21">
        <v>5.1999999999999998E-2</v>
      </c>
    </row>
    <row r="92" spans="1:36" x14ac:dyDescent="0.25">
      <c r="A92" t="s">
        <v>297</v>
      </c>
      <c r="B92" t="s">
        <v>778</v>
      </c>
      <c r="C92" t="s">
        <v>779</v>
      </c>
      <c r="D92" t="s">
        <v>312</v>
      </c>
      <c r="F92">
        <v>0.17224800000000001</v>
      </c>
      <c r="G92">
        <v>0.172009</v>
      </c>
      <c r="H92">
        <v>0.16995199999999999</v>
      </c>
      <c r="I92">
        <v>0.16835700000000001</v>
      </c>
      <c r="J92">
        <v>0.167438</v>
      </c>
      <c r="K92">
        <v>0.165436</v>
      </c>
      <c r="L92">
        <v>0.16420100000000001</v>
      </c>
      <c r="M92">
        <v>0.16352900000000001</v>
      </c>
      <c r="N92">
        <v>0.16248499999999999</v>
      </c>
      <c r="O92">
        <v>0.16231499999999999</v>
      </c>
      <c r="P92">
        <v>0.16200400000000001</v>
      </c>
      <c r="Q92">
        <v>0.16172900000000001</v>
      </c>
      <c r="R92">
        <v>0.161494</v>
      </c>
      <c r="S92">
        <v>0.16103300000000001</v>
      </c>
      <c r="T92">
        <v>0.16048599999999999</v>
      </c>
      <c r="U92">
        <v>0.16020799999999999</v>
      </c>
      <c r="V92">
        <v>0.15972800000000001</v>
      </c>
      <c r="W92">
        <v>0.15992799999999999</v>
      </c>
      <c r="X92">
        <v>0.16044</v>
      </c>
      <c r="Y92">
        <v>0.16158600000000001</v>
      </c>
      <c r="Z92">
        <v>0.16331799999999999</v>
      </c>
      <c r="AA92">
        <v>0.16531899999999999</v>
      </c>
      <c r="AB92">
        <v>0.16711400000000001</v>
      </c>
      <c r="AC92">
        <v>0.16911499999999999</v>
      </c>
      <c r="AD92">
        <v>0.17075599999999999</v>
      </c>
      <c r="AE92">
        <v>0.17246600000000001</v>
      </c>
      <c r="AF92">
        <v>0.17432</v>
      </c>
      <c r="AG92">
        <v>0.17643</v>
      </c>
      <c r="AH92">
        <v>0.17836099999999999</v>
      </c>
      <c r="AI92">
        <v>0.180448</v>
      </c>
      <c r="AJ92" s="21">
        <v>2E-3</v>
      </c>
    </row>
    <row r="93" spans="1:36" x14ac:dyDescent="0.25">
      <c r="A93" t="s">
        <v>203</v>
      </c>
      <c r="B93" t="s">
        <v>780</v>
      </c>
      <c r="C93" t="s">
        <v>781</v>
      </c>
      <c r="D93" t="s">
        <v>312</v>
      </c>
      <c r="F93">
        <v>277.72753899999998</v>
      </c>
      <c r="G93">
        <v>308.22918700000002</v>
      </c>
      <c r="H93">
        <v>336.87545799999998</v>
      </c>
      <c r="I93">
        <v>357.72677599999997</v>
      </c>
      <c r="J93">
        <v>378.49075299999998</v>
      </c>
      <c r="K93">
        <v>394.79977400000001</v>
      </c>
      <c r="L93">
        <v>415.20779399999998</v>
      </c>
      <c r="M93">
        <v>436.36691300000001</v>
      </c>
      <c r="N93">
        <v>458.30987499999998</v>
      </c>
      <c r="O93">
        <v>479.70992999999999</v>
      </c>
      <c r="P93">
        <v>502.37606799999998</v>
      </c>
      <c r="Q93">
        <v>528.36102300000005</v>
      </c>
      <c r="R93">
        <v>554.37432899999999</v>
      </c>
      <c r="S93">
        <v>580.79540999999995</v>
      </c>
      <c r="T93">
        <v>607.114014</v>
      </c>
      <c r="U93">
        <v>634.49298099999999</v>
      </c>
      <c r="V93">
        <v>664.16485599999999</v>
      </c>
      <c r="W93">
        <v>696.24352999999996</v>
      </c>
      <c r="X93">
        <v>729.66528300000004</v>
      </c>
      <c r="Y93">
        <v>765.04400599999997</v>
      </c>
      <c r="Z93">
        <v>800.51464799999997</v>
      </c>
      <c r="AA93">
        <v>838.58300799999995</v>
      </c>
      <c r="AB93">
        <v>881.08673099999999</v>
      </c>
      <c r="AC93">
        <v>921.10546899999997</v>
      </c>
      <c r="AD93">
        <v>965.59033199999999</v>
      </c>
      <c r="AE93">
        <v>1012.317261</v>
      </c>
      <c r="AF93">
        <v>1058.4097899999999</v>
      </c>
      <c r="AG93">
        <v>1113.8367920000001</v>
      </c>
      <c r="AH93">
        <v>1164.9794919999999</v>
      </c>
      <c r="AI93">
        <v>1220.105225</v>
      </c>
      <c r="AJ93" s="21">
        <v>5.1999999999999998E-2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8A44D-88EA-40FD-9C09-502A5C75600E}">
  <dimension ref="A1:AK81"/>
  <sheetViews>
    <sheetView workbookViewId="0">
      <selection activeCell="C8" sqref="C8"/>
    </sheetView>
  </sheetViews>
  <sheetFormatPr defaultRowHeight="15" x14ac:dyDescent="0.25"/>
  <cols>
    <col min="1" max="1" width="29.42578125" customWidth="1"/>
    <col min="2" max="2" width="36.7109375" customWidth="1"/>
    <col min="3" max="3" width="35.140625" customWidth="1"/>
  </cols>
  <sheetData>
    <row r="1" spans="1:37" x14ac:dyDescent="0.25">
      <c r="A1" t="s">
        <v>316</v>
      </c>
    </row>
    <row r="2" spans="1:37" x14ac:dyDescent="0.25">
      <c r="A2" t="s">
        <v>317</v>
      </c>
    </row>
    <row r="3" spans="1:37" x14ac:dyDescent="0.25">
      <c r="A3" t="s">
        <v>567</v>
      </c>
    </row>
    <row r="4" spans="1:37" x14ac:dyDescent="0.25">
      <c r="A4" t="s">
        <v>180</v>
      </c>
    </row>
    <row r="5" spans="1:37" x14ac:dyDescent="0.25">
      <c r="B5" t="s">
        <v>181</v>
      </c>
      <c r="C5" t="s">
        <v>182</v>
      </c>
      <c r="D5" t="s">
        <v>183</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318</v>
      </c>
    </row>
    <row r="6" spans="1:37" x14ac:dyDescent="0.25">
      <c r="A6" t="s">
        <v>5</v>
      </c>
      <c r="C6" t="s">
        <v>319</v>
      </c>
    </row>
    <row r="7" spans="1:37" x14ac:dyDescent="0.25">
      <c r="A7" t="s">
        <v>320</v>
      </c>
      <c r="C7" t="s">
        <v>321</v>
      </c>
    </row>
    <row r="8" spans="1:37" x14ac:dyDescent="0.25">
      <c r="A8" t="s">
        <v>322</v>
      </c>
      <c r="B8" t="s">
        <v>323</v>
      </c>
      <c r="C8" t="s">
        <v>324</v>
      </c>
      <c r="D8" t="s">
        <v>325</v>
      </c>
      <c r="F8">
        <v>0.65425999999999995</v>
      </c>
      <c r="G8">
        <v>0.65906600000000004</v>
      </c>
      <c r="H8">
        <v>0.66276500000000005</v>
      </c>
      <c r="I8">
        <v>0.66280899999999998</v>
      </c>
      <c r="J8">
        <v>0.66508100000000003</v>
      </c>
      <c r="K8">
        <v>0.66635699999999998</v>
      </c>
      <c r="L8">
        <v>0.66575300000000004</v>
      </c>
      <c r="M8">
        <v>0.66418299999999997</v>
      </c>
      <c r="N8">
        <v>0.66243700000000005</v>
      </c>
      <c r="O8">
        <v>0.66026300000000004</v>
      </c>
      <c r="P8">
        <v>0.65668199999999999</v>
      </c>
      <c r="Q8">
        <v>0.65438700000000005</v>
      </c>
      <c r="R8">
        <v>0.65267900000000001</v>
      </c>
      <c r="S8">
        <v>0.65125100000000002</v>
      </c>
      <c r="T8">
        <v>0.65002800000000005</v>
      </c>
      <c r="U8">
        <v>0.64919400000000005</v>
      </c>
      <c r="V8">
        <v>0.64847399999999999</v>
      </c>
      <c r="W8">
        <v>0.64773099999999995</v>
      </c>
      <c r="X8">
        <v>0.64704899999999999</v>
      </c>
      <c r="Y8">
        <v>0.64652600000000005</v>
      </c>
      <c r="Z8">
        <v>0.64572300000000005</v>
      </c>
      <c r="AA8">
        <v>0.64511300000000005</v>
      </c>
      <c r="AB8">
        <v>0.64454800000000001</v>
      </c>
      <c r="AC8">
        <v>0.64407199999999998</v>
      </c>
      <c r="AD8">
        <v>0.64357600000000004</v>
      </c>
      <c r="AE8">
        <v>0.64313299999999995</v>
      </c>
      <c r="AF8">
        <v>0.64287099999999997</v>
      </c>
      <c r="AG8">
        <v>0.64273199999999997</v>
      </c>
      <c r="AH8">
        <v>0.642926</v>
      </c>
      <c r="AI8">
        <v>0.64315500000000003</v>
      </c>
      <c r="AJ8">
        <v>0.643343</v>
      </c>
      <c r="AK8" s="21">
        <v>-1E-3</v>
      </c>
    </row>
    <row r="9" spans="1:37" x14ac:dyDescent="0.25">
      <c r="A9" t="s">
        <v>326</v>
      </c>
      <c r="B9" t="s">
        <v>327</v>
      </c>
      <c r="C9" t="s">
        <v>328</v>
      </c>
      <c r="D9" t="s">
        <v>325</v>
      </c>
      <c r="F9">
        <v>1.097099</v>
      </c>
      <c r="G9">
        <v>1.1107340000000001</v>
      </c>
      <c r="H9">
        <v>1.1178669999999999</v>
      </c>
      <c r="I9">
        <v>1.122309</v>
      </c>
      <c r="J9">
        <v>1.1308240000000001</v>
      </c>
      <c r="K9">
        <v>1.1380490000000001</v>
      </c>
      <c r="L9">
        <v>1.1414219999999999</v>
      </c>
      <c r="M9">
        <v>1.1430940000000001</v>
      </c>
      <c r="N9">
        <v>1.1438390000000001</v>
      </c>
      <c r="O9">
        <v>1.1439010000000001</v>
      </c>
      <c r="P9">
        <v>1.1419630000000001</v>
      </c>
      <c r="Q9">
        <v>1.1416219999999999</v>
      </c>
      <c r="R9">
        <v>1.1424529999999999</v>
      </c>
      <c r="S9">
        <v>1.1437189999999999</v>
      </c>
      <c r="T9">
        <v>1.1455470000000001</v>
      </c>
      <c r="U9">
        <v>1.1482410000000001</v>
      </c>
      <c r="V9">
        <v>1.15117</v>
      </c>
      <c r="W9">
        <v>1.153902</v>
      </c>
      <c r="X9">
        <v>1.1567529999999999</v>
      </c>
      <c r="Y9">
        <v>1.1597420000000001</v>
      </c>
      <c r="Z9">
        <v>1.1624620000000001</v>
      </c>
      <c r="AA9">
        <v>1.1654960000000001</v>
      </c>
      <c r="AB9">
        <v>1.168404</v>
      </c>
      <c r="AC9">
        <v>1.1715230000000001</v>
      </c>
      <c r="AD9">
        <v>1.1745270000000001</v>
      </c>
      <c r="AE9">
        <v>1.177597</v>
      </c>
      <c r="AF9">
        <v>1.18093</v>
      </c>
      <c r="AG9">
        <v>1.1844680000000001</v>
      </c>
      <c r="AH9">
        <v>1.188361</v>
      </c>
      <c r="AI9">
        <v>1.192288</v>
      </c>
      <c r="AJ9">
        <v>1.1960029999999999</v>
      </c>
      <c r="AK9" s="21">
        <v>3.0000000000000001E-3</v>
      </c>
    </row>
    <row r="10" spans="1:37" x14ac:dyDescent="0.25">
      <c r="A10" t="s">
        <v>329</v>
      </c>
      <c r="B10" t="s">
        <v>330</v>
      </c>
      <c r="C10" t="s">
        <v>331</v>
      </c>
      <c r="D10" t="s">
        <v>325</v>
      </c>
      <c r="F10">
        <v>0.33711200000000002</v>
      </c>
      <c r="G10">
        <v>0.33773999999999998</v>
      </c>
      <c r="H10">
        <v>0.33773999999999998</v>
      </c>
      <c r="I10">
        <v>0.33838200000000002</v>
      </c>
      <c r="J10">
        <v>0.34003100000000003</v>
      </c>
      <c r="K10">
        <v>0.34162199999999998</v>
      </c>
      <c r="L10">
        <v>0.342862</v>
      </c>
      <c r="M10">
        <v>0.343943</v>
      </c>
      <c r="N10">
        <v>0.344806</v>
      </c>
      <c r="O10">
        <v>0.34549999999999997</v>
      </c>
      <c r="P10">
        <v>0.34452899999999997</v>
      </c>
      <c r="Q10">
        <v>0.34434199999999998</v>
      </c>
      <c r="R10">
        <v>0.34456100000000001</v>
      </c>
      <c r="S10">
        <v>0.34499800000000003</v>
      </c>
      <c r="T10">
        <v>0.34564099999999998</v>
      </c>
      <c r="U10">
        <v>0.34652100000000002</v>
      </c>
      <c r="V10">
        <v>0.347528</v>
      </c>
      <c r="W10">
        <v>0.34851500000000002</v>
      </c>
      <c r="X10">
        <v>0.34947800000000001</v>
      </c>
      <c r="Y10">
        <v>0.35050799999999999</v>
      </c>
      <c r="Z10">
        <v>0.35153499999999999</v>
      </c>
      <c r="AA10">
        <v>0.353099</v>
      </c>
      <c r="AB10">
        <v>0.35472900000000002</v>
      </c>
      <c r="AC10">
        <v>0.356433</v>
      </c>
      <c r="AD10">
        <v>0.35817500000000002</v>
      </c>
      <c r="AE10">
        <v>0.35998000000000002</v>
      </c>
      <c r="AF10">
        <v>0.36189300000000002</v>
      </c>
      <c r="AG10">
        <v>0.36391600000000002</v>
      </c>
      <c r="AH10">
        <v>0.36608400000000002</v>
      </c>
      <c r="AI10">
        <v>0.368313</v>
      </c>
      <c r="AJ10">
        <v>0.370502</v>
      </c>
      <c r="AK10" s="21">
        <v>3.0000000000000001E-3</v>
      </c>
    </row>
    <row r="11" spans="1:37" x14ac:dyDescent="0.25">
      <c r="A11" t="s">
        <v>332</v>
      </c>
      <c r="B11" t="s">
        <v>333</v>
      </c>
      <c r="C11" t="s">
        <v>334</v>
      </c>
      <c r="D11" t="s">
        <v>325</v>
      </c>
      <c r="F11">
        <v>0.60391499999999998</v>
      </c>
      <c r="G11">
        <v>0.60176799999999997</v>
      </c>
      <c r="H11">
        <v>0.60312500000000002</v>
      </c>
      <c r="I11">
        <v>0.60611000000000004</v>
      </c>
      <c r="J11">
        <v>0.61195699999999997</v>
      </c>
      <c r="K11">
        <v>0.61748800000000004</v>
      </c>
      <c r="L11">
        <v>0.62157799999999996</v>
      </c>
      <c r="M11">
        <v>0.62503900000000001</v>
      </c>
      <c r="N11">
        <v>0.62826599999999999</v>
      </c>
      <c r="O11">
        <v>0.63104899999999997</v>
      </c>
      <c r="P11">
        <v>0.63202400000000003</v>
      </c>
      <c r="Q11">
        <v>0.63416300000000003</v>
      </c>
      <c r="R11">
        <v>0.6371</v>
      </c>
      <c r="S11">
        <v>0.640459</v>
      </c>
      <c r="T11">
        <v>0.64400199999999996</v>
      </c>
      <c r="U11">
        <v>0.647922</v>
      </c>
      <c r="V11">
        <v>0.65191399999999999</v>
      </c>
      <c r="W11">
        <v>0.65575600000000001</v>
      </c>
      <c r="X11">
        <v>0.659474</v>
      </c>
      <c r="Y11">
        <v>0.66329400000000005</v>
      </c>
      <c r="Z11">
        <v>0.66697300000000004</v>
      </c>
      <c r="AA11">
        <v>0.67131799999999997</v>
      </c>
      <c r="AB11">
        <v>0.67571300000000001</v>
      </c>
      <c r="AC11">
        <v>0.68023699999999998</v>
      </c>
      <c r="AD11">
        <v>0.68478300000000003</v>
      </c>
      <c r="AE11">
        <v>0.68945599999999996</v>
      </c>
      <c r="AF11">
        <v>0.69434200000000001</v>
      </c>
      <c r="AG11">
        <v>0.69930199999999998</v>
      </c>
      <c r="AH11">
        <v>0.704569</v>
      </c>
      <c r="AI11">
        <v>0.70992</v>
      </c>
      <c r="AJ11">
        <v>0.71512600000000004</v>
      </c>
      <c r="AK11" s="21">
        <v>6.0000000000000001E-3</v>
      </c>
    </row>
    <row r="12" spans="1:37" x14ac:dyDescent="0.25">
      <c r="A12" t="s">
        <v>335</v>
      </c>
      <c r="B12" t="s">
        <v>336</v>
      </c>
      <c r="C12" t="s">
        <v>337</v>
      </c>
      <c r="D12" t="s">
        <v>325</v>
      </c>
      <c r="F12">
        <v>0.56415400000000004</v>
      </c>
      <c r="G12">
        <v>0.56779999999999997</v>
      </c>
      <c r="H12">
        <v>0.57392100000000001</v>
      </c>
      <c r="I12">
        <v>0.57824299999999995</v>
      </c>
      <c r="J12">
        <v>0.585009</v>
      </c>
      <c r="K12">
        <v>0.59113099999999996</v>
      </c>
      <c r="L12">
        <v>0.595163</v>
      </c>
      <c r="M12">
        <v>0.59821199999999997</v>
      </c>
      <c r="N12">
        <v>0.60082400000000002</v>
      </c>
      <c r="O12">
        <v>0.60303700000000005</v>
      </c>
      <c r="P12">
        <v>0.60370299999999999</v>
      </c>
      <c r="Q12">
        <v>0.60526599999999997</v>
      </c>
      <c r="R12">
        <v>0.60758199999999996</v>
      </c>
      <c r="S12">
        <v>0.610205</v>
      </c>
      <c r="T12">
        <v>0.61313799999999996</v>
      </c>
      <c r="U12">
        <v>0.61666399999999999</v>
      </c>
      <c r="V12">
        <v>0.62041900000000005</v>
      </c>
      <c r="W12">
        <v>0.62414400000000003</v>
      </c>
      <c r="X12">
        <v>0.62795000000000001</v>
      </c>
      <c r="Y12">
        <v>0.631942</v>
      </c>
      <c r="Z12">
        <v>0.635714</v>
      </c>
      <c r="AA12">
        <v>0.63967700000000005</v>
      </c>
      <c r="AB12">
        <v>0.64364399999999999</v>
      </c>
      <c r="AC12">
        <v>0.64774200000000004</v>
      </c>
      <c r="AD12">
        <v>0.65190899999999996</v>
      </c>
      <c r="AE12">
        <v>0.65615900000000005</v>
      </c>
      <c r="AF12">
        <v>0.66061700000000001</v>
      </c>
      <c r="AG12">
        <v>0.66525800000000002</v>
      </c>
      <c r="AH12">
        <v>0.67026699999999995</v>
      </c>
      <c r="AI12">
        <v>0.67534799999999995</v>
      </c>
      <c r="AJ12">
        <v>0.68035500000000004</v>
      </c>
      <c r="AK12" s="21">
        <v>6.0000000000000001E-3</v>
      </c>
    </row>
    <row r="13" spans="1:37" x14ac:dyDescent="0.25">
      <c r="A13" t="s">
        <v>338</v>
      </c>
      <c r="B13" t="s">
        <v>339</v>
      </c>
      <c r="C13" t="s">
        <v>340</v>
      </c>
      <c r="D13" t="s">
        <v>325</v>
      </c>
      <c r="F13">
        <v>0.65307199999999999</v>
      </c>
      <c r="G13">
        <v>0.65786299999999998</v>
      </c>
      <c r="H13">
        <v>0.66457599999999994</v>
      </c>
      <c r="I13">
        <v>0.67310099999999995</v>
      </c>
      <c r="J13">
        <v>0.68462999999999996</v>
      </c>
      <c r="K13">
        <v>0.69520700000000002</v>
      </c>
      <c r="L13">
        <v>0.703125</v>
      </c>
      <c r="M13">
        <v>0.70947300000000002</v>
      </c>
      <c r="N13">
        <v>0.71503499999999998</v>
      </c>
      <c r="O13">
        <v>0.719885</v>
      </c>
      <c r="P13">
        <v>0.72301800000000005</v>
      </c>
      <c r="Q13">
        <v>0.72728400000000004</v>
      </c>
      <c r="R13">
        <v>0.73256200000000005</v>
      </c>
      <c r="S13">
        <v>0.73827399999999999</v>
      </c>
      <c r="T13">
        <v>0.74424599999999996</v>
      </c>
      <c r="U13">
        <v>0.75056599999999996</v>
      </c>
      <c r="V13">
        <v>0.75691699999999995</v>
      </c>
      <c r="W13">
        <v>0.76294200000000001</v>
      </c>
      <c r="X13">
        <v>0.769034</v>
      </c>
      <c r="Y13">
        <v>0.77544500000000005</v>
      </c>
      <c r="Z13">
        <v>0.78184799999999999</v>
      </c>
      <c r="AA13">
        <v>0.78858799999999996</v>
      </c>
      <c r="AB13">
        <v>0.79555799999999999</v>
      </c>
      <c r="AC13">
        <v>0.80282799999999999</v>
      </c>
      <c r="AD13">
        <v>0.81028</v>
      </c>
      <c r="AE13">
        <v>0.81810300000000002</v>
      </c>
      <c r="AF13">
        <v>0.82642700000000002</v>
      </c>
      <c r="AG13">
        <v>0.83531900000000003</v>
      </c>
      <c r="AH13">
        <v>0.84495799999999999</v>
      </c>
      <c r="AI13">
        <v>0.85502500000000003</v>
      </c>
      <c r="AJ13">
        <v>0.86548800000000004</v>
      </c>
      <c r="AK13" s="21">
        <v>8.9999999999999993E-3</v>
      </c>
    </row>
    <row r="14" spans="1:37" x14ac:dyDescent="0.25">
      <c r="A14" t="s">
        <v>341</v>
      </c>
      <c r="B14" t="s">
        <v>342</v>
      </c>
      <c r="C14" t="s">
        <v>343</v>
      </c>
      <c r="D14" t="s">
        <v>325</v>
      </c>
      <c r="F14">
        <v>0.91181500000000004</v>
      </c>
      <c r="G14">
        <v>0.91323600000000005</v>
      </c>
      <c r="H14">
        <v>0.91724099999999997</v>
      </c>
      <c r="I14">
        <v>0.91933900000000002</v>
      </c>
      <c r="J14">
        <v>0.92448399999999997</v>
      </c>
      <c r="K14">
        <v>0.92901299999999998</v>
      </c>
      <c r="L14">
        <v>0.93023699999999998</v>
      </c>
      <c r="M14">
        <v>0.93088300000000002</v>
      </c>
      <c r="N14">
        <v>0.93137800000000004</v>
      </c>
      <c r="O14">
        <v>0.93163700000000005</v>
      </c>
      <c r="P14">
        <v>0.93020499999999995</v>
      </c>
      <c r="Q14">
        <v>0.92996900000000005</v>
      </c>
      <c r="R14">
        <v>0.93096699999999999</v>
      </c>
      <c r="S14">
        <v>0.93254000000000004</v>
      </c>
      <c r="T14">
        <v>0.93508199999999997</v>
      </c>
      <c r="U14">
        <v>0.93902699999999995</v>
      </c>
      <c r="V14">
        <v>0.94395700000000005</v>
      </c>
      <c r="W14">
        <v>0.94932700000000003</v>
      </c>
      <c r="X14">
        <v>0.95531999999999995</v>
      </c>
      <c r="Y14">
        <v>0.96190900000000001</v>
      </c>
      <c r="Z14">
        <v>0.96825600000000001</v>
      </c>
      <c r="AA14">
        <v>0.97529699999999997</v>
      </c>
      <c r="AB14">
        <v>0.982796</v>
      </c>
      <c r="AC14">
        <v>0.99094499999999996</v>
      </c>
      <c r="AD14">
        <v>0.99961800000000001</v>
      </c>
      <c r="AE14">
        <v>1.0090060000000001</v>
      </c>
      <c r="AF14">
        <v>1.0193030000000001</v>
      </c>
      <c r="AG14">
        <v>1.03077</v>
      </c>
      <c r="AH14">
        <v>1.0432779999999999</v>
      </c>
      <c r="AI14">
        <v>1.0566789999999999</v>
      </c>
      <c r="AJ14">
        <v>1.0705849999999999</v>
      </c>
      <c r="AK14" s="21">
        <v>5.0000000000000001E-3</v>
      </c>
    </row>
    <row r="15" spans="1:37" x14ac:dyDescent="0.25">
      <c r="A15" t="s">
        <v>344</v>
      </c>
      <c r="B15" t="s">
        <v>345</v>
      </c>
      <c r="C15" t="s">
        <v>346</v>
      </c>
      <c r="D15" t="s">
        <v>325</v>
      </c>
      <c r="F15">
        <v>0.62496600000000002</v>
      </c>
      <c r="G15">
        <v>0.62823399999999996</v>
      </c>
      <c r="H15">
        <v>0.63079700000000005</v>
      </c>
      <c r="I15">
        <v>0.63243499999999997</v>
      </c>
      <c r="J15">
        <v>0.63595100000000004</v>
      </c>
      <c r="K15">
        <v>0.63903500000000002</v>
      </c>
      <c r="L15">
        <v>0.64004799999999995</v>
      </c>
      <c r="M15">
        <v>0.64059699999999997</v>
      </c>
      <c r="N15">
        <v>0.64116700000000004</v>
      </c>
      <c r="O15">
        <v>0.64127900000000004</v>
      </c>
      <c r="P15">
        <v>0.63992700000000002</v>
      </c>
      <c r="Q15">
        <v>0.63958400000000004</v>
      </c>
      <c r="R15">
        <v>0.63983500000000004</v>
      </c>
      <c r="S15">
        <v>0.64039500000000005</v>
      </c>
      <c r="T15">
        <v>0.64127500000000004</v>
      </c>
      <c r="U15">
        <v>0.64269900000000002</v>
      </c>
      <c r="V15">
        <v>0.64436499999999997</v>
      </c>
      <c r="W15">
        <v>0.64600400000000002</v>
      </c>
      <c r="X15">
        <v>0.64775300000000002</v>
      </c>
      <c r="Y15">
        <v>0.64958499999999997</v>
      </c>
      <c r="Z15">
        <v>0.651254</v>
      </c>
      <c r="AA15">
        <v>0.65330200000000005</v>
      </c>
      <c r="AB15">
        <v>0.65536099999999997</v>
      </c>
      <c r="AC15">
        <v>0.65761099999999995</v>
      </c>
      <c r="AD15">
        <v>0.65984799999999999</v>
      </c>
      <c r="AE15">
        <v>0.66210199999999997</v>
      </c>
      <c r="AF15">
        <v>0.66450299999999995</v>
      </c>
      <c r="AG15">
        <v>0.66715899999999995</v>
      </c>
      <c r="AH15">
        <v>0.669964</v>
      </c>
      <c r="AI15">
        <v>0.67291800000000002</v>
      </c>
      <c r="AJ15">
        <v>0.67584200000000005</v>
      </c>
      <c r="AK15" s="21">
        <v>3.0000000000000001E-3</v>
      </c>
    </row>
    <row r="16" spans="1:37" x14ac:dyDescent="0.25">
      <c r="A16" t="s">
        <v>347</v>
      </c>
      <c r="B16" t="s">
        <v>348</v>
      </c>
      <c r="C16" t="s">
        <v>349</v>
      </c>
      <c r="D16" t="s">
        <v>325</v>
      </c>
      <c r="F16">
        <v>1.4580070000000001</v>
      </c>
      <c r="G16">
        <v>1.463017</v>
      </c>
      <c r="H16">
        <v>1.4636119999999999</v>
      </c>
      <c r="I16">
        <v>1.464577</v>
      </c>
      <c r="J16">
        <v>1.4722120000000001</v>
      </c>
      <c r="K16">
        <v>1.479433</v>
      </c>
      <c r="L16">
        <v>1.4831920000000001</v>
      </c>
      <c r="M16">
        <v>1.48525</v>
      </c>
      <c r="N16">
        <v>1.4861470000000001</v>
      </c>
      <c r="O16">
        <v>1.485922</v>
      </c>
      <c r="P16">
        <v>1.4811859999999999</v>
      </c>
      <c r="Q16">
        <v>1.479441</v>
      </c>
      <c r="R16">
        <v>1.479495</v>
      </c>
      <c r="S16">
        <v>1.4804330000000001</v>
      </c>
      <c r="T16">
        <v>1.482032</v>
      </c>
      <c r="U16">
        <v>1.484829</v>
      </c>
      <c r="V16">
        <v>1.487973</v>
      </c>
      <c r="W16">
        <v>1.4908079999999999</v>
      </c>
      <c r="X16">
        <v>1.4935339999999999</v>
      </c>
      <c r="Y16">
        <v>1.4965710000000001</v>
      </c>
      <c r="Z16">
        <v>1.4990220000000001</v>
      </c>
      <c r="AA16">
        <v>1.502364</v>
      </c>
      <c r="AB16">
        <v>1.5056579999999999</v>
      </c>
      <c r="AC16">
        <v>1.5090380000000001</v>
      </c>
      <c r="AD16">
        <v>1.5123230000000001</v>
      </c>
      <c r="AE16">
        <v>1.515865</v>
      </c>
      <c r="AF16">
        <v>1.520027</v>
      </c>
      <c r="AG16">
        <v>1.5246090000000001</v>
      </c>
      <c r="AH16">
        <v>1.5300210000000001</v>
      </c>
      <c r="AI16">
        <v>1.5355220000000001</v>
      </c>
      <c r="AJ16">
        <v>1.5407839999999999</v>
      </c>
      <c r="AK16" s="21">
        <v>2E-3</v>
      </c>
    </row>
    <row r="17" spans="1:37" x14ac:dyDescent="0.25">
      <c r="A17" t="s">
        <v>350</v>
      </c>
      <c r="B17" t="s">
        <v>351</v>
      </c>
      <c r="C17" t="s">
        <v>352</v>
      </c>
      <c r="D17" t="s">
        <v>325</v>
      </c>
      <c r="F17">
        <v>0.42540099999999997</v>
      </c>
      <c r="G17">
        <v>0.42862</v>
      </c>
      <c r="H17">
        <v>0.43146299999999999</v>
      </c>
      <c r="I17">
        <v>0.433591</v>
      </c>
      <c r="J17">
        <v>0.43704599999999999</v>
      </c>
      <c r="K17">
        <v>0.44017099999999998</v>
      </c>
      <c r="L17">
        <v>0.44255699999999998</v>
      </c>
      <c r="M17">
        <v>0.444656</v>
      </c>
      <c r="N17">
        <v>0.44671300000000003</v>
      </c>
      <c r="O17">
        <v>0.44835999999999998</v>
      </c>
      <c r="P17">
        <v>0.44867400000000002</v>
      </c>
      <c r="Q17">
        <v>0.449826</v>
      </c>
      <c r="R17">
        <v>0.45121600000000001</v>
      </c>
      <c r="S17">
        <v>0.45295200000000002</v>
      </c>
      <c r="T17">
        <v>0.45492700000000003</v>
      </c>
      <c r="U17">
        <v>0.45734599999999997</v>
      </c>
      <c r="V17">
        <v>0.45989999999999998</v>
      </c>
      <c r="W17">
        <v>0.46240300000000001</v>
      </c>
      <c r="X17">
        <v>0.46492800000000001</v>
      </c>
      <c r="Y17">
        <v>0.46758899999999998</v>
      </c>
      <c r="Z17">
        <v>0.47003299999999998</v>
      </c>
      <c r="AA17">
        <v>0.47279700000000002</v>
      </c>
      <c r="AB17">
        <v>0.47556700000000002</v>
      </c>
      <c r="AC17">
        <v>0.47829500000000003</v>
      </c>
      <c r="AD17">
        <v>0.48102899999999998</v>
      </c>
      <c r="AE17">
        <v>0.48383199999999998</v>
      </c>
      <c r="AF17">
        <v>0.48679099999999997</v>
      </c>
      <c r="AG17">
        <v>0.48985200000000001</v>
      </c>
      <c r="AH17">
        <v>0.49305399999999999</v>
      </c>
      <c r="AI17">
        <v>0.49633300000000002</v>
      </c>
      <c r="AJ17">
        <v>0.49962400000000001</v>
      </c>
      <c r="AK17" s="21">
        <v>5.0000000000000001E-3</v>
      </c>
    </row>
    <row r="18" spans="1:37" x14ac:dyDescent="0.25">
      <c r="A18" t="s">
        <v>353</v>
      </c>
      <c r="B18" t="s">
        <v>354</v>
      </c>
      <c r="C18" t="s">
        <v>355</v>
      </c>
      <c r="D18" t="s">
        <v>325</v>
      </c>
      <c r="F18">
        <v>0.47082200000000002</v>
      </c>
      <c r="G18">
        <v>0.48363600000000001</v>
      </c>
      <c r="H18">
        <v>0.48632500000000001</v>
      </c>
      <c r="I18">
        <v>0.48908200000000002</v>
      </c>
      <c r="J18">
        <v>0.49342599999999998</v>
      </c>
      <c r="K18">
        <v>0.49747200000000003</v>
      </c>
      <c r="L18">
        <v>0.50014700000000001</v>
      </c>
      <c r="M18">
        <v>0.50214499999999995</v>
      </c>
      <c r="N18">
        <v>0.50390199999999996</v>
      </c>
      <c r="O18">
        <v>0.50544299999999998</v>
      </c>
      <c r="P18">
        <v>0.50637399999999999</v>
      </c>
      <c r="Q18">
        <v>0.50807199999999997</v>
      </c>
      <c r="R18">
        <v>0.51035799999999998</v>
      </c>
      <c r="S18">
        <v>0.51299300000000003</v>
      </c>
      <c r="T18">
        <v>0.51589200000000002</v>
      </c>
      <c r="U18">
        <v>0.51918200000000003</v>
      </c>
      <c r="V18">
        <v>0.52248399999999995</v>
      </c>
      <c r="W18">
        <v>0.52539499999999995</v>
      </c>
      <c r="X18">
        <v>0.52826399999999996</v>
      </c>
      <c r="Y18">
        <v>0.53127100000000005</v>
      </c>
      <c r="Z18">
        <v>0.53397499999999998</v>
      </c>
      <c r="AA18">
        <v>0.53671599999999997</v>
      </c>
      <c r="AB18">
        <v>0.53952299999999997</v>
      </c>
      <c r="AC18">
        <v>0.54246700000000003</v>
      </c>
      <c r="AD18">
        <v>0.54533600000000004</v>
      </c>
      <c r="AE18">
        <v>0.54826799999999998</v>
      </c>
      <c r="AF18">
        <v>0.55127599999999999</v>
      </c>
      <c r="AG18">
        <v>0.55430900000000005</v>
      </c>
      <c r="AH18">
        <v>0.55750599999999995</v>
      </c>
      <c r="AI18">
        <v>0.56067999999999996</v>
      </c>
      <c r="AJ18">
        <v>0.56372299999999997</v>
      </c>
      <c r="AK18" s="21">
        <v>6.0000000000000001E-3</v>
      </c>
    </row>
    <row r="19" spans="1:37" x14ac:dyDescent="0.25">
      <c r="A19" t="s">
        <v>203</v>
      </c>
      <c r="B19" t="s">
        <v>356</v>
      </c>
      <c r="C19" t="s">
        <v>357</v>
      </c>
      <c r="D19" t="s">
        <v>325</v>
      </c>
      <c r="F19">
        <v>7.8006229999999999</v>
      </c>
      <c r="G19">
        <v>7.851712</v>
      </c>
      <c r="H19">
        <v>7.8894330000000004</v>
      </c>
      <c r="I19">
        <v>7.9199770000000003</v>
      </c>
      <c r="J19">
        <v>7.9806520000000001</v>
      </c>
      <c r="K19">
        <v>8.0349780000000006</v>
      </c>
      <c r="L19">
        <v>8.0660849999999993</v>
      </c>
      <c r="M19">
        <v>8.0874760000000006</v>
      </c>
      <c r="N19">
        <v>8.1045130000000007</v>
      </c>
      <c r="O19">
        <v>8.1162770000000002</v>
      </c>
      <c r="P19">
        <v>8.1082850000000004</v>
      </c>
      <c r="Q19">
        <v>8.1139559999999999</v>
      </c>
      <c r="R19">
        <v>8.1288090000000004</v>
      </c>
      <c r="S19">
        <v>8.1482189999999992</v>
      </c>
      <c r="T19">
        <v>8.1718100000000007</v>
      </c>
      <c r="U19">
        <v>8.2021909999999991</v>
      </c>
      <c r="V19">
        <v>8.2350989999999999</v>
      </c>
      <c r="W19">
        <v>8.2669270000000008</v>
      </c>
      <c r="X19">
        <v>8.2995359999999998</v>
      </c>
      <c r="Y19">
        <v>8.3343810000000005</v>
      </c>
      <c r="Z19">
        <v>8.3667960000000008</v>
      </c>
      <c r="AA19">
        <v>8.4037670000000002</v>
      </c>
      <c r="AB19">
        <v>8.4414999999999996</v>
      </c>
      <c r="AC19">
        <v>8.4811890000000005</v>
      </c>
      <c r="AD19">
        <v>8.5214029999999994</v>
      </c>
      <c r="AE19">
        <v>8.5635010000000005</v>
      </c>
      <c r="AF19">
        <v>8.6089780000000005</v>
      </c>
      <c r="AG19">
        <v>8.6576930000000001</v>
      </c>
      <c r="AH19">
        <v>8.7109880000000004</v>
      </c>
      <c r="AI19">
        <v>8.7661800000000003</v>
      </c>
      <c r="AJ19">
        <v>8.8213749999999997</v>
      </c>
      <c r="AK19" s="21">
        <v>4.0000000000000001E-3</v>
      </c>
    </row>
    <row r="20" spans="1:37" x14ac:dyDescent="0.25">
      <c r="A20" t="s">
        <v>6</v>
      </c>
      <c r="C20" t="s">
        <v>358</v>
      </c>
    </row>
    <row r="21" spans="1:37" x14ac:dyDescent="0.25">
      <c r="A21" t="s">
        <v>359</v>
      </c>
      <c r="C21" t="s">
        <v>360</v>
      </c>
    </row>
    <row r="22" spans="1:37" x14ac:dyDescent="0.25">
      <c r="A22" t="s">
        <v>322</v>
      </c>
      <c r="B22" t="s">
        <v>361</v>
      </c>
      <c r="C22" t="s">
        <v>362</v>
      </c>
      <c r="D22" t="s">
        <v>363</v>
      </c>
      <c r="F22">
        <v>10.401047</v>
      </c>
      <c r="G22">
        <v>10.459300000000001</v>
      </c>
      <c r="H22">
        <v>10.518103999999999</v>
      </c>
      <c r="I22">
        <v>10.581561000000001</v>
      </c>
      <c r="J22">
        <v>10.646354000000001</v>
      </c>
      <c r="K22">
        <v>10.712440000000001</v>
      </c>
      <c r="L22">
        <v>10.779125000000001</v>
      </c>
      <c r="M22">
        <v>10.846075000000001</v>
      </c>
      <c r="N22">
        <v>10.912789</v>
      </c>
      <c r="O22">
        <v>10.979193</v>
      </c>
      <c r="P22">
        <v>11.045482</v>
      </c>
      <c r="Q22">
        <v>11.112197</v>
      </c>
      <c r="R22">
        <v>11.179651</v>
      </c>
      <c r="S22">
        <v>11.247415999999999</v>
      </c>
      <c r="T22">
        <v>11.315303</v>
      </c>
      <c r="U22">
        <v>11.383265</v>
      </c>
      <c r="V22">
        <v>11.450894</v>
      </c>
      <c r="W22">
        <v>11.517817000000001</v>
      </c>
      <c r="X22">
        <v>11.584390000000001</v>
      </c>
      <c r="Y22">
        <v>11.651230999999999</v>
      </c>
      <c r="Z22">
        <v>11.718859</v>
      </c>
      <c r="AA22">
        <v>11.786901</v>
      </c>
      <c r="AB22">
        <v>11.855193</v>
      </c>
      <c r="AC22">
        <v>11.923769999999999</v>
      </c>
      <c r="AD22">
        <v>11.992506000000001</v>
      </c>
      <c r="AE22">
        <v>12.061895</v>
      </c>
      <c r="AF22">
        <v>12.131721000000001</v>
      </c>
      <c r="AG22">
        <v>12.201456</v>
      </c>
      <c r="AH22">
        <v>12.271654</v>
      </c>
      <c r="AI22">
        <v>12.342000000000001</v>
      </c>
      <c r="AJ22">
        <v>12.412326999999999</v>
      </c>
      <c r="AK22" s="21">
        <v>6.0000000000000001E-3</v>
      </c>
    </row>
    <row r="23" spans="1:37" x14ac:dyDescent="0.25">
      <c r="A23" t="s">
        <v>326</v>
      </c>
      <c r="B23" t="s">
        <v>364</v>
      </c>
      <c r="C23" t="s">
        <v>365</v>
      </c>
      <c r="D23" t="s">
        <v>363</v>
      </c>
      <c r="F23">
        <v>13.364542999999999</v>
      </c>
      <c r="G23">
        <v>13.543151</v>
      </c>
      <c r="H23">
        <v>13.686396999999999</v>
      </c>
      <c r="I23">
        <v>13.827897999999999</v>
      </c>
      <c r="J23">
        <v>13.974028000000001</v>
      </c>
      <c r="K23">
        <v>14.116833</v>
      </c>
      <c r="L23">
        <v>14.254424</v>
      </c>
      <c r="M23">
        <v>14.388646</v>
      </c>
      <c r="N23">
        <v>14.521678</v>
      </c>
      <c r="O23">
        <v>14.65363</v>
      </c>
      <c r="P23">
        <v>14.786426000000001</v>
      </c>
      <c r="Q23">
        <v>14.922299000000001</v>
      </c>
      <c r="R23">
        <v>15.062369</v>
      </c>
      <c r="S23">
        <v>15.206042999999999</v>
      </c>
      <c r="T23">
        <v>15.352570999999999</v>
      </c>
      <c r="U23">
        <v>15.499763</v>
      </c>
      <c r="V23">
        <v>15.646302</v>
      </c>
      <c r="W23">
        <v>15.790425000000001</v>
      </c>
      <c r="X23">
        <v>15.934084</v>
      </c>
      <c r="Y23">
        <v>16.077798999999999</v>
      </c>
      <c r="Z23">
        <v>16.222978999999999</v>
      </c>
      <c r="AA23">
        <v>16.369140999999999</v>
      </c>
      <c r="AB23">
        <v>16.516939000000001</v>
      </c>
      <c r="AC23">
        <v>16.666609000000001</v>
      </c>
      <c r="AD23">
        <v>16.817502999999999</v>
      </c>
      <c r="AE23">
        <v>16.970675</v>
      </c>
      <c r="AF23">
        <v>17.125128</v>
      </c>
      <c r="AG23">
        <v>17.279612</v>
      </c>
      <c r="AH23">
        <v>17.435299000000001</v>
      </c>
      <c r="AI23">
        <v>17.592289000000001</v>
      </c>
      <c r="AJ23">
        <v>17.750530000000001</v>
      </c>
      <c r="AK23" s="21">
        <v>0.01</v>
      </c>
    </row>
    <row r="24" spans="1:37" x14ac:dyDescent="0.25">
      <c r="A24" t="s">
        <v>329</v>
      </c>
      <c r="B24" t="s">
        <v>366</v>
      </c>
      <c r="C24" t="s">
        <v>367</v>
      </c>
      <c r="D24" t="s">
        <v>363</v>
      </c>
      <c r="F24">
        <v>1.312878</v>
      </c>
      <c r="G24">
        <v>1.3189109999999999</v>
      </c>
      <c r="H24">
        <v>1.3276490000000001</v>
      </c>
      <c r="I24">
        <v>1.3391169999999999</v>
      </c>
      <c r="J24">
        <v>1.3522829999999999</v>
      </c>
      <c r="K24">
        <v>1.3663540000000001</v>
      </c>
      <c r="L24">
        <v>1.380736</v>
      </c>
      <c r="M24">
        <v>1.3950100000000001</v>
      </c>
      <c r="N24">
        <v>1.408892</v>
      </c>
      <c r="O24">
        <v>1.4223589999999999</v>
      </c>
      <c r="P24">
        <v>1.4355309999999999</v>
      </c>
      <c r="Q24">
        <v>1.44869</v>
      </c>
      <c r="R24">
        <v>1.4620850000000001</v>
      </c>
      <c r="S24">
        <v>1.47559</v>
      </c>
      <c r="T24">
        <v>1.489069</v>
      </c>
      <c r="U24">
        <v>1.5025280000000001</v>
      </c>
      <c r="V24">
        <v>1.5157970000000001</v>
      </c>
      <c r="W24">
        <v>1.528753</v>
      </c>
      <c r="X24">
        <v>1.5414490000000001</v>
      </c>
      <c r="Y24">
        <v>1.5542370000000001</v>
      </c>
      <c r="Z24">
        <v>1.56738</v>
      </c>
      <c r="AA24">
        <v>1.5808</v>
      </c>
      <c r="AB24">
        <v>1.594328</v>
      </c>
      <c r="AC24">
        <v>1.60792</v>
      </c>
      <c r="AD24">
        <v>1.6215189999999999</v>
      </c>
      <c r="AE24">
        <v>1.6353009999999999</v>
      </c>
      <c r="AF24">
        <v>1.6492549999999999</v>
      </c>
      <c r="AG24">
        <v>1.663154</v>
      </c>
      <c r="AH24">
        <v>1.6771309999999999</v>
      </c>
      <c r="AI24">
        <v>1.6911080000000001</v>
      </c>
      <c r="AJ24">
        <v>1.7049780000000001</v>
      </c>
      <c r="AK24" s="21">
        <v>8.9999999999999993E-3</v>
      </c>
    </row>
    <row r="25" spans="1:37" x14ac:dyDescent="0.25">
      <c r="A25" t="s">
        <v>332</v>
      </c>
      <c r="B25" t="s">
        <v>368</v>
      </c>
      <c r="C25" t="s">
        <v>369</v>
      </c>
      <c r="D25" t="s">
        <v>363</v>
      </c>
      <c r="F25">
        <v>1.917279</v>
      </c>
      <c r="G25">
        <v>1.9248940000000001</v>
      </c>
      <c r="H25">
        <v>1.937014</v>
      </c>
      <c r="I25">
        <v>1.953724</v>
      </c>
      <c r="J25">
        <v>1.973336</v>
      </c>
      <c r="K25">
        <v>1.9945630000000001</v>
      </c>
      <c r="L25">
        <v>2.0164279999999999</v>
      </c>
      <c r="M25">
        <v>2.0382159999999998</v>
      </c>
      <c r="N25">
        <v>2.0594160000000001</v>
      </c>
      <c r="O25">
        <v>2.079955</v>
      </c>
      <c r="P25">
        <v>2.1000109999999999</v>
      </c>
      <c r="Q25">
        <v>2.1200399999999999</v>
      </c>
      <c r="R25">
        <v>2.1404640000000001</v>
      </c>
      <c r="S25">
        <v>2.161063</v>
      </c>
      <c r="T25">
        <v>2.1816119999999999</v>
      </c>
      <c r="U25">
        <v>2.202121</v>
      </c>
      <c r="V25">
        <v>2.2222979999999999</v>
      </c>
      <c r="W25">
        <v>2.24193</v>
      </c>
      <c r="X25">
        <v>2.261101</v>
      </c>
      <c r="Y25">
        <v>2.2804169999999999</v>
      </c>
      <c r="Z25">
        <v>2.3003360000000002</v>
      </c>
      <c r="AA25">
        <v>2.3207300000000002</v>
      </c>
      <c r="AB25">
        <v>2.3413149999999998</v>
      </c>
      <c r="AC25">
        <v>2.3620230000000002</v>
      </c>
      <c r="AD25">
        <v>2.3827569999999998</v>
      </c>
      <c r="AE25">
        <v>2.4038219999999999</v>
      </c>
      <c r="AF25">
        <v>2.4251960000000001</v>
      </c>
      <c r="AG25">
        <v>2.446488</v>
      </c>
      <c r="AH25">
        <v>2.4679259999999998</v>
      </c>
      <c r="AI25">
        <v>2.4893709999999998</v>
      </c>
      <c r="AJ25">
        <v>2.5106380000000001</v>
      </c>
      <c r="AK25" s="21">
        <v>8.9999999999999993E-3</v>
      </c>
    </row>
    <row r="26" spans="1:37" x14ac:dyDescent="0.25">
      <c r="A26" t="s">
        <v>335</v>
      </c>
      <c r="B26" t="s">
        <v>370</v>
      </c>
      <c r="C26" t="s">
        <v>371</v>
      </c>
      <c r="D26" t="s">
        <v>363</v>
      </c>
      <c r="F26">
        <v>2.6232890000000002</v>
      </c>
      <c r="G26">
        <v>2.652663</v>
      </c>
      <c r="H26">
        <v>2.6852860000000001</v>
      </c>
      <c r="I26">
        <v>2.7201789999999999</v>
      </c>
      <c r="J26">
        <v>2.7560069999999999</v>
      </c>
      <c r="K26">
        <v>2.7923469999999999</v>
      </c>
      <c r="L26">
        <v>2.8288410000000002</v>
      </c>
      <c r="M26">
        <v>2.8652069999999998</v>
      </c>
      <c r="N26">
        <v>2.9011849999999999</v>
      </c>
      <c r="O26">
        <v>2.936795</v>
      </c>
      <c r="P26">
        <v>2.9721540000000002</v>
      </c>
      <c r="Q26">
        <v>3.007565</v>
      </c>
      <c r="R26">
        <v>3.04325</v>
      </c>
      <c r="S26">
        <v>3.0789529999999998</v>
      </c>
      <c r="T26">
        <v>3.1145770000000002</v>
      </c>
      <c r="U26">
        <v>3.1501960000000002</v>
      </c>
      <c r="V26">
        <v>3.185575</v>
      </c>
      <c r="W26">
        <v>3.2206130000000002</v>
      </c>
      <c r="X26">
        <v>3.2554069999999999</v>
      </c>
      <c r="Y26">
        <v>3.2904010000000001</v>
      </c>
      <c r="Z26">
        <v>3.3257910000000002</v>
      </c>
      <c r="AA26">
        <v>3.3613759999999999</v>
      </c>
      <c r="AB26">
        <v>3.3969839999999998</v>
      </c>
      <c r="AC26">
        <v>3.4326409999999998</v>
      </c>
      <c r="AD26">
        <v>3.4682930000000001</v>
      </c>
      <c r="AE26">
        <v>3.5042070000000001</v>
      </c>
      <c r="AF26">
        <v>3.5402830000000001</v>
      </c>
      <c r="AG26">
        <v>3.5762230000000002</v>
      </c>
      <c r="AH26">
        <v>3.6123120000000002</v>
      </c>
      <c r="AI26">
        <v>3.648371</v>
      </c>
      <c r="AJ26">
        <v>3.6842999999999999</v>
      </c>
      <c r="AK26" s="21">
        <v>1.0999999999999999E-2</v>
      </c>
    </row>
    <row r="27" spans="1:37" x14ac:dyDescent="0.25">
      <c r="A27" t="s">
        <v>338</v>
      </c>
      <c r="B27" t="s">
        <v>372</v>
      </c>
      <c r="C27" t="s">
        <v>373</v>
      </c>
      <c r="D27" t="s">
        <v>363</v>
      </c>
      <c r="F27">
        <v>6.4305729999999999</v>
      </c>
      <c r="G27">
        <v>6.4737020000000003</v>
      </c>
      <c r="H27">
        <v>6.5321249999999997</v>
      </c>
      <c r="I27">
        <v>6.6177979999999996</v>
      </c>
      <c r="J27">
        <v>6.7174040000000002</v>
      </c>
      <c r="K27">
        <v>6.8171059999999999</v>
      </c>
      <c r="L27">
        <v>6.9099630000000003</v>
      </c>
      <c r="M27">
        <v>6.9944790000000001</v>
      </c>
      <c r="N27">
        <v>7.0722399999999999</v>
      </c>
      <c r="O27">
        <v>7.1464939999999997</v>
      </c>
      <c r="P27">
        <v>7.2210080000000003</v>
      </c>
      <c r="Q27">
        <v>7.2990079999999997</v>
      </c>
      <c r="R27">
        <v>7.3815210000000002</v>
      </c>
      <c r="S27">
        <v>7.4662810000000004</v>
      </c>
      <c r="T27">
        <v>7.5510029999999997</v>
      </c>
      <c r="U27">
        <v>7.634442</v>
      </c>
      <c r="V27">
        <v>7.7154920000000002</v>
      </c>
      <c r="W27">
        <v>7.7933120000000002</v>
      </c>
      <c r="X27">
        <v>7.8698750000000004</v>
      </c>
      <c r="Y27">
        <v>7.9479559999999996</v>
      </c>
      <c r="Z27">
        <v>8.0298189999999998</v>
      </c>
      <c r="AA27">
        <v>8.1140240000000006</v>
      </c>
      <c r="AB27">
        <v>8.1988109999999992</v>
      </c>
      <c r="AC27">
        <v>8.2833579999999998</v>
      </c>
      <c r="AD27">
        <v>8.3670919999999995</v>
      </c>
      <c r="AE27">
        <v>8.4517559999999996</v>
      </c>
      <c r="AF27">
        <v>8.5372769999999996</v>
      </c>
      <c r="AG27">
        <v>8.6219590000000004</v>
      </c>
      <c r="AH27">
        <v>8.7072230000000008</v>
      </c>
      <c r="AI27">
        <v>8.7926400000000005</v>
      </c>
      <c r="AJ27">
        <v>8.8775150000000007</v>
      </c>
      <c r="AK27" s="21">
        <v>1.0999999999999999E-2</v>
      </c>
    </row>
    <row r="28" spans="1:37" x14ac:dyDescent="0.25">
      <c r="A28" t="s">
        <v>341</v>
      </c>
      <c r="B28" t="s">
        <v>374</v>
      </c>
      <c r="C28" t="s">
        <v>375</v>
      </c>
      <c r="D28" t="s">
        <v>363</v>
      </c>
      <c r="F28">
        <v>9.5479479999999999</v>
      </c>
      <c r="G28">
        <v>9.6053999999999995</v>
      </c>
      <c r="H28">
        <v>9.6695320000000002</v>
      </c>
      <c r="I28">
        <v>9.7404360000000008</v>
      </c>
      <c r="J28">
        <v>9.8155819999999991</v>
      </c>
      <c r="K28">
        <v>9.8937290000000004</v>
      </c>
      <c r="L28">
        <v>9.9740509999999993</v>
      </c>
      <c r="M28">
        <v>10.055066</v>
      </c>
      <c r="N28">
        <v>10.135572</v>
      </c>
      <c r="O28">
        <v>10.215299</v>
      </c>
      <c r="P28">
        <v>10.294510000000001</v>
      </c>
      <c r="Q28">
        <v>10.374032</v>
      </c>
      <c r="R28">
        <v>10.454048</v>
      </c>
      <c r="S28">
        <v>10.534483</v>
      </c>
      <c r="T28">
        <v>10.615223</v>
      </c>
      <c r="U28">
        <v>10.695933999999999</v>
      </c>
      <c r="V28">
        <v>10.776508</v>
      </c>
      <c r="W28">
        <v>10.856202</v>
      </c>
      <c r="X28">
        <v>10.935475</v>
      </c>
      <c r="Y28">
        <v>11.014967</v>
      </c>
      <c r="Z28">
        <v>11.095635</v>
      </c>
      <c r="AA28">
        <v>11.177241</v>
      </c>
      <c r="AB28">
        <v>11.259301000000001</v>
      </c>
      <c r="AC28">
        <v>11.34158</v>
      </c>
      <c r="AD28">
        <v>11.423866</v>
      </c>
      <c r="AE28">
        <v>11.506485</v>
      </c>
      <c r="AF28">
        <v>11.589449</v>
      </c>
      <c r="AG28">
        <v>11.672229</v>
      </c>
      <c r="AH28">
        <v>11.755257</v>
      </c>
      <c r="AI28">
        <v>11.838397000000001</v>
      </c>
      <c r="AJ28">
        <v>11.921417999999999</v>
      </c>
      <c r="AK28" s="21">
        <v>7.0000000000000001E-3</v>
      </c>
    </row>
    <row r="29" spans="1:37" x14ac:dyDescent="0.25">
      <c r="A29" t="s">
        <v>344</v>
      </c>
      <c r="B29" t="s">
        <v>376</v>
      </c>
      <c r="C29" t="s">
        <v>377</v>
      </c>
      <c r="D29" t="s">
        <v>363</v>
      </c>
      <c r="F29">
        <v>9.0393329999999992</v>
      </c>
      <c r="G29">
        <v>9.1093930000000007</v>
      </c>
      <c r="H29">
        <v>9.1846990000000002</v>
      </c>
      <c r="I29">
        <v>9.2664000000000009</v>
      </c>
      <c r="J29">
        <v>9.3523650000000007</v>
      </c>
      <c r="K29">
        <v>9.4414789999999993</v>
      </c>
      <c r="L29">
        <v>9.5328049999999998</v>
      </c>
      <c r="M29">
        <v>9.6247489999999996</v>
      </c>
      <c r="N29">
        <v>9.7160910000000005</v>
      </c>
      <c r="O29">
        <v>9.8065069999999999</v>
      </c>
      <c r="P29">
        <v>9.8962350000000008</v>
      </c>
      <c r="Q29">
        <v>9.9861830000000005</v>
      </c>
      <c r="R29">
        <v>10.076592</v>
      </c>
      <c r="S29">
        <v>10.167457000000001</v>
      </c>
      <c r="T29">
        <v>10.258680999999999</v>
      </c>
      <c r="U29">
        <v>10.349888999999999</v>
      </c>
      <c r="V29">
        <v>10.441032</v>
      </c>
      <c r="W29">
        <v>10.53135</v>
      </c>
      <c r="X29">
        <v>10.621328</v>
      </c>
      <c r="Y29">
        <v>10.711535</v>
      </c>
      <c r="Z29">
        <v>10.802955000000001</v>
      </c>
      <c r="AA29">
        <v>10.895369000000001</v>
      </c>
      <c r="AB29">
        <v>10.988331000000001</v>
      </c>
      <c r="AC29">
        <v>11.081593</v>
      </c>
      <c r="AD29">
        <v>11.174953</v>
      </c>
      <c r="AE29">
        <v>11.268703</v>
      </c>
      <c r="AF29">
        <v>11.362855</v>
      </c>
      <c r="AG29">
        <v>11.456898000000001</v>
      </c>
      <c r="AH29">
        <v>11.55118</v>
      </c>
      <c r="AI29">
        <v>11.645613000000001</v>
      </c>
      <c r="AJ29">
        <v>11.739986999999999</v>
      </c>
      <c r="AK29" s="21">
        <v>8.9999999999999993E-3</v>
      </c>
    </row>
    <row r="30" spans="1:37" x14ac:dyDescent="0.25">
      <c r="A30" t="s">
        <v>347</v>
      </c>
      <c r="B30" t="s">
        <v>378</v>
      </c>
      <c r="C30" t="s">
        <v>379</v>
      </c>
      <c r="D30" t="s">
        <v>363</v>
      </c>
      <c r="F30">
        <v>17.170576000000001</v>
      </c>
      <c r="G30">
        <v>17.252945</v>
      </c>
      <c r="H30">
        <v>17.370470000000001</v>
      </c>
      <c r="I30">
        <v>17.524146999999999</v>
      </c>
      <c r="J30">
        <v>17.700400999999999</v>
      </c>
      <c r="K30">
        <v>17.890039000000002</v>
      </c>
      <c r="L30">
        <v>18.085526999999999</v>
      </c>
      <c r="M30">
        <v>18.281165999999999</v>
      </c>
      <c r="N30">
        <v>18.472486</v>
      </c>
      <c r="O30">
        <v>18.658698999999999</v>
      </c>
      <c r="P30">
        <v>18.841002</v>
      </c>
      <c r="Q30">
        <v>19.023071000000002</v>
      </c>
      <c r="R30">
        <v>19.208309</v>
      </c>
      <c r="S30">
        <v>19.394766000000001</v>
      </c>
      <c r="T30">
        <v>19.580718999999998</v>
      </c>
      <c r="U30">
        <v>19.766380000000002</v>
      </c>
      <c r="V30">
        <v>19.949159999999999</v>
      </c>
      <c r="W30">
        <v>20.127241000000001</v>
      </c>
      <c r="X30">
        <v>20.301317000000001</v>
      </c>
      <c r="Y30">
        <v>20.476517000000001</v>
      </c>
      <c r="Z30">
        <v>20.656580000000002</v>
      </c>
      <c r="AA30">
        <v>20.84038</v>
      </c>
      <c r="AB30">
        <v>21.025666999999999</v>
      </c>
      <c r="AC30">
        <v>21.212022999999999</v>
      </c>
      <c r="AD30">
        <v>21.398630000000001</v>
      </c>
      <c r="AE30">
        <v>21.588163000000002</v>
      </c>
      <c r="AF30">
        <v>21.780342000000001</v>
      </c>
      <c r="AG30">
        <v>21.971798</v>
      </c>
      <c r="AH30">
        <v>22.164743000000001</v>
      </c>
      <c r="AI30">
        <v>22.357807000000001</v>
      </c>
      <c r="AJ30">
        <v>22.549444000000001</v>
      </c>
      <c r="AK30" s="21">
        <v>8.9999999999999993E-3</v>
      </c>
    </row>
    <row r="31" spans="1:37" x14ac:dyDescent="0.25">
      <c r="A31" t="s">
        <v>350</v>
      </c>
      <c r="B31" t="s">
        <v>380</v>
      </c>
      <c r="C31" t="s">
        <v>381</v>
      </c>
      <c r="D31" t="s">
        <v>363</v>
      </c>
      <c r="F31">
        <v>14.445923000000001</v>
      </c>
      <c r="G31">
        <v>14.619552000000001</v>
      </c>
      <c r="H31">
        <v>14.801738</v>
      </c>
      <c r="I31">
        <v>14.996702000000001</v>
      </c>
      <c r="J31">
        <v>15.200822000000001</v>
      </c>
      <c r="K31">
        <v>15.409492</v>
      </c>
      <c r="L31">
        <v>15.618677</v>
      </c>
      <c r="M31">
        <v>15.825670000000001</v>
      </c>
      <c r="N31">
        <v>16.029540999999998</v>
      </c>
      <c r="O31">
        <v>16.231092</v>
      </c>
      <c r="P31">
        <v>16.431694</v>
      </c>
      <c r="Q31">
        <v>16.632709999999999</v>
      </c>
      <c r="R31">
        <v>16.834816</v>
      </c>
      <c r="S31">
        <v>17.03772</v>
      </c>
      <c r="T31">
        <v>17.241012999999999</v>
      </c>
      <c r="U31">
        <v>17.444451999999998</v>
      </c>
      <c r="V31">
        <v>17.647264</v>
      </c>
      <c r="W31">
        <v>17.848517999999999</v>
      </c>
      <c r="X31">
        <v>18.048999999999999</v>
      </c>
      <c r="Y31">
        <v>18.250070999999998</v>
      </c>
      <c r="Z31">
        <v>18.452992999999999</v>
      </c>
      <c r="AA31">
        <v>18.657399999999999</v>
      </c>
      <c r="AB31">
        <v>18.862234000000001</v>
      </c>
      <c r="AC31">
        <v>19.067115999999999</v>
      </c>
      <c r="AD31">
        <v>19.271902000000001</v>
      </c>
      <c r="AE31">
        <v>19.477153999999999</v>
      </c>
      <c r="AF31">
        <v>19.683053999999998</v>
      </c>
      <c r="AG31">
        <v>19.888468</v>
      </c>
      <c r="AH31">
        <v>20.093765000000001</v>
      </c>
      <c r="AI31">
        <v>20.299285999999999</v>
      </c>
      <c r="AJ31">
        <v>20.504722999999998</v>
      </c>
      <c r="AK31" s="21">
        <v>1.2E-2</v>
      </c>
    </row>
    <row r="32" spans="1:37" x14ac:dyDescent="0.25">
      <c r="A32" t="s">
        <v>353</v>
      </c>
      <c r="B32" t="s">
        <v>382</v>
      </c>
      <c r="C32" t="s">
        <v>383</v>
      </c>
      <c r="D32" t="s">
        <v>363</v>
      </c>
      <c r="F32">
        <v>7.3290100000000002</v>
      </c>
      <c r="G32">
        <v>7.5637540000000003</v>
      </c>
      <c r="H32">
        <v>7.6336870000000001</v>
      </c>
      <c r="I32">
        <v>7.7350300000000001</v>
      </c>
      <c r="J32">
        <v>7.8492600000000001</v>
      </c>
      <c r="K32">
        <v>7.9507519999999996</v>
      </c>
      <c r="L32">
        <v>8.0374280000000002</v>
      </c>
      <c r="M32">
        <v>8.1215840000000004</v>
      </c>
      <c r="N32">
        <v>8.2108360000000005</v>
      </c>
      <c r="O32">
        <v>8.3025680000000008</v>
      </c>
      <c r="P32">
        <v>8.4019639999999995</v>
      </c>
      <c r="Q32">
        <v>8.5107210000000002</v>
      </c>
      <c r="R32">
        <v>8.6305929999999993</v>
      </c>
      <c r="S32">
        <v>8.7569189999999999</v>
      </c>
      <c r="T32">
        <v>8.887003</v>
      </c>
      <c r="U32">
        <v>9.0145940000000007</v>
      </c>
      <c r="V32">
        <v>9.1358040000000003</v>
      </c>
      <c r="W32">
        <v>9.2491719999999997</v>
      </c>
      <c r="X32">
        <v>9.3618260000000006</v>
      </c>
      <c r="Y32">
        <v>9.4739240000000002</v>
      </c>
      <c r="Z32">
        <v>9.5874539999999993</v>
      </c>
      <c r="AA32">
        <v>9.7006040000000002</v>
      </c>
      <c r="AB32">
        <v>9.817183</v>
      </c>
      <c r="AC32">
        <v>9.9372319999999998</v>
      </c>
      <c r="AD32">
        <v>10.058049</v>
      </c>
      <c r="AE32">
        <v>10.183356</v>
      </c>
      <c r="AF32">
        <v>10.307708</v>
      </c>
      <c r="AG32">
        <v>10.428685</v>
      </c>
      <c r="AH32">
        <v>10.550943</v>
      </c>
      <c r="AI32">
        <v>10.674018999999999</v>
      </c>
      <c r="AJ32">
        <v>10.798145</v>
      </c>
      <c r="AK32" s="21">
        <v>1.2999999999999999E-2</v>
      </c>
    </row>
    <row r="33" spans="1:37" x14ac:dyDescent="0.25">
      <c r="A33" t="s">
        <v>203</v>
      </c>
      <c r="B33" t="s">
        <v>384</v>
      </c>
      <c r="C33" t="s">
        <v>385</v>
      </c>
      <c r="D33" t="s">
        <v>363</v>
      </c>
      <c r="F33">
        <v>93.582397</v>
      </c>
      <c r="G33">
        <v>94.523666000000006</v>
      </c>
      <c r="H33">
        <v>95.346703000000005</v>
      </c>
      <c r="I33">
        <v>96.302993999999998</v>
      </c>
      <c r="J33">
        <v>97.337836999999993</v>
      </c>
      <c r="K33">
        <v>98.385138999999995</v>
      </c>
      <c r="L33">
        <v>99.418007000000003</v>
      </c>
      <c r="M33">
        <v>100.435867</v>
      </c>
      <c r="N33">
        <v>101.440727</v>
      </c>
      <c r="O33">
        <v>102.43259399999999</v>
      </c>
      <c r="P33">
        <v>103.426018</v>
      </c>
      <c r="Q33">
        <v>104.436516</v>
      </c>
      <c r="R33">
        <v>105.47369399999999</v>
      </c>
      <c r="S33">
        <v>106.526695</v>
      </c>
      <c r="T33">
        <v>107.586769</v>
      </c>
      <c r="U33">
        <v>108.643562</v>
      </c>
      <c r="V33">
        <v>109.686127</v>
      </c>
      <c r="W33">
        <v>110.705338</v>
      </c>
      <c r="X33">
        <v>111.715248</v>
      </c>
      <c r="Y33">
        <v>112.72905</v>
      </c>
      <c r="Z33">
        <v>113.76078</v>
      </c>
      <c r="AA33">
        <v>114.80397000000001</v>
      </c>
      <c r="AB33">
        <v>115.856285</v>
      </c>
      <c r="AC33">
        <v>116.915863</v>
      </c>
      <c r="AD33">
        <v>117.977074</v>
      </c>
      <c r="AE33">
        <v>119.05152099999999</v>
      </c>
      <c r="AF33">
        <v>120.13226299999999</v>
      </c>
      <c r="AG33">
        <v>121.20697</v>
      </c>
      <c r="AH33">
        <v>122.28743</v>
      </c>
      <c r="AI33">
        <v>123.370903</v>
      </c>
      <c r="AJ33">
        <v>124.45401</v>
      </c>
      <c r="AK33" s="21">
        <v>0.01</v>
      </c>
    </row>
    <row r="34" spans="1:37" x14ac:dyDescent="0.25">
      <c r="A34" t="s">
        <v>3</v>
      </c>
      <c r="C34" t="s">
        <v>386</v>
      </c>
    </row>
    <row r="35" spans="1:37" x14ac:dyDescent="0.25">
      <c r="A35" t="s">
        <v>279</v>
      </c>
      <c r="C35" t="s">
        <v>387</v>
      </c>
    </row>
    <row r="36" spans="1:37" x14ac:dyDescent="0.25">
      <c r="A36" t="s">
        <v>149</v>
      </c>
      <c r="B36" t="s">
        <v>388</v>
      </c>
      <c r="C36" t="s">
        <v>389</v>
      </c>
      <c r="D36" t="s">
        <v>390</v>
      </c>
      <c r="F36">
        <v>1.620503</v>
      </c>
      <c r="G36">
        <v>1.625008</v>
      </c>
      <c r="H36">
        <v>1.629148</v>
      </c>
      <c r="I36">
        <v>1.6261479999999999</v>
      </c>
      <c r="J36">
        <v>1.6235189999999999</v>
      </c>
      <c r="K36">
        <v>1.6211770000000001</v>
      </c>
      <c r="L36">
        <v>1.619475</v>
      </c>
      <c r="M36">
        <v>1.6184160000000001</v>
      </c>
      <c r="N36">
        <v>1.617513</v>
      </c>
      <c r="O36">
        <v>1.6169420000000001</v>
      </c>
      <c r="P36">
        <v>1.6173200000000001</v>
      </c>
      <c r="Q36">
        <v>1.618139</v>
      </c>
      <c r="R36">
        <v>1.6191979999999999</v>
      </c>
      <c r="S36">
        <v>1.620344</v>
      </c>
      <c r="T36">
        <v>1.6217999999999999</v>
      </c>
      <c r="U36">
        <v>1.625264</v>
      </c>
      <c r="V36">
        <v>1.6287670000000001</v>
      </c>
      <c r="W36">
        <v>1.6322000000000001</v>
      </c>
      <c r="X36">
        <v>1.6357440000000001</v>
      </c>
      <c r="Y36">
        <v>1.639697</v>
      </c>
      <c r="Z36">
        <v>1.6438710000000001</v>
      </c>
      <c r="AA36">
        <v>1.6483810000000001</v>
      </c>
      <c r="AB36">
        <v>1.6536459999999999</v>
      </c>
      <c r="AC36">
        <v>1.6594899999999999</v>
      </c>
      <c r="AD36">
        <v>1.6653279999999999</v>
      </c>
      <c r="AE36">
        <v>1.671165</v>
      </c>
      <c r="AF36">
        <v>1.6769430000000001</v>
      </c>
      <c r="AG36">
        <v>1.6827110000000001</v>
      </c>
      <c r="AH36">
        <v>1.688677</v>
      </c>
      <c r="AI36">
        <v>1.695074</v>
      </c>
      <c r="AJ36">
        <v>1.701484</v>
      </c>
      <c r="AK36" s="21">
        <v>2E-3</v>
      </c>
    </row>
    <row r="37" spans="1:37" x14ac:dyDescent="0.25">
      <c r="A37" t="s">
        <v>217</v>
      </c>
      <c r="B37" t="s">
        <v>391</v>
      </c>
      <c r="C37" t="s">
        <v>392</v>
      </c>
      <c r="D37" t="s">
        <v>390</v>
      </c>
      <c r="F37">
        <v>0.788269</v>
      </c>
      <c r="G37">
        <v>0.788968</v>
      </c>
      <c r="H37">
        <v>0.78956199999999999</v>
      </c>
      <c r="I37">
        <v>0.790381</v>
      </c>
      <c r="J37">
        <v>0.79110899999999995</v>
      </c>
      <c r="K37">
        <v>0.791736</v>
      </c>
      <c r="L37">
        <v>0.79231399999999996</v>
      </c>
      <c r="M37">
        <v>0.79285600000000001</v>
      </c>
      <c r="N37">
        <v>0.79336099999999998</v>
      </c>
      <c r="O37">
        <v>0.79383199999999998</v>
      </c>
      <c r="P37">
        <v>0.79429799999999995</v>
      </c>
      <c r="Q37">
        <v>0.79473400000000005</v>
      </c>
      <c r="R37">
        <v>0.79514899999999999</v>
      </c>
      <c r="S37">
        <v>0.795539</v>
      </c>
      <c r="T37">
        <v>0.795906</v>
      </c>
      <c r="U37">
        <v>0.79624399999999995</v>
      </c>
      <c r="V37">
        <v>0.79654599999999998</v>
      </c>
      <c r="W37">
        <v>0.79681800000000003</v>
      </c>
      <c r="X37">
        <v>0.79704399999999997</v>
      </c>
      <c r="Y37">
        <v>0.79725100000000004</v>
      </c>
      <c r="Z37">
        <v>0.79743200000000003</v>
      </c>
      <c r="AA37">
        <v>0.79760399999999998</v>
      </c>
      <c r="AB37">
        <v>0.79775300000000005</v>
      </c>
      <c r="AC37">
        <v>0.79789399999999999</v>
      </c>
      <c r="AD37">
        <v>0.79802799999999996</v>
      </c>
      <c r="AE37">
        <v>0.79815899999999995</v>
      </c>
      <c r="AF37">
        <v>0.798292</v>
      </c>
      <c r="AG37">
        <v>0.79840299999999997</v>
      </c>
      <c r="AH37">
        <v>0.79850500000000002</v>
      </c>
      <c r="AI37">
        <v>0.79860600000000004</v>
      </c>
      <c r="AJ37">
        <v>0.79869599999999996</v>
      </c>
      <c r="AK37" s="21">
        <v>0</v>
      </c>
    </row>
    <row r="38" spans="1:37" x14ac:dyDescent="0.25">
      <c r="A38" t="s">
        <v>194</v>
      </c>
      <c r="B38" t="s">
        <v>393</v>
      </c>
      <c r="C38" t="s">
        <v>394</v>
      </c>
      <c r="D38" t="s">
        <v>390</v>
      </c>
      <c r="F38">
        <v>0.80938200000000005</v>
      </c>
      <c r="G38">
        <v>0.81006900000000004</v>
      </c>
      <c r="H38">
        <v>0.81072299999999997</v>
      </c>
      <c r="I38">
        <v>0.81135000000000002</v>
      </c>
      <c r="J38">
        <v>0.81194599999999995</v>
      </c>
      <c r="K38">
        <v>0.81250999999999995</v>
      </c>
      <c r="L38">
        <v>0.81304299999999996</v>
      </c>
      <c r="M38">
        <v>0.81354899999999997</v>
      </c>
      <c r="N38">
        <v>0.814029</v>
      </c>
      <c r="O38">
        <v>0.81448500000000001</v>
      </c>
      <c r="P38">
        <v>0.81500700000000004</v>
      </c>
      <c r="Q38">
        <v>0.81550400000000001</v>
      </c>
      <c r="R38">
        <v>0.81597500000000001</v>
      </c>
      <c r="S38">
        <v>0.81642499999999996</v>
      </c>
      <c r="T38">
        <v>0.81684800000000002</v>
      </c>
      <c r="U38">
        <v>0.81723999999999997</v>
      </c>
      <c r="V38">
        <v>0.81761200000000001</v>
      </c>
      <c r="W38">
        <v>0.81796599999999997</v>
      </c>
      <c r="X38">
        <v>0.818299</v>
      </c>
      <c r="Y38">
        <v>0.81861700000000004</v>
      </c>
      <c r="Z38">
        <v>0.81916900000000004</v>
      </c>
      <c r="AA38">
        <v>0.81969099999999995</v>
      </c>
      <c r="AB38">
        <v>0.820187</v>
      </c>
      <c r="AC38">
        <v>0.82065500000000002</v>
      </c>
      <c r="AD38">
        <v>0.82109900000000002</v>
      </c>
      <c r="AE38">
        <v>0.82152000000000003</v>
      </c>
      <c r="AF38">
        <v>0.82191800000000004</v>
      </c>
      <c r="AG38">
        <v>0.822295</v>
      </c>
      <c r="AH38">
        <v>0.82264899999999996</v>
      </c>
      <c r="AI38">
        <v>0.82298400000000005</v>
      </c>
      <c r="AJ38">
        <v>0.82330099999999995</v>
      </c>
      <c r="AK38" s="21">
        <v>1E-3</v>
      </c>
    </row>
    <row r="39" spans="1:37" x14ac:dyDescent="0.25">
      <c r="A39" t="s">
        <v>252</v>
      </c>
      <c r="C39" t="s">
        <v>395</v>
      </c>
    </row>
    <row r="40" spans="1:37" x14ac:dyDescent="0.25">
      <c r="A40" t="s">
        <v>149</v>
      </c>
      <c r="B40" t="s">
        <v>396</v>
      </c>
      <c r="C40" t="s">
        <v>397</v>
      </c>
      <c r="D40" t="s">
        <v>390</v>
      </c>
      <c r="F40">
        <v>3.5652750000000002</v>
      </c>
      <c r="G40">
        <v>3.602376</v>
      </c>
      <c r="H40">
        <v>3.6373630000000001</v>
      </c>
      <c r="I40">
        <v>3.6754250000000002</v>
      </c>
      <c r="J40">
        <v>3.712008</v>
      </c>
      <c r="K40">
        <v>3.7468509999999999</v>
      </c>
      <c r="L40">
        <v>3.7798229999999999</v>
      </c>
      <c r="M40">
        <v>3.8108230000000001</v>
      </c>
      <c r="N40">
        <v>3.840192</v>
      </c>
      <c r="O40">
        <v>3.8682669999999999</v>
      </c>
      <c r="P40">
        <v>3.8978950000000001</v>
      </c>
      <c r="Q40">
        <v>3.9261400000000002</v>
      </c>
      <c r="R40">
        <v>3.9533510000000001</v>
      </c>
      <c r="S40">
        <v>3.9796119999999999</v>
      </c>
      <c r="T40">
        <v>4.0045630000000001</v>
      </c>
      <c r="U40">
        <v>4.0277989999999999</v>
      </c>
      <c r="V40">
        <v>4.0498839999999996</v>
      </c>
      <c r="W40">
        <v>4.0707040000000001</v>
      </c>
      <c r="X40">
        <v>4.0901370000000004</v>
      </c>
      <c r="Y40">
        <v>4.1087579999999999</v>
      </c>
      <c r="Z40">
        <v>4.1304879999999997</v>
      </c>
      <c r="AA40">
        <v>4.1512070000000003</v>
      </c>
      <c r="AB40">
        <v>4.1703989999999997</v>
      </c>
      <c r="AC40">
        <v>4.1888300000000003</v>
      </c>
      <c r="AD40">
        <v>4.2062580000000001</v>
      </c>
      <c r="AE40">
        <v>4.2230309999999998</v>
      </c>
      <c r="AF40">
        <v>4.2389469999999996</v>
      </c>
      <c r="AG40">
        <v>4.2538239999999998</v>
      </c>
      <c r="AH40">
        <v>4.2679790000000004</v>
      </c>
      <c r="AI40">
        <v>4.2815479999999999</v>
      </c>
      <c r="AJ40">
        <v>4.2947340000000001</v>
      </c>
      <c r="AK40" s="21">
        <v>6.0000000000000001E-3</v>
      </c>
    </row>
    <row r="41" spans="1:37" x14ac:dyDescent="0.25">
      <c r="A41" t="s">
        <v>217</v>
      </c>
      <c r="B41" t="s">
        <v>398</v>
      </c>
      <c r="C41" t="s">
        <v>399</v>
      </c>
      <c r="D41" t="s">
        <v>390</v>
      </c>
      <c r="F41">
        <v>0.76141800000000004</v>
      </c>
      <c r="G41">
        <v>0.78297899999999998</v>
      </c>
      <c r="H41">
        <v>0.78926300000000005</v>
      </c>
      <c r="I41">
        <v>0.79999100000000001</v>
      </c>
      <c r="J41">
        <v>0.81068499999999999</v>
      </c>
      <c r="K41">
        <v>0.82164499999999996</v>
      </c>
      <c r="L41">
        <v>0.83199400000000001</v>
      </c>
      <c r="M41">
        <v>0.84256399999999998</v>
      </c>
      <c r="N41">
        <v>0.85299000000000003</v>
      </c>
      <c r="O41">
        <v>0.86326499999999995</v>
      </c>
      <c r="P41">
        <v>0.87249600000000005</v>
      </c>
      <c r="Q41">
        <v>0.88153099999999995</v>
      </c>
      <c r="R41">
        <v>0.89050300000000004</v>
      </c>
      <c r="S41">
        <v>0.89941099999999996</v>
      </c>
      <c r="T41">
        <v>0.90819399999999995</v>
      </c>
      <c r="U41">
        <v>0.91691100000000003</v>
      </c>
      <c r="V41">
        <v>0.92551700000000003</v>
      </c>
      <c r="W41">
        <v>0.93398999999999999</v>
      </c>
      <c r="X41">
        <v>0.94240299999999999</v>
      </c>
      <c r="Y41">
        <v>0.95074999999999998</v>
      </c>
      <c r="Z41">
        <v>0.95892200000000005</v>
      </c>
      <c r="AA41">
        <v>0.96705399999999997</v>
      </c>
      <c r="AB41">
        <v>0.97508499999999998</v>
      </c>
      <c r="AC41">
        <v>0.98312999999999995</v>
      </c>
      <c r="AD41">
        <v>0.991035</v>
      </c>
      <c r="AE41">
        <v>0.99894499999999997</v>
      </c>
      <c r="AF41">
        <v>1.00682</v>
      </c>
      <c r="AG41">
        <v>1.0146500000000001</v>
      </c>
      <c r="AH41">
        <v>1.0223549999999999</v>
      </c>
      <c r="AI41">
        <v>1.0301089999999999</v>
      </c>
      <c r="AJ41">
        <v>1.037784</v>
      </c>
      <c r="AK41" s="21">
        <v>0.01</v>
      </c>
    </row>
    <row r="42" spans="1:37" x14ac:dyDescent="0.25">
      <c r="A42" t="s">
        <v>400</v>
      </c>
      <c r="C42" t="s">
        <v>401</v>
      </c>
    </row>
    <row r="43" spans="1:37" x14ac:dyDescent="0.25">
      <c r="A43" t="s">
        <v>149</v>
      </c>
      <c r="B43" t="s">
        <v>402</v>
      </c>
      <c r="C43" t="s">
        <v>403</v>
      </c>
      <c r="D43" t="s">
        <v>390</v>
      </c>
      <c r="F43">
        <v>1.128255</v>
      </c>
      <c r="G43">
        <v>1.1425920000000001</v>
      </c>
      <c r="H43">
        <v>1.154674</v>
      </c>
      <c r="I43">
        <v>1.165807</v>
      </c>
      <c r="J43">
        <v>1.176383</v>
      </c>
      <c r="K43">
        <v>1.1864509999999999</v>
      </c>
      <c r="L43">
        <v>1.1961120000000001</v>
      </c>
      <c r="M43">
        <v>1.2053609999999999</v>
      </c>
      <c r="N43">
        <v>1.214326</v>
      </c>
      <c r="O43">
        <v>1.2230970000000001</v>
      </c>
      <c r="P43">
        <v>1.2316419999999999</v>
      </c>
      <c r="Q43">
        <v>1.2400770000000001</v>
      </c>
      <c r="R43">
        <v>1.2483500000000001</v>
      </c>
      <c r="S43">
        <v>1.256324</v>
      </c>
      <c r="T43">
        <v>1.2641210000000001</v>
      </c>
      <c r="U43">
        <v>1.2718449999999999</v>
      </c>
      <c r="V43">
        <v>1.2792140000000001</v>
      </c>
      <c r="W43">
        <v>1.2863899999999999</v>
      </c>
      <c r="X43">
        <v>1.293407</v>
      </c>
      <c r="Y43">
        <v>1.300279</v>
      </c>
      <c r="Z43">
        <v>1.3071029999999999</v>
      </c>
      <c r="AA43">
        <v>1.3137430000000001</v>
      </c>
      <c r="AB43">
        <v>1.32023</v>
      </c>
      <c r="AC43">
        <v>1.326497</v>
      </c>
      <c r="AD43">
        <v>1.3326229999999999</v>
      </c>
      <c r="AE43">
        <v>1.338606</v>
      </c>
      <c r="AF43">
        <v>1.3444430000000001</v>
      </c>
      <c r="AG43">
        <v>1.350131</v>
      </c>
      <c r="AH43">
        <v>1.355631</v>
      </c>
      <c r="AI43">
        <v>1.3609770000000001</v>
      </c>
      <c r="AJ43">
        <v>1.366209</v>
      </c>
      <c r="AK43" s="21">
        <v>6.0000000000000001E-3</v>
      </c>
    </row>
    <row r="44" spans="1:37" x14ac:dyDescent="0.25">
      <c r="A44" t="s">
        <v>217</v>
      </c>
      <c r="B44" t="s">
        <v>404</v>
      </c>
      <c r="C44" t="s">
        <v>405</v>
      </c>
      <c r="D44" t="s">
        <v>390</v>
      </c>
      <c r="F44">
        <v>0.88786500000000002</v>
      </c>
      <c r="G44">
        <v>0.894173</v>
      </c>
      <c r="H44">
        <v>0.899918</v>
      </c>
      <c r="I44">
        <v>0.905169</v>
      </c>
      <c r="J44">
        <v>0.90995499999999996</v>
      </c>
      <c r="K44">
        <v>0.91429300000000002</v>
      </c>
      <c r="L44">
        <v>0.91821299999999995</v>
      </c>
      <c r="M44">
        <v>0.92175099999999999</v>
      </c>
      <c r="N44">
        <v>0.92496599999999995</v>
      </c>
      <c r="O44">
        <v>0.92789699999999997</v>
      </c>
      <c r="P44">
        <v>0.93070900000000001</v>
      </c>
      <c r="Q44">
        <v>0.93325100000000005</v>
      </c>
      <c r="R44">
        <v>0.93554599999999999</v>
      </c>
      <c r="S44">
        <v>0.93761399999999995</v>
      </c>
      <c r="T44">
        <v>0.93947599999999998</v>
      </c>
      <c r="U44">
        <v>0.94115000000000004</v>
      </c>
      <c r="V44">
        <v>0.94265399999999999</v>
      </c>
      <c r="W44">
        <v>0.94400499999999998</v>
      </c>
      <c r="X44">
        <v>0.94521900000000003</v>
      </c>
      <c r="Y44">
        <v>0.94631200000000004</v>
      </c>
      <c r="Z44">
        <v>0.94729399999999997</v>
      </c>
      <c r="AA44">
        <v>0.94817499999999999</v>
      </c>
      <c r="AB44">
        <v>0.94896599999999998</v>
      </c>
      <c r="AC44">
        <v>0.94967400000000002</v>
      </c>
      <c r="AD44">
        <v>0.95030899999999996</v>
      </c>
      <c r="AE44">
        <v>0.950878</v>
      </c>
      <c r="AF44">
        <v>0.95138599999999995</v>
      </c>
      <c r="AG44">
        <v>0.95184000000000002</v>
      </c>
      <c r="AH44">
        <v>0.95224699999999995</v>
      </c>
      <c r="AI44">
        <v>0.95260900000000004</v>
      </c>
      <c r="AJ44">
        <v>0.952932</v>
      </c>
      <c r="AK44" s="21">
        <v>2E-3</v>
      </c>
    </row>
    <row r="45" spans="1:37" x14ac:dyDescent="0.25">
      <c r="A45" t="s">
        <v>194</v>
      </c>
      <c r="B45" t="s">
        <v>406</v>
      </c>
      <c r="C45" t="s">
        <v>407</v>
      </c>
      <c r="D45" t="s">
        <v>390</v>
      </c>
      <c r="F45">
        <v>0.80547100000000005</v>
      </c>
      <c r="G45">
        <v>0.80662100000000003</v>
      </c>
      <c r="H45">
        <v>0.80772900000000003</v>
      </c>
      <c r="I45">
        <v>0.80879500000000004</v>
      </c>
      <c r="J45">
        <v>0.80979199999999996</v>
      </c>
      <c r="K45">
        <v>0.81070299999999995</v>
      </c>
      <c r="L45">
        <v>0.81152299999999999</v>
      </c>
      <c r="M45">
        <v>0.81226200000000004</v>
      </c>
      <c r="N45">
        <v>0.81292699999999996</v>
      </c>
      <c r="O45">
        <v>0.81352999999999998</v>
      </c>
      <c r="P45">
        <v>0.81407799999999997</v>
      </c>
      <c r="Q45">
        <v>0.81458200000000003</v>
      </c>
      <c r="R45">
        <v>0.81504799999999999</v>
      </c>
      <c r="S45">
        <v>0.81547499999999995</v>
      </c>
      <c r="T45">
        <v>0.81586499999999995</v>
      </c>
      <c r="U45">
        <v>0.81622099999999997</v>
      </c>
      <c r="V45">
        <v>0.81654400000000005</v>
      </c>
      <c r="W45">
        <v>0.81683899999999998</v>
      </c>
      <c r="X45">
        <v>0.81710700000000003</v>
      </c>
      <c r="Y45">
        <v>0.81735400000000002</v>
      </c>
      <c r="Z45">
        <v>0.81757999999999997</v>
      </c>
      <c r="AA45">
        <v>0.81778700000000004</v>
      </c>
      <c r="AB45">
        <v>0.81797699999999995</v>
      </c>
      <c r="AC45">
        <v>0.81815099999999996</v>
      </c>
      <c r="AD45">
        <v>0.81830899999999995</v>
      </c>
      <c r="AE45">
        <v>0.81845299999999999</v>
      </c>
      <c r="AF45">
        <v>0.81858600000000004</v>
      </c>
      <c r="AG45">
        <v>0.81870600000000004</v>
      </c>
      <c r="AH45">
        <v>0.81881700000000002</v>
      </c>
      <c r="AI45">
        <v>0.81891800000000003</v>
      </c>
      <c r="AJ45">
        <v>0.81901000000000002</v>
      </c>
      <c r="AK45" s="21">
        <v>1E-3</v>
      </c>
    </row>
    <row r="46" spans="1:37" x14ac:dyDescent="0.25">
      <c r="A46" t="s">
        <v>408</v>
      </c>
      <c r="C46" t="s">
        <v>409</v>
      </c>
    </row>
    <row r="47" spans="1:37" x14ac:dyDescent="0.25">
      <c r="A47" t="s">
        <v>149</v>
      </c>
      <c r="B47" t="s">
        <v>410</v>
      </c>
      <c r="C47" t="s">
        <v>411</v>
      </c>
      <c r="D47" t="s">
        <v>412</v>
      </c>
      <c r="F47">
        <v>0.55371400000000004</v>
      </c>
      <c r="G47">
        <v>0.56334799999999996</v>
      </c>
      <c r="H47">
        <v>0.57277199999999995</v>
      </c>
      <c r="I47">
        <v>0.58185799999999999</v>
      </c>
      <c r="J47">
        <v>0.59022699999999995</v>
      </c>
      <c r="K47">
        <v>0.59886200000000001</v>
      </c>
      <c r="L47">
        <v>0.61983600000000005</v>
      </c>
      <c r="M47">
        <v>0.64064200000000004</v>
      </c>
      <c r="N47">
        <v>0.66125800000000001</v>
      </c>
      <c r="O47">
        <v>0.68165200000000004</v>
      </c>
      <c r="P47">
        <v>0.70295799999999997</v>
      </c>
      <c r="Q47">
        <v>0.72409100000000004</v>
      </c>
      <c r="R47">
        <v>0.74502800000000002</v>
      </c>
      <c r="S47">
        <v>0.76569500000000001</v>
      </c>
      <c r="T47">
        <v>0.78603400000000001</v>
      </c>
      <c r="U47">
        <v>0.80599900000000002</v>
      </c>
      <c r="V47">
        <v>0.82552599999999998</v>
      </c>
      <c r="W47">
        <v>0.84444399999999997</v>
      </c>
      <c r="X47">
        <v>0.86287100000000005</v>
      </c>
      <c r="Y47">
        <v>0.88082000000000005</v>
      </c>
      <c r="Z47">
        <v>0.90144299999999999</v>
      </c>
      <c r="AA47">
        <v>0.92163099999999998</v>
      </c>
      <c r="AB47">
        <v>0.94133599999999995</v>
      </c>
      <c r="AC47">
        <v>0.96052800000000005</v>
      </c>
      <c r="AD47">
        <v>0.97918000000000005</v>
      </c>
      <c r="AE47">
        <v>0.99729900000000005</v>
      </c>
      <c r="AF47">
        <v>1.014866</v>
      </c>
      <c r="AG47">
        <v>1.0318449999999999</v>
      </c>
      <c r="AH47">
        <v>1.048254</v>
      </c>
      <c r="AI47">
        <v>1.0640799999999999</v>
      </c>
      <c r="AJ47">
        <v>1.0792409999999999</v>
      </c>
      <c r="AK47" s="21">
        <v>2.1999999999999999E-2</v>
      </c>
    </row>
    <row r="48" spans="1:37" x14ac:dyDescent="0.25">
      <c r="A48" t="s">
        <v>413</v>
      </c>
      <c r="C48" t="s">
        <v>414</v>
      </c>
    </row>
    <row r="49" spans="1:37" x14ac:dyDescent="0.25">
      <c r="A49" t="s">
        <v>149</v>
      </c>
      <c r="B49" t="s">
        <v>415</v>
      </c>
      <c r="C49" t="s">
        <v>416</v>
      </c>
      <c r="D49" t="s">
        <v>390</v>
      </c>
      <c r="F49">
        <v>0.69221600000000005</v>
      </c>
      <c r="G49">
        <v>0.69291199999999997</v>
      </c>
      <c r="H49">
        <v>0.693554</v>
      </c>
      <c r="I49">
        <v>0.69414900000000002</v>
      </c>
      <c r="J49">
        <v>0.69469499999999995</v>
      </c>
      <c r="K49">
        <v>0.69519200000000003</v>
      </c>
      <c r="L49">
        <v>0.69564199999999998</v>
      </c>
      <c r="M49">
        <v>0.69604900000000003</v>
      </c>
      <c r="N49">
        <v>0.69641699999999995</v>
      </c>
      <c r="O49">
        <v>0.69675100000000001</v>
      </c>
      <c r="P49">
        <v>0.697052</v>
      </c>
      <c r="Q49">
        <v>0.697326</v>
      </c>
      <c r="R49">
        <v>0.69757499999999995</v>
      </c>
      <c r="S49">
        <v>0.69779999999999998</v>
      </c>
      <c r="T49">
        <v>0.69800499999999999</v>
      </c>
      <c r="U49">
        <v>0.69818999999999998</v>
      </c>
      <c r="V49">
        <v>0.69835800000000003</v>
      </c>
      <c r="W49">
        <v>0.69850900000000005</v>
      </c>
      <c r="X49">
        <v>0.69864700000000002</v>
      </c>
      <c r="Y49">
        <v>0.69877199999999995</v>
      </c>
      <c r="Z49">
        <v>0.69888499999999998</v>
      </c>
      <c r="AA49">
        <v>0.69898800000000005</v>
      </c>
      <c r="AB49">
        <v>0.69908199999999998</v>
      </c>
      <c r="AC49">
        <v>0.69916699999999998</v>
      </c>
      <c r="AD49">
        <v>0.69924399999999998</v>
      </c>
      <c r="AE49">
        <v>0.69931399999999999</v>
      </c>
      <c r="AF49">
        <v>0.69937700000000003</v>
      </c>
      <c r="AG49">
        <v>0.69943500000000003</v>
      </c>
      <c r="AH49">
        <v>0.69948699999999997</v>
      </c>
      <c r="AI49">
        <v>0.69953500000000002</v>
      </c>
      <c r="AJ49">
        <v>0.699577</v>
      </c>
      <c r="AK49" s="21">
        <v>0</v>
      </c>
    </row>
    <row r="50" spans="1:37" x14ac:dyDescent="0.25">
      <c r="A50" t="s">
        <v>217</v>
      </c>
      <c r="B50" t="s">
        <v>417</v>
      </c>
      <c r="C50" t="s">
        <v>418</v>
      </c>
      <c r="D50" t="s">
        <v>390</v>
      </c>
      <c r="F50">
        <v>0.31666699999999998</v>
      </c>
      <c r="G50">
        <v>0.31666699999999998</v>
      </c>
      <c r="H50">
        <v>0.31666699999999998</v>
      </c>
      <c r="I50">
        <v>0.31666699999999998</v>
      </c>
      <c r="J50">
        <v>0.31666699999999998</v>
      </c>
      <c r="K50">
        <v>0.31666699999999998</v>
      </c>
      <c r="L50">
        <v>0.31666699999999998</v>
      </c>
      <c r="M50">
        <v>0.31666699999999998</v>
      </c>
      <c r="N50">
        <v>0.31666699999999998</v>
      </c>
      <c r="O50">
        <v>0.31666699999999998</v>
      </c>
      <c r="P50">
        <v>0.31666699999999998</v>
      </c>
      <c r="Q50">
        <v>0.31666699999999998</v>
      </c>
      <c r="R50">
        <v>0.31666699999999998</v>
      </c>
      <c r="S50">
        <v>0.31666699999999998</v>
      </c>
      <c r="T50">
        <v>0.31666699999999998</v>
      </c>
      <c r="U50">
        <v>0.31666699999999998</v>
      </c>
      <c r="V50">
        <v>0.31666699999999998</v>
      </c>
      <c r="W50">
        <v>0.31666699999999998</v>
      </c>
      <c r="X50">
        <v>0.31666699999999998</v>
      </c>
      <c r="Y50">
        <v>0.31666699999999998</v>
      </c>
      <c r="Z50">
        <v>0.31666699999999998</v>
      </c>
      <c r="AA50">
        <v>0.31666699999999998</v>
      </c>
      <c r="AB50">
        <v>0.31666699999999998</v>
      </c>
      <c r="AC50">
        <v>0.31666699999999998</v>
      </c>
      <c r="AD50">
        <v>0.31666699999999998</v>
      </c>
      <c r="AE50">
        <v>0.31666699999999998</v>
      </c>
      <c r="AF50">
        <v>0.31666699999999998</v>
      </c>
      <c r="AG50">
        <v>0.31666699999999998</v>
      </c>
      <c r="AH50">
        <v>0.31666699999999998</v>
      </c>
      <c r="AI50">
        <v>0.31666699999999998</v>
      </c>
      <c r="AJ50">
        <v>0.31666699999999998</v>
      </c>
      <c r="AK50" s="21">
        <v>0</v>
      </c>
    </row>
    <row r="51" spans="1:37" x14ac:dyDescent="0.25">
      <c r="A51" t="s">
        <v>419</v>
      </c>
      <c r="C51" t="s">
        <v>420</v>
      </c>
    </row>
    <row r="52" spans="1:37" x14ac:dyDescent="0.25">
      <c r="A52" t="s">
        <v>421</v>
      </c>
      <c r="C52" t="s">
        <v>422</v>
      </c>
    </row>
    <row r="53" spans="1:37" x14ac:dyDescent="0.25">
      <c r="A53" t="s">
        <v>149</v>
      </c>
      <c r="B53" t="s">
        <v>423</v>
      </c>
      <c r="C53" t="s">
        <v>424</v>
      </c>
      <c r="D53" t="s">
        <v>425</v>
      </c>
      <c r="F53">
        <v>70.972008000000002</v>
      </c>
      <c r="G53">
        <v>74.262389999999996</v>
      </c>
      <c r="H53">
        <v>77.173850999999999</v>
      </c>
      <c r="I53">
        <v>80.053566000000004</v>
      </c>
      <c r="J53">
        <v>82.831123000000005</v>
      </c>
      <c r="K53">
        <v>85.440926000000005</v>
      </c>
      <c r="L53">
        <v>87.817963000000006</v>
      </c>
      <c r="M53">
        <v>89.991821000000002</v>
      </c>
      <c r="N53">
        <v>92.630645999999999</v>
      </c>
      <c r="O53">
        <v>95.274985999999998</v>
      </c>
      <c r="P53">
        <v>100.11554700000001</v>
      </c>
      <c r="Q53">
        <v>104.893715</v>
      </c>
      <c r="R53">
        <v>109.55542800000001</v>
      </c>
      <c r="S53">
        <v>113.984207</v>
      </c>
      <c r="T53">
        <v>118.173744</v>
      </c>
      <c r="U53">
        <v>122.125343</v>
      </c>
      <c r="V53">
        <v>125.81448399999999</v>
      </c>
      <c r="W53">
        <v>129.26718099999999</v>
      </c>
      <c r="X53">
        <v>132.49928299999999</v>
      </c>
      <c r="Y53">
        <v>135.52973900000001</v>
      </c>
      <c r="Z53">
        <v>139.42472799999999</v>
      </c>
      <c r="AA53">
        <v>143.01265000000001</v>
      </c>
      <c r="AB53">
        <v>146.29482999999999</v>
      </c>
      <c r="AC53">
        <v>149.27088900000001</v>
      </c>
      <c r="AD53">
        <v>151.97370900000001</v>
      </c>
      <c r="AE53">
        <v>154.42147800000001</v>
      </c>
      <c r="AF53">
        <v>156.62896699999999</v>
      </c>
      <c r="AG53">
        <v>158.60591099999999</v>
      </c>
      <c r="AH53">
        <v>160.37380999999999</v>
      </c>
      <c r="AI53">
        <v>161.945145</v>
      </c>
      <c r="AJ53">
        <v>163.33554100000001</v>
      </c>
      <c r="AK53" s="21">
        <v>2.8000000000000001E-2</v>
      </c>
    </row>
    <row r="54" spans="1:37" x14ac:dyDescent="0.25">
      <c r="A54" t="s">
        <v>426</v>
      </c>
      <c r="C54" t="s">
        <v>427</v>
      </c>
    </row>
    <row r="55" spans="1:37" x14ac:dyDescent="0.25">
      <c r="A55" t="s">
        <v>149</v>
      </c>
      <c r="B55" t="s">
        <v>428</v>
      </c>
      <c r="C55" t="s">
        <v>429</v>
      </c>
      <c r="D55" t="s">
        <v>390</v>
      </c>
      <c r="F55">
        <v>2.6778140000000001</v>
      </c>
      <c r="G55">
        <v>2.706826</v>
      </c>
      <c r="H55">
        <v>2.739722</v>
      </c>
      <c r="I55">
        <v>2.7697219999999998</v>
      </c>
      <c r="J55">
        <v>2.796821</v>
      </c>
      <c r="K55">
        <v>2.8207209999999998</v>
      </c>
      <c r="L55">
        <v>2.8420399999999999</v>
      </c>
      <c r="M55">
        <v>2.8610120000000001</v>
      </c>
      <c r="N55">
        <v>2.8778269999999999</v>
      </c>
      <c r="O55">
        <v>2.8926970000000001</v>
      </c>
      <c r="P55">
        <v>2.914104</v>
      </c>
      <c r="Q55">
        <v>2.9333650000000002</v>
      </c>
      <c r="R55">
        <v>2.9505050000000002</v>
      </c>
      <c r="S55">
        <v>2.9656760000000002</v>
      </c>
      <c r="T55">
        <v>2.9791210000000001</v>
      </c>
      <c r="U55">
        <v>2.9910389999999998</v>
      </c>
      <c r="V55">
        <v>3.001503</v>
      </c>
      <c r="W55">
        <v>3.0107469999999998</v>
      </c>
      <c r="X55">
        <v>3.01891</v>
      </c>
      <c r="Y55">
        <v>3.0260639999999999</v>
      </c>
      <c r="Z55">
        <v>3.034205</v>
      </c>
      <c r="AA55">
        <v>3.0415169999999998</v>
      </c>
      <c r="AB55">
        <v>3.0479919999999998</v>
      </c>
      <c r="AC55">
        <v>3.0536430000000001</v>
      </c>
      <c r="AD55">
        <v>3.0586449999999998</v>
      </c>
      <c r="AE55">
        <v>3.0630470000000001</v>
      </c>
      <c r="AF55">
        <v>3.066929</v>
      </c>
      <c r="AG55">
        <v>3.0703170000000002</v>
      </c>
      <c r="AH55">
        <v>3.073296</v>
      </c>
      <c r="AI55">
        <v>3.0758770000000002</v>
      </c>
      <c r="AJ55">
        <v>3.078125</v>
      </c>
      <c r="AK55" s="21">
        <v>5.0000000000000001E-3</v>
      </c>
    </row>
    <row r="56" spans="1:37" x14ac:dyDescent="0.25">
      <c r="A56" t="s">
        <v>290</v>
      </c>
      <c r="C56" t="s">
        <v>430</v>
      </c>
    </row>
    <row r="57" spans="1:37" x14ac:dyDescent="0.25">
      <c r="A57" t="s">
        <v>291</v>
      </c>
      <c r="C57" t="s">
        <v>431</v>
      </c>
    </row>
    <row r="58" spans="1:37" x14ac:dyDescent="0.25">
      <c r="A58" t="s">
        <v>177</v>
      </c>
      <c r="C58" t="s">
        <v>432</v>
      </c>
    </row>
    <row r="59" spans="1:37" x14ac:dyDescent="0.25">
      <c r="A59" t="s">
        <v>433</v>
      </c>
      <c r="B59" t="s">
        <v>434</v>
      </c>
      <c r="C59" t="s">
        <v>435</v>
      </c>
      <c r="D59" t="s">
        <v>294</v>
      </c>
      <c r="F59">
        <v>1.7117E-2</v>
      </c>
      <c r="G59">
        <v>1.7117E-2</v>
      </c>
      <c r="H59">
        <v>1.7117E-2</v>
      </c>
      <c r="I59">
        <v>1.7117E-2</v>
      </c>
      <c r="J59">
        <v>1.7117E-2</v>
      </c>
      <c r="K59">
        <v>1.7117E-2</v>
      </c>
      <c r="L59">
        <v>1.7117E-2</v>
      </c>
      <c r="M59">
        <v>1.7117E-2</v>
      </c>
      <c r="N59">
        <v>1.7117E-2</v>
      </c>
      <c r="O59">
        <v>1.7117E-2</v>
      </c>
      <c r="P59">
        <v>1.7117E-2</v>
      </c>
      <c r="Q59">
        <v>1.7117E-2</v>
      </c>
      <c r="R59">
        <v>1.7117E-2</v>
      </c>
      <c r="S59">
        <v>1.7117E-2</v>
      </c>
      <c r="T59">
        <v>1.7117E-2</v>
      </c>
      <c r="U59">
        <v>1.7117E-2</v>
      </c>
      <c r="V59">
        <v>1.7117E-2</v>
      </c>
      <c r="W59">
        <v>1.7117E-2</v>
      </c>
      <c r="X59">
        <v>1.7117E-2</v>
      </c>
      <c r="Y59">
        <v>1.7117E-2</v>
      </c>
      <c r="Z59">
        <v>1.7117E-2</v>
      </c>
      <c r="AA59">
        <v>1.7117E-2</v>
      </c>
      <c r="AB59">
        <v>1.7117E-2</v>
      </c>
      <c r="AC59">
        <v>1.7117E-2</v>
      </c>
      <c r="AD59">
        <v>1.7117E-2</v>
      </c>
      <c r="AE59">
        <v>1.7117E-2</v>
      </c>
      <c r="AF59">
        <v>1.7117E-2</v>
      </c>
      <c r="AG59">
        <v>1.7117E-2</v>
      </c>
      <c r="AH59">
        <v>1.7117E-2</v>
      </c>
      <c r="AI59">
        <v>1.7117E-2</v>
      </c>
      <c r="AJ59">
        <v>1.7117E-2</v>
      </c>
      <c r="AK59" s="21">
        <v>0</v>
      </c>
    </row>
    <row r="60" spans="1:37" x14ac:dyDescent="0.25">
      <c r="A60" t="s">
        <v>217</v>
      </c>
      <c r="B60" t="s">
        <v>436</v>
      </c>
      <c r="C60" t="s">
        <v>437</v>
      </c>
      <c r="D60" t="s">
        <v>294</v>
      </c>
      <c r="F60">
        <v>1.3771519999999999</v>
      </c>
      <c r="G60">
        <v>1.401621</v>
      </c>
      <c r="H60">
        <v>1.4159090000000001</v>
      </c>
      <c r="I60">
        <v>1.4334899999999999</v>
      </c>
      <c r="J60">
        <v>1.454636</v>
      </c>
      <c r="K60">
        <v>1.472137</v>
      </c>
      <c r="L60">
        <v>1.4880869999999999</v>
      </c>
      <c r="M60">
        <v>1.5062899999999999</v>
      </c>
      <c r="N60">
        <v>1.521833</v>
      </c>
      <c r="O60">
        <v>1.535595</v>
      </c>
      <c r="P60">
        <v>1.5489759999999999</v>
      </c>
      <c r="Q60">
        <v>1.5654539999999999</v>
      </c>
      <c r="R60">
        <v>1.5793520000000001</v>
      </c>
      <c r="S60">
        <v>1.5970599999999999</v>
      </c>
      <c r="T60">
        <v>1.611337</v>
      </c>
      <c r="U60">
        <v>1.626171</v>
      </c>
      <c r="V60">
        <v>1.639812</v>
      </c>
      <c r="W60">
        <v>1.653702</v>
      </c>
      <c r="X60">
        <v>1.6682900000000001</v>
      </c>
      <c r="Y60">
        <v>1.682993</v>
      </c>
      <c r="Z60">
        <v>1.6978629999999999</v>
      </c>
      <c r="AA60">
        <v>1.7121090000000001</v>
      </c>
      <c r="AB60">
        <v>1.726086</v>
      </c>
      <c r="AC60">
        <v>1.742388</v>
      </c>
      <c r="AD60">
        <v>1.756364</v>
      </c>
      <c r="AE60">
        <v>1.770613</v>
      </c>
      <c r="AF60">
        <v>1.7849569999999999</v>
      </c>
      <c r="AG60">
        <v>1.7991600000000001</v>
      </c>
      <c r="AH60">
        <v>1.813536</v>
      </c>
      <c r="AI60">
        <v>1.827826</v>
      </c>
      <c r="AJ60">
        <v>1.8420510000000001</v>
      </c>
      <c r="AK60" s="21">
        <v>0.01</v>
      </c>
    </row>
    <row r="61" spans="1:37" x14ac:dyDescent="0.25">
      <c r="A61" t="s">
        <v>295</v>
      </c>
      <c r="B61" t="s">
        <v>438</v>
      </c>
      <c r="C61" t="s">
        <v>439</v>
      </c>
      <c r="D61" t="s">
        <v>294</v>
      </c>
      <c r="F61">
        <v>15.855377000000001</v>
      </c>
      <c r="G61">
        <v>18.601106999999999</v>
      </c>
      <c r="H61">
        <v>20.460981</v>
      </c>
      <c r="I61">
        <v>21.483484000000001</v>
      </c>
      <c r="J61">
        <v>22.333100999999999</v>
      </c>
      <c r="K61">
        <v>23.840958000000001</v>
      </c>
      <c r="L61">
        <v>24.713025999999999</v>
      </c>
      <c r="M61">
        <v>26.414238000000001</v>
      </c>
      <c r="N61">
        <v>27.507214000000001</v>
      </c>
      <c r="O61">
        <v>28.565532999999999</v>
      </c>
      <c r="P61">
        <v>29.500167999999999</v>
      </c>
      <c r="Q61">
        <v>30.919201000000001</v>
      </c>
      <c r="R61">
        <v>31.584688</v>
      </c>
      <c r="S61">
        <v>32.686301999999998</v>
      </c>
      <c r="T61">
        <v>33.726779999999998</v>
      </c>
      <c r="U61">
        <v>34.870452999999998</v>
      </c>
      <c r="V61">
        <v>36.569308999999997</v>
      </c>
      <c r="W61">
        <v>37.658676</v>
      </c>
      <c r="X61">
        <v>38.984034999999999</v>
      </c>
      <c r="Y61">
        <v>40.281554999999997</v>
      </c>
      <c r="Z61">
        <v>41.664473999999998</v>
      </c>
      <c r="AA61">
        <v>42.936985</v>
      </c>
      <c r="AB61">
        <v>44.217582999999998</v>
      </c>
      <c r="AC61">
        <v>45.526992999999997</v>
      </c>
      <c r="AD61">
        <v>46.624640999999997</v>
      </c>
      <c r="AE61">
        <v>47.912768999999997</v>
      </c>
      <c r="AF61">
        <v>49.724677999999997</v>
      </c>
      <c r="AG61">
        <v>50.615845</v>
      </c>
      <c r="AH61">
        <v>51.380867000000002</v>
      </c>
      <c r="AI61">
        <v>51.871876</v>
      </c>
      <c r="AJ61">
        <v>52.603844000000002</v>
      </c>
      <c r="AK61" s="21">
        <v>4.1000000000000002E-2</v>
      </c>
    </row>
    <row r="62" spans="1:37" x14ac:dyDescent="0.25">
      <c r="A62" t="s">
        <v>297</v>
      </c>
      <c r="B62" t="s">
        <v>440</v>
      </c>
      <c r="C62" t="s">
        <v>441</v>
      </c>
      <c r="D62" t="s">
        <v>294</v>
      </c>
      <c r="F62">
        <v>0.55488099999999996</v>
      </c>
      <c r="G62">
        <v>0.55847400000000003</v>
      </c>
      <c r="H62">
        <v>0.55847400000000003</v>
      </c>
      <c r="I62">
        <v>0.55847400000000003</v>
      </c>
      <c r="J62">
        <v>0.55862699999999998</v>
      </c>
      <c r="K62">
        <v>0.55913999999999997</v>
      </c>
      <c r="L62">
        <v>0.55926299999999995</v>
      </c>
      <c r="M62">
        <v>0.55970699999999995</v>
      </c>
      <c r="N62">
        <v>0.56031399999999998</v>
      </c>
      <c r="O62">
        <v>0.56031399999999998</v>
      </c>
      <c r="P62">
        <v>0.56040199999999996</v>
      </c>
      <c r="Q62">
        <v>0.56121200000000004</v>
      </c>
      <c r="R62">
        <v>0.56128299999999998</v>
      </c>
      <c r="S62">
        <v>0.56360100000000002</v>
      </c>
      <c r="T62">
        <v>0.56391100000000005</v>
      </c>
      <c r="U62">
        <v>0.56391100000000005</v>
      </c>
      <c r="V62">
        <v>0.56391100000000005</v>
      </c>
      <c r="W62">
        <v>0.56391100000000005</v>
      </c>
      <c r="X62">
        <v>0.56402600000000003</v>
      </c>
      <c r="Y62">
        <v>0.56456600000000001</v>
      </c>
      <c r="Z62">
        <v>0.564581</v>
      </c>
      <c r="AA62">
        <v>0.56459599999999999</v>
      </c>
      <c r="AB62">
        <v>0.56461099999999997</v>
      </c>
      <c r="AC62">
        <v>0.56590399999999996</v>
      </c>
      <c r="AD62">
        <v>0.56590399999999996</v>
      </c>
      <c r="AE62">
        <v>0.56590399999999996</v>
      </c>
      <c r="AF62">
        <v>0.56590399999999996</v>
      </c>
      <c r="AG62">
        <v>0.56590399999999996</v>
      </c>
      <c r="AH62">
        <v>0.56590399999999996</v>
      </c>
      <c r="AI62">
        <v>0.56590399999999996</v>
      </c>
      <c r="AJ62">
        <v>0.56590399999999996</v>
      </c>
      <c r="AK62" s="21">
        <v>1E-3</v>
      </c>
    </row>
    <row r="63" spans="1:37" x14ac:dyDescent="0.25">
      <c r="A63" t="s">
        <v>353</v>
      </c>
      <c r="B63" t="s">
        <v>442</v>
      </c>
      <c r="C63" t="s">
        <v>443</v>
      </c>
      <c r="D63" t="s">
        <v>294</v>
      </c>
      <c r="F63">
        <v>0.52205299999999999</v>
      </c>
      <c r="G63">
        <v>0.52205299999999999</v>
      </c>
      <c r="H63">
        <v>0.52205299999999999</v>
      </c>
      <c r="I63">
        <v>0.52205299999999999</v>
      </c>
      <c r="J63">
        <v>0.52205299999999999</v>
      </c>
      <c r="K63">
        <v>0.52205299999999999</v>
      </c>
      <c r="L63">
        <v>0.52205299999999999</v>
      </c>
      <c r="M63">
        <v>0.52205299999999999</v>
      </c>
      <c r="N63">
        <v>0.52205299999999999</v>
      </c>
      <c r="O63">
        <v>0.52205299999999999</v>
      </c>
      <c r="P63">
        <v>0.52205299999999999</v>
      </c>
      <c r="Q63">
        <v>0.52205299999999999</v>
      </c>
      <c r="R63">
        <v>0.52205299999999999</v>
      </c>
      <c r="S63">
        <v>0.52205299999999999</v>
      </c>
      <c r="T63">
        <v>0.52205299999999999</v>
      </c>
      <c r="U63">
        <v>0.52205299999999999</v>
      </c>
      <c r="V63">
        <v>0.52205299999999999</v>
      </c>
      <c r="W63">
        <v>0.52205299999999999</v>
      </c>
      <c r="X63">
        <v>0.52205299999999999</v>
      </c>
      <c r="Y63">
        <v>0.52205299999999999</v>
      </c>
      <c r="Z63">
        <v>0.52205299999999999</v>
      </c>
      <c r="AA63">
        <v>0.52205299999999999</v>
      </c>
      <c r="AB63">
        <v>0.52205299999999999</v>
      </c>
      <c r="AC63">
        <v>0.52205299999999999</v>
      </c>
      <c r="AD63">
        <v>0.52205299999999999</v>
      </c>
      <c r="AE63">
        <v>0.52205299999999999</v>
      </c>
      <c r="AF63">
        <v>0.52205299999999999</v>
      </c>
      <c r="AG63">
        <v>0.52205299999999999</v>
      </c>
      <c r="AH63">
        <v>0.52205299999999999</v>
      </c>
      <c r="AI63">
        <v>0.52205299999999999</v>
      </c>
      <c r="AJ63">
        <v>0.52205299999999999</v>
      </c>
      <c r="AK63" s="21">
        <v>0</v>
      </c>
    </row>
    <row r="64" spans="1:37" x14ac:dyDescent="0.25">
      <c r="A64" t="s">
        <v>203</v>
      </c>
      <c r="B64" t="s">
        <v>444</v>
      </c>
      <c r="C64" t="s">
        <v>445</v>
      </c>
      <c r="D64" t="s">
        <v>294</v>
      </c>
      <c r="F64">
        <v>18.32658</v>
      </c>
      <c r="G64">
        <v>21.100370000000002</v>
      </c>
      <c r="H64">
        <v>22.974533000000001</v>
      </c>
      <c r="I64">
        <v>24.014617999999999</v>
      </c>
      <c r="J64">
        <v>24.885534</v>
      </c>
      <c r="K64">
        <v>26.411404000000001</v>
      </c>
      <c r="L64">
        <v>27.299544999999998</v>
      </c>
      <c r="M64">
        <v>29.019404999999999</v>
      </c>
      <c r="N64">
        <v>30.128530999999999</v>
      </c>
      <c r="O64">
        <v>31.200610999999999</v>
      </c>
      <c r="P64">
        <v>32.148712000000003</v>
      </c>
      <c r="Q64">
        <v>33.585033000000003</v>
      </c>
      <c r="R64">
        <v>34.264491999999997</v>
      </c>
      <c r="S64">
        <v>35.386135000000003</v>
      </c>
      <c r="T64">
        <v>36.441195999999998</v>
      </c>
      <c r="U64">
        <v>37.599705</v>
      </c>
      <c r="V64">
        <v>39.312201999999999</v>
      </c>
      <c r="W64">
        <v>40.415458999999998</v>
      </c>
      <c r="X64">
        <v>41.755519999999997</v>
      </c>
      <c r="Y64">
        <v>43.068286999999998</v>
      </c>
      <c r="Z64">
        <v>44.466087000000002</v>
      </c>
      <c r="AA64">
        <v>45.752856999999999</v>
      </c>
      <c r="AB64">
        <v>47.047446999999998</v>
      </c>
      <c r="AC64">
        <v>48.374454</v>
      </c>
      <c r="AD64">
        <v>49.486075999999997</v>
      </c>
      <c r="AE64">
        <v>50.788455999999996</v>
      </c>
      <c r="AF64">
        <v>52.614708</v>
      </c>
      <c r="AG64">
        <v>53.520077000000001</v>
      </c>
      <c r="AH64">
        <v>54.299477000000003</v>
      </c>
      <c r="AI64">
        <v>54.804774999999999</v>
      </c>
      <c r="AJ64">
        <v>55.550967999999997</v>
      </c>
      <c r="AK64" s="21">
        <v>3.7999999999999999E-2</v>
      </c>
    </row>
    <row r="65" spans="1:37" x14ac:dyDescent="0.25">
      <c r="A65" t="s">
        <v>176</v>
      </c>
      <c r="C65" t="s">
        <v>446</v>
      </c>
    </row>
    <row r="66" spans="1:37" x14ac:dyDescent="0.25">
      <c r="A66" t="s">
        <v>433</v>
      </c>
      <c r="B66" t="s">
        <v>447</v>
      </c>
      <c r="C66" t="s">
        <v>448</v>
      </c>
      <c r="D66" t="s">
        <v>301</v>
      </c>
      <c r="F66">
        <v>0.11938799999999999</v>
      </c>
      <c r="G66">
        <v>0.11938799999999999</v>
      </c>
      <c r="H66">
        <v>0.11938799999999999</v>
      </c>
      <c r="I66">
        <v>0.11938799999999999</v>
      </c>
      <c r="J66">
        <v>0.11938799999999999</v>
      </c>
      <c r="K66">
        <v>0.11938799999999999</v>
      </c>
      <c r="L66">
        <v>0.11938799999999999</v>
      </c>
      <c r="M66">
        <v>0.11938799999999999</v>
      </c>
      <c r="N66">
        <v>0.11938799999999999</v>
      </c>
      <c r="O66">
        <v>0.11938799999999999</v>
      </c>
      <c r="P66">
        <v>0.11938799999999999</v>
      </c>
      <c r="Q66">
        <v>0.11938799999999999</v>
      </c>
      <c r="R66">
        <v>0.11938799999999999</v>
      </c>
      <c r="S66">
        <v>0.11938799999999999</v>
      </c>
      <c r="T66">
        <v>0.11938799999999999</v>
      </c>
      <c r="U66">
        <v>0.11938799999999999</v>
      </c>
      <c r="V66">
        <v>0.11938799999999999</v>
      </c>
      <c r="W66">
        <v>0.11938799999999999</v>
      </c>
      <c r="X66">
        <v>0.11938799999999999</v>
      </c>
      <c r="Y66">
        <v>0.11938799999999999</v>
      </c>
      <c r="Z66">
        <v>0.11938799999999999</v>
      </c>
      <c r="AA66">
        <v>0.11938799999999999</v>
      </c>
      <c r="AB66">
        <v>0.11938799999999999</v>
      </c>
      <c r="AC66">
        <v>0.11938799999999999</v>
      </c>
      <c r="AD66">
        <v>0.11938799999999999</v>
      </c>
      <c r="AE66">
        <v>0.11938799999999999</v>
      </c>
      <c r="AF66">
        <v>0.11938799999999999</v>
      </c>
      <c r="AG66">
        <v>0.11938799999999999</v>
      </c>
      <c r="AH66">
        <v>0.11938799999999999</v>
      </c>
      <c r="AI66">
        <v>0.11938799999999999</v>
      </c>
      <c r="AJ66">
        <v>0.11938799999999999</v>
      </c>
      <c r="AK66" s="21">
        <v>0</v>
      </c>
    </row>
    <row r="67" spans="1:37" x14ac:dyDescent="0.25">
      <c r="A67" t="s">
        <v>217</v>
      </c>
      <c r="B67" t="s">
        <v>449</v>
      </c>
      <c r="C67" t="s">
        <v>450</v>
      </c>
      <c r="D67" t="s">
        <v>301</v>
      </c>
      <c r="F67">
        <v>9.6056340000000002</v>
      </c>
      <c r="G67">
        <v>9.7763109999999998</v>
      </c>
      <c r="H67">
        <v>9.8759669999999993</v>
      </c>
      <c r="I67">
        <v>9.9985949999999999</v>
      </c>
      <c r="J67">
        <v>10.146089999999999</v>
      </c>
      <c r="K67">
        <v>10.268155999999999</v>
      </c>
      <c r="L67">
        <v>10.379405999999999</v>
      </c>
      <c r="M67">
        <v>10.506373</v>
      </c>
      <c r="N67">
        <v>10.614784</v>
      </c>
      <c r="O67">
        <v>10.710777999999999</v>
      </c>
      <c r="P67">
        <v>10.804104000000001</v>
      </c>
      <c r="Q67">
        <v>10.919039</v>
      </c>
      <c r="R67">
        <v>11.015976</v>
      </c>
      <c r="S67">
        <v>11.139491</v>
      </c>
      <c r="T67">
        <v>11.239072</v>
      </c>
      <c r="U67">
        <v>11.342537</v>
      </c>
      <c r="V67">
        <v>11.437688</v>
      </c>
      <c r="W67">
        <v>11.534575</v>
      </c>
      <c r="X67">
        <v>11.636317999999999</v>
      </c>
      <c r="Y67">
        <v>11.738875999999999</v>
      </c>
      <c r="Z67">
        <v>11.842591000000001</v>
      </c>
      <c r="AA67">
        <v>11.941955</v>
      </c>
      <c r="AB67">
        <v>12.039446</v>
      </c>
      <c r="AC67">
        <v>12.153155</v>
      </c>
      <c r="AD67">
        <v>12.250636</v>
      </c>
      <c r="AE67">
        <v>12.350025</v>
      </c>
      <c r="AF67">
        <v>12.450073</v>
      </c>
      <c r="AG67">
        <v>12.549139</v>
      </c>
      <c r="AH67">
        <v>12.64941</v>
      </c>
      <c r="AI67">
        <v>12.749082</v>
      </c>
      <c r="AJ67">
        <v>12.848300999999999</v>
      </c>
      <c r="AK67" s="21">
        <v>0.01</v>
      </c>
    </row>
    <row r="68" spans="1:37" x14ac:dyDescent="0.25">
      <c r="A68" t="s">
        <v>295</v>
      </c>
      <c r="B68" t="s">
        <v>451</v>
      </c>
      <c r="C68" t="s">
        <v>452</v>
      </c>
      <c r="D68" t="s">
        <v>301</v>
      </c>
      <c r="F68">
        <v>20.024660000000001</v>
      </c>
      <c r="G68">
        <v>23.492502000000002</v>
      </c>
      <c r="H68">
        <v>25.841436000000002</v>
      </c>
      <c r="I68">
        <v>27.132784000000001</v>
      </c>
      <c r="J68">
        <v>28.138283000000001</v>
      </c>
      <c r="K68">
        <v>30.041779999999999</v>
      </c>
      <c r="L68">
        <v>31.202342999999999</v>
      </c>
      <c r="M68">
        <v>33.317146000000001</v>
      </c>
      <c r="N68">
        <v>34.6768</v>
      </c>
      <c r="O68">
        <v>36.039684000000001</v>
      </c>
      <c r="P68">
        <v>37.272098999999997</v>
      </c>
      <c r="Q68">
        <v>39.060177000000003</v>
      </c>
      <c r="R68">
        <v>39.918011</v>
      </c>
      <c r="S68">
        <v>41.250790000000002</v>
      </c>
      <c r="T68">
        <v>42.552174000000001</v>
      </c>
      <c r="U68">
        <v>44.045009999999998</v>
      </c>
      <c r="V68">
        <v>46.218837999999998</v>
      </c>
      <c r="W68">
        <v>47.612938</v>
      </c>
      <c r="X68">
        <v>49.296562000000002</v>
      </c>
      <c r="Y68">
        <v>50.920124000000001</v>
      </c>
      <c r="Z68">
        <v>52.651001000000001</v>
      </c>
      <c r="AA68">
        <v>54.265816000000001</v>
      </c>
      <c r="AB68">
        <v>55.890625</v>
      </c>
      <c r="AC68">
        <v>57.495807999999997</v>
      </c>
      <c r="AD68">
        <v>58.907921000000002</v>
      </c>
      <c r="AE68">
        <v>60.552315</v>
      </c>
      <c r="AF68">
        <v>62.848309</v>
      </c>
      <c r="AG68">
        <v>63.999198999999997</v>
      </c>
      <c r="AH68">
        <v>65.012161000000006</v>
      </c>
      <c r="AI68">
        <v>65.693473999999995</v>
      </c>
      <c r="AJ68">
        <v>66.649117000000004</v>
      </c>
      <c r="AK68" s="21">
        <v>4.1000000000000002E-2</v>
      </c>
    </row>
    <row r="69" spans="1:37" x14ac:dyDescent="0.25">
      <c r="A69" t="s">
        <v>297</v>
      </c>
      <c r="B69" t="s">
        <v>453</v>
      </c>
      <c r="C69" t="s">
        <v>454</v>
      </c>
      <c r="D69" t="s">
        <v>301</v>
      </c>
      <c r="F69">
        <v>0.75530799999999998</v>
      </c>
      <c r="G69">
        <v>0.76125200000000004</v>
      </c>
      <c r="H69">
        <v>0.76125200000000004</v>
      </c>
      <c r="I69">
        <v>0.76125200000000004</v>
      </c>
      <c r="J69">
        <v>0.76151000000000002</v>
      </c>
      <c r="K69">
        <v>0.76232500000000003</v>
      </c>
      <c r="L69">
        <v>0.76247799999999999</v>
      </c>
      <c r="M69">
        <v>0.76322400000000001</v>
      </c>
      <c r="N69">
        <v>0.76423200000000002</v>
      </c>
      <c r="O69">
        <v>0.76423200000000002</v>
      </c>
      <c r="P69">
        <v>0.76434100000000005</v>
      </c>
      <c r="Q69">
        <v>0.76567499999999999</v>
      </c>
      <c r="R69">
        <v>0.76578000000000002</v>
      </c>
      <c r="S69">
        <v>0.76968400000000003</v>
      </c>
      <c r="T69">
        <v>0.770208</v>
      </c>
      <c r="U69">
        <v>0.770208</v>
      </c>
      <c r="V69">
        <v>0.770208</v>
      </c>
      <c r="W69">
        <v>0.770208</v>
      </c>
      <c r="X69">
        <v>0.77040299999999995</v>
      </c>
      <c r="Y69">
        <v>0.77131899999999998</v>
      </c>
      <c r="Z69">
        <v>0.77134400000000003</v>
      </c>
      <c r="AA69">
        <v>0.77137</v>
      </c>
      <c r="AB69">
        <v>0.77139500000000005</v>
      </c>
      <c r="AC69">
        <v>0.77359299999999998</v>
      </c>
      <c r="AD69">
        <v>0.77359299999999998</v>
      </c>
      <c r="AE69">
        <v>0.77359299999999998</v>
      </c>
      <c r="AF69">
        <v>0.77359299999999998</v>
      </c>
      <c r="AG69">
        <v>0.77359299999999998</v>
      </c>
      <c r="AH69">
        <v>0.77359299999999998</v>
      </c>
      <c r="AI69">
        <v>0.77359299999999998</v>
      </c>
      <c r="AJ69">
        <v>0.77359299999999998</v>
      </c>
      <c r="AK69" s="21">
        <v>1E-3</v>
      </c>
    </row>
    <row r="70" spans="1:37" x14ac:dyDescent="0.25">
      <c r="A70" t="s">
        <v>353</v>
      </c>
      <c r="B70" t="s">
        <v>455</v>
      </c>
      <c r="C70" t="s">
        <v>456</v>
      </c>
      <c r="D70" t="s">
        <v>301</v>
      </c>
      <c r="F70">
        <v>3.7357119999999999</v>
      </c>
      <c r="G70">
        <v>3.7357119999999999</v>
      </c>
      <c r="H70">
        <v>3.7357119999999999</v>
      </c>
      <c r="I70">
        <v>3.7357119999999999</v>
      </c>
      <c r="J70">
        <v>3.7357119999999999</v>
      </c>
      <c r="K70">
        <v>3.7357119999999999</v>
      </c>
      <c r="L70">
        <v>3.7357119999999999</v>
      </c>
      <c r="M70">
        <v>3.7357119999999999</v>
      </c>
      <c r="N70">
        <v>3.7357119999999999</v>
      </c>
      <c r="O70">
        <v>3.7357119999999999</v>
      </c>
      <c r="P70">
        <v>3.7357119999999999</v>
      </c>
      <c r="Q70">
        <v>3.7357119999999999</v>
      </c>
      <c r="R70">
        <v>3.7357119999999999</v>
      </c>
      <c r="S70">
        <v>3.7357119999999999</v>
      </c>
      <c r="T70">
        <v>3.7357119999999999</v>
      </c>
      <c r="U70">
        <v>3.7357119999999999</v>
      </c>
      <c r="V70">
        <v>3.7357119999999999</v>
      </c>
      <c r="W70">
        <v>3.7357119999999999</v>
      </c>
      <c r="X70">
        <v>3.7357119999999999</v>
      </c>
      <c r="Y70">
        <v>3.7357119999999999</v>
      </c>
      <c r="Z70">
        <v>3.7357119999999999</v>
      </c>
      <c r="AA70">
        <v>3.7357119999999999</v>
      </c>
      <c r="AB70">
        <v>3.7357119999999999</v>
      </c>
      <c r="AC70">
        <v>3.7357119999999999</v>
      </c>
      <c r="AD70">
        <v>3.7357119999999999</v>
      </c>
      <c r="AE70">
        <v>3.7357119999999999</v>
      </c>
      <c r="AF70">
        <v>3.7357119999999999</v>
      </c>
      <c r="AG70">
        <v>3.7357119999999999</v>
      </c>
      <c r="AH70">
        <v>3.7357119999999999</v>
      </c>
      <c r="AI70">
        <v>3.7357119999999999</v>
      </c>
      <c r="AJ70">
        <v>3.7357119999999999</v>
      </c>
      <c r="AK70" s="21">
        <v>0</v>
      </c>
    </row>
    <row r="71" spans="1:37" x14ac:dyDescent="0.25">
      <c r="A71" t="s">
        <v>203</v>
      </c>
      <c r="B71" t="s">
        <v>457</v>
      </c>
      <c r="C71" t="s">
        <v>458</v>
      </c>
      <c r="D71" t="s">
        <v>301</v>
      </c>
      <c r="F71">
        <v>34.240704000000001</v>
      </c>
      <c r="G71">
        <v>37.885170000000002</v>
      </c>
      <c r="H71">
        <v>40.333759000000001</v>
      </c>
      <c r="I71">
        <v>41.747734000000001</v>
      </c>
      <c r="J71">
        <v>42.900986000000003</v>
      </c>
      <c r="K71">
        <v>44.927363999999997</v>
      </c>
      <c r="L71">
        <v>46.199328999999999</v>
      </c>
      <c r="M71">
        <v>48.441848999999998</v>
      </c>
      <c r="N71">
        <v>49.910919</v>
      </c>
      <c r="O71">
        <v>51.369796999999998</v>
      </c>
      <c r="P71">
        <v>52.695644000000001</v>
      </c>
      <c r="Q71">
        <v>54.599991000000003</v>
      </c>
      <c r="R71">
        <v>55.554870999999999</v>
      </c>
      <c r="S71">
        <v>57.015067999999999</v>
      </c>
      <c r="T71">
        <v>58.416553</v>
      </c>
      <c r="U71">
        <v>60.012855999999999</v>
      </c>
      <c r="V71">
        <v>62.281834000000003</v>
      </c>
      <c r="W71">
        <v>63.772820000000003</v>
      </c>
      <c r="X71">
        <v>65.558387999999994</v>
      </c>
      <c r="Y71">
        <v>67.285422999999994</v>
      </c>
      <c r="Z71">
        <v>69.120041000000001</v>
      </c>
      <c r="AA71">
        <v>70.834236000000004</v>
      </c>
      <c r="AB71">
        <v>72.556563999999995</v>
      </c>
      <c r="AC71">
        <v>74.277648999999997</v>
      </c>
      <c r="AD71">
        <v>75.787246999999994</v>
      </c>
      <c r="AE71">
        <v>77.531029000000004</v>
      </c>
      <c r="AF71">
        <v>79.927070999999998</v>
      </c>
      <c r="AG71">
        <v>81.177025</v>
      </c>
      <c r="AH71">
        <v>82.290260000000004</v>
      </c>
      <c r="AI71">
        <v>83.071242999999996</v>
      </c>
      <c r="AJ71">
        <v>84.126105999999993</v>
      </c>
      <c r="AK71" s="21">
        <v>0.03</v>
      </c>
    </row>
    <row r="72" spans="1:37" x14ac:dyDescent="0.25">
      <c r="A72" t="s">
        <v>305</v>
      </c>
      <c r="C72" t="s">
        <v>459</v>
      </c>
    </row>
    <row r="73" spans="1:37" x14ac:dyDescent="0.25">
      <c r="A73" t="s">
        <v>306</v>
      </c>
      <c r="B73" t="s">
        <v>460</v>
      </c>
      <c r="C73" t="s">
        <v>461</v>
      </c>
      <c r="D73" t="s">
        <v>301</v>
      </c>
      <c r="F73">
        <v>8.2284749999999995</v>
      </c>
      <c r="G73">
        <v>8.3519079999999999</v>
      </c>
      <c r="H73">
        <v>8.4455519999999993</v>
      </c>
      <c r="I73">
        <v>8.5471780000000006</v>
      </c>
      <c r="J73">
        <v>8.6528369999999999</v>
      </c>
      <c r="K73">
        <v>8.7573810000000005</v>
      </c>
      <c r="L73">
        <v>8.8601039999999998</v>
      </c>
      <c r="M73">
        <v>8.9607419999999998</v>
      </c>
      <c r="N73">
        <v>9.057677</v>
      </c>
      <c r="O73">
        <v>9.1514059999999997</v>
      </c>
      <c r="P73">
        <v>9.2442030000000006</v>
      </c>
      <c r="Q73">
        <v>9.3384490000000007</v>
      </c>
      <c r="R73">
        <v>9.4334589999999992</v>
      </c>
      <c r="S73">
        <v>9.5308740000000007</v>
      </c>
      <c r="T73">
        <v>9.6277550000000005</v>
      </c>
      <c r="U73">
        <v>9.7239869999999993</v>
      </c>
      <c r="V73">
        <v>9.8180200000000006</v>
      </c>
      <c r="W73">
        <v>9.9097829999999991</v>
      </c>
      <c r="X73">
        <v>10.000745</v>
      </c>
      <c r="Y73">
        <v>10.092421999999999</v>
      </c>
      <c r="Z73">
        <v>10.185271999999999</v>
      </c>
      <c r="AA73">
        <v>10.279387</v>
      </c>
      <c r="AB73">
        <v>10.374114000000001</v>
      </c>
      <c r="AC73">
        <v>10.470547</v>
      </c>
      <c r="AD73">
        <v>10.56635</v>
      </c>
      <c r="AE73">
        <v>10.66344</v>
      </c>
      <c r="AF73">
        <v>10.761322</v>
      </c>
      <c r="AG73">
        <v>10.858440999999999</v>
      </c>
      <c r="AH73">
        <v>10.956614</v>
      </c>
      <c r="AI73">
        <v>11.054771000000001</v>
      </c>
      <c r="AJ73">
        <v>11.152371</v>
      </c>
      <c r="AK73" s="21">
        <v>0.01</v>
      </c>
    </row>
    <row r="74" spans="1:37" x14ac:dyDescent="0.25">
      <c r="A74" t="s">
        <v>308</v>
      </c>
      <c r="B74" t="s">
        <v>462</v>
      </c>
      <c r="C74" t="s">
        <v>463</v>
      </c>
      <c r="D74" t="s">
        <v>301</v>
      </c>
      <c r="F74">
        <v>26.012225999999998</v>
      </c>
      <c r="G74">
        <v>29.533256999999999</v>
      </c>
      <c r="H74">
        <v>31.888203000000001</v>
      </c>
      <c r="I74">
        <v>33.20055</v>
      </c>
      <c r="J74">
        <v>34.248145999999998</v>
      </c>
      <c r="K74">
        <v>36.169978999999998</v>
      </c>
      <c r="L74">
        <v>37.339221999999999</v>
      </c>
      <c r="M74">
        <v>39.481102</v>
      </c>
      <c r="N74">
        <v>40.853240999999997</v>
      </c>
      <c r="O74">
        <v>42.218390999999997</v>
      </c>
      <c r="P74">
        <v>43.451442999999998</v>
      </c>
      <c r="Q74">
        <v>45.261543000000003</v>
      </c>
      <c r="R74">
        <v>46.121409999999997</v>
      </c>
      <c r="S74">
        <v>47.484192</v>
      </c>
      <c r="T74">
        <v>48.788795</v>
      </c>
      <c r="U74">
        <v>50.288863999999997</v>
      </c>
      <c r="V74">
        <v>52.463813999999999</v>
      </c>
      <c r="W74">
        <v>53.863041000000003</v>
      </c>
      <c r="X74">
        <v>55.557639999999999</v>
      </c>
      <c r="Y74">
        <v>57.193001000000002</v>
      </c>
      <c r="Z74">
        <v>58.934764999999999</v>
      </c>
      <c r="AA74">
        <v>60.554859</v>
      </c>
      <c r="AB74">
        <v>62.182456999999999</v>
      </c>
      <c r="AC74">
        <v>63.807113999999999</v>
      </c>
      <c r="AD74">
        <v>65.220900999999998</v>
      </c>
      <c r="AE74">
        <v>66.867598999999998</v>
      </c>
      <c r="AF74">
        <v>69.165756000000002</v>
      </c>
      <c r="AG74">
        <v>70.318595999999999</v>
      </c>
      <c r="AH74">
        <v>71.333656000000005</v>
      </c>
      <c r="AI74">
        <v>72.016486999999998</v>
      </c>
      <c r="AJ74">
        <v>72.973740000000006</v>
      </c>
      <c r="AK74" s="21">
        <v>3.5000000000000003E-2</v>
      </c>
    </row>
    <row r="75" spans="1:37" x14ac:dyDescent="0.25">
      <c r="A75" t="s">
        <v>310</v>
      </c>
      <c r="C75" t="s">
        <v>464</v>
      </c>
    </row>
    <row r="76" spans="1:37" x14ac:dyDescent="0.25">
      <c r="A76" t="s">
        <v>433</v>
      </c>
      <c r="B76" t="s">
        <v>465</v>
      </c>
      <c r="C76" t="s">
        <v>466</v>
      </c>
      <c r="D76" t="s">
        <v>312</v>
      </c>
      <c r="F76">
        <v>1.23607</v>
      </c>
      <c r="G76">
        <v>1.23607</v>
      </c>
      <c r="H76">
        <v>1.23607</v>
      </c>
      <c r="I76">
        <v>1.23607</v>
      </c>
      <c r="J76">
        <v>1.23607</v>
      </c>
      <c r="K76">
        <v>1.23607</v>
      </c>
      <c r="L76">
        <v>1.23607</v>
      </c>
      <c r="M76">
        <v>1.23607</v>
      </c>
      <c r="N76">
        <v>1.23607</v>
      </c>
      <c r="O76">
        <v>1.23607</v>
      </c>
      <c r="P76">
        <v>1.23607</v>
      </c>
      <c r="Q76">
        <v>1.23607</v>
      </c>
      <c r="R76">
        <v>1.23607</v>
      </c>
      <c r="S76">
        <v>1.23607</v>
      </c>
      <c r="T76">
        <v>1.23607</v>
      </c>
      <c r="U76">
        <v>1.23607</v>
      </c>
      <c r="V76">
        <v>1.23607</v>
      </c>
      <c r="W76">
        <v>1.23607</v>
      </c>
      <c r="X76">
        <v>1.23607</v>
      </c>
      <c r="Y76">
        <v>1.23607</v>
      </c>
      <c r="Z76">
        <v>1.23607</v>
      </c>
      <c r="AA76">
        <v>1.23607</v>
      </c>
      <c r="AB76">
        <v>1.23607</v>
      </c>
      <c r="AC76">
        <v>1.23607</v>
      </c>
      <c r="AD76">
        <v>1.23607</v>
      </c>
      <c r="AE76">
        <v>1.23607</v>
      </c>
      <c r="AF76">
        <v>1.23607</v>
      </c>
      <c r="AG76">
        <v>1.23607</v>
      </c>
      <c r="AH76">
        <v>1.23607</v>
      </c>
      <c r="AI76">
        <v>1.23607</v>
      </c>
      <c r="AJ76">
        <v>1.23607</v>
      </c>
      <c r="AK76" s="21">
        <v>0</v>
      </c>
    </row>
    <row r="77" spans="1:37" x14ac:dyDescent="0.25">
      <c r="A77" t="s">
        <v>217</v>
      </c>
      <c r="B77" t="s">
        <v>467</v>
      </c>
      <c r="C77" t="s">
        <v>468</v>
      </c>
      <c r="D77" t="s">
        <v>312</v>
      </c>
      <c r="F77">
        <v>105.194168</v>
      </c>
      <c r="G77">
        <v>106.911011</v>
      </c>
      <c r="H77">
        <v>107.873589</v>
      </c>
      <c r="I77">
        <v>109.137726</v>
      </c>
      <c r="J77">
        <v>110.716286</v>
      </c>
      <c r="K77">
        <v>112.022346</v>
      </c>
      <c r="L77">
        <v>113.21948999999999</v>
      </c>
      <c r="M77">
        <v>114.61030599999999</v>
      </c>
      <c r="N77">
        <v>115.792976</v>
      </c>
      <c r="O77">
        <v>116.83792099999999</v>
      </c>
      <c r="P77">
        <v>117.85552199999999</v>
      </c>
      <c r="Q77">
        <v>119.11799600000001</v>
      </c>
      <c r="R77">
        <v>120.17182200000001</v>
      </c>
      <c r="S77">
        <v>121.525673</v>
      </c>
      <c r="T77">
        <v>122.602791</v>
      </c>
      <c r="U77">
        <v>123.72183200000001</v>
      </c>
      <c r="V77">
        <v>124.744812</v>
      </c>
      <c r="W77">
        <v>125.785072</v>
      </c>
      <c r="X77">
        <v>126.87724300000001</v>
      </c>
      <c r="Y77">
        <v>127.975044</v>
      </c>
      <c r="Z77">
        <v>129.08192399999999</v>
      </c>
      <c r="AA77">
        <v>130.13916</v>
      </c>
      <c r="AB77">
        <v>131.17448400000001</v>
      </c>
      <c r="AC77">
        <v>132.389893</v>
      </c>
      <c r="AD77">
        <v>133.42434700000001</v>
      </c>
      <c r="AE77">
        <v>134.479218</v>
      </c>
      <c r="AF77">
        <v>135.541077</v>
      </c>
      <c r="AG77">
        <v>136.59227000000001</v>
      </c>
      <c r="AH77">
        <v>137.65628100000001</v>
      </c>
      <c r="AI77">
        <v>138.71347</v>
      </c>
      <c r="AJ77">
        <v>139.76565600000001</v>
      </c>
      <c r="AK77" s="21">
        <v>0.01</v>
      </c>
    </row>
    <row r="78" spans="1:37" x14ac:dyDescent="0.25">
      <c r="A78" t="s">
        <v>295</v>
      </c>
      <c r="B78" t="s">
        <v>469</v>
      </c>
      <c r="C78" t="s">
        <v>470</v>
      </c>
      <c r="D78" t="s">
        <v>312</v>
      </c>
      <c r="F78">
        <v>165.691711</v>
      </c>
      <c r="G78">
        <v>194.45715300000001</v>
      </c>
      <c r="H78">
        <v>213.234467</v>
      </c>
      <c r="I78">
        <v>220.47483800000001</v>
      </c>
      <c r="J78">
        <v>226.621613</v>
      </c>
      <c r="K78">
        <v>238.78698700000001</v>
      </c>
      <c r="L78">
        <v>246.03649899999999</v>
      </c>
      <c r="M78">
        <v>261.79519699999997</v>
      </c>
      <c r="N78">
        <v>271.67456099999998</v>
      </c>
      <c r="O78">
        <v>281.91271999999998</v>
      </c>
      <c r="P78">
        <v>294.56729100000001</v>
      </c>
      <c r="Q78">
        <v>307.66821299999998</v>
      </c>
      <c r="R78">
        <v>313.62435900000003</v>
      </c>
      <c r="S78">
        <v>323.24920700000001</v>
      </c>
      <c r="T78">
        <v>333.20794699999999</v>
      </c>
      <c r="U78">
        <v>344.39605699999998</v>
      </c>
      <c r="V78">
        <v>360.302887</v>
      </c>
      <c r="W78">
        <v>370.39935300000002</v>
      </c>
      <c r="X78">
        <v>382.88738999999998</v>
      </c>
      <c r="Y78">
        <v>395.10754400000002</v>
      </c>
      <c r="Z78">
        <v>407.55737299999998</v>
      </c>
      <c r="AA78">
        <v>419.74972500000001</v>
      </c>
      <c r="AB78">
        <v>432.264252</v>
      </c>
      <c r="AC78">
        <v>443.81976300000002</v>
      </c>
      <c r="AD78">
        <v>454.48510700000003</v>
      </c>
      <c r="AE78">
        <v>467.324524</v>
      </c>
      <c r="AF78">
        <v>484.23226899999997</v>
      </c>
      <c r="AG78">
        <v>490.785797</v>
      </c>
      <c r="AH78">
        <v>496.88946499999997</v>
      </c>
      <c r="AI78">
        <v>500.87622099999999</v>
      </c>
      <c r="AJ78">
        <v>504.23638899999997</v>
      </c>
      <c r="AK78" s="21">
        <v>3.7999999999999999E-2</v>
      </c>
    </row>
    <row r="79" spans="1:37" x14ac:dyDescent="0.25">
      <c r="A79" t="s">
        <v>297</v>
      </c>
      <c r="B79" t="s">
        <v>471</v>
      </c>
      <c r="C79" t="s">
        <v>472</v>
      </c>
      <c r="D79" t="s">
        <v>312</v>
      </c>
      <c r="F79">
        <v>6.897945</v>
      </c>
      <c r="G79">
        <v>6.9844109999999997</v>
      </c>
      <c r="H79">
        <v>6.9516840000000002</v>
      </c>
      <c r="I79">
        <v>6.8088499999999996</v>
      </c>
      <c r="J79">
        <v>6.7503299999999999</v>
      </c>
      <c r="K79">
        <v>6.5752480000000002</v>
      </c>
      <c r="L79">
        <v>6.5009209999999999</v>
      </c>
      <c r="M79">
        <v>6.4579230000000001</v>
      </c>
      <c r="N79">
        <v>6.4478970000000002</v>
      </c>
      <c r="O79">
        <v>6.4302070000000002</v>
      </c>
      <c r="P79">
        <v>6.4440150000000003</v>
      </c>
      <c r="Q79">
        <v>6.4277199999999999</v>
      </c>
      <c r="R79">
        <v>6.4071709999999999</v>
      </c>
      <c r="S79">
        <v>6.4246129999999999</v>
      </c>
      <c r="T79">
        <v>6.416372</v>
      </c>
      <c r="U79">
        <v>6.3939190000000004</v>
      </c>
      <c r="V79">
        <v>6.370679</v>
      </c>
      <c r="W79">
        <v>6.3613609999999996</v>
      </c>
      <c r="X79">
        <v>6.3374199999999998</v>
      </c>
      <c r="Y79">
        <v>6.331016</v>
      </c>
      <c r="Z79">
        <v>6.320144</v>
      </c>
      <c r="AA79">
        <v>6.3053080000000001</v>
      </c>
      <c r="AB79">
        <v>6.2956349999999999</v>
      </c>
      <c r="AC79">
        <v>6.3005469999999999</v>
      </c>
      <c r="AD79">
        <v>6.2847580000000001</v>
      </c>
      <c r="AE79">
        <v>6.2751720000000004</v>
      </c>
      <c r="AF79">
        <v>6.2558480000000003</v>
      </c>
      <c r="AG79">
        <v>6.2388690000000002</v>
      </c>
      <c r="AH79">
        <v>6.2144170000000001</v>
      </c>
      <c r="AI79">
        <v>6.2171469999999998</v>
      </c>
      <c r="AJ79">
        <v>6.1999409999999999</v>
      </c>
      <c r="AK79" s="21">
        <v>-4.0000000000000001E-3</v>
      </c>
    </row>
    <row r="80" spans="1:37" x14ac:dyDescent="0.25">
      <c r="A80" t="s">
        <v>353</v>
      </c>
      <c r="B80" t="s">
        <v>473</v>
      </c>
      <c r="C80" t="s">
        <v>474</v>
      </c>
      <c r="D80" t="s">
        <v>312</v>
      </c>
      <c r="F80">
        <v>85.124961999999996</v>
      </c>
      <c r="G80">
        <v>85.124961999999996</v>
      </c>
      <c r="H80">
        <v>85.124961999999996</v>
      </c>
      <c r="I80">
        <v>85.124961999999996</v>
      </c>
      <c r="J80">
        <v>85.124961999999996</v>
      </c>
      <c r="K80">
        <v>85.124961999999996</v>
      </c>
      <c r="L80">
        <v>85.124961999999996</v>
      </c>
      <c r="M80">
        <v>85.124961999999996</v>
      </c>
      <c r="N80">
        <v>85.124961999999996</v>
      </c>
      <c r="O80">
        <v>85.124961999999996</v>
      </c>
      <c r="P80">
        <v>85.124961999999996</v>
      </c>
      <c r="Q80">
        <v>85.124961999999996</v>
      </c>
      <c r="R80">
        <v>85.124961999999996</v>
      </c>
      <c r="S80">
        <v>85.124961999999996</v>
      </c>
      <c r="T80">
        <v>85.124961999999996</v>
      </c>
      <c r="U80">
        <v>85.124961999999996</v>
      </c>
      <c r="V80">
        <v>85.124961999999996</v>
      </c>
      <c r="W80">
        <v>85.124961999999996</v>
      </c>
      <c r="X80">
        <v>85.124961999999996</v>
      </c>
      <c r="Y80">
        <v>85.124961999999996</v>
      </c>
      <c r="Z80">
        <v>85.124961999999996</v>
      </c>
      <c r="AA80">
        <v>85.124961999999996</v>
      </c>
      <c r="AB80">
        <v>85.124961999999996</v>
      </c>
      <c r="AC80">
        <v>85.124961999999996</v>
      </c>
      <c r="AD80">
        <v>85.124961999999996</v>
      </c>
      <c r="AE80">
        <v>85.124961999999996</v>
      </c>
      <c r="AF80">
        <v>85.124961999999996</v>
      </c>
      <c r="AG80">
        <v>85.124961999999996</v>
      </c>
      <c r="AH80">
        <v>85.124961999999996</v>
      </c>
      <c r="AI80">
        <v>85.124961999999996</v>
      </c>
      <c r="AJ80">
        <v>85.124961999999996</v>
      </c>
      <c r="AK80" s="21">
        <v>0</v>
      </c>
    </row>
    <row r="81" spans="1:37" x14ac:dyDescent="0.25">
      <c r="A81" t="s">
        <v>203</v>
      </c>
      <c r="B81" t="s">
        <v>475</v>
      </c>
      <c r="C81" t="s">
        <v>476</v>
      </c>
      <c r="D81" t="s">
        <v>312</v>
      </c>
      <c r="F81">
        <v>364.14486699999998</v>
      </c>
      <c r="G81">
        <v>394.71362299999998</v>
      </c>
      <c r="H81">
        <v>414.42077599999999</v>
      </c>
      <c r="I81">
        <v>422.78244000000001</v>
      </c>
      <c r="J81">
        <v>430.44927999999999</v>
      </c>
      <c r="K81">
        <v>443.74563599999999</v>
      </c>
      <c r="L81">
        <v>452.11795000000001</v>
      </c>
      <c r="M81">
        <v>469.22445699999997</v>
      </c>
      <c r="N81">
        <v>480.27648900000003</v>
      </c>
      <c r="O81">
        <v>491.54187000000002</v>
      </c>
      <c r="P81">
        <v>505.227844</v>
      </c>
      <c r="Q81">
        <v>519.57495100000006</v>
      </c>
      <c r="R81">
        <v>526.564392</v>
      </c>
      <c r="S81">
        <v>537.56054700000004</v>
      </c>
      <c r="T81">
        <v>548.58813499999997</v>
      </c>
      <c r="U81">
        <v>560.87280299999998</v>
      </c>
      <c r="V81">
        <v>577.779358</v>
      </c>
      <c r="W81">
        <v>588.90679899999998</v>
      </c>
      <c r="X81">
        <v>602.46307400000001</v>
      </c>
      <c r="Y81">
        <v>615.77459699999997</v>
      </c>
      <c r="Z81">
        <v>629.32043499999997</v>
      </c>
      <c r="AA81">
        <v>642.55517599999996</v>
      </c>
      <c r="AB81">
        <v>656.09539800000005</v>
      </c>
      <c r="AC81">
        <v>668.871216</v>
      </c>
      <c r="AD81">
        <v>680.55517599999996</v>
      </c>
      <c r="AE81">
        <v>694.43988000000002</v>
      </c>
      <c r="AF81">
        <v>712.39019800000005</v>
      </c>
      <c r="AG81">
        <v>719.97796600000004</v>
      </c>
      <c r="AH81">
        <v>727.12115500000004</v>
      </c>
      <c r="AI81">
        <v>732.16784700000005</v>
      </c>
      <c r="AJ81">
        <v>736.56298800000002</v>
      </c>
      <c r="AK81" s="21">
        <v>2.4E-2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1E818-909B-4529-9591-3D9E80E7CC77}">
  <dimension ref="A1:AJ81"/>
  <sheetViews>
    <sheetView workbookViewId="0">
      <selection activeCell="AE31" sqref="AE31"/>
    </sheetView>
  </sheetViews>
  <sheetFormatPr defaultRowHeight="15" x14ac:dyDescent="0.25"/>
  <sheetData>
    <row r="1" spans="1:36" x14ac:dyDescent="0.25">
      <c r="A1" t="s">
        <v>316</v>
      </c>
    </row>
    <row r="2" spans="1:36" x14ac:dyDescent="0.25">
      <c r="A2" t="s">
        <v>782</v>
      </c>
    </row>
    <row r="3" spans="1:36" x14ac:dyDescent="0.25">
      <c r="A3" t="s">
        <v>783</v>
      </c>
    </row>
    <row r="4" spans="1:36" x14ac:dyDescent="0.25">
      <c r="A4" t="s">
        <v>180</v>
      </c>
    </row>
    <row r="5" spans="1:36" x14ac:dyDescent="0.25">
      <c r="B5" t="s">
        <v>181</v>
      </c>
      <c r="C5" t="s">
        <v>182</v>
      </c>
      <c r="D5" t="s">
        <v>183</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569</v>
      </c>
    </row>
    <row r="6" spans="1:36" x14ac:dyDescent="0.25">
      <c r="A6" t="s">
        <v>5</v>
      </c>
      <c r="C6" t="s">
        <v>570</v>
      </c>
    </row>
    <row r="7" spans="1:36" x14ac:dyDescent="0.25">
      <c r="A7" t="s">
        <v>320</v>
      </c>
      <c r="C7" t="s">
        <v>571</v>
      </c>
    </row>
    <row r="8" spans="1:36" x14ac:dyDescent="0.25">
      <c r="A8" t="s">
        <v>322</v>
      </c>
      <c r="B8" t="s">
        <v>784</v>
      </c>
      <c r="C8" t="s">
        <v>785</v>
      </c>
      <c r="D8" t="s">
        <v>325</v>
      </c>
      <c r="F8">
        <v>0.72043800000000002</v>
      </c>
      <c r="G8">
        <v>0.71433400000000002</v>
      </c>
      <c r="H8">
        <v>0.71137099999999998</v>
      </c>
      <c r="I8">
        <v>0.71217699999999995</v>
      </c>
      <c r="J8">
        <v>0.71316900000000005</v>
      </c>
      <c r="K8">
        <v>0.712615</v>
      </c>
      <c r="L8">
        <v>0.71114999999999995</v>
      </c>
      <c r="M8">
        <v>0.70850500000000005</v>
      </c>
      <c r="N8">
        <v>0.70530800000000005</v>
      </c>
      <c r="O8">
        <v>0.70187299999999997</v>
      </c>
      <c r="P8">
        <v>0.69953500000000002</v>
      </c>
      <c r="Q8">
        <v>0.69657400000000003</v>
      </c>
      <c r="R8">
        <v>0.693855</v>
      </c>
      <c r="S8">
        <v>0.69165299999999996</v>
      </c>
      <c r="T8">
        <v>0.690303</v>
      </c>
      <c r="U8">
        <v>0.68943900000000002</v>
      </c>
      <c r="V8">
        <v>0.68834099999999998</v>
      </c>
      <c r="W8">
        <v>0.68710199999999999</v>
      </c>
      <c r="X8">
        <v>0.68579999999999997</v>
      </c>
      <c r="Y8">
        <v>0.68409900000000001</v>
      </c>
      <c r="Z8">
        <v>0.68259899999999996</v>
      </c>
      <c r="AA8">
        <v>0.68186500000000005</v>
      </c>
      <c r="AB8">
        <v>0.681091</v>
      </c>
      <c r="AC8">
        <v>0.68048299999999995</v>
      </c>
      <c r="AD8">
        <v>0.67997200000000002</v>
      </c>
      <c r="AE8">
        <v>0.67946600000000001</v>
      </c>
      <c r="AF8">
        <v>0.67884999999999995</v>
      </c>
      <c r="AG8">
        <v>0.67822499999999997</v>
      </c>
      <c r="AH8">
        <v>0.67738200000000004</v>
      </c>
      <c r="AI8">
        <v>0.67657900000000004</v>
      </c>
      <c r="AJ8" s="21">
        <v>-2E-3</v>
      </c>
    </row>
    <row r="9" spans="1:36" x14ac:dyDescent="0.25">
      <c r="A9" t="s">
        <v>326</v>
      </c>
      <c r="B9" t="s">
        <v>786</v>
      </c>
      <c r="C9" t="s">
        <v>787</v>
      </c>
      <c r="D9" t="s">
        <v>325</v>
      </c>
      <c r="F9">
        <v>1.043423</v>
      </c>
      <c r="G9">
        <v>1.043714</v>
      </c>
      <c r="H9">
        <v>1.043912</v>
      </c>
      <c r="I9">
        <v>1.0499240000000001</v>
      </c>
      <c r="J9">
        <v>1.0566040000000001</v>
      </c>
      <c r="K9">
        <v>1.0603990000000001</v>
      </c>
      <c r="L9">
        <v>1.0628420000000001</v>
      </c>
      <c r="M9">
        <v>1.0629630000000001</v>
      </c>
      <c r="N9">
        <v>1.0620369999999999</v>
      </c>
      <c r="O9">
        <v>1.060033</v>
      </c>
      <c r="P9">
        <v>1.05924</v>
      </c>
      <c r="Q9">
        <v>1.0585709999999999</v>
      </c>
      <c r="R9">
        <v>1.0579719999999999</v>
      </c>
      <c r="S9">
        <v>1.057893</v>
      </c>
      <c r="T9">
        <v>1.0592250000000001</v>
      </c>
      <c r="U9">
        <v>1.0614079999999999</v>
      </c>
      <c r="V9">
        <v>1.0630299999999999</v>
      </c>
      <c r="W9">
        <v>1.064398</v>
      </c>
      <c r="X9">
        <v>1.0654950000000001</v>
      </c>
      <c r="Y9">
        <v>1.0658669999999999</v>
      </c>
      <c r="Z9">
        <v>1.066489</v>
      </c>
      <c r="AA9">
        <v>1.067839</v>
      </c>
      <c r="AB9">
        <v>1.0694980000000001</v>
      </c>
      <c r="AC9">
        <v>1.0711919999999999</v>
      </c>
      <c r="AD9">
        <v>1.072935</v>
      </c>
      <c r="AE9">
        <v>1.074773</v>
      </c>
      <c r="AF9">
        <v>1.076227</v>
      </c>
      <c r="AG9">
        <v>1.0775889999999999</v>
      </c>
      <c r="AH9">
        <v>1.0784739999999999</v>
      </c>
      <c r="AI9">
        <v>1.0794360000000001</v>
      </c>
      <c r="AJ9" s="21">
        <v>1E-3</v>
      </c>
    </row>
    <row r="10" spans="1:36" x14ac:dyDescent="0.25">
      <c r="A10" t="s">
        <v>329</v>
      </c>
      <c r="B10" t="s">
        <v>788</v>
      </c>
      <c r="C10" t="s">
        <v>789</v>
      </c>
      <c r="D10" t="s">
        <v>325</v>
      </c>
      <c r="F10">
        <v>0.38910499999999998</v>
      </c>
      <c r="G10">
        <v>0.38797700000000002</v>
      </c>
      <c r="H10">
        <v>0.38817099999999999</v>
      </c>
      <c r="I10">
        <v>0.389405</v>
      </c>
      <c r="J10">
        <v>0.390733</v>
      </c>
      <c r="K10">
        <v>0.39146700000000001</v>
      </c>
      <c r="L10">
        <v>0.39205200000000001</v>
      </c>
      <c r="M10">
        <v>0.39234999999999998</v>
      </c>
      <c r="N10">
        <v>0.39262399999999997</v>
      </c>
      <c r="O10">
        <v>0.39182600000000001</v>
      </c>
      <c r="P10">
        <v>0.39183000000000001</v>
      </c>
      <c r="Q10">
        <v>0.39174700000000001</v>
      </c>
      <c r="R10">
        <v>0.39179199999999997</v>
      </c>
      <c r="S10">
        <v>0.39206400000000002</v>
      </c>
      <c r="T10">
        <v>0.39274399999999998</v>
      </c>
      <c r="U10">
        <v>0.39362000000000003</v>
      </c>
      <c r="V10">
        <v>0.394372</v>
      </c>
      <c r="W10">
        <v>0.39509499999999997</v>
      </c>
      <c r="X10">
        <v>0.39584200000000003</v>
      </c>
      <c r="Y10">
        <v>0.39645799999999998</v>
      </c>
      <c r="Z10">
        <v>0.39758599999999999</v>
      </c>
      <c r="AA10">
        <v>0.39889000000000002</v>
      </c>
      <c r="AB10">
        <v>0.40029599999999999</v>
      </c>
      <c r="AC10">
        <v>0.401758</v>
      </c>
      <c r="AD10">
        <v>0.403256</v>
      </c>
      <c r="AE10">
        <v>0.40489199999999997</v>
      </c>
      <c r="AF10">
        <v>0.40654499999999999</v>
      </c>
      <c r="AG10">
        <v>0.40822900000000001</v>
      </c>
      <c r="AH10">
        <v>0.40984700000000002</v>
      </c>
      <c r="AI10">
        <v>0.41158400000000001</v>
      </c>
      <c r="AJ10" s="21">
        <v>2E-3</v>
      </c>
    </row>
    <row r="11" spans="1:36" x14ac:dyDescent="0.25">
      <c r="A11" t="s">
        <v>332</v>
      </c>
      <c r="B11" t="s">
        <v>790</v>
      </c>
      <c r="C11" t="s">
        <v>791</v>
      </c>
      <c r="D11" t="s">
        <v>325</v>
      </c>
      <c r="F11">
        <v>0.59241200000000005</v>
      </c>
      <c r="G11">
        <v>0.58753699999999998</v>
      </c>
      <c r="H11">
        <v>0.59040099999999995</v>
      </c>
      <c r="I11">
        <v>0.59485900000000003</v>
      </c>
      <c r="J11">
        <v>0.59981700000000004</v>
      </c>
      <c r="K11">
        <v>0.60336699999999999</v>
      </c>
      <c r="L11">
        <v>0.60616899999999996</v>
      </c>
      <c r="M11">
        <v>0.60817699999999997</v>
      </c>
      <c r="N11">
        <v>0.60985500000000004</v>
      </c>
      <c r="O11">
        <v>0.61129699999999998</v>
      </c>
      <c r="P11">
        <v>0.613842</v>
      </c>
      <c r="Q11">
        <v>0.61595800000000001</v>
      </c>
      <c r="R11">
        <v>0.61828300000000003</v>
      </c>
      <c r="S11">
        <v>0.62096399999999996</v>
      </c>
      <c r="T11">
        <v>0.624413</v>
      </c>
      <c r="U11">
        <v>0.62814000000000003</v>
      </c>
      <c r="V11">
        <v>0.63154900000000003</v>
      </c>
      <c r="W11">
        <v>0.63470199999999999</v>
      </c>
      <c r="X11">
        <v>0.63778699999999999</v>
      </c>
      <c r="Y11">
        <v>0.64047500000000002</v>
      </c>
      <c r="Z11">
        <v>0.64373199999999997</v>
      </c>
      <c r="AA11">
        <v>0.64717999999999998</v>
      </c>
      <c r="AB11">
        <v>0.65104700000000004</v>
      </c>
      <c r="AC11">
        <v>0.655138</v>
      </c>
      <c r="AD11">
        <v>0.65937199999999996</v>
      </c>
      <c r="AE11">
        <v>0.66381000000000001</v>
      </c>
      <c r="AF11">
        <v>0.66818599999999995</v>
      </c>
      <c r="AG11">
        <v>0.67251399999999995</v>
      </c>
      <c r="AH11">
        <v>0.67661000000000004</v>
      </c>
      <c r="AI11">
        <v>0.680813</v>
      </c>
      <c r="AJ11" s="21">
        <v>5.0000000000000001E-3</v>
      </c>
    </row>
    <row r="12" spans="1:36" x14ac:dyDescent="0.25">
      <c r="A12" t="s">
        <v>335</v>
      </c>
      <c r="B12" t="s">
        <v>792</v>
      </c>
      <c r="C12" t="s">
        <v>793</v>
      </c>
      <c r="D12" t="s">
        <v>325</v>
      </c>
      <c r="F12">
        <v>0.546292</v>
      </c>
      <c r="G12">
        <v>0.54305700000000001</v>
      </c>
      <c r="H12">
        <v>0.546018</v>
      </c>
      <c r="I12">
        <v>0.55113100000000004</v>
      </c>
      <c r="J12">
        <v>0.55665699999999996</v>
      </c>
      <c r="K12">
        <v>0.56038299999999996</v>
      </c>
      <c r="L12">
        <v>0.56324799999999997</v>
      </c>
      <c r="M12">
        <v>0.56484299999999998</v>
      </c>
      <c r="N12">
        <v>0.565859</v>
      </c>
      <c r="O12">
        <v>0.56645500000000004</v>
      </c>
      <c r="P12">
        <v>0.56779900000000005</v>
      </c>
      <c r="Q12">
        <v>0.56901400000000002</v>
      </c>
      <c r="R12">
        <v>0.57033999999999996</v>
      </c>
      <c r="S12">
        <v>0.572187</v>
      </c>
      <c r="T12">
        <v>0.57499400000000001</v>
      </c>
      <c r="U12">
        <v>0.57834399999999997</v>
      </c>
      <c r="V12">
        <v>0.58148900000000003</v>
      </c>
      <c r="W12">
        <v>0.584449</v>
      </c>
      <c r="X12">
        <v>0.58731</v>
      </c>
      <c r="Y12">
        <v>0.58978200000000003</v>
      </c>
      <c r="Z12">
        <v>0.592391</v>
      </c>
      <c r="AA12">
        <v>0.59536999999999995</v>
      </c>
      <c r="AB12">
        <v>0.59881799999999996</v>
      </c>
      <c r="AC12">
        <v>0.60242799999999996</v>
      </c>
      <c r="AD12">
        <v>0.60617900000000002</v>
      </c>
      <c r="AE12">
        <v>0.61009899999999995</v>
      </c>
      <c r="AF12">
        <v>0.61382099999999995</v>
      </c>
      <c r="AG12">
        <v>0.61749399999999999</v>
      </c>
      <c r="AH12">
        <v>0.62092899999999995</v>
      </c>
      <c r="AI12">
        <v>0.62441599999999997</v>
      </c>
      <c r="AJ12" s="21">
        <v>5.0000000000000001E-3</v>
      </c>
    </row>
    <row r="13" spans="1:36" x14ac:dyDescent="0.25">
      <c r="A13" t="s">
        <v>338</v>
      </c>
      <c r="B13" t="s">
        <v>794</v>
      </c>
      <c r="C13" t="s">
        <v>795</v>
      </c>
      <c r="D13" t="s">
        <v>325</v>
      </c>
      <c r="F13">
        <v>0.60341</v>
      </c>
      <c r="G13">
        <v>0.59999899999999995</v>
      </c>
      <c r="H13">
        <v>0.60369600000000001</v>
      </c>
      <c r="I13">
        <v>0.60924900000000004</v>
      </c>
      <c r="J13">
        <v>0.61511000000000005</v>
      </c>
      <c r="K13">
        <v>0.61899099999999996</v>
      </c>
      <c r="L13">
        <v>0.62195299999999998</v>
      </c>
      <c r="M13">
        <v>0.62388399999999999</v>
      </c>
      <c r="N13">
        <v>0.62544200000000005</v>
      </c>
      <c r="O13">
        <v>0.62672000000000005</v>
      </c>
      <c r="P13">
        <v>0.628888</v>
      </c>
      <c r="Q13">
        <v>0.63071500000000003</v>
      </c>
      <c r="R13">
        <v>0.63279799999999997</v>
      </c>
      <c r="S13">
        <v>0.63514499999999996</v>
      </c>
      <c r="T13">
        <v>0.63823399999999997</v>
      </c>
      <c r="U13">
        <v>0.641598</v>
      </c>
      <c r="V13">
        <v>0.64469100000000001</v>
      </c>
      <c r="W13">
        <v>0.64774200000000004</v>
      </c>
      <c r="X13">
        <v>0.65077700000000005</v>
      </c>
      <c r="Y13">
        <v>0.653335</v>
      </c>
      <c r="Z13">
        <v>0.65588500000000005</v>
      </c>
      <c r="AA13">
        <v>0.65902499999999997</v>
      </c>
      <c r="AB13">
        <v>0.66202499999999997</v>
      </c>
      <c r="AC13">
        <v>0.66505999999999998</v>
      </c>
      <c r="AD13">
        <v>0.66811600000000004</v>
      </c>
      <c r="AE13">
        <v>0.67124899999999998</v>
      </c>
      <c r="AF13">
        <v>0.67424300000000004</v>
      </c>
      <c r="AG13">
        <v>0.67706500000000003</v>
      </c>
      <c r="AH13">
        <v>0.67949199999999998</v>
      </c>
      <c r="AI13">
        <v>0.68180700000000005</v>
      </c>
      <c r="AJ13" s="21">
        <v>4.0000000000000001E-3</v>
      </c>
    </row>
    <row r="14" spans="1:36" x14ac:dyDescent="0.25">
      <c r="A14" t="s">
        <v>341</v>
      </c>
      <c r="B14" t="s">
        <v>796</v>
      </c>
      <c r="C14" t="s">
        <v>797</v>
      </c>
      <c r="D14" t="s">
        <v>325</v>
      </c>
      <c r="F14">
        <v>0.939002</v>
      </c>
      <c r="G14">
        <v>0.93395799999999995</v>
      </c>
      <c r="H14">
        <v>0.93662599999999996</v>
      </c>
      <c r="I14">
        <v>0.94188899999999998</v>
      </c>
      <c r="J14">
        <v>0.94795700000000005</v>
      </c>
      <c r="K14">
        <v>0.95026100000000002</v>
      </c>
      <c r="L14">
        <v>0.95205399999999996</v>
      </c>
      <c r="M14">
        <v>0.95266300000000004</v>
      </c>
      <c r="N14">
        <v>0.95311400000000002</v>
      </c>
      <c r="O14">
        <v>0.95306500000000005</v>
      </c>
      <c r="P14">
        <v>0.95406100000000005</v>
      </c>
      <c r="Q14">
        <v>0.95537499999999997</v>
      </c>
      <c r="R14">
        <v>0.95690799999999998</v>
      </c>
      <c r="S14">
        <v>0.95949600000000002</v>
      </c>
      <c r="T14">
        <v>0.96414100000000003</v>
      </c>
      <c r="U14">
        <v>0.97038999999999997</v>
      </c>
      <c r="V14">
        <v>0.97642200000000001</v>
      </c>
      <c r="W14">
        <v>0.98303200000000002</v>
      </c>
      <c r="X14">
        <v>0.99004400000000004</v>
      </c>
      <c r="Y14">
        <v>0.99654900000000002</v>
      </c>
      <c r="Z14">
        <v>1.0037700000000001</v>
      </c>
      <c r="AA14">
        <v>1.0126219999999999</v>
      </c>
      <c r="AB14">
        <v>1.0224800000000001</v>
      </c>
      <c r="AC14">
        <v>1.0330900000000001</v>
      </c>
      <c r="AD14">
        <v>1.0445249999999999</v>
      </c>
      <c r="AE14">
        <v>1.057053</v>
      </c>
      <c r="AF14">
        <v>1.0701970000000001</v>
      </c>
      <c r="AG14">
        <v>1.084362</v>
      </c>
      <c r="AH14">
        <v>1.099054</v>
      </c>
      <c r="AI14">
        <v>1.115102</v>
      </c>
      <c r="AJ14" s="21">
        <v>6.0000000000000001E-3</v>
      </c>
    </row>
    <row r="15" spans="1:36" x14ac:dyDescent="0.25">
      <c r="A15" t="s">
        <v>344</v>
      </c>
      <c r="B15" t="s">
        <v>798</v>
      </c>
      <c r="C15" t="s">
        <v>799</v>
      </c>
      <c r="D15" t="s">
        <v>325</v>
      </c>
      <c r="F15">
        <v>0.63165400000000005</v>
      </c>
      <c r="G15">
        <v>0.62918700000000005</v>
      </c>
      <c r="H15">
        <v>0.62826599999999999</v>
      </c>
      <c r="I15">
        <v>0.63049900000000003</v>
      </c>
      <c r="J15">
        <v>0.63318799999999997</v>
      </c>
      <c r="K15">
        <v>0.63383699999999998</v>
      </c>
      <c r="L15">
        <v>0.63397300000000001</v>
      </c>
      <c r="M15">
        <v>0.63337399999999999</v>
      </c>
      <c r="N15">
        <v>0.63250399999999996</v>
      </c>
      <c r="O15">
        <v>0.63109400000000004</v>
      </c>
      <c r="P15">
        <v>0.63043099999999996</v>
      </c>
      <c r="Q15">
        <v>0.62977099999999997</v>
      </c>
      <c r="R15">
        <v>0.62936000000000003</v>
      </c>
      <c r="S15">
        <v>0.62942399999999998</v>
      </c>
      <c r="T15">
        <v>0.630359</v>
      </c>
      <c r="U15">
        <v>0.63184600000000002</v>
      </c>
      <c r="V15">
        <v>0.63312000000000002</v>
      </c>
      <c r="W15">
        <v>0.63448099999999996</v>
      </c>
      <c r="X15">
        <v>0.635772</v>
      </c>
      <c r="Y15">
        <v>0.63661400000000001</v>
      </c>
      <c r="Z15">
        <v>0.63781100000000002</v>
      </c>
      <c r="AA15">
        <v>0.63960300000000003</v>
      </c>
      <c r="AB15">
        <v>0.64147600000000005</v>
      </c>
      <c r="AC15">
        <v>0.64338799999999996</v>
      </c>
      <c r="AD15">
        <v>0.64531799999999995</v>
      </c>
      <c r="AE15">
        <v>0.64742900000000003</v>
      </c>
      <c r="AF15">
        <v>0.64938499999999999</v>
      </c>
      <c r="AG15">
        <v>0.65146400000000004</v>
      </c>
      <c r="AH15">
        <v>0.65339899999999995</v>
      </c>
      <c r="AI15">
        <v>0.65542999999999996</v>
      </c>
      <c r="AJ15" s="21">
        <v>1E-3</v>
      </c>
    </row>
    <row r="16" spans="1:36" x14ac:dyDescent="0.25">
      <c r="A16" t="s">
        <v>347</v>
      </c>
      <c r="B16" t="s">
        <v>800</v>
      </c>
      <c r="C16" t="s">
        <v>801</v>
      </c>
      <c r="D16" t="s">
        <v>325</v>
      </c>
      <c r="F16">
        <v>1.4450799999999999</v>
      </c>
      <c r="G16">
        <v>1.437284</v>
      </c>
      <c r="H16">
        <v>1.4292450000000001</v>
      </c>
      <c r="I16">
        <v>1.4328419999999999</v>
      </c>
      <c r="J16">
        <v>1.437791</v>
      </c>
      <c r="K16">
        <v>1.4396260000000001</v>
      </c>
      <c r="L16">
        <v>1.440315</v>
      </c>
      <c r="M16">
        <v>1.4384760000000001</v>
      </c>
      <c r="N16">
        <v>1.4357759999999999</v>
      </c>
      <c r="O16">
        <v>1.431365</v>
      </c>
      <c r="P16">
        <v>1.429735</v>
      </c>
      <c r="Q16">
        <v>1.427792</v>
      </c>
      <c r="R16">
        <v>1.4264889999999999</v>
      </c>
      <c r="S16">
        <v>1.426221</v>
      </c>
      <c r="T16">
        <v>1.427994</v>
      </c>
      <c r="U16">
        <v>1.4306399999999999</v>
      </c>
      <c r="V16">
        <v>1.432496</v>
      </c>
      <c r="W16">
        <v>1.433954</v>
      </c>
      <c r="X16">
        <v>1.435246</v>
      </c>
      <c r="Y16">
        <v>1.435594</v>
      </c>
      <c r="Z16">
        <v>1.4366810000000001</v>
      </c>
      <c r="AA16">
        <v>1.43936</v>
      </c>
      <c r="AB16">
        <v>1.4418359999999999</v>
      </c>
      <c r="AC16">
        <v>1.4444680000000001</v>
      </c>
      <c r="AD16">
        <v>1.4474659999999999</v>
      </c>
      <c r="AE16">
        <v>1.450798</v>
      </c>
      <c r="AF16">
        <v>1.4541459999999999</v>
      </c>
      <c r="AG16">
        <v>1.4575469999999999</v>
      </c>
      <c r="AH16">
        <v>1.460467</v>
      </c>
      <c r="AI16">
        <v>1.4636530000000001</v>
      </c>
      <c r="AJ16" s="21">
        <v>0</v>
      </c>
    </row>
    <row r="17" spans="1:36" x14ac:dyDescent="0.25">
      <c r="A17" t="s">
        <v>350</v>
      </c>
      <c r="B17" t="s">
        <v>802</v>
      </c>
      <c r="C17" t="s">
        <v>803</v>
      </c>
      <c r="D17" t="s">
        <v>325</v>
      </c>
      <c r="F17">
        <v>0.43067699999999998</v>
      </c>
      <c r="G17">
        <v>0.43090000000000001</v>
      </c>
      <c r="H17">
        <v>0.43280999999999997</v>
      </c>
      <c r="I17">
        <v>0.43613800000000003</v>
      </c>
      <c r="J17">
        <v>0.43974299999999999</v>
      </c>
      <c r="K17">
        <v>0.442662</v>
      </c>
      <c r="L17">
        <v>0.44519199999999998</v>
      </c>
      <c r="M17">
        <v>0.44703399999999999</v>
      </c>
      <c r="N17">
        <v>0.44872600000000001</v>
      </c>
      <c r="O17">
        <v>0.44973099999999999</v>
      </c>
      <c r="P17">
        <v>0.45137899999999997</v>
      </c>
      <c r="Q17">
        <v>0.45271699999999998</v>
      </c>
      <c r="R17">
        <v>0.45439400000000002</v>
      </c>
      <c r="S17">
        <v>0.45638400000000001</v>
      </c>
      <c r="T17">
        <v>0.45899499999999999</v>
      </c>
      <c r="U17">
        <v>0.461949</v>
      </c>
      <c r="V17">
        <v>0.464783</v>
      </c>
      <c r="W17">
        <v>0.467561</v>
      </c>
      <c r="X17">
        <v>0.47032299999999999</v>
      </c>
      <c r="Y17">
        <v>0.47266200000000003</v>
      </c>
      <c r="Z17">
        <v>0.47529199999999999</v>
      </c>
      <c r="AA17">
        <v>0.47845599999999999</v>
      </c>
      <c r="AB17">
        <v>0.48123899999999997</v>
      </c>
      <c r="AC17">
        <v>0.48405900000000002</v>
      </c>
      <c r="AD17">
        <v>0.48693799999999998</v>
      </c>
      <c r="AE17">
        <v>0.48988599999999999</v>
      </c>
      <c r="AF17">
        <v>0.49273099999999997</v>
      </c>
      <c r="AG17">
        <v>0.49554999999999999</v>
      </c>
      <c r="AH17">
        <v>0.49819000000000002</v>
      </c>
      <c r="AI17">
        <v>0.50088900000000003</v>
      </c>
      <c r="AJ17" s="21">
        <v>5.0000000000000001E-3</v>
      </c>
    </row>
    <row r="18" spans="1:36" x14ac:dyDescent="0.25">
      <c r="A18" t="s">
        <v>353</v>
      </c>
      <c r="B18" t="s">
        <v>804</v>
      </c>
      <c r="C18" t="s">
        <v>805</v>
      </c>
      <c r="D18" t="s">
        <v>325</v>
      </c>
      <c r="F18">
        <v>0.40474300000000002</v>
      </c>
      <c r="G18">
        <v>0.40862700000000002</v>
      </c>
      <c r="H18">
        <v>0.40856700000000001</v>
      </c>
      <c r="I18">
        <v>0.41201599999999999</v>
      </c>
      <c r="J18">
        <v>0.41550399999999998</v>
      </c>
      <c r="K18">
        <v>0.41845900000000003</v>
      </c>
      <c r="L18">
        <v>0.421315</v>
      </c>
      <c r="M18">
        <v>0.42341099999999998</v>
      </c>
      <c r="N18">
        <v>0.42509799999999998</v>
      </c>
      <c r="O18">
        <v>0.42633399999999999</v>
      </c>
      <c r="P18">
        <v>0.42782500000000001</v>
      </c>
      <c r="Q18">
        <v>0.42912499999999998</v>
      </c>
      <c r="R18">
        <v>0.43052099999999999</v>
      </c>
      <c r="S18">
        <v>0.43218800000000002</v>
      </c>
      <c r="T18">
        <v>0.43437999999999999</v>
      </c>
      <c r="U18">
        <v>0.43691200000000002</v>
      </c>
      <c r="V18">
        <v>0.43915799999999999</v>
      </c>
      <c r="W18">
        <v>0.44136700000000001</v>
      </c>
      <c r="X18">
        <v>0.44353799999999999</v>
      </c>
      <c r="Y18">
        <v>0.44536399999999998</v>
      </c>
      <c r="Z18">
        <v>0.44709300000000002</v>
      </c>
      <c r="AA18">
        <v>0.44959700000000002</v>
      </c>
      <c r="AB18">
        <v>0.45184299999999999</v>
      </c>
      <c r="AC18">
        <v>0.45402300000000001</v>
      </c>
      <c r="AD18">
        <v>0.456293</v>
      </c>
      <c r="AE18">
        <v>0.45863399999999999</v>
      </c>
      <c r="AF18">
        <v>0.460893</v>
      </c>
      <c r="AG18">
        <v>0.46319500000000002</v>
      </c>
      <c r="AH18">
        <v>0.46532499999999999</v>
      </c>
      <c r="AI18">
        <v>0.46762100000000001</v>
      </c>
      <c r="AJ18" s="21">
        <v>5.0000000000000001E-3</v>
      </c>
    </row>
    <row r="19" spans="1:36" x14ac:dyDescent="0.25">
      <c r="A19" t="s">
        <v>203</v>
      </c>
      <c r="B19" t="s">
        <v>806</v>
      </c>
      <c r="C19" t="s">
        <v>807</v>
      </c>
      <c r="D19" t="s">
        <v>325</v>
      </c>
      <c r="F19">
        <v>7.7462350000000004</v>
      </c>
      <c r="G19">
        <v>7.7165730000000003</v>
      </c>
      <c r="H19">
        <v>7.7190839999999996</v>
      </c>
      <c r="I19">
        <v>7.7601290000000001</v>
      </c>
      <c r="J19">
        <v>7.8062740000000002</v>
      </c>
      <c r="K19">
        <v>7.8320660000000002</v>
      </c>
      <c r="L19">
        <v>7.8502650000000003</v>
      </c>
      <c r="M19">
        <v>7.8556800000000004</v>
      </c>
      <c r="N19">
        <v>7.856344</v>
      </c>
      <c r="O19">
        <v>7.8497940000000002</v>
      </c>
      <c r="P19">
        <v>7.854565</v>
      </c>
      <c r="Q19">
        <v>7.8573579999999996</v>
      </c>
      <c r="R19">
        <v>7.862711</v>
      </c>
      <c r="S19">
        <v>7.8736189999999997</v>
      </c>
      <c r="T19">
        <v>7.8957819999999996</v>
      </c>
      <c r="U19">
        <v>7.9242860000000004</v>
      </c>
      <c r="V19">
        <v>7.9494499999999997</v>
      </c>
      <c r="W19">
        <v>7.973884</v>
      </c>
      <c r="X19">
        <v>7.9979329999999997</v>
      </c>
      <c r="Y19">
        <v>8.0167970000000004</v>
      </c>
      <c r="Z19">
        <v>8.0393290000000004</v>
      </c>
      <c r="AA19">
        <v>8.0698080000000001</v>
      </c>
      <c r="AB19">
        <v>8.1016499999999994</v>
      </c>
      <c r="AC19">
        <v>8.1350879999999997</v>
      </c>
      <c r="AD19">
        <v>8.1703690000000009</v>
      </c>
      <c r="AE19">
        <v>8.2080900000000003</v>
      </c>
      <c r="AF19">
        <v>8.2452249999999996</v>
      </c>
      <c r="AG19">
        <v>8.2832349999999995</v>
      </c>
      <c r="AH19">
        <v>8.3191670000000002</v>
      </c>
      <c r="AI19">
        <v>8.3573299999999993</v>
      </c>
      <c r="AJ19" s="21">
        <v>3.0000000000000001E-3</v>
      </c>
    </row>
    <row r="20" spans="1:36" x14ac:dyDescent="0.25">
      <c r="A20" t="s">
        <v>6</v>
      </c>
      <c r="C20" t="s">
        <v>572</v>
      </c>
    </row>
    <row r="21" spans="1:36" x14ac:dyDescent="0.25">
      <c r="A21" t="s">
        <v>359</v>
      </c>
      <c r="C21" t="s">
        <v>573</v>
      </c>
    </row>
    <row r="22" spans="1:36" x14ac:dyDescent="0.25">
      <c r="A22" t="s">
        <v>322</v>
      </c>
      <c r="B22" t="s">
        <v>808</v>
      </c>
      <c r="C22" t="s">
        <v>809</v>
      </c>
      <c r="D22" t="s">
        <v>363</v>
      </c>
      <c r="F22">
        <v>10.462128999999999</v>
      </c>
      <c r="G22">
        <v>10.523282999999999</v>
      </c>
      <c r="H22">
        <v>10.586019</v>
      </c>
      <c r="I22">
        <v>10.649467</v>
      </c>
      <c r="J22">
        <v>10.713367</v>
      </c>
      <c r="K22">
        <v>10.777936</v>
      </c>
      <c r="L22">
        <v>10.842834</v>
      </c>
      <c r="M22">
        <v>10.908023999999999</v>
      </c>
      <c r="N22">
        <v>10.973521</v>
      </c>
      <c r="O22">
        <v>11.039482</v>
      </c>
      <c r="P22">
        <v>11.105930000000001</v>
      </c>
      <c r="Q22">
        <v>11.173098</v>
      </c>
      <c r="R22">
        <v>11.24061</v>
      </c>
      <c r="S22">
        <v>11.307459</v>
      </c>
      <c r="T22">
        <v>11.373398999999999</v>
      </c>
      <c r="U22">
        <v>11.438553000000001</v>
      </c>
      <c r="V22">
        <v>11.503259999999999</v>
      </c>
      <c r="W22">
        <v>11.567814</v>
      </c>
      <c r="X22">
        <v>11.632645999999999</v>
      </c>
      <c r="Y22">
        <v>11.697989</v>
      </c>
      <c r="Z22">
        <v>11.763218</v>
      </c>
      <c r="AA22">
        <v>11.828407</v>
      </c>
      <c r="AB22">
        <v>11.893644</v>
      </c>
      <c r="AC22">
        <v>11.959085999999999</v>
      </c>
      <c r="AD22">
        <v>12.025121</v>
      </c>
      <c r="AE22">
        <v>12.092096</v>
      </c>
      <c r="AF22">
        <v>12.159653</v>
      </c>
      <c r="AG22">
        <v>12.22762</v>
      </c>
      <c r="AH22">
        <v>12.296018999999999</v>
      </c>
      <c r="AI22">
        <v>12.365209</v>
      </c>
      <c r="AJ22" s="21">
        <v>6.0000000000000001E-3</v>
      </c>
    </row>
    <row r="23" spans="1:36" x14ac:dyDescent="0.25">
      <c r="A23" t="s">
        <v>326</v>
      </c>
      <c r="B23" t="s">
        <v>810</v>
      </c>
      <c r="C23" t="s">
        <v>811</v>
      </c>
      <c r="D23" t="s">
        <v>363</v>
      </c>
      <c r="F23">
        <v>13.511464999999999</v>
      </c>
      <c r="G23">
        <v>13.659738000000001</v>
      </c>
      <c r="H23">
        <v>13.806106</v>
      </c>
      <c r="I23">
        <v>13.951466</v>
      </c>
      <c r="J23">
        <v>14.094251</v>
      </c>
      <c r="K23">
        <v>14.236506</v>
      </c>
      <c r="L23">
        <v>14.379217000000001</v>
      </c>
      <c r="M23">
        <v>14.521673</v>
      </c>
      <c r="N23">
        <v>14.66236</v>
      </c>
      <c r="O23">
        <v>14.801074</v>
      </c>
      <c r="P23">
        <v>14.938421</v>
      </c>
      <c r="Q23">
        <v>15.074158000000001</v>
      </c>
      <c r="R23">
        <v>15.208558999999999</v>
      </c>
      <c r="S23">
        <v>15.340676</v>
      </c>
      <c r="T23">
        <v>15.46904</v>
      </c>
      <c r="U23">
        <v>15.59498</v>
      </c>
      <c r="V23">
        <v>15.718306999999999</v>
      </c>
      <c r="W23">
        <v>15.840320999999999</v>
      </c>
      <c r="X23">
        <v>15.960962</v>
      </c>
      <c r="Y23">
        <v>16.080582</v>
      </c>
      <c r="Z23">
        <v>16.197766999999999</v>
      </c>
      <c r="AA23">
        <v>16.313488</v>
      </c>
      <c r="AB23">
        <v>16.427937</v>
      </c>
      <c r="AC23">
        <v>16.541069</v>
      </c>
      <c r="AD23">
        <v>16.653320000000001</v>
      </c>
      <c r="AE23">
        <v>16.765556</v>
      </c>
      <c r="AF23">
        <v>16.877801999999999</v>
      </c>
      <c r="AG23">
        <v>16.989895000000001</v>
      </c>
      <c r="AH23">
        <v>17.102245</v>
      </c>
      <c r="AI23">
        <v>17.216028000000001</v>
      </c>
      <c r="AJ23" s="21">
        <v>8.0000000000000002E-3</v>
      </c>
    </row>
    <row r="24" spans="1:36" x14ac:dyDescent="0.25">
      <c r="A24" t="s">
        <v>329</v>
      </c>
      <c r="B24" t="s">
        <v>812</v>
      </c>
      <c r="C24" t="s">
        <v>813</v>
      </c>
      <c r="D24" t="s">
        <v>363</v>
      </c>
      <c r="F24">
        <v>1.320581</v>
      </c>
      <c r="G24">
        <v>1.330006</v>
      </c>
      <c r="H24">
        <v>1.3409</v>
      </c>
      <c r="I24">
        <v>1.3528830000000001</v>
      </c>
      <c r="J24">
        <v>1.3653820000000001</v>
      </c>
      <c r="K24">
        <v>1.378225</v>
      </c>
      <c r="L24">
        <v>1.391189</v>
      </c>
      <c r="M24">
        <v>1.4042520000000001</v>
      </c>
      <c r="N24">
        <v>1.417462</v>
      </c>
      <c r="O24">
        <v>1.4308959999999999</v>
      </c>
      <c r="P24">
        <v>1.4445509999999999</v>
      </c>
      <c r="Q24">
        <v>1.458531</v>
      </c>
      <c r="R24">
        <v>1.472658</v>
      </c>
      <c r="S24">
        <v>1.4864660000000001</v>
      </c>
      <c r="T24">
        <v>1.4997830000000001</v>
      </c>
      <c r="U24">
        <v>1.512602</v>
      </c>
      <c r="V24">
        <v>1.525164</v>
      </c>
      <c r="W24">
        <v>1.537639</v>
      </c>
      <c r="X24">
        <v>1.5503089999999999</v>
      </c>
      <c r="Y24">
        <v>1.5633030000000001</v>
      </c>
      <c r="Z24">
        <v>1.576398</v>
      </c>
      <c r="AA24">
        <v>1.589475</v>
      </c>
      <c r="AB24">
        <v>1.6025560000000001</v>
      </c>
      <c r="AC24">
        <v>1.6157079999999999</v>
      </c>
      <c r="AD24">
        <v>1.629121</v>
      </c>
      <c r="AE24">
        <v>1.6429609999999999</v>
      </c>
      <c r="AF24">
        <v>1.6570860000000001</v>
      </c>
      <c r="AG24">
        <v>1.6713420000000001</v>
      </c>
      <c r="AH24">
        <v>1.6856690000000001</v>
      </c>
      <c r="AI24">
        <v>1.7001740000000001</v>
      </c>
      <c r="AJ24" s="21">
        <v>8.9999999999999993E-3</v>
      </c>
    </row>
    <row r="25" spans="1:36" x14ac:dyDescent="0.25">
      <c r="A25" t="s">
        <v>332</v>
      </c>
      <c r="B25" t="s">
        <v>814</v>
      </c>
      <c r="C25" t="s">
        <v>815</v>
      </c>
      <c r="D25" t="s">
        <v>363</v>
      </c>
      <c r="F25">
        <v>1.927791</v>
      </c>
      <c r="G25">
        <v>1.941125</v>
      </c>
      <c r="H25">
        <v>1.956888</v>
      </c>
      <c r="I25">
        <v>1.9744930000000001</v>
      </c>
      <c r="J25">
        <v>1.9930099999999999</v>
      </c>
      <c r="K25">
        <v>2.0121769999999999</v>
      </c>
      <c r="L25">
        <v>2.0316200000000002</v>
      </c>
      <c r="M25">
        <v>2.0512950000000001</v>
      </c>
      <c r="N25">
        <v>2.0712730000000001</v>
      </c>
      <c r="O25">
        <v>2.0916739999999998</v>
      </c>
      <c r="P25">
        <v>2.1124860000000001</v>
      </c>
      <c r="Q25">
        <v>2.1338819999999998</v>
      </c>
      <c r="R25">
        <v>2.1555550000000001</v>
      </c>
      <c r="S25">
        <v>2.1766939999999999</v>
      </c>
      <c r="T25">
        <v>2.1969940000000001</v>
      </c>
      <c r="U25">
        <v>2.2164250000000001</v>
      </c>
      <c r="V25">
        <v>2.235395</v>
      </c>
      <c r="W25">
        <v>2.254184</v>
      </c>
      <c r="X25">
        <v>2.2732839999999999</v>
      </c>
      <c r="Y25">
        <v>2.292926</v>
      </c>
      <c r="Z25">
        <v>2.312732</v>
      </c>
      <c r="AA25">
        <v>2.3325119999999999</v>
      </c>
      <c r="AB25">
        <v>2.3523049999999999</v>
      </c>
      <c r="AC25">
        <v>2.3722300000000001</v>
      </c>
      <c r="AD25">
        <v>2.392614</v>
      </c>
      <c r="AE25">
        <v>2.4137469999999999</v>
      </c>
      <c r="AF25">
        <v>2.4353919999999998</v>
      </c>
      <c r="AG25">
        <v>2.4572859999999999</v>
      </c>
      <c r="AH25">
        <v>2.4793270000000001</v>
      </c>
      <c r="AI25">
        <v>2.5017</v>
      </c>
      <c r="AJ25" s="21">
        <v>8.9999999999999993E-3</v>
      </c>
    </row>
    <row r="26" spans="1:36" x14ac:dyDescent="0.25">
      <c r="A26" t="s">
        <v>335</v>
      </c>
      <c r="B26" t="s">
        <v>816</v>
      </c>
      <c r="C26" t="s">
        <v>817</v>
      </c>
      <c r="D26" t="s">
        <v>363</v>
      </c>
      <c r="F26">
        <v>2.6548919999999998</v>
      </c>
      <c r="G26">
        <v>2.687738</v>
      </c>
      <c r="H26">
        <v>2.7216819999999999</v>
      </c>
      <c r="I26">
        <v>2.75624</v>
      </c>
      <c r="J26">
        <v>2.790997</v>
      </c>
      <c r="K26">
        <v>2.826038</v>
      </c>
      <c r="L26">
        <v>2.8611460000000002</v>
      </c>
      <c r="M26">
        <v>2.8963709999999998</v>
      </c>
      <c r="N26">
        <v>2.9317500000000001</v>
      </c>
      <c r="O26">
        <v>2.9673539999999998</v>
      </c>
      <c r="P26">
        <v>3.0031500000000002</v>
      </c>
      <c r="Q26">
        <v>3.0392960000000002</v>
      </c>
      <c r="R26">
        <v>3.0755219999999999</v>
      </c>
      <c r="S26">
        <v>3.1112869999999999</v>
      </c>
      <c r="T26">
        <v>3.1465510000000001</v>
      </c>
      <c r="U26">
        <v>3.1813470000000001</v>
      </c>
      <c r="V26">
        <v>3.2159779999999998</v>
      </c>
      <c r="W26">
        <v>3.2505410000000001</v>
      </c>
      <c r="X26">
        <v>3.2853509999999999</v>
      </c>
      <c r="Y26">
        <v>3.3204690000000001</v>
      </c>
      <c r="Z26">
        <v>3.3555579999999998</v>
      </c>
      <c r="AA26">
        <v>3.3905780000000001</v>
      </c>
      <c r="AB26">
        <v>3.4256069999999998</v>
      </c>
      <c r="AC26">
        <v>3.4607290000000002</v>
      </c>
      <c r="AD26">
        <v>3.4961709999999999</v>
      </c>
      <c r="AE26">
        <v>3.5320809999999998</v>
      </c>
      <c r="AF26">
        <v>3.5682109999999998</v>
      </c>
      <c r="AG26">
        <v>3.6044299999999998</v>
      </c>
      <c r="AH26">
        <v>3.640733</v>
      </c>
      <c r="AI26">
        <v>3.6772939999999998</v>
      </c>
      <c r="AJ26" s="21">
        <v>1.0999999999999999E-2</v>
      </c>
    </row>
    <row r="27" spans="1:36" x14ac:dyDescent="0.25">
      <c r="A27" t="s">
        <v>338</v>
      </c>
      <c r="B27" t="s">
        <v>818</v>
      </c>
      <c r="C27" t="s">
        <v>819</v>
      </c>
      <c r="D27" t="s">
        <v>363</v>
      </c>
      <c r="F27">
        <v>6.4789320000000004</v>
      </c>
      <c r="G27">
        <v>6.5456750000000001</v>
      </c>
      <c r="H27">
        <v>6.6279089999999998</v>
      </c>
      <c r="I27">
        <v>6.7178610000000001</v>
      </c>
      <c r="J27">
        <v>6.8073220000000001</v>
      </c>
      <c r="K27">
        <v>6.8934860000000002</v>
      </c>
      <c r="L27">
        <v>6.9752640000000001</v>
      </c>
      <c r="M27">
        <v>7.0541609999999997</v>
      </c>
      <c r="N27">
        <v>7.1323309999999998</v>
      </c>
      <c r="O27">
        <v>7.2118279999999997</v>
      </c>
      <c r="P27">
        <v>7.2933070000000004</v>
      </c>
      <c r="Q27">
        <v>7.3769200000000001</v>
      </c>
      <c r="R27">
        <v>7.4609949999999996</v>
      </c>
      <c r="S27">
        <v>7.5416970000000001</v>
      </c>
      <c r="T27">
        <v>7.6176740000000001</v>
      </c>
      <c r="U27">
        <v>7.6903899999999998</v>
      </c>
      <c r="V27">
        <v>7.7621190000000002</v>
      </c>
      <c r="W27">
        <v>7.8350210000000002</v>
      </c>
      <c r="X27">
        <v>7.9105259999999999</v>
      </c>
      <c r="Y27">
        <v>7.9889330000000003</v>
      </c>
      <c r="Z27">
        <v>8.0673220000000008</v>
      </c>
      <c r="AA27">
        <v>8.1446769999999997</v>
      </c>
      <c r="AB27">
        <v>8.2209289999999999</v>
      </c>
      <c r="AC27">
        <v>8.2968299999999999</v>
      </c>
      <c r="AD27">
        <v>8.3740089999999991</v>
      </c>
      <c r="AE27">
        <v>8.4539089999999995</v>
      </c>
      <c r="AF27">
        <v>8.5351769999999991</v>
      </c>
      <c r="AG27">
        <v>8.6163270000000001</v>
      </c>
      <c r="AH27">
        <v>8.6969720000000006</v>
      </c>
      <c r="AI27">
        <v>8.7783999999999995</v>
      </c>
      <c r="AJ27" s="21">
        <v>1.0999999999999999E-2</v>
      </c>
    </row>
    <row r="28" spans="1:36" x14ac:dyDescent="0.25">
      <c r="A28" t="s">
        <v>341</v>
      </c>
      <c r="B28" t="s">
        <v>820</v>
      </c>
      <c r="C28" t="s">
        <v>821</v>
      </c>
      <c r="D28" t="s">
        <v>363</v>
      </c>
      <c r="F28">
        <v>9.6141900000000007</v>
      </c>
      <c r="G28">
        <v>9.6835609999999992</v>
      </c>
      <c r="H28">
        <v>9.7564089999999997</v>
      </c>
      <c r="I28">
        <v>9.8324149999999992</v>
      </c>
      <c r="J28">
        <v>9.9107459999999996</v>
      </c>
      <c r="K28">
        <v>9.9909630000000007</v>
      </c>
      <c r="L28">
        <v>10.071648</v>
      </c>
      <c r="M28">
        <v>10.152044</v>
      </c>
      <c r="N28">
        <v>10.231928999999999</v>
      </c>
      <c r="O28">
        <v>10.311494</v>
      </c>
      <c r="P28">
        <v>10.390948</v>
      </c>
      <c r="Q28">
        <v>10.470254000000001</v>
      </c>
      <c r="R28">
        <v>10.549167000000001</v>
      </c>
      <c r="S28">
        <v>10.626580000000001</v>
      </c>
      <c r="T28">
        <v>10.701587</v>
      </c>
      <c r="U28">
        <v>10.774582000000001</v>
      </c>
      <c r="V28">
        <v>10.846137000000001</v>
      </c>
      <c r="W28">
        <v>10.917183</v>
      </c>
      <c r="X28">
        <v>10.988277999999999</v>
      </c>
      <c r="Y28">
        <v>11.059976000000001</v>
      </c>
      <c r="Z28">
        <v>11.131705999999999</v>
      </c>
      <c r="AA28">
        <v>11.203243000000001</v>
      </c>
      <c r="AB28">
        <v>11.274561</v>
      </c>
      <c r="AC28">
        <v>11.345827</v>
      </c>
      <c r="AD28">
        <v>11.417412000000001</v>
      </c>
      <c r="AE28">
        <v>11.489882</v>
      </c>
      <c r="AF28">
        <v>11.563039</v>
      </c>
      <c r="AG28">
        <v>11.636676</v>
      </c>
      <c r="AH28">
        <v>11.710649999999999</v>
      </c>
      <c r="AI28">
        <v>11.785294</v>
      </c>
      <c r="AJ28" s="21">
        <v>7.0000000000000001E-3</v>
      </c>
    </row>
    <row r="29" spans="1:36" x14ac:dyDescent="0.25">
      <c r="A29" t="s">
        <v>344</v>
      </c>
      <c r="B29" t="s">
        <v>822</v>
      </c>
      <c r="C29" t="s">
        <v>823</v>
      </c>
      <c r="D29" t="s">
        <v>363</v>
      </c>
      <c r="F29">
        <v>9.1169399999999996</v>
      </c>
      <c r="G29">
        <v>9.1974699999999991</v>
      </c>
      <c r="H29">
        <v>9.2817030000000003</v>
      </c>
      <c r="I29">
        <v>9.3690390000000008</v>
      </c>
      <c r="J29">
        <v>9.4586790000000001</v>
      </c>
      <c r="K29">
        <v>9.5500740000000004</v>
      </c>
      <c r="L29">
        <v>9.6417090000000005</v>
      </c>
      <c r="M29">
        <v>9.732882</v>
      </c>
      <c r="N29">
        <v>9.8233449999999998</v>
      </c>
      <c r="O29">
        <v>9.9132960000000008</v>
      </c>
      <c r="P29">
        <v>10.003030000000001</v>
      </c>
      <c r="Q29">
        <v>10.092582999999999</v>
      </c>
      <c r="R29">
        <v>10.181706999999999</v>
      </c>
      <c r="S29">
        <v>10.269247999999999</v>
      </c>
      <c r="T29">
        <v>10.354293999999999</v>
      </c>
      <c r="U29">
        <v>10.437291999999999</v>
      </c>
      <c r="V29">
        <v>10.518744999999999</v>
      </c>
      <c r="W29">
        <v>10.599669</v>
      </c>
      <c r="X29">
        <v>10.680614</v>
      </c>
      <c r="Y29">
        <v>10.762152</v>
      </c>
      <c r="Z29">
        <v>10.843705999999999</v>
      </c>
      <c r="AA29">
        <v>10.925105</v>
      </c>
      <c r="AB29">
        <v>11.006297</v>
      </c>
      <c r="AC29">
        <v>11.087448999999999</v>
      </c>
      <c r="AD29">
        <v>11.168901999999999</v>
      </c>
      <c r="AE29">
        <v>11.251236</v>
      </c>
      <c r="AF29">
        <v>11.334261</v>
      </c>
      <c r="AG29">
        <v>11.417730000000001</v>
      </c>
      <c r="AH29">
        <v>11.501537000000001</v>
      </c>
      <c r="AI29">
        <v>11.586080000000001</v>
      </c>
      <c r="AJ29" s="21">
        <v>8.0000000000000002E-3</v>
      </c>
    </row>
    <row r="30" spans="1:36" x14ac:dyDescent="0.25">
      <c r="A30" t="s">
        <v>347</v>
      </c>
      <c r="B30" t="s">
        <v>824</v>
      </c>
      <c r="C30" t="s">
        <v>825</v>
      </c>
      <c r="D30" t="s">
        <v>363</v>
      </c>
      <c r="F30">
        <v>17.279015999999999</v>
      </c>
      <c r="G30">
        <v>17.406734</v>
      </c>
      <c r="H30">
        <v>17.553003</v>
      </c>
      <c r="I30">
        <v>17.713131000000001</v>
      </c>
      <c r="J30">
        <v>17.880403999999999</v>
      </c>
      <c r="K30">
        <v>18.053183000000001</v>
      </c>
      <c r="L30">
        <v>18.228442999999999</v>
      </c>
      <c r="M30">
        <v>18.405832</v>
      </c>
      <c r="N30">
        <v>18.585864999999998</v>
      </c>
      <c r="O30">
        <v>18.769532999999999</v>
      </c>
      <c r="P30">
        <v>18.956671</v>
      </c>
      <c r="Q30">
        <v>19.148831999999999</v>
      </c>
      <c r="R30">
        <v>19.343367000000001</v>
      </c>
      <c r="S30">
        <v>19.533472</v>
      </c>
      <c r="T30">
        <v>19.716667000000001</v>
      </c>
      <c r="U30">
        <v>19.892569000000002</v>
      </c>
      <c r="V30">
        <v>20.064496999999999</v>
      </c>
      <c r="W30">
        <v>20.234601999999999</v>
      </c>
      <c r="X30">
        <v>20.407049000000001</v>
      </c>
      <c r="Y30">
        <v>20.583752</v>
      </c>
      <c r="Z30">
        <v>20.761547</v>
      </c>
      <c r="AA30">
        <v>20.939025999999998</v>
      </c>
      <c r="AB30">
        <v>21.116596000000001</v>
      </c>
      <c r="AC30">
        <v>21.295273000000002</v>
      </c>
      <c r="AD30">
        <v>21.477846</v>
      </c>
      <c r="AE30">
        <v>21.666798</v>
      </c>
      <c r="AF30">
        <v>21.86009</v>
      </c>
      <c r="AG30">
        <v>22.055713999999998</v>
      </c>
      <c r="AH30">
        <v>22.252918000000001</v>
      </c>
      <c r="AI30">
        <v>22.453323000000001</v>
      </c>
      <c r="AJ30" s="21">
        <v>8.9999999999999993E-3</v>
      </c>
    </row>
    <row r="31" spans="1:36" x14ac:dyDescent="0.25">
      <c r="A31" t="s">
        <v>350</v>
      </c>
      <c r="B31" t="s">
        <v>826</v>
      </c>
      <c r="C31" t="s">
        <v>827</v>
      </c>
      <c r="D31" t="s">
        <v>363</v>
      </c>
      <c r="F31">
        <v>14.627495</v>
      </c>
      <c r="G31">
        <v>14.815688</v>
      </c>
      <c r="H31">
        <v>15.011467</v>
      </c>
      <c r="I31">
        <v>15.213421</v>
      </c>
      <c r="J31">
        <v>15.418049999999999</v>
      </c>
      <c r="K31">
        <v>15.622719999999999</v>
      </c>
      <c r="L31">
        <v>15.825668</v>
      </c>
      <c r="M31">
        <v>16.026285000000001</v>
      </c>
      <c r="N31">
        <v>16.225308999999999</v>
      </c>
      <c r="O31">
        <v>16.423822000000001</v>
      </c>
      <c r="P31">
        <v>16.622519</v>
      </c>
      <c r="Q31">
        <v>16.821746999999998</v>
      </c>
      <c r="R31">
        <v>17.021004000000001</v>
      </c>
      <c r="S31">
        <v>17.218800999999999</v>
      </c>
      <c r="T31">
        <v>17.414328000000001</v>
      </c>
      <c r="U31">
        <v>17.608029999999999</v>
      </c>
      <c r="V31">
        <v>17.800675999999999</v>
      </c>
      <c r="W31">
        <v>17.993551</v>
      </c>
      <c r="X31">
        <v>18.187830000000002</v>
      </c>
      <c r="Y31">
        <v>18.383617000000001</v>
      </c>
      <c r="Z31">
        <v>18.579730999999999</v>
      </c>
      <c r="AA31">
        <v>18.775449999999999</v>
      </c>
      <c r="AB31">
        <v>18.970776000000001</v>
      </c>
      <c r="AC31">
        <v>19.166222000000001</v>
      </c>
      <c r="AD31">
        <v>19.362304999999999</v>
      </c>
      <c r="AE31">
        <v>19.559538</v>
      </c>
      <c r="AF31">
        <v>19.757211999999999</v>
      </c>
      <c r="AG31">
        <v>19.954568999999999</v>
      </c>
      <c r="AH31">
        <v>20.151585000000001</v>
      </c>
      <c r="AI31">
        <v>20.349262</v>
      </c>
      <c r="AJ31" s="21">
        <v>1.0999999999999999E-2</v>
      </c>
    </row>
    <row r="32" spans="1:36" x14ac:dyDescent="0.25">
      <c r="A32" t="s">
        <v>353</v>
      </c>
      <c r="B32" t="s">
        <v>828</v>
      </c>
      <c r="C32" t="s">
        <v>829</v>
      </c>
      <c r="D32" t="s">
        <v>363</v>
      </c>
      <c r="F32">
        <v>7.418539</v>
      </c>
      <c r="G32">
        <v>7.530875</v>
      </c>
      <c r="H32">
        <v>7.629086</v>
      </c>
      <c r="I32">
        <v>7.7271140000000003</v>
      </c>
      <c r="J32">
        <v>7.81663</v>
      </c>
      <c r="K32">
        <v>7.9080199999999996</v>
      </c>
      <c r="L32">
        <v>8.0066959999999998</v>
      </c>
      <c r="M32">
        <v>8.108784</v>
      </c>
      <c r="N32">
        <v>8.2095219999999998</v>
      </c>
      <c r="O32">
        <v>8.3085240000000002</v>
      </c>
      <c r="P32">
        <v>8.4067670000000003</v>
      </c>
      <c r="Q32">
        <v>8.5030160000000006</v>
      </c>
      <c r="R32">
        <v>8.5988369999999996</v>
      </c>
      <c r="S32">
        <v>8.6937160000000002</v>
      </c>
      <c r="T32">
        <v>8.7859809999999996</v>
      </c>
      <c r="U32">
        <v>8.8785080000000001</v>
      </c>
      <c r="V32">
        <v>8.968102</v>
      </c>
      <c r="W32">
        <v>9.0578800000000008</v>
      </c>
      <c r="X32">
        <v>9.1483629999999998</v>
      </c>
      <c r="Y32">
        <v>9.2378750000000007</v>
      </c>
      <c r="Z32">
        <v>9.3236430000000006</v>
      </c>
      <c r="AA32">
        <v>9.4098620000000004</v>
      </c>
      <c r="AB32">
        <v>9.4961470000000006</v>
      </c>
      <c r="AC32">
        <v>9.5813330000000008</v>
      </c>
      <c r="AD32">
        <v>9.6661590000000004</v>
      </c>
      <c r="AE32">
        <v>9.7512760000000007</v>
      </c>
      <c r="AF32">
        <v>9.8365109999999998</v>
      </c>
      <c r="AG32">
        <v>9.9210239999999992</v>
      </c>
      <c r="AH32">
        <v>10.006176999999999</v>
      </c>
      <c r="AI32">
        <v>10.094049</v>
      </c>
      <c r="AJ32" s="21">
        <v>1.0999999999999999E-2</v>
      </c>
    </row>
    <row r="33" spans="1:36" x14ac:dyDescent="0.25">
      <c r="A33" t="s">
        <v>203</v>
      </c>
      <c r="B33" t="s">
        <v>830</v>
      </c>
      <c r="C33" t="s">
        <v>831</v>
      </c>
      <c r="D33" t="s">
        <v>363</v>
      </c>
      <c r="F33">
        <v>94.411972000000006</v>
      </c>
      <c r="G33">
        <v>95.321906999999996</v>
      </c>
      <c r="H33">
        <v>96.271179000000004</v>
      </c>
      <c r="I33">
        <v>97.257523000000006</v>
      </c>
      <c r="J33">
        <v>98.248833000000005</v>
      </c>
      <c r="K33">
        <v>99.249329000000003</v>
      </c>
      <c r="L33">
        <v>100.255432</v>
      </c>
      <c r="M33">
        <v>101.26159699999999</v>
      </c>
      <c r="N33">
        <v>102.264664</v>
      </c>
      <c r="O33">
        <v>103.26898199999999</v>
      </c>
      <c r="P33">
        <v>104.27778600000001</v>
      </c>
      <c r="Q33">
        <v>105.29231299999999</v>
      </c>
      <c r="R33">
        <v>106.30798299999999</v>
      </c>
      <c r="S33">
        <v>107.306099</v>
      </c>
      <c r="T33">
        <v>108.27629899999999</v>
      </c>
      <c r="U33">
        <v>109.225281</v>
      </c>
      <c r="V33">
        <v>110.158379</v>
      </c>
      <c r="W33">
        <v>111.088409</v>
      </c>
      <c r="X33">
        <v>112.02520800000001</v>
      </c>
      <c r="Y33">
        <v>112.971581</v>
      </c>
      <c r="Z33">
        <v>113.913315</v>
      </c>
      <c r="AA33">
        <v>114.851822</v>
      </c>
      <c r="AB33">
        <v>115.787361</v>
      </c>
      <c r="AC33">
        <v>116.721756</v>
      </c>
      <c r="AD33">
        <v>117.66297900000001</v>
      </c>
      <c r="AE33">
        <v>118.61908699999999</v>
      </c>
      <c r="AF33">
        <v>119.584435</v>
      </c>
      <c r="AG33">
        <v>120.552612</v>
      </c>
      <c r="AH33">
        <v>121.52383399999999</v>
      </c>
      <c r="AI33">
        <v>122.50681299999999</v>
      </c>
      <c r="AJ33" s="21">
        <v>8.9999999999999993E-3</v>
      </c>
    </row>
    <row r="34" spans="1:36" x14ac:dyDescent="0.25">
      <c r="A34" t="s">
        <v>3</v>
      </c>
      <c r="C34" t="s">
        <v>574</v>
      </c>
    </row>
    <row r="35" spans="1:36" x14ac:dyDescent="0.25">
      <c r="A35" t="s">
        <v>279</v>
      </c>
      <c r="C35" t="s">
        <v>575</v>
      </c>
    </row>
    <row r="36" spans="1:36" x14ac:dyDescent="0.25">
      <c r="A36" t="s">
        <v>149</v>
      </c>
      <c r="B36" t="s">
        <v>832</v>
      </c>
      <c r="C36" t="s">
        <v>833</v>
      </c>
      <c r="D36" t="s">
        <v>390</v>
      </c>
      <c r="F36">
        <v>1.624452</v>
      </c>
      <c r="G36">
        <v>1.6289</v>
      </c>
      <c r="H36">
        <v>1.6243080000000001</v>
      </c>
      <c r="I36">
        <v>1.619942</v>
      </c>
      <c r="J36">
        <v>1.615912</v>
      </c>
      <c r="K36">
        <v>1.612349</v>
      </c>
      <c r="L36">
        <v>1.6092789999999999</v>
      </c>
      <c r="M36">
        <v>1.607278</v>
      </c>
      <c r="N36">
        <v>1.606965</v>
      </c>
      <c r="O36">
        <v>1.6073090000000001</v>
      </c>
      <c r="P36">
        <v>1.607909</v>
      </c>
      <c r="Q36">
        <v>1.609097</v>
      </c>
      <c r="R36">
        <v>1.6105240000000001</v>
      </c>
      <c r="S36">
        <v>1.612115</v>
      </c>
      <c r="T36">
        <v>1.613734</v>
      </c>
      <c r="U36">
        <v>1.6161000000000001</v>
      </c>
      <c r="V36">
        <v>1.6194</v>
      </c>
      <c r="W36">
        <v>1.623591</v>
      </c>
      <c r="X36">
        <v>1.627675</v>
      </c>
      <c r="Y36">
        <v>1.632703</v>
      </c>
      <c r="Z36">
        <v>1.6377170000000001</v>
      </c>
      <c r="AA36">
        <v>1.643159</v>
      </c>
      <c r="AB36">
        <v>1.6488879999999999</v>
      </c>
      <c r="AC36">
        <v>1.6546799999999999</v>
      </c>
      <c r="AD36">
        <v>1.6605909999999999</v>
      </c>
      <c r="AE36">
        <v>1.6664289999999999</v>
      </c>
      <c r="AF36">
        <v>1.6724250000000001</v>
      </c>
      <c r="AG36">
        <v>1.678542</v>
      </c>
      <c r="AH36">
        <v>1.685184</v>
      </c>
      <c r="AI36">
        <v>1.6920280000000001</v>
      </c>
      <c r="AJ36" s="21">
        <v>1E-3</v>
      </c>
    </row>
    <row r="37" spans="1:36" x14ac:dyDescent="0.25">
      <c r="A37" t="s">
        <v>217</v>
      </c>
      <c r="B37" t="s">
        <v>834</v>
      </c>
      <c r="C37" t="s">
        <v>835</v>
      </c>
      <c r="D37" t="s">
        <v>390</v>
      </c>
      <c r="F37">
        <v>0.78899900000000001</v>
      </c>
      <c r="G37">
        <v>0.78976199999999996</v>
      </c>
      <c r="H37">
        <v>0.79063000000000005</v>
      </c>
      <c r="I37">
        <v>0.79136899999999999</v>
      </c>
      <c r="J37">
        <v>0.79203299999999999</v>
      </c>
      <c r="K37">
        <v>0.79260699999999995</v>
      </c>
      <c r="L37">
        <v>0.79314799999999996</v>
      </c>
      <c r="M37">
        <v>0.79366700000000001</v>
      </c>
      <c r="N37">
        <v>0.794157</v>
      </c>
      <c r="O37">
        <v>0.79464400000000002</v>
      </c>
      <c r="P37">
        <v>0.79510800000000004</v>
      </c>
      <c r="Q37">
        <v>0.79554800000000003</v>
      </c>
      <c r="R37">
        <v>0.79599500000000001</v>
      </c>
      <c r="S37">
        <v>0.79638399999999998</v>
      </c>
      <c r="T37">
        <v>0.79671199999999998</v>
      </c>
      <c r="U37">
        <v>0.79701999999999995</v>
      </c>
      <c r="V37">
        <v>0.79731300000000005</v>
      </c>
      <c r="W37">
        <v>0.79758399999999996</v>
      </c>
      <c r="X37">
        <v>0.79783199999999999</v>
      </c>
      <c r="Y37">
        <v>0.79806500000000002</v>
      </c>
      <c r="Z37">
        <v>0.79828600000000005</v>
      </c>
      <c r="AA37">
        <v>0.79849899999999996</v>
      </c>
      <c r="AB37">
        <v>0.79868300000000003</v>
      </c>
      <c r="AC37">
        <v>0.79885399999999995</v>
      </c>
      <c r="AD37">
        <v>0.79899500000000001</v>
      </c>
      <c r="AE37">
        <v>0.799099</v>
      </c>
      <c r="AF37">
        <v>0.79919899999999999</v>
      </c>
      <c r="AG37">
        <v>0.79928100000000002</v>
      </c>
      <c r="AH37">
        <v>0.79935400000000001</v>
      </c>
      <c r="AI37">
        <v>0.79942000000000002</v>
      </c>
      <c r="AJ37" s="21">
        <v>0</v>
      </c>
    </row>
    <row r="38" spans="1:36" x14ac:dyDescent="0.25">
      <c r="A38" t="s">
        <v>194</v>
      </c>
      <c r="B38" t="s">
        <v>836</v>
      </c>
      <c r="C38" t="s">
        <v>837</v>
      </c>
      <c r="D38" t="s">
        <v>390</v>
      </c>
      <c r="F38">
        <v>0.81008000000000002</v>
      </c>
      <c r="G38">
        <v>0.81074199999999996</v>
      </c>
      <c r="H38">
        <v>0.81137000000000004</v>
      </c>
      <c r="I38">
        <v>0.81196800000000002</v>
      </c>
      <c r="J38">
        <v>0.81253200000000003</v>
      </c>
      <c r="K38">
        <v>0.81306699999999998</v>
      </c>
      <c r="L38">
        <v>0.81357699999999999</v>
      </c>
      <c r="M38">
        <v>0.81406100000000003</v>
      </c>
      <c r="N38">
        <v>0.81451600000000002</v>
      </c>
      <c r="O38">
        <v>0.81503499999999995</v>
      </c>
      <c r="P38">
        <v>0.81552899999999995</v>
      </c>
      <c r="Q38">
        <v>0.81599600000000005</v>
      </c>
      <c r="R38">
        <v>0.81642999999999999</v>
      </c>
      <c r="S38">
        <v>0.81684299999999999</v>
      </c>
      <c r="T38">
        <v>0.81723400000000002</v>
      </c>
      <c r="U38">
        <v>0.81760699999999997</v>
      </c>
      <c r="V38">
        <v>0.81796000000000002</v>
      </c>
      <c r="W38">
        <v>0.81829399999999997</v>
      </c>
      <c r="X38">
        <v>0.81861200000000001</v>
      </c>
      <c r="Y38">
        <v>0.819164</v>
      </c>
      <c r="Z38">
        <v>0.81968799999999997</v>
      </c>
      <c r="AA38">
        <v>0.820183</v>
      </c>
      <c r="AB38">
        <v>0.82065200000000005</v>
      </c>
      <c r="AC38">
        <v>0.82109600000000005</v>
      </c>
      <c r="AD38">
        <v>0.82151600000000002</v>
      </c>
      <c r="AE38">
        <v>0.82191499999999995</v>
      </c>
      <c r="AF38">
        <v>0.82229099999999999</v>
      </c>
      <c r="AG38">
        <v>0.82264499999999996</v>
      </c>
      <c r="AH38">
        <v>0.82297900000000002</v>
      </c>
      <c r="AI38">
        <v>0.82329300000000005</v>
      </c>
      <c r="AJ38" s="21">
        <v>1E-3</v>
      </c>
    </row>
    <row r="39" spans="1:36" x14ac:dyDescent="0.25">
      <c r="A39" t="s">
        <v>252</v>
      </c>
      <c r="C39" t="s">
        <v>576</v>
      </c>
    </row>
    <row r="40" spans="1:36" x14ac:dyDescent="0.25">
      <c r="A40" t="s">
        <v>149</v>
      </c>
      <c r="B40" t="s">
        <v>838</v>
      </c>
      <c r="C40" t="s">
        <v>839</v>
      </c>
      <c r="D40" t="s">
        <v>390</v>
      </c>
      <c r="F40">
        <v>3.5986259999999999</v>
      </c>
      <c r="G40">
        <v>3.634865</v>
      </c>
      <c r="H40">
        <v>3.671996</v>
      </c>
      <c r="I40">
        <v>3.7087829999999999</v>
      </c>
      <c r="J40">
        <v>3.7433879999999999</v>
      </c>
      <c r="K40">
        <v>3.7763040000000001</v>
      </c>
      <c r="L40">
        <v>3.807855</v>
      </c>
      <c r="M40">
        <v>3.8381690000000002</v>
      </c>
      <c r="N40">
        <v>3.867245</v>
      </c>
      <c r="O40">
        <v>3.8971719999999999</v>
      </c>
      <c r="P40">
        <v>3.925878</v>
      </c>
      <c r="Q40">
        <v>3.9533719999999999</v>
      </c>
      <c r="R40">
        <v>3.9797989999999999</v>
      </c>
      <c r="S40">
        <v>4.0048269999999997</v>
      </c>
      <c r="T40">
        <v>4.0283179999999996</v>
      </c>
      <c r="U40">
        <v>4.0504699999999998</v>
      </c>
      <c r="V40">
        <v>4.0715389999999996</v>
      </c>
      <c r="W40">
        <v>4.0910989999999998</v>
      </c>
      <c r="X40">
        <v>4.1098790000000003</v>
      </c>
      <c r="Y40">
        <v>4.1319650000000001</v>
      </c>
      <c r="Z40">
        <v>4.1527599999999998</v>
      </c>
      <c r="AA40">
        <v>4.1725399999999997</v>
      </c>
      <c r="AB40">
        <v>4.191217</v>
      </c>
      <c r="AC40">
        <v>4.2084820000000001</v>
      </c>
      <c r="AD40">
        <v>4.2252320000000001</v>
      </c>
      <c r="AE40">
        <v>4.2407279999999998</v>
      </c>
      <c r="AF40">
        <v>4.255757</v>
      </c>
      <c r="AG40">
        <v>4.269666</v>
      </c>
      <c r="AH40">
        <v>4.282813</v>
      </c>
      <c r="AI40">
        <v>4.2954350000000003</v>
      </c>
      <c r="AJ40" s="21">
        <v>6.0000000000000001E-3</v>
      </c>
    </row>
    <row r="41" spans="1:36" x14ac:dyDescent="0.25">
      <c r="A41" t="s">
        <v>217</v>
      </c>
      <c r="B41" t="s">
        <v>840</v>
      </c>
      <c r="C41" t="s">
        <v>841</v>
      </c>
      <c r="D41" t="s">
        <v>390</v>
      </c>
      <c r="F41">
        <v>0.785995</v>
      </c>
      <c r="G41">
        <v>0.801346</v>
      </c>
      <c r="H41">
        <v>0.79533399999999999</v>
      </c>
      <c r="I41">
        <v>0.80505099999999996</v>
      </c>
      <c r="J41">
        <v>0.81455699999999998</v>
      </c>
      <c r="K41">
        <v>0.82391499999999995</v>
      </c>
      <c r="L41">
        <v>0.83316699999999999</v>
      </c>
      <c r="M41">
        <v>0.84232399999999996</v>
      </c>
      <c r="N41">
        <v>0.85134900000000002</v>
      </c>
      <c r="O41">
        <v>0.86024299999999998</v>
      </c>
      <c r="P41">
        <v>0.86896700000000004</v>
      </c>
      <c r="Q41">
        <v>0.87772399999999995</v>
      </c>
      <c r="R41">
        <v>0.88625799999999999</v>
      </c>
      <c r="S41">
        <v>0.89472600000000002</v>
      </c>
      <c r="T41">
        <v>0.90305800000000003</v>
      </c>
      <c r="U41">
        <v>0.91127000000000002</v>
      </c>
      <c r="V41">
        <v>0.91935800000000001</v>
      </c>
      <c r="W41">
        <v>0.92740699999999998</v>
      </c>
      <c r="X41">
        <v>0.93535500000000005</v>
      </c>
      <c r="Y41">
        <v>0.94332700000000003</v>
      </c>
      <c r="Z41">
        <v>0.95111199999999996</v>
      </c>
      <c r="AA41">
        <v>0.95888099999999998</v>
      </c>
      <c r="AB41">
        <v>0.96660999999999997</v>
      </c>
      <c r="AC41">
        <v>0.97426599999999997</v>
      </c>
      <c r="AD41">
        <v>0.98179400000000006</v>
      </c>
      <c r="AE41">
        <v>0.98934299999999997</v>
      </c>
      <c r="AF41">
        <v>0.99684099999999998</v>
      </c>
      <c r="AG41">
        <v>1.0042869999999999</v>
      </c>
      <c r="AH41">
        <v>1.011738</v>
      </c>
      <c r="AI41">
        <v>1.0191969999999999</v>
      </c>
      <c r="AJ41" s="21">
        <v>8.9999999999999993E-3</v>
      </c>
    </row>
    <row r="42" spans="1:36" x14ac:dyDescent="0.25">
      <c r="A42" t="s">
        <v>400</v>
      </c>
      <c r="C42" t="s">
        <v>577</v>
      </c>
    </row>
    <row r="43" spans="1:36" x14ac:dyDescent="0.25">
      <c r="A43" t="s">
        <v>149</v>
      </c>
      <c r="B43" t="s">
        <v>842</v>
      </c>
      <c r="C43" t="s">
        <v>843</v>
      </c>
      <c r="D43" t="s">
        <v>390</v>
      </c>
      <c r="F43">
        <v>1.142989</v>
      </c>
      <c r="G43">
        <v>1.1583330000000001</v>
      </c>
      <c r="H43">
        <v>1.1723840000000001</v>
      </c>
      <c r="I43">
        <v>1.185424</v>
      </c>
      <c r="J43">
        <v>1.197778</v>
      </c>
      <c r="K43">
        <v>1.2065619999999999</v>
      </c>
      <c r="L43">
        <v>1.2152210000000001</v>
      </c>
      <c r="M43">
        <v>1.2236959999999999</v>
      </c>
      <c r="N43">
        <v>1.231989</v>
      </c>
      <c r="O43">
        <v>1.240162</v>
      </c>
      <c r="P43">
        <v>1.2481880000000001</v>
      </c>
      <c r="Q43">
        <v>1.2562139999999999</v>
      </c>
      <c r="R43">
        <v>1.2640769999999999</v>
      </c>
      <c r="S43">
        <v>1.271881</v>
      </c>
      <c r="T43">
        <v>1.2795030000000001</v>
      </c>
      <c r="U43">
        <v>1.2868299999999999</v>
      </c>
      <c r="V43">
        <v>1.2940739999999999</v>
      </c>
      <c r="W43">
        <v>1.301183</v>
      </c>
      <c r="X43">
        <v>1.308074</v>
      </c>
      <c r="Y43">
        <v>1.3148299999999999</v>
      </c>
      <c r="Z43">
        <v>1.321442</v>
      </c>
      <c r="AA43">
        <v>1.3279540000000001</v>
      </c>
      <c r="AB43">
        <v>1.3344640000000001</v>
      </c>
      <c r="AC43">
        <v>1.340578</v>
      </c>
      <c r="AD43">
        <v>1.3467229999999999</v>
      </c>
      <c r="AE43">
        <v>1.3527560000000001</v>
      </c>
      <c r="AF43">
        <v>1.3586510000000001</v>
      </c>
      <c r="AG43">
        <v>1.364247</v>
      </c>
      <c r="AH43">
        <v>1.3697189999999999</v>
      </c>
      <c r="AI43">
        <v>1.3750420000000001</v>
      </c>
      <c r="AJ43" s="21">
        <v>6.0000000000000001E-3</v>
      </c>
    </row>
    <row r="44" spans="1:36" x14ac:dyDescent="0.25">
      <c r="A44" t="s">
        <v>217</v>
      </c>
      <c r="B44" t="s">
        <v>844</v>
      </c>
      <c r="C44" t="s">
        <v>845</v>
      </c>
      <c r="D44" t="s">
        <v>390</v>
      </c>
      <c r="F44">
        <v>0.889428</v>
      </c>
      <c r="G44">
        <v>0.89503900000000003</v>
      </c>
      <c r="H44">
        <v>0.89990300000000001</v>
      </c>
      <c r="I44">
        <v>0.90429499999999996</v>
      </c>
      <c r="J44">
        <v>0.90826899999999999</v>
      </c>
      <c r="K44">
        <v>0.91186100000000003</v>
      </c>
      <c r="L44">
        <v>0.91510400000000003</v>
      </c>
      <c r="M44">
        <v>0.91802799999999996</v>
      </c>
      <c r="N44">
        <v>0.92066599999999998</v>
      </c>
      <c r="O44">
        <v>0.92304600000000003</v>
      </c>
      <c r="P44">
        <v>0.92519099999999999</v>
      </c>
      <c r="Q44">
        <v>0.92740800000000001</v>
      </c>
      <c r="R44">
        <v>0.92940400000000001</v>
      </c>
      <c r="S44">
        <v>0.93119799999999997</v>
      </c>
      <c r="T44">
        <v>0.932809</v>
      </c>
      <c r="U44">
        <v>0.93425499999999995</v>
      </c>
      <c r="V44">
        <v>0.935558</v>
      </c>
      <c r="W44">
        <v>0.93672800000000001</v>
      </c>
      <c r="X44">
        <v>0.93778700000000004</v>
      </c>
      <c r="Y44">
        <v>0.93873899999999999</v>
      </c>
      <c r="Z44">
        <v>0.93959300000000001</v>
      </c>
      <c r="AA44">
        <v>0.94036200000000003</v>
      </c>
      <c r="AB44">
        <v>0.94105099999999997</v>
      </c>
      <c r="AC44">
        <v>0.94167000000000001</v>
      </c>
      <c r="AD44">
        <v>0.94222399999999995</v>
      </c>
      <c r="AE44">
        <v>0.94272</v>
      </c>
      <c r="AF44">
        <v>0.94316599999999995</v>
      </c>
      <c r="AG44">
        <v>0.94356399999999996</v>
      </c>
      <c r="AH44">
        <v>0.94392100000000001</v>
      </c>
      <c r="AI44">
        <v>0.94423900000000005</v>
      </c>
      <c r="AJ44" s="21">
        <v>2E-3</v>
      </c>
    </row>
    <row r="45" spans="1:36" x14ac:dyDescent="0.25">
      <c r="A45" t="s">
        <v>194</v>
      </c>
      <c r="B45" t="s">
        <v>846</v>
      </c>
      <c r="C45" t="s">
        <v>847</v>
      </c>
      <c r="D45" t="s">
        <v>390</v>
      </c>
      <c r="F45">
        <v>0.80664899999999995</v>
      </c>
      <c r="G45">
        <v>0.80776300000000001</v>
      </c>
      <c r="H45">
        <v>0.80881599999999998</v>
      </c>
      <c r="I45">
        <v>0.80979500000000004</v>
      </c>
      <c r="J45">
        <v>0.81069000000000002</v>
      </c>
      <c r="K45">
        <v>0.81150100000000003</v>
      </c>
      <c r="L45">
        <v>0.81223800000000002</v>
      </c>
      <c r="M45">
        <v>0.81290600000000002</v>
      </c>
      <c r="N45">
        <v>0.81351499999999999</v>
      </c>
      <c r="O45">
        <v>0.81407399999999996</v>
      </c>
      <c r="P45">
        <v>0.81458299999999995</v>
      </c>
      <c r="Q45">
        <v>0.81505099999999997</v>
      </c>
      <c r="R45">
        <v>0.81547899999999995</v>
      </c>
      <c r="S45">
        <v>0.81586800000000004</v>
      </c>
      <c r="T45">
        <v>0.81622099999999997</v>
      </c>
      <c r="U45">
        <v>0.81654300000000002</v>
      </c>
      <c r="V45">
        <v>0.81683600000000001</v>
      </c>
      <c r="W45">
        <v>0.81710400000000005</v>
      </c>
      <c r="X45">
        <v>0.81735100000000005</v>
      </c>
      <c r="Y45">
        <v>0.81757800000000003</v>
      </c>
      <c r="Z45">
        <v>0.81778600000000001</v>
      </c>
      <c r="AA45">
        <v>0.81797500000000001</v>
      </c>
      <c r="AB45">
        <v>0.81814799999999999</v>
      </c>
      <c r="AC45">
        <v>0.81830599999999998</v>
      </c>
      <c r="AD45">
        <v>0.81845100000000004</v>
      </c>
      <c r="AE45">
        <v>0.81858299999999995</v>
      </c>
      <c r="AF45">
        <v>0.81870500000000002</v>
      </c>
      <c r="AG45">
        <v>0.81881599999999999</v>
      </c>
      <c r="AH45">
        <v>0.81891700000000001</v>
      </c>
      <c r="AI45">
        <v>0.81901000000000002</v>
      </c>
      <c r="AJ45" s="21">
        <v>1E-3</v>
      </c>
    </row>
    <row r="46" spans="1:36" x14ac:dyDescent="0.25">
      <c r="A46" t="s">
        <v>408</v>
      </c>
      <c r="C46" t="s">
        <v>578</v>
      </c>
    </row>
    <row r="47" spans="1:36" x14ac:dyDescent="0.25">
      <c r="A47" t="s">
        <v>149</v>
      </c>
      <c r="B47" t="s">
        <v>848</v>
      </c>
      <c r="C47" t="s">
        <v>849</v>
      </c>
      <c r="D47" t="s">
        <v>412</v>
      </c>
      <c r="F47">
        <v>0.56340800000000002</v>
      </c>
      <c r="G47">
        <v>0.57278200000000001</v>
      </c>
      <c r="H47">
        <v>0.58171899999999999</v>
      </c>
      <c r="I47">
        <v>0.58986700000000003</v>
      </c>
      <c r="J47">
        <v>0.59807200000000005</v>
      </c>
      <c r="K47">
        <v>0.61890199999999995</v>
      </c>
      <c r="L47">
        <v>0.63966000000000001</v>
      </c>
      <c r="M47">
        <v>0.66040900000000002</v>
      </c>
      <c r="N47">
        <v>0.68085099999999998</v>
      </c>
      <c r="O47">
        <v>0.70221500000000003</v>
      </c>
      <c r="P47">
        <v>0.72338000000000002</v>
      </c>
      <c r="Q47">
        <v>0.74431499999999995</v>
      </c>
      <c r="R47">
        <v>0.76495999999999997</v>
      </c>
      <c r="S47">
        <v>0.78522199999999998</v>
      </c>
      <c r="T47">
        <v>0.80503000000000002</v>
      </c>
      <c r="U47">
        <v>0.82437800000000006</v>
      </c>
      <c r="V47">
        <v>0.84326599999999996</v>
      </c>
      <c r="W47">
        <v>0.861564</v>
      </c>
      <c r="X47">
        <v>0.87940799999999997</v>
      </c>
      <c r="Y47">
        <v>0.89986699999999997</v>
      </c>
      <c r="Z47">
        <v>0.91986900000000005</v>
      </c>
      <c r="AA47">
        <v>0.93937599999999999</v>
      </c>
      <c r="AB47">
        <v>0.958368</v>
      </c>
      <c r="AC47">
        <v>0.97684099999999996</v>
      </c>
      <c r="AD47">
        <v>0.99479399999999996</v>
      </c>
      <c r="AE47">
        <v>1.012238</v>
      </c>
      <c r="AF47">
        <v>1.029147</v>
      </c>
      <c r="AG47">
        <v>1.045498</v>
      </c>
      <c r="AH47">
        <v>1.061283</v>
      </c>
      <c r="AI47">
        <v>1.0765150000000001</v>
      </c>
      <c r="AJ47" s="21">
        <v>2.3E-2</v>
      </c>
    </row>
    <row r="48" spans="1:36" x14ac:dyDescent="0.25">
      <c r="A48" t="s">
        <v>413</v>
      </c>
      <c r="C48" t="s">
        <v>579</v>
      </c>
    </row>
    <row r="49" spans="1:36" x14ac:dyDescent="0.25">
      <c r="A49" t="s">
        <v>149</v>
      </c>
      <c r="B49" t="s">
        <v>850</v>
      </c>
      <c r="C49" t="s">
        <v>851</v>
      </c>
      <c r="D49" t="s">
        <v>390</v>
      </c>
      <c r="F49">
        <v>0.69291700000000001</v>
      </c>
      <c r="G49">
        <v>0.69356300000000004</v>
      </c>
      <c r="H49">
        <v>0.69415499999999997</v>
      </c>
      <c r="I49">
        <v>0.69469599999999998</v>
      </c>
      <c r="J49">
        <v>0.69518800000000003</v>
      </c>
      <c r="K49">
        <v>0.695635</v>
      </c>
      <c r="L49">
        <v>0.69603999999999999</v>
      </c>
      <c r="M49">
        <v>0.69640800000000003</v>
      </c>
      <c r="N49">
        <v>0.69674199999999997</v>
      </c>
      <c r="O49">
        <v>0.69704500000000003</v>
      </c>
      <c r="P49">
        <v>0.69732000000000005</v>
      </c>
      <c r="Q49">
        <v>0.69757000000000002</v>
      </c>
      <c r="R49">
        <v>0.69779599999999997</v>
      </c>
      <c r="S49">
        <v>0.69800099999999998</v>
      </c>
      <c r="T49">
        <v>0.69818599999999997</v>
      </c>
      <c r="U49">
        <v>0.69835400000000003</v>
      </c>
      <c r="V49">
        <v>0.69850599999999996</v>
      </c>
      <c r="W49">
        <v>0.69864300000000001</v>
      </c>
      <c r="X49">
        <v>0.69876799999999994</v>
      </c>
      <c r="Y49">
        <v>0.698882</v>
      </c>
      <c r="Z49">
        <v>0.69898499999999997</v>
      </c>
      <c r="AA49">
        <v>0.69907900000000001</v>
      </c>
      <c r="AB49">
        <v>0.69916400000000001</v>
      </c>
      <c r="AC49">
        <v>0.699241</v>
      </c>
      <c r="AD49">
        <v>0.69931100000000002</v>
      </c>
      <c r="AE49">
        <v>0.69937499999999997</v>
      </c>
      <c r="AF49">
        <v>0.69943299999999997</v>
      </c>
      <c r="AG49">
        <v>0.69948500000000002</v>
      </c>
      <c r="AH49">
        <v>0.69953200000000004</v>
      </c>
      <c r="AI49">
        <v>0.69957599999999998</v>
      </c>
      <c r="AJ49" s="21">
        <v>0</v>
      </c>
    </row>
    <row r="50" spans="1:36" x14ac:dyDescent="0.25">
      <c r="A50" t="s">
        <v>217</v>
      </c>
      <c r="B50" t="s">
        <v>852</v>
      </c>
      <c r="C50" t="s">
        <v>853</v>
      </c>
      <c r="D50" t="s">
        <v>390</v>
      </c>
      <c r="F50">
        <v>0.31666699999999998</v>
      </c>
      <c r="G50">
        <v>0.31666699999999998</v>
      </c>
      <c r="H50">
        <v>0.31666699999999998</v>
      </c>
      <c r="I50">
        <v>0.31666699999999998</v>
      </c>
      <c r="J50">
        <v>0.31666699999999998</v>
      </c>
      <c r="K50">
        <v>0.31666699999999998</v>
      </c>
      <c r="L50">
        <v>0.31666699999999998</v>
      </c>
      <c r="M50">
        <v>0.31666699999999998</v>
      </c>
      <c r="N50">
        <v>0.31666699999999998</v>
      </c>
      <c r="O50">
        <v>0.31666699999999998</v>
      </c>
      <c r="P50">
        <v>0.31666699999999998</v>
      </c>
      <c r="Q50">
        <v>0.31666699999999998</v>
      </c>
      <c r="R50">
        <v>0.31666699999999998</v>
      </c>
      <c r="S50">
        <v>0.31666699999999998</v>
      </c>
      <c r="T50">
        <v>0.31666699999999998</v>
      </c>
      <c r="U50">
        <v>0.31666699999999998</v>
      </c>
      <c r="V50">
        <v>0.31666699999999998</v>
      </c>
      <c r="W50">
        <v>0.31666699999999998</v>
      </c>
      <c r="X50">
        <v>0.31666699999999998</v>
      </c>
      <c r="Y50">
        <v>0.31666699999999998</v>
      </c>
      <c r="Z50">
        <v>0.31666699999999998</v>
      </c>
      <c r="AA50">
        <v>0.31666699999999998</v>
      </c>
      <c r="AB50">
        <v>0.31666699999999998</v>
      </c>
      <c r="AC50">
        <v>0.31666699999999998</v>
      </c>
      <c r="AD50">
        <v>0.31666699999999998</v>
      </c>
      <c r="AE50">
        <v>0.31666699999999998</v>
      </c>
      <c r="AF50">
        <v>0.31666699999999998</v>
      </c>
      <c r="AG50">
        <v>0.31666699999999998</v>
      </c>
      <c r="AH50">
        <v>0.31666699999999998</v>
      </c>
      <c r="AI50">
        <v>0.31666699999999998</v>
      </c>
      <c r="AJ50" s="21">
        <v>0</v>
      </c>
    </row>
    <row r="51" spans="1:36" x14ac:dyDescent="0.25">
      <c r="A51" t="s">
        <v>419</v>
      </c>
      <c r="C51" t="s">
        <v>580</v>
      </c>
    </row>
    <row r="52" spans="1:36" x14ac:dyDescent="0.25">
      <c r="A52" t="s">
        <v>421</v>
      </c>
      <c r="C52" t="s">
        <v>581</v>
      </c>
    </row>
    <row r="53" spans="1:36" x14ac:dyDescent="0.25">
      <c r="A53" t="s">
        <v>149</v>
      </c>
      <c r="B53" t="s">
        <v>854</v>
      </c>
      <c r="C53" t="s">
        <v>855</v>
      </c>
      <c r="D53" t="s">
        <v>425</v>
      </c>
      <c r="F53">
        <v>74.360022999999998</v>
      </c>
      <c r="G53">
        <v>77.334845999999999</v>
      </c>
      <c r="H53">
        <v>80.183716000000004</v>
      </c>
      <c r="I53">
        <v>82.962074000000001</v>
      </c>
      <c r="J53">
        <v>85.520775</v>
      </c>
      <c r="K53">
        <v>87.874931000000004</v>
      </c>
      <c r="L53">
        <v>90.039116000000007</v>
      </c>
      <c r="M53">
        <v>92.872528000000003</v>
      </c>
      <c r="N53">
        <v>95.508110000000002</v>
      </c>
      <c r="O53">
        <v>100.334023</v>
      </c>
      <c r="P53">
        <v>105.088318</v>
      </c>
      <c r="Q53">
        <v>109.718338</v>
      </c>
      <c r="R53">
        <v>114.11602000000001</v>
      </c>
      <c r="S53">
        <v>118.298683</v>
      </c>
      <c r="T53">
        <v>122.222649</v>
      </c>
      <c r="U53">
        <v>125.893288</v>
      </c>
      <c r="V53">
        <v>129.34880100000001</v>
      </c>
      <c r="W53">
        <v>132.58050499999999</v>
      </c>
      <c r="X53">
        <v>135.61488299999999</v>
      </c>
      <c r="Y53">
        <v>139.51916499999999</v>
      </c>
      <c r="Z53">
        <v>143.11099200000001</v>
      </c>
      <c r="AA53">
        <v>146.40553299999999</v>
      </c>
      <c r="AB53">
        <v>149.40553299999999</v>
      </c>
      <c r="AC53">
        <v>152.129898</v>
      </c>
      <c r="AD53">
        <v>154.578644</v>
      </c>
      <c r="AE53">
        <v>156.78410299999999</v>
      </c>
      <c r="AF53">
        <v>158.764038</v>
      </c>
      <c r="AG53">
        <v>160.53646900000001</v>
      </c>
      <c r="AH53">
        <v>162.113831</v>
      </c>
      <c r="AI53">
        <v>163.50556900000001</v>
      </c>
      <c r="AJ53" s="21">
        <v>2.8000000000000001E-2</v>
      </c>
    </row>
    <row r="54" spans="1:36" x14ac:dyDescent="0.25">
      <c r="A54" t="s">
        <v>426</v>
      </c>
      <c r="C54" t="s">
        <v>582</v>
      </c>
    </row>
    <row r="55" spans="1:36" x14ac:dyDescent="0.25">
      <c r="A55" t="s">
        <v>149</v>
      </c>
      <c r="B55" t="s">
        <v>856</v>
      </c>
      <c r="C55" t="s">
        <v>857</v>
      </c>
      <c r="D55" t="s">
        <v>390</v>
      </c>
      <c r="F55">
        <v>2.7068439999999998</v>
      </c>
      <c r="G55">
        <v>2.739789</v>
      </c>
      <c r="H55">
        <v>2.7695660000000002</v>
      </c>
      <c r="I55">
        <v>2.795982</v>
      </c>
      <c r="J55">
        <v>2.8196789999999998</v>
      </c>
      <c r="K55">
        <v>2.8408769999999999</v>
      </c>
      <c r="L55">
        <v>2.8596680000000001</v>
      </c>
      <c r="M55">
        <v>2.8763770000000002</v>
      </c>
      <c r="N55">
        <v>2.891216</v>
      </c>
      <c r="O55">
        <v>2.912671</v>
      </c>
      <c r="P55">
        <v>2.931978</v>
      </c>
      <c r="Q55">
        <v>2.9491800000000001</v>
      </c>
      <c r="R55">
        <v>2.9646949999999999</v>
      </c>
      <c r="S55">
        <v>2.9785089999999999</v>
      </c>
      <c r="T55">
        <v>2.9904839999999999</v>
      </c>
      <c r="U55">
        <v>3.0010840000000001</v>
      </c>
      <c r="V55">
        <v>3.010459</v>
      </c>
      <c r="W55">
        <v>3.0187539999999999</v>
      </c>
      <c r="X55">
        <v>3.0260859999999998</v>
      </c>
      <c r="Y55">
        <v>3.0346120000000001</v>
      </c>
      <c r="Z55">
        <v>3.0422880000000001</v>
      </c>
      <c r="AA55">
        <v>3.0491190000000001</v>
      </c>
      <c r="AB55">
        <v>3.0551360000000001</v>
      </c>
      <c r="AC55">
        <v>3.0604619999999998</v>
      </c>
      <c r="AD55">
        <v>3.0650930000000001</v>
      </c>
      <c r="AE55">
        <v>3.0691739999999998</v>
      </c>
      <c r="AF55">
        <v>3.0727739999999999</v>
      </c>
      <c r="AG55">
        <v>3.075952</v>
      </c>
      <c r="AH55">
        <v>3.0787499999999999</v>
      </c>
      <c r="AI55">
        <v>3.0809820000000001</v>
      </c>
      <c r="AJ55" s="21">
        <v>4.0000000000000001E-3</v>
      </c>
    </row>
    <row r="56" spans="1:36" x14ac:dyDescent="0.25">
      <c r="A56" t="s">
        <v>290</v>
      </c>
      <c r="C56" t="s">
        <v>583</v>
      </c>
    </row>
    <row r="57" spans="1:36" x14ac:dyDescent="0.25">
      <c r="A57" t="s">
        <v>291</v>
      </c>
      <c r="C57" t="s">
        <v>584</v>
      </c>
    </row>
    <row r="58" spans="1:36" x14ac:dyDescent="0.25">
      <c r="A58" t="s">
        <v>177</v>
      </c>
      <c r="C58" t="s">
        <v>585</v>
      </c>
    </row>
    <row r="59" spans="1:36" x14ac:dyDescent="0.25">
      <c r="A59" t="s">
        <v>433</v>
      </c>
      <c r="B59" t="s">
        <v>858</v>
      </c>
      <c r="C59" t="s">
        <v>859</v>
      </c>
      <c r="D59" t="s">
        <v>294</v>
      </c>
      <c r="F59">
        <v>1.2052999999999999E-2</v>
      </c>
      <c r="G59">
        <v>1.2052999999999999E-2</v>
      </c>
      <c r="H59">
        <v>1.2052999999999999E-2</v>
      </c>
      <c r="I59">
        <v>1.2052999999999999E-2</v>
      </c>
      <c r="J59">
        <v>1.2052999999999999E-2</v>
      </c>
      <c r="K59">
        <v>1.2052999999999999E-2</v>
      </c>
      <c r="L59">
        <v>1.2052999999999999E-2</v>
      </c>
      <c r="M59">
        <v>1.2052999999999999E-2</v>
      </c>
      <c r="N59">
        <v>1.2052999999999999E-2</v>
      </c>
      <c r="O59">
        <v>1.2052999999999999E-2</v>
      </c>
      <c r="P59">
        <v>1.2052999999999999E-2</v>
      </c>
      <c r="Q59">
        <v>1.2052999999999999E-2</v>
      </c>
      <c r="R59">
        <v>1.2052999999999999E-2</v>
      </c>
      <c r="S59">
        <v>1.2052999999999999E-2</v>
      </c>
      <c r="T59">
        <v>1.2052999999999999E-2</v>
      </c>
      <c r="U59">
        <v>1.2052999999999999E-2</v>
      </c>
      <c r="V59">
        <v>1.2052999999999999E-2</v>
      </c>
      <c r="W59">
        <v>1.2052999999999999E-2</v>
      </c>
      <c r="X59">
        <v>1.2052999999999999E-2</v>
      </c>
      <c r="Y59">
        <v>1.2052999999999999E-2</v>
      </c>
      <c r="Z59">
        <v>1.2052999999999999E-2</v>
      </c>
      <c r="AA59">
        <v>1.2052999999999999E-2</v>
      </c>
      <c r="AB59">
        <v>1.2052999999999999E-2</v>
      </c>
      <c r="AC59">
        <v>1.2052999999999999E-2</v>
      </c>
      <c r="AD59">
        <v>1.2052999999999999E-2</v>
      </c>
      <c r="AE59">
        <v>1.2052999999999999E-2</v>
      </c>
      <c r="AF59">
        <v>1.2052999999999999E-2</v>
      </c>
      <c r="AG59">
        <v>1.2052999999999999E-2</v>
      </c>
      <c r="AH59">
        <v>1.2052999999999999E-2</v>
      </c>
      <c r="AI59">
        <v>1.2052999999999999E-2</v>
      </c>
      <c r="AJ59" s="21">
        <v>0</v>
      </c>
    </row>
    <row r="60" spans="1:36" x14ac:dyDescent="0.25">
      <c r="A60" t="s">
        <v>217</v>
      </c>
      <c r="B60" t="s">
        <v>860</v>
      </c>
      <c r="C60" t="s">
        <v>861</v>
      </c>
      <c r="D60" t="s">
        <v>294</v>
      </c>
      <c r="F60">
        <v>1.3541380000000001</v>
      </c>
      <c r="G60">
        <v>1.370204</v>
      </c>
      <c r="H60">
        <v>1.3859859999999999</v>
      </c>
      <c r="I60">
        <v>1.4004509999999999</v>
      </c>
      <c r="J60">
        <v>1.4166380000000001</v>
      </c>
      <c r="K60">
        <v>1.437235</v>
      </c>
      <c r="L60">
        <v>1.4540459999999999</v>
      </c>
      <c r="M60">
        <v>1.4688220000000001</v>
      </c>
      <c r="N60">
        <v>1.482002</v>
      </c>
      <c r="O60">
        <v>1.4953909999999999</v>
      </c>
      <c r="P60">
        <v>1.510049</v>
      </c>
      <c r="Q60">
        <v>1.5239750000000001</v>
      </c>
      <c r="R60">
        <v>1.542856</v>
      </c>
      <c r="S60">
        <v>1.5587519999999999</v>
      </c>
      <c r="T60">
        <v>1.5713140000000001</v>
      </c>
      <c r="U60">
        <v>1.5835710000000001</v>
      </c>
      <c r="V60">
        <v>1.6002479999999999</v>
      </c>
      <c r="W60">
        <v>1.6122430000000001</v>
      </c>
      <c r="X60">
        <v>1.625491</v>
      </c>
      <c r="Y60">
        <v>1.6431370000000001</v>
      </c>
      <c r="Z60">
        <v>1.6554580000000001</v>
      </c>
      <c r="AA60">
        <v>1.674714</v>
      </c>
      <c r="AB60">
        <v>1.691425</v>
      </c>
      <c r="AC60">
        <v>1.7036230000000001</v>
      </c>
      <c r="AD60">
        <v>1.7188829999999999</v>
      </c>
      <c r="AE60">
        <v>1.731606</v>
      </c>
      <c r="AF60">
        <v>1.744451</v>
      </c>
      <c r="AG60">
        <v>1.757452</v>
      </c>
      <c r="AH60">
        <v>1.7705010000000001</v>
      </c>
      <c r="AI60">
        <v>1.7831619999999999</v>
      </c>
      <c r="AJ60" s="21">
        <v>0.01</v>
      </c>
    </row>
    <row r="61" spans="1:36" x14ac:dyDescent="0.25">
      <c r="A61" t="s">
        <v>295</v>
      </c>
      <c r="B61" t="s">
        <v>862</v>
      </c>
      <c r="C61" t="s">
        <v>863</v>
      </c>
      <c r="D61" t="s">
        <v>294</v>
      </c>
      <c r="F61">
        <v>18.947776999999999</v>
      </c>
      <c r="G61">
        <v>21.596053999999999</v>
      </c>
      <c r="H61">
        <v>24.298203999999998</v>
      </c>
      <c r="I61">
        <v>26.953620999999998</v>
      </c>
      <c r="J61">
        <v>28.643829</v>
      </c>
      <c r="K61">
        <v>30.891832000000001</v>
      </c>
      <c r="L61">
        <v>32.429789999999997</v>
      </c>
      <c r="M61">
        <v>33.813622000000002</v>
      </c>
      <c r="N61">
        <v>35.562981000000001</v>
      </c>
      <c r="O61">
        <v>36.339675999999997</v>
      </c>
      <c r="P61">
        <v>37.44455</v>
      </c>
      <c r="Q61">
        <v>38.687275</v>
      </c>
      <c r="R61">
        <v>40.268023999999997</v>
      </c>
      <c r="S61">
        <v>41.427120000000002</v>
      </c>
      <c r="T61">
        <v>41.501094999999999</v>
      </c>
      <c r="U61">
        <v>42.688622000000002</v>
      </c>
      <c r="V61">
        <v>44.42004</v>
      </c>
      <c r="W61">
        <v>45.554836000000002</v>
      </c>
      <c r="X61">
        <v>47.110988999999996</v>
      </c>
      <c r="Y61">
        <v>49.320328000000003</v>
      </c>
      <c r="Z61">
        <v>51.109146000000003</v>
      </c>
      <c r="AA61">
        <v>53.352573</v>
      </c>
      <c r="AB61">
        <v>55.058571000000001</v>
      </c>
      <c r="AC61">
        <v>56.557205000000003</v>
      </c>
      <c r="AD61">
        <v>58.601436999999997</v>
      </c>
      <c r="AE61">
        <v>60.841351000000003</v>
      </c>
      <c r="AF61">
        <v>62.559283999999998</v>
      </c>
      <c r="AG61">
        <v>64.454032999999995</v>
      </c>
      <c r="AH61">
        <v>66.425110000000004</v>
      </c>
      <c r="AI61">
        <v>67.817215000000004</v>
      </c>
      <c r="AJ61" s="21">
        <v>4.4999999999999998E-2</v>
      </c>
    </row>
    <row r="62" spans="1:36" x14ac:dyDescent="0.25">
      <c r="A62" t="s">
        <v>297</v>
      </c>
      <c r="B62" t="s">
        <v>864</v>
      </c>
      <c r="C62" t="s">
        <v>865</v>
      </c>
      <c r="D62" t="s">
        <v>294</v>
      </c>
      <c r="F62">
        <v>0.55488099999999996</v>
      </c>
      <c r="G62">
        <v>0.559392</v>
      </c>
      <c r="H62">
        <v>0.559392</v>
      </c>
      <c r="I62">
        <v>0.559392</v>
      </c>
      <c r="J62">
        <v>0.55951499999999998</v>
      </c>
      <c r="K62">
        <v>0.56064999999999998</v>
      </c>
      <c r="L62">
        <v>0.56181199999999998</v>
      </c>
      <c r="M62">
        <v>0.562612</v>
      </c>
      <c r="N62">
        <v>0.56297200000000003</v>
      </c>
      <c r="O62">
        <v>0.56302399999999997</v>
      </c>
      <c r="P62">
        <v>0.56354000000000004</v>
      </c>
      <c r="Q62">
        <v>0.56516900000000003</v>
      </c>
      <c r="R62">
        <v>0.56669700000000001</v>
      </c>
      <c r="S62">
        <v>0.56730499999999995</v>
      </c>
      <c r="T62">
        <v>0.56730499999999995</v>
      </c>
      <c r="U62">
        <v>0.56738</v>
      </c>
      <c r="V62">
        <v>0.56788099999999997</v>
      </c>
      <c r="W62">
        <v>0.56843600000000005</v>
      </c>
      <c r="X62">
        <v>0.56848100000000001</v>
      </c>
      <c r="Y62">
        <v>0.56916100000000003</v>
      </c>
      <c r="Z62">
        <v>0.569272</v>
      </c>
      <c r="AA62">
        <v>0.57118400000000003</v>
      </c>
      <c r="AB62">
        <v>0.57159199999999999</v>
      </c>
      <c r="AC62">
        <v>0.57192200000000004</v>
      </c>
      <c r="AD62">
        <v>0.57219500000000001</v>
      </c>
      <c r="AE62">
        <v>0.57221200000000005</v>
      </c>
      <c r="AF62">
        <v>0.57221200000000005</v>
      </c>
      <c r="AG62">
        <v>0.57221200000000005</v>
      </c>
      <c r="AH62">
        <v>0.572357</v>
      </c>
      <c r="AI62">
        <v>0.572357</v>
      </c>
      <c r="AJ62" s="21">
        <v>1E-3</v>
      </c>
    </row>
    <row r="63" spans="1:36" x14ac:dyDescent="0.25">
      <c r="A63" t="s">
        <v>353</v>
      </c>
      <c r="B63" t="s">
        <v>866</v>
      </c>
      <c r="C63" t="s">
        <v>867</v>
      </c>
      <c r="D63" t="s">
        <v>294</v>
      </c>
      <c r="F63">
        <v>0.51580400000000004</v>
      </c>
      <c r="G63">
        <v>0.51580400000000004</v>
      </c>
      <c r="H63">
        <v>0.51580400000000004</v>
      </c>
      <c r="I63">
        <v>0.51580400000000004</v>
      </c>
      <c r="J63">
        <v>0.51580400000000004</v>
      </c>
      <c r="K63">
        <v>0.51580400000000004</v>
      </c>
      <c r="L63">
        <v>0.51580400000000004</v>
      </c>
      <c r="M63">
        <v>0.51580400000000004</v>
      </c>
      <c r="N63">
        <v>0.51580400000000004</v>
      </c>
      <c r="O63">
        <v>0.51580400000000004</v>
      </c>
      <c r="P63">
        <v>0.51580400000000004</v>
      </c>
      <c r="Q63">
        <v>0.51580400000000004</v>
      </c>
      <c r="R63">
        <v>0.51580400000000004</v>
      </c>
      <c r="S63">
        <v>0.51580400000000004</v>
      </c>
      <c r="T63">
        <v>0.51580400000000004</v>
      </c>
      <c r="U63">
        <v>0.51580400000000004</v>
      </c>
      <c r="V63">
        <v>0.51580400000000004</v>
      </c>
      <c r="W63">
        <v>0.51580400000000004</v>
      </c>
      <c r="X63">
        <v>0.51580400000000004</v>
      </c>
      <c r="Y63">
        <v>0.51580400000000004</v>
      </c>
      <c r="Z63">
        <v>0.51580400000000004</v>
      </c>
      <c r="AA63">
        <v>0.51580400000000004</v>
      </c>
      <c r="AB63">
        <v>0.51580400000000004</v>
      </c>
      <c r="AC63">
        <v>0.51580400000000004</v>
      </c>
      <c r="AD63">
        <v>0.51580400000000004</v>
      </c>
      <c r="AE63">
        <v>0.51580400000000004</v>
      </c>
      <c r="AF63">
        <v>0.51580400000000004</v>
      </c>
      <c r="AG63">
        <v>0.51580400000000004</v>
      </c>
      <c r="AH63">
        <v>0.51580400000000004</v>
      </c>
      <c r="AI63">
        <v>0.51580400000000004</v>
      </c>
      <c r="AJ63" s="21">
        <v>0</v>
      </c>
    </row>
    <row r="64" spans="1:36" x14ac:dyDescent="0.25">
      <c r="A64" t="s">
        <v>203</v>
      </c>
      <c r="B64" t="s">
        <v>868</v>
      </c>
      <c r="C64" t="s">
        <v>869</v>
      </c>
      <c r="D64" t="s">
        <v>294</v>
      </c>
      <c r="F64">
        <v>21.384653</v>
      </c>
      <c r="G64">
        <v>24.053508999999998</v>
      </c>
      <c r="H64">
        <v>26.771440999999999</v>
      </c>
      <c r="I64">
        <v>29.441322</v>
      </c>
      <c r="J64">
        <v>31.147839999999999</v>
      </c>
      <c r="K64">
        <v>33.417575999999997</v>
      </c>
      <c r="L64">
        <v>34.973506999999998</v>
      </c>
      <c r="M64">
        <v>36.372909999999997</v>
      </c>
      <c r="N64">
        <v>38.135810999999997</v>
      </c>
      <c r="O64">
        <v>38.925944999999999</v>
      </c>
      <c r="P64">
        <v>40.045997999999997</v>
      </c>
      <c r="Q64">
        <v>41.304276000000002</v>
      </c>
      <c r="R64">
        <v>42.905434</v>
      </c>
      <c r="S64">
        <v>44.081035999999997</v>
      </c>
      <c r="T64">
        <v>44.167572</v>
      </c>
      <c r="U64">
        <v>45.367427999999997</v>
      </c>
      <c r="V64">
        <v>47.116028</v>
      </c>
      <c r="W64">
        <v>48.263370999999999</v>
      </c>
      <c r="X64">
        <v>49.832816999999999</v>
      </c>
      <c r="Y64">
        <v>52.060482</v>
      </c>
      <c r="Z64">
        <v>53.861732000000003</v>
      </c>
      <c r="AA64">
        <v>56.126328000000001</v>
      </c>
      <c r="AB64">
        <v>57.849442000000003</v>
      </c>
      <c r="AC64">
        <v>59.360607000000002</v>
      </c>
      <c r="AD64">
        <v>61.420368000000003</v>
      </c>
      <c r="AE64">
        <v>63.673026999999998</v>
      </c>
      <c r="AF64">
        <v>65.403801000000001</v>
      </c>
      <c r="AG64">
        <v>67.311546000000007</v>
      </c>
      <c r="AH64">
        <v>69.295822000000001</v>
      </c>
      <c r="AI64">
        <v>70.700584000000006</v>
      </c>
      <c r="AJ64" s="21">
        <v>4.2000000000000003E-2</v>
      </c>
    </row>
    <row r="65" spans="1:36" x14ac:dyDescent="0.25">
      <c r="A65" t="s">
        <v>176</v>
      </c>
      <c r="C65" t="s">
        <v>586</v>
      </c>
    </row>
    <row r="66" spans="1:36" x14ac:dyDescent="0.25">
      <c r="A66" t="s">
        <v>433</v>
      </c>
      <c r="B66" t="s">
        <v>870</v>
      </c>
      <c r="C66" t="s">
        <v>871</v>
      </c>
      <c r="D66" t="s">
        <v>301</v>
      </c>
      <c r="F66">
        <v>8.4067000000000003E-2</v>
      </c>
      <c r="G66">
        <v>8.4067000000000003E-2</v>
      </c>
      <c r="H66">
        <v>8.4067000000000003E-2</v>
      </c>
      <c r="I66">
        <v>8.4067000000000003E-2</v>
      </c>
      <c r="J66">
        <v>8.4067000000000003E-2</v>
      </c>
      <c r="K66">
        <v>8.4067000000000003E-2</v>
      </c>
      <c r="L66">
        <v>8.4067000000000003E-2</v>
      </c>
      <c r="M66">
        <v>8.4067000000000003E-2</v>
      </c>
      <c r="N66">
        <v>8.4067000000000003E-2</v>
      </c>
      <c r="O66">
        <v>8.4067000000000003E-2</v>
      </c>
      <c r="P66">
        <v>8.4067000000000003E-2</v>
      </c>
      <c r="Q66">
        <v>8.4067000000000003E-2</v>
      </c>
      <c r="R66">
        <v>8.4067000000000003E-2</v>
      </c>
      <c r="S66">
        <v>8.4067000000000003E-2</v>
      </c>
      <c r="T66">
        <v>8.4067000000000003E-2</v>
      </c>
      <c r="U66">
        <v>8.4067000000000003E-2</v>
      </c>
      <c r="V66">
        <v>8.4067000000000003E-2</v>
      </c>
      <c r="W66">
        <v>8.4067000000000003E-2</v>
      </c>
      <c r="X66">
        <v>8.4067000000000003E-2</v>
      </c>
      <c r="Y66">
        <v>8.4067000000000003E-2</v>
      </c>
      <c r="Z66">
        <v>8.4067000000000003E-2</v>
      </c>
      <c r="AA66">
        <v>8.4067000000000003E-2</v>
      </c>
      <c r="AB66">
        <v>8.4067000000000003E-2</v>
      </c>
      <c r="AC66">
        <v>8.4067000000000003E-2</v>
      </c>
      <c r="AD66">
        <v>8.4067000000000003E-2</v>
      </c>
      <c r="AE66">
        <v>8.4067000000000003E-2</v>
      </c>
      <c r="AF66">
        <v>8.4067000000000003E-2</v>
      </c>
      <c r="AG66">
        <v>8.4067000000000003E-2</v>
      </c>
      <c r="AH66">
        <v>8.4067000000000003E-2</v>
      </c>
      <c r="AI66">
        <v>8.4067000000000003E-2</v>
      </c>
      <c r="AJ66" s="21">
        <v>0</v>
      </c>
    </row>
    <row r="67" spans="1:36" x14ac:dyDescent="0.25">
      <c r="A67" t="s">
        <v>217</v>
      </c>
      <c r="B67" t="s">
        <v>872</v>
      </c>
      <c r="C67" t="s">
        <v>873</v>
      </c>
      <c r="D67" t="s">
        <v>301</v>
      </c>
      <c r="F67">
        <v>9.4451129999999992</v>
      </c>
      <c r="G67">
        <v>9.5571739999999998</v>
      </c>
      <c r="H67">
        <v>9.6672530000000005</v>
      </c>
      <c r="I67">
        <v>9.7681459999999998</v>
      </c>
      <c r="J67">
        <v>9.8810529999999996</v>
      </c>
      <c r="K67">
        <v>10.024713999999999</v>
      </c>
      <c r="L67">
        <v>10.141969</v>
      </c>
      <c r="M67">
        <v>10.245034</v>
      </c>
      <c r="N67">
        <v>10.336963000000001</v>
      </c>
      <c r="O67">
        <v>10.430351999999999</v>
      </c>
      <c r="P67">
        <v>10.532590000000001</v>
      </c>
      <c r="Q67">
        <v>10.629724</v>
      </c>
      <c r="R67">
        <v>10.761417</v>
      </c>
      <c r="S67">
        <v>10.872296</v>
      </c>
      <c r="T67">
        <v>10.959918</v>
      </c>
      <c r="U67">
        <v>11.045407000000001</v>
      </c>
      <c r="V67">
        <v>11.161728999999999</v>
      </c>
      <c r="W67">
        <v>11.245395</v>
      </c>
      <c r="X67">
        <v>11.337802</v>
      </c>
      <c r="Y67">
        <v>11.460884</v>
      </c>
      <c r="Z67">
        <v>11.546821</v>
      </c>
      <c r="AA67">
        <v>11.681127999999999</v>
      </c>
      <c r="AB67">
        <v>11.797688000000001</v>
      </c>
      <c r="AC67">
        <v>11.882771</v>
      </c>
      <c r="AD67">
        <v>11.98921</v>
      </c>
      <c r="AE67">
        <v>12.077957</v>
      </c>
      <c r="AF67">
        <v>12.167548999999999</v>
      </c>
      <c r="AG67">
        <v>12.258226000000001</v>
      </c>
      <c r="AH67">
        <v>12.349243</v>
      </c>
      <c r="AI67">
        <v>12.437554</v>
      </c>
      <c r="AJ67" s="21">
        <v>0.01</v>
      </c>
    </row>
    <row r="68" spans="1:36" x14ac:dyDescent="0.25">
      <c r="A68" t="s">
        <v>295</v>
      </c>
      <c r="B68" t="s">
        <v>874</v>
      </c>
      <c r="C68" t="s">
        <v>875</v>
      </c>
      <c r="D68" t="s">
        <v>301</v>
      </c>
      <c r="F68">
        <v>23.790338999999999</v>
      </c>
      <c r="G68">
        <v>27.048570999999999</v>
      </c>
      <c r="H68">
        <v>30.394718000000001</v>
      </c>
      <c r="I68">
        <v>33.721916</v>
      </c>
      <c r="J68">
        <v>35.867809000000001</v>
      </c>
      <c r="K68">
        <v>38.671424999999999</v>
      </c>
      <c r="L68">
        <v>40.588551000000002</v>
      </c>
      <c r="M68">
        <v>42.279629</v>
      </c>
      <c r="N68">
        <v>44.429588000000003</v>
      </c>
      <c r="O68">
        <v>45.458637000000003</v>
      </c>
      <c r="P68">
        <v>46.848197999999996</v>
      </c>
      <c r="Q68">
        <v>48.412888000000002</v>
      </c>
      <c r="R68">
        <v>50.350315000000002</v>
      </c>
      <c r="S68">
        <v>51.728259999999999</v>
      </c>
      <c r="T68">
        <v>51.866084999999998</v>
      </c>
      <c r="U68">
        <v>53.377895000000002</v>
      </c>
      <c r="V68">
        <v>55.479401000000003</v>
      </c>
      <c r="W68">
        <v>56.936314000000003</v>
      </c>
      <c r="X68">
        <v>58.854709999999997</v>
      </c>
      <c r="Y68">
        <v>61.541888999999998</v>
      </c>
      <c r="Z68">
        <v>63.750622</v>
      </c>
      <c r="AA68">
        <v>66.487267000000003</v>
      </c>
      <c r="AB68">
        <v>68.589157</v>
      </c>
      <c r="AC68">
        <v>70.467758000000003</v>
      </c>
      <c r="AD68">
        <v>72.983001999999999</v>
      </c>
      <c r="AE68">
        <v>75.784485000000004</v>
      </c>
      <c r="AF68">
        <v>77.966781999999995</v>
      </c>
      <c r="AG68">
        <v>80.313843000000006</v>
      </c>
      <c r="AH68">
        <v>82.752594000000002</v>
      </c>
      <c r="AI68">
        <v>84.543639999999996</v>
      </c>
      <c r="AJ68" s="21">
        <v>4.4999999999999998E-2</v>
      </c>
    </row>
    <row r="69" spans="1:36" x14ac:dyDescent="0.25">
      <c r="A69" t="s">
        <v>297</v>
      </c>
      <c r="B69" t="s">
        <v>876</v>
      </c>
      <c r="C69" t="s">
        <v>877</v>
      </c>
      <c r="D69" t="s">
        <v>301</v>
      </c>
      <c r="F69">
        <v>0.75530799999999998</v>
      </c>
      <c r="G69">
        <v>0.76288100000000003</v>
      </c>
      <c r="H69">
        <v>0.76288100000000003</v>
      </c>
      <c r="I69">
        <v>0.76288100000000003</v>
      </c>
      <c r="J69">
        <v>0.76303399999999999</v>
      </c>
      <c r="K69">
        <v>0.76488900000000004</v>
      </c>
      <c r="L69">
        <v>0.76682799999999995</v>
      </c>
      <c r="M69">
        <v>0.76816099999999998</v>
      </c>
      <c r="N69">
        <v>0.76876900000000004</v>
      </c>
      <c r="O69">
        <v>0.76883299999999999</v>
      </c>
      <c r="P69">
        <v>0.76968800000000004</v>
      </c>
      <c r="Q69">
        <v>0.77238899999999999</v>
      </c>
      <c r="R69">
        <v>0.77493299999999998</v>
      </c>
      <c r="S69">
        <v>0.77596100000000001</v>
      </c>
      <c r="T69">
        <v>0.77596100000000001</v>
      </c>
      <c r="U69">
        <v>0.776088</v>
      </c>
      <c r="V69">
        <v>0.77693599999999996</v>
      </c>
      <c r="W69">
        <v>0.77787700000000004</v>
      </c>
      <c r="X69">
        <v>0.77795300000000001</v>
      </c>
      <c r="Y69">
        <v>0.77910800000000002</v>
      </c>
      <c r="Z69">
        <v>0.77929400000000004</v>
      </c>
      <c r="AA69">
        <v>0.78252999999999995</v>
      </c>
      <c r="AB69">
        <v>0.78322400000000003</v>
      </c>
      <c r="AC69">
        <v>0.78378499999999995</v>
      </c>
      <c r="AD69">
        <v>0.78424799999999995</v>
      </c>
      <c r="AE69">
        <v>0.78426899999999999</v>
      </c>
      <c r="AF69">
        <v>0.78426899999999999</v>
      </c>
      <c r="AG69">
        <v>0.78426899999999999</v>
      </c>
      <c r="AH69">
        <v>0.78451599999999999</v>
      </c>
      <c r="AI69">
        <v>0.78451599999999999</v>
      </c>
      <c r="AJ69" s="21">
        <v>1E-3</v>
      </c>
    </row>
    <row r="70" spans="1:36" x14ac:dyDescent="0.25">
      <c r="A70" t="s">
        <v>353</v>
      </c>
      <c r="B70" t="s">
        <v>878</v>
      </c>
      <c r="C70" t="s">
        <v>879</v>
      </c>
      <c r="D70" t="s">
        <v>301</v>
      </c>
      <c r="F70">
        <v>3.698493</v>
      </c>
      <c r="G70">
        <v>3.698493</v>
      </c>
      <c r="H70">
        <v>3.698493</v>
      </c>
      <c r="I70">
        <v>3.698493</v>
      </c>
      <c r="J70">
        <v>3.698493</v>
      </c>
      <c r="K70">
        <v>3.698493</v>
      </c>
      <c r="L70">
        <v>3.698493</v>
      </c>
      <c r="M70">
        <v>3.698493</v>
      </c>
      <c r="N70">
        <v>3.698493</v>
      </c>
      <c r="O70">
        <v>3.698493</v>
      </c>
      <c r="P70">
        <v>3.698493</v>
      </c>
      <c r="Q70">
        <v>3.698493</v>
      </c>
      <c r="R70">
        <v>3.698493</v>
      </c>
      <c r="S70">
        <v>3.698493</v>
      </c>
      <c r="T70">
        <v>3.698493</v>
      </c>
      <c r="U70">
        <v>3.698493</v>
      </c>
      <c r="V70">
        <v>3.698493</v>
      </c>
      <c r="W70">
        <v>3.698493</v>
      </c>
      <c r="X70">
        <v>3.698493</v>
      </c>
      <c r="Y70">
        <v>3.698493</v>
      </c>
      <c r="Z70">
        <v>3.698493</v>
      </c>
      <c r="AA70">
        <v>3.698493</v>
      </c>
      <c r="AB70">
        <v>3.698493</v>
      </c>
      <c r="AC70">
        <v>3.698493</v>
      </c>
      <c r="AD70">
        <v>3.698493</v>
      </c>
      <c r="AE70">
        <v>3.698493</v>
      </c>
      <c r="AF70">
        <v>3.698493</v>
      </c>
      <c r="AG70">
        <v>3.698493</v>
      </c>
      <c r="AH70">
        <v>3.698493</v>
      </c>
      <c r="AI70">
        <v>3.698493</v>
      </c>
      <c r="AJ70" s="21">
        <v>0</v>
      </c>
    </row>
    <row r="71" spans="1:36" x14ac:dyDescent="0.25">
      <c r="A71" t="s">
        <v>203</v>
      </c>
      <c r="B71" t="s">
        <v>880</v>
      </c>
      <c r="C71" t="s">
        <v>881</v>
      </c>
      <c r="D71" t="s">
        <v>301</v>
      </c>
      <c r="F71">
        <v>37.773319000000001</v>
      </c>
      <c r="G71">
        <v>41.151187999999998</v>
      </c>
      <c r="H71">
        <v>44.607413999999999</v>
      </c>
      <c r="I71">
        <v>48.035502999999999</v>
      </c>
      <c r="J71">
        <v>50.294455999999997</v>
      </c>
      <c r="K71">
        <v>53.243586999999998</v>
      </c>
      <c r="L71">
        <v>55.279907000000001</v>
      </c>
      <c r="M71">
        <v>57.075386000000002</v>
      </c>
      <c r="N71">
        <v>59.317878999999998</v>
      </c>
      <c r="O71">
        <v>60.440384000000002</v>
      </c>
      <c r="P71">
        <v>61.933036999999999</v>
      </c>
      <c r="Q71">
        <v>63.597560999999999</v>
      </c>
      <c r="R71">
        <v>65.669228000000004</v>
      </c>
      <c r="S71">
        <v>67.159081</v>
      </c>
      <c r="T71">
        <v>67.384521000000007</v>
      </c>
      <c r="U71">
        <v>68.981949</v>
      </c>
      <c r="V71">
        <v>71.200630000000004</v>
      </c>
      <c r="W71">
        <v>72.742148999999998</v>
      </c>
      <c r="X71">
        <v>74.753028999999998</v>
      </c>
      <c r="Y71">
        <v>77.564437999999996</v>
      </c>
      <c r="Z71">
        <v>79.859298999999993</v>
      </c>
      <c r="AA71">
        <v>82.733481999999995</v>
      </c>
      <c r="AB71">
        <v>84.952629000000002</v>
      </c>
      <c r="AC71">
        <v>86.916870000000003</v>
      </c>
      <c r="AD71">
        <v>89.539017000000001</v>
      </c>
      <c r="AE71">
        <v>92.429276000000002</v>
      </c>
      <c r="AF71">
        <v>94.701164000000006</v>
      </c>
      <c r="AG71">
        <v>97.138901000000004</v>
      </c>
      <c r="AH71">
        <v>99.668914999999998</v>
      </c>
      <c r="AI71">
        <v>101.548271</v>
      </c>
      <c r="AJ71" s="21">
        <v>3.5000000000000003E-2</v>
      </c>
    </row>
    <row r="72" spans="1:36" x14ac:dyDescent="0.25">
      <c r="A72" t="s">
        <v>305</v>
      </c>
      <c r="C72" t="s">
        <v>587</v>
      </c>
    </row>
    <row r="73" spans="1:36" x14ac:dyDescent="0.25">
      <c r="A73" t="s">
        <v>306</v>
      </c>
      <c r="B73" t="s">
        <v>882</v>
      </c>
      <c r="C73" t="s">
        <v>883</v>
      </c>
      <c r="D73" t="s">
        <v>301</v>
      </c>
      <c r="F73">
        <v>9.7484079999999995</v>
      </c>
      <c r="G73">
        <v>9.8431350000000002</v>
      </c>
      <c r="H73">
        <v>9.9377150000000007</v>
      </c>
      <c r="I73">
        <v>10.032771</v>
      </c>
      <c r="J73">
        <v>10.125194</v>
      </c>
      <c r="K73">
        <v>10.218824</v>
      </c>
      <c r="L73">
        <v>10.310677</v>
      </c>
      <c r="M73">
        <v>10.401061</v>
      </c>
      <c r="N73">
        <v>10.490777</v>
      </c>
      <c r="O73">
        <v>10.580779</v>
      </c>
      <c r="P73">
        <v>10.671412</v>
      </c>
      <c r="Q73">
        <v>10.763350000000001</v>
      </c>
      <c r="R73">
        <v>10.856408</v>
      </c>
      <c r="S73">
        <v>10.946490000000001</v>
      </c>
      <c r="T73">
        <v>11.033192</v>
      </c>
      <c r="U73">
        <v>11.117531</v>
      </c>
      <c r="V73">
        <v>11.200319</v>
      </c>
      <c r="W73">
        <v>11.282026999999999</v>
      </c>
      <c r="X73">
        <v>11.36449</v>
      </c>
      <c r="Y73">
        <v>11.449491</v>
      </c>
      <c r="Z73">
        <v>11.533488</v>
      </c>
      <c r="AA73">
        <v>11.618568</v>
      </c>
      <c r="AB73">
        <v>11.702623000000001</v>
      </c>
      <c r="AC73">
        <v>11.786239</v>
      </c>
      <c r="AD73">
        <v>11.871772999999999</v>
      </c>
      <c r="AE73">
        <v>11.958432</v>
      </c>
      <c r="AF73">
        <v>12.04631</v>
      </c>
      <c r="AG73">
        <v>12.134849000000001</v>
      </c>
      <c r="AH73">
        <v>12.223758999999999</v>
      </c>
      <c r="AI73">
        <v>12.313582</v>
      </c>
      <c r="AJ73" s="21">
        <v>8.0000000000000002E-3</v>
      </c>
    </row>
    <row r="74" spans="1:36" x14ac:dyDescent="0.25">
      <c r="A74" t="s">
        <v>308</v>
      </c>
      <c r="B74" t="s">
        <v>884</v>
      </c>
      <c r="C74" t="s">
        <v>885</v>
      </c>
      <c r="D74" t="s">
        <v>301</v>
      </c>
      <c r="F74">
        <v>28.024908</v>
      </c>
      <c r="G74">
        <v>31.308047999999999</v>
      </c>
      <c r="H74">
        <v>34.669701000000003</v>
      </c>
      <c r="I74">
        <v>38.002735000000001</v>
      </c>
      <c r="J74">
        <v>40.169262000000003</v>
      </c>
      <c r="K74">
        <v>43.024760999999998</v>
      </c>
      <c r="L74">
        <v>44.969231000000001</v>
      </c>
      <c r="M74">
        <v>46.674323999999999</v>
      </c>
      <c r="N74">
        <v>48.827103000000001</v>
      </c>
      <c r="O74">
        <v>49.8596</v>
      </c>
      <c r="P74">
        <v>51.261623</v>
      </c>
      <c r="Q74">
        <v>52.834206000000002</v>
      </c>
      <c r="R74">
        <v>54.812817000000003</v>
      </c>
      <c r="S74">
        <v>56.212584999999997</v>
      </c>
      <c r="T74">
        <v>56.351334000000001</v>
      </c>
      <c r="U74">
        <v>57.864418000000001</v>
      </c>
      <c r="V74">
        <v>60.000304999999997</v>
      </c>
      <c r="W74">
        <v>61.460116999999997</v>
      </c>
      <c r="X74">
        <v>63.388534999999997</v>
      </c>
      <c r="Y74">
        <v>66.114952000000002</v>
      </c>
      <c r="Z74">
        <v>68.325806</v>
      </c>
      <c r="AA74">
        <v>71.114913999999999</v>
      </c>
      <c r="AB74">
        <v>73.250007999999994</v>
      </c>
      <c r="AC74">
        <v>75.130629999999996</v>
      </c>
      <c r="AD74">
        <v>77.667243999999997</v>
      </c>
      <c r="AE74">
        <v>80.470832999999999</v>
      </c>
      <c r="AF74">
        <v>82.654854</v>
      </c>
      <c r="AG74">
        <v>85.004051000000004</v>
      </c>
      <c r="AH74">
        <v>87.445160000000001</v>
      </c>
      <c r="AI74">
        <v>89.234695000000002</v>
      </c>
      <c r="AJ74" s="21">
        <v>4.1000000000000002E-2</v>
      </c>
    </row>
    <row r="75" spans="1:36" x14ac:dyDescent="0.25">
      <c r="A75" t="s">
        <v>310</v>
      </c>
      <c r="C75" t="s">
        <v>588</v>
      </c>
    </row>
    <row r="76" spans="1:36" x14ac:dyDescent="0.25">
      <c r="A76" t="s">
        <v>433</v>
      </c>
      <c r="B76" t="s">
        <v>886</v>
      </c>
      <c r="C76" t="s">
        <v>887</v>
      </c>
      <c r="D76" t="s">
        <v>312</v>
      </c>
      <c r="F76">
        <v>0.881606</v>
      </c>
      <c r="G76">
        <v>0.881606</v>
      </c>
      <c r="H76">
        <v>0.881606</v>
      </c>
      <c r="I76">
        <v>0.881606</v>
      </c>
      <c r="J76">
        <v>0.881606</v>
      </c>
      <c r="K76">
        <v>0.881606</v>
      </c>
      <c r="L76">
        <v>0.881606</v>
      </c>
      <c r="M76">
        <v>0.881606</v>
      </c>
      <c r="N76">
        <v>0.881606</v>
      </c>
      <c r="O76">
        <v>0.881606</v>
      </c>
      <c r="P76">
        <v>0.881606</v>
      </c>
      <c r="Q76">
        <v>0.881606</v>
      </c>
      <c r="R76">
        <v>0.881606</v>
      </c>
      <c r="S76">
        <v>0.881606</v>
      </c>
      <c r="T76">
        <v>0.881606</v>
      </c>
      <c r="U76">
        <v>0.881606</v>
      </c>
      <c r="V76">
        <v>0.881606</v>
      </c>
      <c r="W76">
        <v>0.881606</v>
      </c>
      <c r="X76">
        <v>0.881606</v>
      </c>
      <c r="Y76">
        <v>0.881606</v>
      </c>
      <c r="Z76">
        <v>0.881606</v>
      </c>
      <c r="AA76">
        <v>0.881606</v>
      </c>
      <c r="AB76">
        <v>0.881606</v>
      </c>
      <c r="AC76">
        <v>0.881606</v>
      </c>
      <c r="AD76">
        <v>0.881606</v>
      </c>
      <c r="AE76">
        <v>0.881606</v>
      </c>
      <c r="AF76">
        <v>0.881606</v>
      </c>
      <c r="AG76">
        <v>0.881606</v>
      </c>
      <c r="AH76">
        <v>0.881606</v>
      </c>
      <c r="AI76">
        <v>0.881606</v>
      </c>
      <c r="AJ76" s="21">
        <v>0</v>
      </c>
    </row>
    <row r="77" spans="1:36" x14ac:dyDescent="0.25">
      <c r="A77" t="s">
        <v>217</v>
      </c>
      <c r="B77" t="s">
        <v>888</v>
      </c>
      <c r="C77" t="s">
        <v>889</v>
      </c>
      <c r="D77" t="s">
        <v>312</v>
      </c>
      <c r="F77">
        <v>102.55862399999999</v>
      </c>
      <c r="G77">
        <v>103.74543</v>
      </c>
      <c r="H77">
        <v>104.93551600000001</v>
      </c>
      <c r="I77">
        <v>106.035583</v>
      </c>
      <c r="J77">
        <v>107.283073</v>
      </c>
      <c r="K77">
        <v>108.894859</v>
      </c>
      <c r="L77">
        <v>110.210663</v>
      </c>
      <c r="M77">
        <v>111.36573799999999</v>
      </c>
      <c r="N77">
        <v>112.395248</v>
      </c>
      <c r="O77">
        <v>113.443207</v>
      </c>
      <c r="P77">
        <v>114.591072</v>
      </c>
      <c r="Q77">
        <v>115.67729199999999</v>
      </c>
      <c r="R77">
        <v>117.155502</v>
      </c>
      <c r="S77">
        <v>118.393738</v>
      </c>
      <c r="T77">
        <v>119.365616</v>
      </c>
      <c r="U77">
        <v>120.310936</v>
      </c>
      <c r="V77">
        <v>121.60279800000001</v>
      </c>
      <c r="W77">
        <v>122.522194</v>
      </c>
      <c r="X77">
        <v>123.537598</v>
      </c>
      <c r="Y77">
        <v>124.892143</v>
      </c>
      <c r="Z77">
        <v>125.830887</v>
      </c>
      <c r="AA77">
        <v>127.30965399999999</v>
      </c>
      <c r="AB77">
        <v>128.590149</v>
      </c>
      <c r="AC77">
        <v>129.519318</v>
      </c>
      <c r="AD77">
        <v>130.68542500000001</v>
      </c>
      <c r="AE77">
        <v>131.654526</v>
      </c>
      <c r="AF77">
        <v>132.632812</v>
      </c>
      <c r="AG77">
        <v>133.62286399999999</v>
      </c>
      <c r="AH77">
        <v>134.61642499999999</v>
      </c>
      <c r="AI77">
        <v>135.58062699999999</v>
      </c>
      <c r="AJ77" s="21">
        <v>0.01</v>
      </c>
    </row>
    <row r="78" spans="1:36" x14ac:dyDescent="0.25">
      <c r="A78" t="s">
        <v>295</v>
      </c>
      <c r="B78" t="s">
        <v>890</v>
      </c>
      <c r="C78" t="s">
        <v>891</v>
      </c>
      <c r="D78" t="s">
        <v>312</v>
      </c>
      <c r="F78">
        <v>196.65527299999999</v>
      </c>
      <c r="G78">
        <v>222.658447</v>
      </c>
      <c r="H78">
        <v>248.641876</v>
      </c>
      <c r="I78">
        <v>273.25295999999997</v>
      </c>
      <c r="J78">
        <v>289.44116200000002</v>
      </c>
      <c r="K78">
        <v>307.67288200000002</v>
      </c>
      <c r="L78">
        <v>322.19873000000001</v>
      </c>
      <c r="M78">
        <v>333.95919800000001</v>
      </c>
      <c r="N78">
        <v>349.59988399999997</v>
      </c>
      <c r="O78">
        <v>357.00848400000001</v>
      </c>
      <c r="P78">
        <v>366.40838600000001</v>
      </c>
      <c r="Q78">
        <v>380.34243800000002</v>
      </c>
      <c r="R78">
        <v>395.24337800000001</v>
      </c>
      <c r="S78">
        <v>404.76309199999997</v>
      </c>
      <c r="T78">
        <v>404.821777</v>
      </c>
      <c r="U78">
        <v>416.42877199999998</v>
      </c>
      <c r="V78">
        <v>432.54388399999999</v>
      </c>
      <c r="W78">
        <v>445.04956099999998</v>
      </c>
      <c r="X78">
        <v>461.10119600000002</v>
      </c>
      <c r="Y78">
        <v>482.38433800000001</v>
      </c>
      <c r="Z78">
        <v>499.27023300000002</v>
      </c>
      <c r="AA78">
        <v>520.39361599999995</v>
      </c>
      <c r="AB78">
        <v>538.51074200000005</v>
      </c>
      <c r="AC78">
        <v>552.43121299999996</v>
      </c>
      <c r="AD78">
        <v>572.83038299999998</v>
      </c>
      <c r="AE78">
        <v>596.06945800000005</v>
      </c>
      <c r="AF78">
        <v>612.83886700000005</v>
      </c>
      <c r="AG78">
        <v>634.23138400000005</v>
      </c>
      <c r="AH78">
        <v>652.61206100000004</v>
      </c>
      <c r="AI78">
        <v>667.46575900000005</v>
      </c>
      <c r="AJ78" s="21">
        <v>4.2999999999999997E-2</v>
      </c>
    </row>
    <row r="79" spans="1:36" x14ac:dyDescent="0.25">
      <c r="A79" t="s">
        <v>297</v>
      </c>
      <c r="B79" t="s">
        <v>892</v>
      </c>
      <c r="C79" t="s">
        <v>893</v>
      </c>
      <c r="D79" t="s">
        <v>312</v>
      </c>
      <c r="F79">
        <v>6.8885610000000002</v>
      </c>
      <c r="G79">
        <v>6.9374000000000002</v>
      </c>
      <c r="H79">
        <v>6.8585570000000002</v>
      </c>
      <c r="I79">
        <v>6.7846919999999997</v>
      </c>
      <c r="J79">
        <v>6.7500349999999996</v>
      </c>
      <c r="K79">
        <v>6.6854079999999998</v>
      </c>
      <c r="L79">
        <v>6.6586530000000002</v>
      </c>
      <c r="M79">
        <v>6.6433350000000004</v>
      </c>
      <c r="N79">
        <v>6.6028589999999996</v>
      </c>
      <c r="O79">
        <v>6.6001070000000004</v>
      </c>
      <c r="P79">
        <v>6.5930499999999999</v>
      </c>
      <c r="Q79">
        <v>6.6023949999999996</v>
      </c>
      <c r="R79">
        <v>6.6118329999999998</v>
      </c>
      <c r="S79">
        <v>6.6002999999999998</v>
      </c>
      <c r="T79">
        <v>6.5781549999999998</v>
      </c>
      <c r="U79">
        <v>6.5651820000000001</v>
      </c>
      <c r="V79">
        <v>6.5477309999999997</v>
      </c>
      <c r="W79">
        <v>6.5504559999999996</v>
      </c>
      <c r="X79">
        <v>6.5483039999999999</v>
      </c>
      <c r="Y79">
        <v>6.5579809999999998</v>
      </c>
      <c r="Z79">
        <v>6.5478240000000003</v>
      </c>
      <c r="AA79">
        <v>6.5708250000000001</v>
      </c>
      <c r="AB79">
        <v>6.5688620000000002</v>
      </c>
      <c r="AC79">
        <v>6.5701869999999998</v>
      </c>
      <c r="AD79">
        <v>6.5599369999999997</v>
      </c>
      <c r="AE79">
        <v>6.5497139999999998</v>
      </c>
      <c r="AF79">
        <v>6.543577</v>
      </c>
      <c r="AG79">
        <v>6.5453349999999997</v>
      </c>
      <c r="AH79">
        <v>6.5435379999999999</v>
      </c>
      <c r="AI79">
        <v>6.54732</v>
      </c>
      <c r="AJ79" s="21">
        <v>-2E-3</v>
      </c>
    </row>
    <row r="80" spans="1:36" x14ac:dyDescent="0.25">
      <c r="A80" t="s">
        <v>353</v>
      </c>
      <c r="B80" t="s">
        <v>894</v>
      </c>
      <c r="C80" t="s">
        <v>895</v>
      </c>
      <c r="D80" t="s">
        <v>312</v>
      </c>
      <c r="F80">
        <v>84.415642000000005</v>
      </c>
      <c r="G80">
        <v>84.415642000000005</v>
      </c>
      <c r="H80">
        <v>84.415642000000005</v>
      </c>
      <c r="I80">
        <v>84.415642000000005</v>
      </c>
      <c r="J80">
        <v>84.415642000000005</v>
      </c>
      <c r="K80">
        <v>84.415642000000005</v>
      </c>
      <c r="L80">
        <v>84.415642000000005</v>
      </c>
      <c r="M80">
        <v>84.415642000000005</v>
      </c>
      <c r="N80">
        <v>84.415642000000005</v>
      </c>
      <c r="O80">
        <v>84.415642000000005</v>
      </c>
      <c r="P80">
        <v>84.415642000000005</v>
      </c>
      <c r="Q80">
        <v>84.415642000000005</v>
      </c>
      <c r="R80">
        <v>84.415642000000005</v>
      </c>
      <c r="S80">
        <v>84.415642000000005</v>
      </c>
      <c r="T80">
        <v>84.415642000000005</v>
      </c>
      <c r="U80">
        <v>84.415642000000005</v>
      </c>
      <c r="V80">
        <v>84.415642000000005</v>
      </c>
      <c r="W80">
        <v>84.415642000000005</v>
      </c>
      <c r="X80">
        <v>84.415642000000005</v>
      </c>
      <c r="Y80">
        <v>84.415642000000005</v>
      </c>
      <c r="Z80">
        <v>84.415642000000005</v>
      </c>
      <c r="AA80">
        <v>84.415642000000005</v>
      </c>
      <c r="AB80">
        <v>84.415642000000005</v>
      </c>
      <c r="AC80">
        <v>84.415642000000005</v>
      </c>
      <c r="AD80">
        <v>84.415642000000005</v>
      </c>
      <c r="AE80">
        <v>84.415642000000005</v>
      </c>
      <c r="AF80">
        <v>84.415642000000005</v>
      </c>
      <c r="AG80">
        <v>84.415642000000005</v>
      </c>
      <c r="AH80">
        <v>84.415642000000005</v>
      </c>
      <c r="AI80">
        <v>84.415642000000005</v>
      </c>
      <c r="AJ80" s="21">
        <v>0</v>
      </c>
    </row>
    <row r="81" spans="1:36" x14ac:dyDescent="0.25">
      <c r="A81" t="s">
        <v>203</v>
      </c>
      <c r="B81" t="s">
        <v>896</v>
      </c>
      <c r="C81" t="s">
        <v>897</v>
      </c>
      <c r="D81" t="s">
        <v>312</v>
      </c>
      <c r="F81">
        <v>391.399719</v>
      </c>
      <c r="G81">
        <v>418.63855000000001</v>
      </c>
      <c r="H81">
        <v>445.73318499999999</v>
      </c>
      <c r="I81">
        <v>471.37051400000001</v>
      </c>
      <c r="J81">
        <v>488.77151500000002</v>
      </c>
      <c r="K81">
        <v>508.55038500000001</v>
      </c>
      <c r="L81">
        <v>524.36529499999995</v>
      </c>
      <c r="M81">
        <v>537.26550299999997</v>
      </c>
      <c r="N81">
        <v>553.895264</v>
      </c>
      <c r="O81">
        <v>562.34906000000001</v>
      </c>
      <c r="P81">
        <v>572.889771</v>
      </c>
      <c r="Q81">
        <v>587.91937299999995</v>
      </c>
      <c r="R81">
        <v>604.30798300000004</v>
      </c>
      <c r="S81">
        <v>615.05438200000003</v>
      </c>
      <c r="T81">
        <v>616.06274399999995</v>
      </c>
      <c r="U81">
        <v>628.60217299999999</v>
      </c>
      <c r="V81">
        <v>645.99169900000004</v>
      </c>
      <c r="W81">
        <v>659.41949499999998</v>
      </c>
      <c r="X81">
        <v>676.48431400000004</v>
      </c>
      <c r="Y81">
        <v>699.13171399999999</v>
      </c>
      <c r="Z81">
        <v>716.94622800000002</v>
      </c>
      <c r="AA81">
        <v>739.57128899999998</v>
      </c>
      <c r="AB81">
        <v>758.96698000000004</v>
      </c>
      <c r="AC81">
        <v>773.817993</v>
      </c>
      <c r="AD81">
        <v>795.37298599999997</v>
      </c>
      <c r="AE81">
        <v>819.57098399999995</v>
      </c>
      <c r="AF81">
        <v>837.3125</v>
      </c>
      <c r="AG81">
        <v>859.69683799999996</v>
      </c>
      <c r="AH81">
        <v>879.06927499999995</v>
      </c>
      <c r="AI81">
        <v>894.89093000000003</v>
      </c>
      <c r="AJ81" s="21">
        <v>2.9000000000000001E-2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22"/>
  <sheetViews>
    <sheetView topLeftCell="A192" workbookViewId="0">
      <selection activeCell="F254" sqref="F254"/>
    </sheetView>
  </sheetViews>
  <sheetFormatPr defaultRowHeight="15" x14ac:dyDescent="0.25"/>
  <cols>
    <col min="1" max="1" width="28.7109375" customWidth="1"/>
    <col min="2" max="7" width="11.7109375" customWidth="1"/>
  </cols>
  <sheetData>
    <row r="1" spans="1:7" x14ac:dyDescent="0.25">
      <c r="A1" s="61" t="s">
        <v>614</v>
      </c>
      <c r="B1" s="61"/>
    </row>
    <row r="2" spans="1:7" ht="24" customHeight="1" x14ac:dyDescent="0.25">
      <c r="A2" s="55" t="s">
        <v>615</v>
      </c>
      <c r="B2" s="56"/>
      <c r="C2" s="56"/>
      <c r="D2" s="56"/>
      <c r="E2" s="56"/>
      <c r="F2" s="56"/>
      <c r="G2" s="56"/>
    </row>
    <row r="3" spans="1:7" ht="24" customHeight="1" thickBot="1" x14ac:dyDescent="0.3">
      <c r="A3" s="22"/>
      <c r="B3" s="57" t="s">
        <v>63</v>
      </c>
      <c r="C3" s="57"/>
      <c r="D3" s="57"/>
      <c r="E3" s="57"/>
      <c r="F3" s="57"/>
      <c r="G3" s="58"/>
    </row>
    <row r="4" spans="1:7" ht="23.25" customHeight="1" thickTop="1" x14ac:dyDescent="0.25">
      <c r="A4" s="22"/>
      <c r="B4" s="25"/>
      <c r="C4" s="59" t="s">
        <v>64</v>
      </c>
      <c r="D4" s="59"/>
      <c r="E4" s="59"/>
      <c r="F4" s="59"/>
      <c r="G4" s="59"/>
    </row>
    <row r="5" spans="1:7" ht="46.5" customHeight="1" thickBot="1" x14ac:dyDescent="0.3">
      <c r="A5" s="26"/>
      <c r="B5" s="5" t="s">
        <v>616</v>
      </c>
      <c r="C5" s="5" t="s">
        <v>65</v>
      </c>
      <c r="D5" s="5" t="s">
        <v>66</v>
      </c>
      <c r="E5" s="5" t="s">
        <v>617</v>
      </c>
      <c r="F5" s="5" t="s">
        <v>618</v>
      </c>
      <c r="G5" s="5" t="s">
        <v>67</v>
      </c>
    </row>
    <row r="6" spans="1:7" ht="24" customHeight="1" thickTop="1" x14ac:dyDescent="0.25">
      <c r="A6" s="27" t="s">
        <v>68</v>
      </c>
      <c r="B6" s="28">
        <v>123.53</v>
      </c>
      <c r="C6" s="28">
        <v>77.069999999999993</v>
      </c>
      <c r="D6" s="28">
        <v>7.45</v>
      </c>
      <c r="E6" s="28">
        <v>9.34</v>
      </c>
      <c r="F6" s="28">
        <v>22.84</v>
      </c>
      <c r="G6" s="28">
        <v>6.83</v>
      </c>
    </row>
    <row r="7" spans="1:7" ht="24" customHeight="1" x14ac:dyDescent="0.25">
      <c r="A7" s="29" t="s">
        <v>69</v>
      </c>
      <c r="B7" s="30" t="s">
        <v>1</v>
      </c>
      <c r="C7" s="30" t="s">
        <v>1</v>
      </c>
      <c r="D7" s="30" t="s">
        <v>1</v>
      </c>
      <c r="E7" s="30" t="s">
        <v>1</v>
      </c>
      <c r="F7" s="30" t="s">
        <v>1</v>
      </c>
      <c r="G7" s="30" t="s">
        <v>1</v>
      </c>
    </row>
    <row r="8" spans="1:7" ht="15" customHeight="1" x14ac:dyDescent="0.25">
      <c r="A8" s="8" t="s">
        <v>19</v>
      </c>
      <c r="B8" s="31">
        <v>21.92</v>
      </c>
      <c r="C8" s="31">
        <v>11.23</v>
      </c>
      <c r="D8" s="31">
        <v>1.95</v>
      </c>
      <c r="E8" s="31">
        <v>3.15</v>
      </c>
      <c r="F8" s="31">
        <v>5.0999999999999996</v>
      </c>
      <c r="G8" s="31">
        <v>0.5</v>
      </c>
    </row>
    <row r="9" spans="1:7" x14ac:dyDescent="0.25">
      <c r="A9" s="32" t="s">
        <v>20</v>
      </c>
      <c r="B9" s="31">
        <v>5.88</v>
      </c>
      <c r="C9" s="31">
        <v>3.34</v>
      </c>
      <c r="D9" s="31">
        <v>0.3</v>
      </c>
      <c r="E9" s="31">
        <v>0.99</v>
      </c>
      <c r="F9" s="31">
        <v>1.1000000000000001</v>
      </c>
      <c r="G9" s="31">
        <v>0.14000000000000001</v>
      </c>
    </row>
    <row r="10" spans="1:7" x14ac:dyDescent="0.25">
      <c r="A10" s="32" t="s">
        <v>21</v>
      </c>
      <c r="B10" s="31">
        <v>16.04</v>
      </c>
      <c r="C10" s="31">
        <v>7.89</v>
      </c>
      <c r="D10" s="31">
        <v>1.65</v>
      </c>
      <c r="E10" s="31">
        <v>2.15</v>
      </c>
      <c r="F10" s="31">
        <v>3.99</v>
      </c>
      <c r="G10" s="31">
        <v>0.36</v>
      </c>
    </row>
    <row r="11" spans="1:7" x14ac:dyDescent="0.25">
      <c r="A11" s="8" t="s">
        <v>22</v>
      </c>
      <c r="B11" s="31">
        <v>27.04</v>
      </c>
      <c r="C11" s="31">
        <v>18.579999999999998</v>
      </c>
      <c r="D11" s="31">
        <v>1.33</v>
      </c>
      <c r="E11" s="31">
        <v>1.95</v>
      </c>
      <c r="F11" s="31">
        <v>4.2</v>
      </c>
      <c r="G11" s="31">
        <v>0.97</v>
      </c>
    </row>
    <row r="12" spans="1:7" x14ac:dyDescent="0.25">
      <c r="A12" s="32" t="s">
        <v>23</v>
      </c>
      <c r="B12" s="31">
        <v>18.55</v>
      </c>
      <c r="C12" s="31">
        <v>12.59</v>
      </c>
      <c r="D12" s="31">
        <v>0.91</v>
      </c>
      <c r="E12" s="31">
        <v>1.49</v>
      </c>
      <c r="F12" s="31">
        <v>2.94</v>
      </c>
      <c r="G12" s="31">
        <v>0.63</v>
      </c>
    </row>
    <row r="13" spans="1:7" ht="15" customHeight="1" x14ac:dyDescent="0.25">
      <c r="A13" s="32" t="s">
        <v>24</v>
      </c>
      <c r="B13" s="31">
        <v>8.5</v>
      </c>
      <c r="C13" s="31">
        <v>5.99</v>
      </c>
      <c r="D13" s="31">
        <v>0.43</v>
      </c>
      <c r="E13" s="31">
        <v>0.47</v>
      </c>
      <c r="F13" s="31">
        <v>1.26</v>
      </c>
      <c r="G13" s="31">
        <v>0.35</v>
      </c>
    </row>
    <row r="14" spans="1:7" x14ac:dyDescent="0.25">
      <c r="A14" s="8" t="s">
        <v>25</v>
      </c>
      <c r="B14" s="31">
        <v>46.84</v>
      </c>
      <c r="C14" s="31">
        <v>30.29</v>
      </c>
      <c r="D14" s="31">
        <v>2.48</v>
      </c>
      <c r="E14" s="31">
        <v>2.36</v>
      </c>
      <c r="F14" s="31">
        <v>7.83</v>
      </c>
      <c r="G14" s="31">
        <v>3.89</v>
      </c>
    </row>
    <row r="15" spans="1:7" x14ac:dyDescent="0.25">
      <c r="A15" s="32" t="s">
        <v>26</v>
      </c>
      <c r="B15" s="31">
        <v>24.84</v>
      </c>
      <c r="C15" s="31">
        <v>15.25</v>
      </c>
      <c r="D15" s="31">
        <v>1.92</v>
      </c>
      <c r="E15" s="31">
        <v>1.17</v>
      </c>
      <c r="F15" s="31">
        <v>4.51</v>
      </c>
      <c r="G15" s="31">
        <v>2</v>
      </c>
    </row>
    <row r="16" spans="1:7" x14ac:dyDescent="0.25">
      <c r="A16" s="32" t="s">
        <v>27</v>
      </c>
      <c r="B16" s="31">
        <v>7.38</v>
      </c>
      <c r="C16" s="31">
        <v>5.17</v>
      </c>
      <c r="D16" s="31">
        <v>0.19</v>
      </c>
      <c r="E16" s="31">
        <v>0.41</v>
      </c>
      <c r="F16" s="31">
        <v>0.84</v>
      </c>
      <c r="G16" s="31">
        <v>0.77</v>
      </c>
    </row>
    <row r="17" spans="1:7" ht="15" customHeight="1" x14ac:dyDescent="0.25">
      <c r="A17" s="32" t="s">
        <v>28</v>
      </c>
      <c r="B17" s="31">
        <v>14.62</v>
      </c>
      <c r="C17" s="31">
        <v>9.8699999999999992</v>
      </c>
      <c r="D17" s="31">
        <v>0.36</v>
      </c>
      <c r="E17" s="31">
        <v>0.78</v>
      </c>
      <c r="F17" s="31">
        <v>2.48</v>
      </c>
      <c r="G17" s="31">
        <v>1.1200000000000001</v>
      </c>
    </row>
    <row r="18" spans="1:7" x14ac:dyDescent="0.25">
      <c r="A18" s="8" t="s">
        <v>29</v>
      </c>
      <c r="B18" s="31">
        <v>27.72</v>
      </c>
      <c r="C18" s="31">
        <v>16.97</v>
      </c>
      <c r="D18" s="31">
        <v>1.69</v>
      </c>
      <c r="E18" s="31">
        <v>1.89</v>
      </c>
      <c r="F18" s="31">
        <v>5.7</v>
      </c>
      <c r="G18" s="31">
        <v>1.47</v>
      </c>
    </row>
    <row r="19" spans="1:7" x14ac:dyDescent="0.25">
      <c r="A19" s="32" t="s">
        <v>30</v>
      </c>
      <c r="B19" s="31">
        <v>9.2200000000000006</v>
      </c>
      <c r="C19" s="31">
        <v>6.06</v>
      </c>
      <c r="D19" s="31">
        <v>0.5</v>
      </c>
      <c r="E19" s="31">
        <v>0.52</v>
      </c>
      <c r="F19" s="31">
        <v>1.47</v>
      </c>
      <c r="G19" s="31">
        <v>0.67</v>
      </c>
    </row>
    <row r="20" spans="1:7" x14ac:dyDescent="0.25">
      <c r="A20" s="33" t="s">
        <v>31</v>
      </c>
      <c r="B20" s="31">
        <v>4.62</v>
      </c>
      <c r="C20" s="31">
        <v>3.1</v>
      </c>
      <c r="D20" s="31">
        <v>0.28999999999999998</v>
      </c>
      <c r="E20" s="31">
        <v>0.26</v>
      </c>
      <c r="F20" s="31">
        <v>0.73</v>
      </c>
      <c r="G20" s="31">
        <v>0.24</v>
      </c>
    </row>
    <row r="21" spans="1:7" x14ac:dyDescent="0.25">
      <c r="A21" s="33" t="s">
        <v>32</v>
      </c>
      <c r="B21" s="31">
        <v>4.5999999999999996</v>
      </c>
      <c r="C21" s="31">
        <v>2.96</v>
      </c>
      <c r="D21" s="31">
        <v>0.21</v>
      </c>
      <c r="E21" s="31">
        <v>0.26</v>
      </c>
      <c r="F21" s="31">
        <v>0.74</v>
      </c>
      <c r="G21" s="31">
        <v>0.43</v>
      </c>
    </row>
    <row r="22" spans="1:7" x14ac:dyDescent="0.25">
      <c r="A22" s="32" t="s">
        <v>33</v>
      </c>
      <c r="B22" s="31">
        <v>18.510000000000002</v>
      </c>
      <c r="C22" s="31">
        <v>10.91</v>
      </c>
      <c r="D22" s="31">
        <v>1.19</v>
      </c>
      <c r="E22" s="31">
        <v>1.36</v>
      </c>
      <c r="F22" s="31">
        <v>4.24</v>
      </c>
      <c r="G22" s="31">
        <v>0.8</v>
      </c>
    </row>
    <row r="23" spans="1:7" ht="24" customHeight="1" x14ac:dyDescent="0.25">
      <c r="A23" s="29" t="s">
        <v>619</v>
      </c>
      <c r="B23" s="30" t="s">
        <v>1</v>
      </c>
      <c r="C23" s="30" t="s">
        <v>1</v>
      </c>
      <c r="D23" s="30" t="s">
        <v>1</v>
      </c>
      <c r="E23" s="30" t="s">
        <v>1</v>
      </c>
      <c r="F23" s="30" t="s">
        <v>1</v>
      </c>
      <c r="G23" s="30" t="s">
        <v>1</v>
      </c>
    </row>
    <row r="24" spans="1:7" x14ac:dyDescent="0.25">
      <c r="A24" s="8" t="s">
        <v>34</v>
      </c>
      <c r="B24" s="31">
        <v>100.44</v>
      </c>
      <c r="C24" s="31">
        <v>58.8</v>
      </c>
      <c r="D24" s="31">
        <v>7.04</v>
      </c>
      <c r="E24" s="31">
        <v>9.02</v>
      </c>
      <c r="F24" s="31">
        <v>22.27</v>
      </c>
      <c r="G24" s="31">
        <v>3.31</v>
      </c>
    </row>
    <row r="25" spans="1:7" s="7" customFormat="1" x14ac:dyDescent="0.25">
      <c r="A25" s="32" t="s">
        <v>70</v>
      </c>
      <c r="B25" s="31">
        <v>89.24</v>
      </c>
      <c r="C25" s="31">
        <v>50.99</v>
      </c>
      <c r="D25" s="31">
        <v>6.57</v>
      </c>
      <c r="E25" s="31">
        <v>7.95</v>
      </c>
      <c r="F25" s="31">
        <v>21.2</v>
      </c>
      <c r="G25" s="31">
        <v>2.5299999999999998</v>
      </c>
    </row>
    <row r="26" spans="1:7" s="7" customFormat="1" x14ac:dyDescent="0.25">
      <c r="A26" s="32" t="s">
        <v>71</v>
      </c>
      <c r="B26" s="31">
        <v>11.2</v>
      </c>
      <c r="C26" s="31">
        <v>7.82</v>
      </c>
      <c r="D26" s="31">
        <v>0.47</v>
      </c>
      <c r="E26" s="31">
        <v>1.07</v>
      </c>
      <c r="F26" s="31">
        <v>1.07</v>
      </c>
      <c r="G26" s="31">
        <v>0.77</v>
      </c>
    </row>
    <row r="27" spans="1:7" x14ac:dyDescent="0.25">
      <c r="A27" s="8" t="s">
        <v>35</v>
      </c>
      <c r="B27" s="31">
        <v>23.09</v>
      </c>
      <c r="C27" s="31">
        <v>18.27</v>
      </c>
      <c r="D27" s="31">
        <v>0.41</v>
      </c>
      <c r="E27" s="31">
        <v>0.32</v>
      </c>
      <c r="F27" s="31">
        <v>0.56999999999999995</v>
      </c>
      <c r="G27" s="31">
        <v>3.52</v>
      </c>
    </row>
    <row r="28" spans="1:7" ht="33.950000000000003" customHeight="1" x14ac:dyDescent="0.25">
      <c r="A28" s="29" t="s">
        <v>620</v>
      </c>
      <c r="B28" s="30" t="s">
        <v>1</v>
      </c>
      <c r="C28" s="30" t="s">
        <v>1</v>
      </c>
      <c r="D28" s="30" t="s">
        <v>1</v>
      </c>
      <c r="E28" s="30" t="s">
        <v>1</v>
      </c>
      <c r="F28" s="30" t="s">
        <v>1</v>
      </c>
      <c r="G28" s="30" t="s">
        <v>1</v>
      </c>
    </row>
    <row r="29" spans="1:7" x14ac:dyDescent="0.25">
      <c r="A29" s="8" t="s">
        <v>72</v>
      </c>
      <c r="B29" s="31">
        <v>42.5</v>
      </c>
      <c r="C29" s="31">
        <v>28.04</v>
      </c>
      <c r="D29" s="31">
        <v>2.4300000000000002</v>
      </c>
      <c r="E29" s="31">
        <v>3.78</v>
      </c>
      <c r="F29" s="31">
        <v>6.74</v>
      </c>
      <c r="G29" s="31">
        <v>1.52</v>
      </c>
    </row>
    <row r="30" spans="1:7" x14ac:dyDescent="0.25">
      <c r="A30" s="8" t="s">
        <v>73</v>
      </c>
      <c r="B30" s="31">
        <v>36.79</v>
      </c>
      <c r="C30" s="31">
        <v>21.89</v>
      </c>
      <c r="D30" s="31">
        <v>2.8</v>
      </c>
      <c r="E30" s="31">
        <v>2.72</v>
      </c>
      <c r="F30" s="31">
        <v>7.03</v>
      </c>
      <c r="G30" s="31">
        <v>2.35</v>
      </c>
    </row>
    <row r="31" spans="1:7" x14ac:dyDescent="0.25">
      <c r="A31" s="8" t="s">
        <v>74</v>
      </c>
      <c r="B31" s="31">
        <v>15.06</v>
      </c>
      <c r="C31" s="31">
        <v>9.07</v>
      </c>
      <c r="D31" s="31">
        <v>0.9</v>
      </c>
      <c r="E31" s="31">
        <v>1.1200000000000001</v>
      </c>
      <c r="F31" s="31">
        <v>3.12</v>
      </c>
      <c r="G31" s="31">
        <v>0.83</v>
      </c>
    </row>
    <row r="32" spans="1:7" ht="24" customHeight="1" x14ac:dyDescent="0.25">
      <c r="A32" s="8" t="s">
        <v>75</v>
      </c>
      <c r="B32" s="31">
        <v>22.31</v>
      </c>
      <c r="C32" s="31">
        <v>13.98</v>
      </c>
      <c r="D32" s="31">
        <v>0.92</v>
      </c>
      <c r="E32" s="31">
        <v>1.25</v>
      </c>
      <c r="F32" s="31">
        <v>4.37</v>
      </c>
      <c r="G32" s="31">
        <v>1.8</v>
      </c>
    </row>
    <row r="33" spans="1:7" x14ac:dyDescent="0.25">
      <c r="A33" s="8" t="s">
        <v>36</v>
      </c>
      <c r="B33" s="31">
        <v>6.87</v>
      </c>
      <c r="C33" s="31">
        <v>4.09</v>
      </c>
      <c r="D33" s="31">
        <v>0.4</v>
      </c>
      <c r="E33" s="31">
        <v>0.48</v>
      </c>
      <c r="F33" s="31">
        <v>1.57</v>
      </c>
      <c r="G33" s="31">
        <v>0.34</v>
      </c>
    </row>
    <row r="34" spans="1:7" x14ac:dyDescent="0.25">
      <c r="A34" s="29" t="s">
        <v>76</v>
      </c>
      <c r="B34" s="30" t="s">
        <v>1</v>
      </c>
      <c r="C34" s="30" t="s">
        <v>1</v>
      </c>
      <c r="D34" s="30" t="s">
        <v>1</v>
      </c>
      <c r="E34" s="30" t="s">
        <v>1</v>
      </c>
      <c r="F34" s="30" t="s">
        <v>1</v>
      </c>
      <c r="G34" s="30" t="s">
        <v>1</v>
      </c>
    </row>
    <row r="35" spans="1:7" x14ac:dyDescent="0.25">
      <c r="A35" s="8" t="s">
        <v>77</v>
      </c>
      <c r="B35" s="31">
        <v>20.260000000000002</v>
      </c>
      <c r="C35" s="31">
        <v>13.58</v>
      </c>
      <c r="D35" s="31">
        <v>1.1399999999999999</v>
      </c>
      <c r="E35" s="31">
        <v>2.36</v>
      </c>
      <c r="F35" s="31">
        <v>3.08</v>
      </c>
      <c r="G35" s="31">
        <v>0.09</v>
      </c>
    </row>
    <row r="36" spans="1:7" x14ac:dyDescent="0.25">
      <c r="A36" s="8" t="s">
        <v>38</v>
      </c>
      <c r="B36" s="31">
        <v>12.48</v>
      </c>
      <c r="C36" s="31">
        <v>9.9</v>
      </c>
      <c r="D36" s="31">
        <v>0.4</v>
      </c>
      <c r="E36" s="31">
        <v>0.77</v>
      </c>
      <c r="F36" s="31">
        <v>1.25</v>
      </c>
      <c r="G36" s="31">
        <v>0.16</v>
      </c>
    </row>
    <row r="37" spans="1:7" x14ac:dyDescent="0.25">
      <c r="A37" s="8" t="s">
        <v>39</v>
      </c>
      <c r="B37" s="31">
        <v>12.76</v>
      </c>
      <c r="C37" s="31">
        <v>8.23</v>
      </c>
      <c r="D37" s="31">
        <v>0.63</v>
      </c>
      <c r="E37" s="31">
        <v>1.1200000000000001</v>
      </c>
      <c r="F37" s="31">
        <v>2.41</v>
      </c>
      <c r="G37" s="31">
        <v>0.37</v>
      </c>
    </row>
    <row r="38" spans="1:7" ht="24" customHeight="1" x14ac:dyDescent="0.25">
      <c r="A38" s="8" t="s">
        <v>40</v>
      </c>
      <c r="B38" s="31">
        <v>18.34</v>
      </c>
      <c r="C38" s="31">
        <v>10.46</v>
      </c>
      <c r="D38" s="31">
        <v>0.97</v>
      </c>
      <c r="E38" s="31">
        <v>1.56</v>
      </c>
      <c r="F38" s="31">
        <v>4.01</v>
      </c>
      <c r="G38" s="31">
        <v>1.34</v>
      </c>
    </row>
    <row r="39" spans="1:7" x14ac:dyDescent="0.25">
      <c r="A39" s="8" t="s">
        <v>41</v>
      </c>
      <c r="B39" s="31">
        <v>16.3</v>
      </c>
      <c r="C39" s="31">
        <v>8.67</v>
      </c>
      <c r="D39" s="31">
        <v>1.26</v>
      </c>
      <c r="E39" s="31">
        <v>1.43</v>
      </c>
      <c r="F39" s="31">
        <v>3.6</v>
      </c>
      <c r="G39" s="31">
        <v>1.33</v>
      </c>
    </row>
    <row r="40" spans="1:7" x14ac:dyDescent="0.25">
      <c r="A40" s="8" t="s">
        <v>42</v>
      </c>
      <c r="B40" s="31">
        <v>17.16</v>
      </c>
      <c r="C40" s="31">
        <v>10.65</v>
      </c>
      <c r="D40" s="31">
        <v>1.08</v>
      </c>
      <c r="E40" s="31">
        <v>0.95</v>
      </c>
      <c r="F40" s="31">
        <v>2.5499999999999998</v>
      </c>
      <c r="G40" s="31">
        <v>1.92</v>
      </c>
    </row>
    <row r="41" spans="1:7" x14ac:dyDescent="0.25">
      <c r="A41" s="8" t="s">
        <v>43</v>
      </c>
      <c r="B41" s="31">
        <v>16.16</v>
      </c>
      <c r="C41" s="31">
        <v>9.98</v>
      </c>
      <c r="D41" s="31">
        <v>1.31</v>
      </c>
      <c r="E41" s="31">
        <v>0.72</v>
      </c>
      <c r="F41" s="31">
        <v>3.17</v>
      </c>
      <c r="G41" s="31">
        <v>0.98</v>
      </c>
    </row>
    <row r="42" spans="1:7" x14ac:dyDescent="0.25">
      <c r="A42" s="8" t="s">
        <v>78</v>
      </c>
      <c r="B42" s="31">
        <v>5.53</v>
      </c>
      <c r="C42" s="31">
        <v>3.05</v>
      </c>
      <c r="D42" s="31">
        <v>0.37</v>
      </c>
      <c r="E42" s="31">
        <v>0.26</v>
      </c>
      <c r="F42" s="31">
        <v>1.52</v>
      </c>
      <c r="G42" s="31">
        <v>0.32</v>
      </c>
    </row>
    <row r="43" spans="1:7" x14ac:dyDescent="0.25">
      <c r="A43" s="8" t="s">
        <v>621</v>
      </c>
      <c r="B43" s="31">
        <v>4.5599999999999996</v>
      </c>
      <c r="C43" s="31">
        <v>2.5299999999999998</v>
      </c>
      <c r="D43" s="31">
        <v>0.28999999999999998</v>
      </c>
      <c r="E43" s="31">
        <v>0.18</v>
      </c>
      <c r="F43" s="31">
        <v>1.26</v>
      </c>
      <c r="G43" s="31">
        <v>0.31</v>
      </c>
    </row>
    <row r="44" spans="1:7" x14ac:dyDescent="0.25">
      <c r="A44" s="29" t="s">
        <v>79</v>
      </c>
      <c r="B44" s="30" t="s">
        <v>1</v>
      </c>
      <c r="C44" s="30" t="s">
        <v>1</v>
      </c>
      <c r="D44" s="30" t="s">
        <v>1</v>
      </c>
      <c r="E44" s="30" t="s">
        <v>1</v>
      </c>
      <c r="F44" s="30" t="s">
        <v>1</v>
      </c>
      <c r="G44" s="30" t="s">
        <v>1</v>
      </c>
    </row>
    <row r="45" spans="1:7" x14ac:dyDescent="0.25">
      <c r="A45" s="8" t="s">
        <v>622</v>
      </c>
      <c r="B45" s="31">
        <v>47.15</v>
      </c>
      <c r="C45" s="31">
        <v>44.59</v>
      </c>
      <c r="D45" s="31">
        <v>2.57</v>
      </c>
      <c r="E45" s="31" t="s">
        <v>44</v>
      </c>
      <c r="F45" s="31" t="s">
        <v>44</v>
      </c>
      <c r="G45" s="31" t="s">
        <v>44</v>
      </c>
    </row>
    <row r="46" spans="1:7" x14ac:dyDescent="0.25">
      <c r="A46" s="8" t="s">
        <v>623</v>
      </c>
      <c r="B46" s="31">
        <v>32.47</v>
      </c>
      <c r="C46" s="31">
        <v>28.53</v>
      </c>
      <c r="D46" s="31">
        <v>3.94</v>
      </c>
      <c r="E46" s="31" t="s">
        <v>44</v>
      </c>
      <c r="F46" s="31" t="s">
        <v>44</v>
      </c>
      <c r="G46" s="31" t="s">
        <v>44</v>
      </c>
    </row>
    <row r="47" spans="1:7" ht="24" customHeight="1" x14ac:dyDescent="0.25">
      <c r="A47" s="8" t="s">
        <v>624</v>
      </c>
      <c r="B47" s="31">
        <v>2.61</v>
      </c>
      <c r="C47" s="31">
        <v>1.76</v>
      </c>
      <c r="D47" s="31">
        <v>0.85</v>
      </c>
      <c r="E47" s="31" t="s">
        <v>44</v>
      </c>
      <c r="F47" s="31" t="s">
        <v>44</v>
      </c>
      <c r="G47" s="31" t="s">
        <v>44</v>
      </c>
    </row>
    <row r="48" spans="1:7" x14ac:dyDescent="0.25">
      <c r="A48" s="8" t="s">
        <v>625</v>
      </c>
      <c r="B48" s="31">
        <v>2.2799999999999998</v>
      </c>
      <c r="C48" s="31">
        <v>2.19</v>
      </c>
      <c r="D48" s="31">
        <v>0.09</v>
      </c>
      <c r="E48" s="31" t="s">
        <v>44</v>
      </c>
      <c r="F48" s="31" t="s">
        <v>44</v>
      </c>
      <c r="G48" s="31" t="s">
        <v>44</v>
      </c>
    </row>
    <row r="49" spans="1:7" ht="26.25" x14ac:dyDescent="0.25">
      <c r="A49" s="8" t="s">
        <v>80</v>
      </c>
      <c r="B49" s="31">
        <v>39.01</v>
      </c>
      <c r="C49" s="31" t="s">
        <v>44</v>
      </c>
      <c r="D49" s="31" t="s">
        <v>44</v>
      </c>
      <c r="E49" s="31">
        <v>9.34</v>
      </c>
      <c r="F49" s="31">
        <v>22.84</v>
      </c>
      <c r="G49" s="31">
        <v>6.83</v>
      </c>
    </row>
    <row r="50" spans="1:7" x14ac:dyDescent="0.25">
      <c r="A50" s="29" t="s">
        <v>81</v>
      </c>
      <c r="B50" s="30" t="s">
        <v>1</v>
      </c>
      <c r="C50" s="30" t="s">
        <v>1</v>
      </c>
      <c r="D50" s="30" t="s">
        <v>1</v>
      </c>
      <c r="E50" s="30" t="s">
        <v>1</v>
      </c>
      <c r="F50" s="30" t="s">
        <v>1</v>
      </c>
      <c r="G50" s="30" t="s">
        <v>1</v>
      </c>
    </row>
    <row r="51" spans="1:7" ht="26.25" x14ac:dyDescent="0.25">
      <c r="A51" s="8" t="s">
        <v>626</v>
      </c>
      <c r="B51" s="31">
        <v>45.44</v>
      </c>
      <c r="C51" s="31">
        <v>31.14</v>
      </c>
      <c r="D51" s="31">
        <v>2.83</v>
      </c>
      <c r="E51" s="31">
        <v>2.23</v>
      </c>
      <c r="F51" s="31">
        <v>3.79</v>
      </c>
      <c r="G51" s="31">
        <v>5.45</v>
      </c>
    </row>
    <row r="52" spans="1:7" x14ac:dyDescent="0.25">
      <c r="A52" s="8" t="s">
        <v>45</v>
      </c>
      <c r="B52" s="31">
        <v>33.369999999999997</v>
      </c>
      <c r="C52" s="31">
        <v>17.52</v>
      </c>
      <c r="D52" s="31">
        <v>2.0099999999999998</v>
      </c>
      <c r="E52" s="31">
        <v>3.79</v>
      </c>
      <c r="F52" s="31">
        <v>9.8000000000000007</v>
      </c>
      <c r="G52" s="31">
        <v>0.24</v>
      </c>
    </row>
    <row r="53" spans="1:7" ht="24" customHeight="1" x14ac:dyDescent="0.25">
      <c r="A53" s="8" t="s">
        <v>46</v>
      </c>
      <c r="B53" s="31">
        <v>18.8</v>
      </c>
      <c r="C53" s="31">
        <v>12.63</v>
      </c>
      <c r="D53" s="31">
        <v>0.92</v>
      </c>
      <c r="E53" s="31">
        <v>1.55</v>
      </c>
      <c r="F53" s="31">
        <v>2.86</v>
      </c>
      <c r="G53" s="31">
        <v>0.84</v>
      </c>
    </row>
    <row r="54" spans="1:7" ht="15" customHeight="1" x14ac:dyDescent="0.25">
      <c r="A54" s="8" t="s">
        <v>47</v>
      </c>
      <c r="B54" s="31">
        <v>15.65</v>
      </c>
      <c r="C54" s="31">
        <v>10.54</v>
      </c>
      <c r="D54" s="31">
        <v>1.07</v>
      </c>
      <c r="E54" s="31">
        <v>0.89</v>
      </c>
      <c r="F54" s="31">
        <v>3.08</v>
      </c>
      <c r="G54" s="31">
        <v>0.08</v>
      </c>
    </row>
    <row r="55" spans="1:7" x14ac:dyDescent="0.25">
      <c r="A55" s="8" t="s">
        <v>627</v>
      </c>
      <c r="B55" s="31">
        <v>6.42</v>
      </c>
      <c r="C55" s="31">
        <v>2.89</v>
      </c>
      <c r="D55" s="31">
        <v>0.41</v>
      </c>
      <c r="E55" s="31">
        <v>0.5</v>
      </c>
      <c r="F55" s="31">
        <v>2.56</v>
      </c>
      <c r="G55" s="31" t="s">
        <v>37</v>
      </c>
    </row>
    <row r="56" spans="1:7" x14ac:dyDescent="0.25">
      <c r="A56" s="8" t="s">
        <v>628</v>
      </c>
      <c r="B56" s="31">
        <v>1.89</v>
      </c>
      <c r="C56" s="31">
        <v>1.1599999999999999</v>
      </c>
      <c r="D56" s="31">
        <v>0.11</v>
      </c>
      <c r="E56" s="31">
        <v>0.21</v>
      </c>
      <c r="F56" s="31">
        <v>0.3</v>
      </c>
      <c r="G56" s="31">
        <v>0.11</v>
      </c>
    </row>
    <row r="57" spans="1:7" x14ac:dyDescent="0.25">
      <c r="A57" s="8" t="s">
        <v>48</v>
      </c>
      <c r="B57" s="31">
        <v>1.46</v>
      </c>
      <c r="C57" s="31">
        <v>0.94</v>
      </c>
      <c r="D57" s="31">
        <v>0.08</v>
      </c>
      <c r="E57" s="31">
        <v>0.14000000000000001</v>
      </c>
      <c r="F57" s="31">
        <v>0.31</v>
      </c>
      <c r="G57" s="31" t="s">
        <v>44</v>
      </c>
    </row>
    <row r="58" spans="1:7" x14ac:dyDescent="0.25">
      <c r="A58" s="8" t="s">
        <v>82</v>
      </c>
      <c r="B58" s="31">
        <v>0.5</v>
      </c>
      <c r="C58" s="31">
        <v>0.26</v>
      </c>
      <c r="D58" s="31" t="s">
        <v>37</v>
      </c>
      <c r="E58" s="31" t="s">
        <v>37</v>
      </c>
      <c r="F58" s="31">
        <v>0.14000000000000001</v>
      </c>
      <c r="G58" s="31" t="s">
        <v>37</v>
      </c>
    </row>
    <row r="59" spans="1:7" x14ac:dyDescent="0.25">
      <c r="A59" s="29" t="s">
        <v>83</v>
      </c>
      <c r="B59" s="30" t="s">
        <v>1</v>
      </c>
      <c r="C59" s="30" t="s">
        <v>1</v>
      </c>
      <c r="D59" s="30" t="s">
        <v>1</v>
      </c>
      <c r="E59" s="30" t="s">
        <v>1</v>
      </c>
      <c r="F59" s="30" t="s">
        <v>1</v>
      </c>
      <c r="G59" s="30" t="s">
        <v>1</v>
      </c>
    </row>
    <row r="60" spans="1:7" x14ac:dyDescent="0.25">
      <c r="A60" s="8" t="s">
        <v>84</v>
      </c>
      <c r="B60" s="31">
        <v>76.03</v>
      </c>
      <c r="C60" s="31">
        <v>61.56</v>
      </c>
      <c r="D60" s="31">
        <v>5.49</v>
      </c>
      <c r="E60" s="31">
        <v>5.89</v>
      </c>
      <c r="F60" s="31" t="s">
        <v>44</v>
      </c>
      <c r="G60" s="31">
        <v>3.09</v>
      </c>
    </row>
    <row r="61" spans="1:7" x14ac:dyDescent="0.25">
      <c r="A61" s="8" t="s">
        <v>49</v>
      </c>
      <c r="B61" s="31">
        <v>9.69</v>
      </c>
      <c r="C61" s="31">
        <v>5.87</v>
      </c>
      <c r="D61" s="31">
        <v>0.28000000000000003</v>
      </c>
      <c r="E61" s="31">
        <v>0.46</v>
      </c>
      <c r="F61" s="31" t="s">
        <v>44</v>
      </c>
      <c r="G61" s="31">
        <v>3.08</v>
      </c>
    </row>
    <row r="62" spans="1:7" ht="24" customHeight="1" x14ac:dyDescent="0.25">
      <c r="A62" s="8" t="s">
        <v>85</v>
      </c>
      <c r="B62" s="31">
        <v>5.19</v>
      </c>
      <c r="C62" s="31">
        <v>3.06</v>
      </c>
      <c r="D62" s="31">
        <v>0.55000000000000004</v>
      </c>
      <c r="E62" s="31">
        <v>1.23</v>
      </c>
      <c r="F62" s="31" t="s">
        <v>44</v>
      </c>
      <c r="G62" s="31">
        <v>0.35</v>
      </c>
    </row>
    <row r="63" spans="1:7" x14ac:dyDescent="0.25">
      <c r="A63" s="8" t="s">
        <v>86</v>
      </c>
      <c r="B63" s="31">
        <v>4.8899999999999997</v>
      </c>
      <c r="C63" s="31">
        <v>3.6</v>
      </c>
      <c r="D63" s="31">
        <v>0.59</v>
      </c>
      <c r="E63" s="31">
        <v>0.66</v>
      </c>
      <c r="F63" s="31" t="s">
        <v>44</v>
      </c>
      <c r="G63" s="31" t="s">
        <v>37</v>
      </c>
    </row>
    <row r="64" spans="1:7" x14ac:dyDescent="0.25">
      <c r="A64" s="8" t="s">
        <v>87</v>
      </c>
      <c r="B64" s="31">
        <v>2.14</v>
      </c>
      <c r="C64" s="31">
        <v>1.58</v>
      </c>
      <c r="D64" s="31">
        <v>0.11</v>
      </c>
      <c r="E64" s="31">
        <v>0.43</v>
      </c>
      <c r="F64" s="31" t="s">
        <v>44</v>
      </c>
      <c r="G64" s="31" t="s">
        <v>37</v>
      </c>
    </row>
    <row r="65" spans="1:7" x14ac:dyDescent="0.25">
      <c r="A65" s="8" t="s">
        <v>88</v>
      </c>
      <c r="B65" s="31">
        <v>1.49</v>
      </c>
      <c r="C65" s="31">
        <v>0.73</v>
      </c>
      <c r="D65" s="31">
        <v>0.18</v>
      </c>
      <c r="E65" s="31">
        <v>0.51</v>
      </c>
      <c r="F65" s="31" t="s">
        <v>44</v>
      </c>
      <c r="G65" s="31">
        <v>0.08</v>
      </c>
    </row>
    <row r="66" spans="1:7" x14ac:dyDescent="0.25">
      <c r="A66" s="8" t="s">
        <v>82</v>
      </c>
      <c r="B66" s="31">
        <v>1.26</v>
      </c>
      <c r="C66" s="31">
        <v>0.67</v>
      </c>
      <c r="D66" s="31">
        <v>0.27</v>
      </c>
      <c r="E66" s="31">
        <v>0.15</v>
      </c>
      <c r="F66" s="31" t="s">
        <v>44</v>
      </c>
      <c r="G66" s="31">
        <v>0.18</v>
      </c>
    </row>
    <row r="67" spans="1:7" ht="26.25" x14ac:dyDescent="0.25">
      <c r="A67" s="8" t="s">
        <v>89</v>
      </c>
      <c r="B67" s="31">
        <v>22.84</v>
      </c>
      <c r="C67" s="31" t="s">
        <v>44</v>
      </c>
      <c r="D67" s="31" t="s">
        <v>44</v>
      </c>
      <c r="E67" s="31" t="s">
        <v>44</v>
      </c>
      <c r="F67" s="31">
        <v>22.84</v>
      </c>
      <c r="G67" s="31" t="s">
        <v>44</v>
      </c>
    </row>
    <row r="68" spans="1:7" ht="26.25" x14ac:dyDescent="0.25">
      <c r="A68" s="29" t="s">
        <v>90</v>
      </c>
      <c r="B68" s="30" t="s">
        <v>1</v>
      </c>
      <c r="C68" s="30" t="s">
        <v>1</v>
      </c>
      <c r="D68" s="30" t="s">
        <v>1</v>
      </c>
      <c r="E68" s="30" t="s">
        <v>1</v>
      </c>
      <c r="F68" s="30" t="s">
        <v>1</v>
      </c>
      <c r="G68" s="30" t="s">
        <v>1</v>
      </c>
    </row>
    <row r="69" spans="1:7" x14ac:dyDescent="0.25">
      <c r="A69" s="34" t="s">
        <v>51</v>
      </c>
      <c r="B69" s="31">
        <v>4.59</v>
      </c>
      <c r="C69" s="31">
        <v>0.09</v>
      </c>
      <c r="D69" s="31">
        <v>0.05</v>
      </c>
      <c r="E69" s="31">
        <v>0.77</v>
      </c>
      <c r="F69" s="31">
        <v>3.56</v>
      </c>
      <c r="G69" s="31">
        <v>0.11</v>
      </c>
    </row>
    <row r="70" spans="1:7" x14ac:dyDescent="0.25">
      <c r="A70" s="34">
        <v>3</v>
      </c>
      <c r="B70" s="31">
        <v>8.73</v>
      </c>
      <c r="C70" s="31">
        <v>0.65</v>
      </c>
      <c r="D70" s="31">
        <v>0.3</v>
      </c>
      <c r="E70" s="31">
        <v>1.71</v>
      </c>
      <c r="F70" s="31">
        <v>5.86</v>
      </c>
      <c r="G70" s="31">
        <v>0.21</v>
      </c>
    </row>
    <row r="71" spans="1:7" ht="33.950000000000003" customHeight="1" x14ac:dyDescent="0.25">
      <c r="A71" s="34">
        <v>4</v>
      </c>
      <c r="B71" s="31">
        <v>15.95</v>
      </c>
      <c r="C71" s="31">
        <v>3.3</v>
      </c>
      <c r="D71" s="31">
        <v>1.46</v>
      </c>
      <c r="E71" s="31">
        <v>3.04</v>
      </c>
      <c r="F71" s="31">
        <v>6.98</v>
      </c>
      <c r="G71" s="31">
        <v>1.17</v>
      </c>
    </row>
    <row r="72" spans="1:7" x14ac:dyDescent="0.25">
      <c r="A72" s="34">
        <v>5</v>
      </c>
      <c r="B72" s="31">
        <v>19.54</v>
      </c>
      <c r="C72" s="31">
        <v>9.77</v>
      </c>
      <c r="D72" s="31">
        <v>1.81</v>
      </c>
      <c r="E72" s="31">
        <v>2.17</v>
      </c>
      <c r="F72" s="31">
        <v>4.13</v>
      </c>
      <c r="G72" s="31">
        <v>1.65</v>
      </c>
    </row>
    <row r="73" spans="1:7" x14ac:dyDescent="0.25">
      <c r="A73" s="34">
        <v>6</v>
      </c>
      <c r="B73" s="31">
        <v>22.1</v>
      </c>
      <c r="C73" s="31">
        <v>15.86</v>
      </c>
      <c r="D73" s="31">
        <v>1.66</v>
      </c>
      <c r="E73" s="31">
        <v>0.97</v>
      </c>
      <c r="F73" s="31">
        <v>1.68</v>
      </c>
      <c r="G73" s="31">
        <v>1.94</v>
      </c>
    </row>
    <row r="74" spans="1:7" x14ac:dyDescent="0.25">
      <c r="A74" s="34">
        <v>7</v>
      </c>
      <c r="B74" s="31">
        <v>18.86</v>
      </c>
      <c r="C74" s="31">
        <v>16.23</v>
      </c>
      <c r="D74" s="31">
        <v>1.1000000000000001</v>
      </c>
      <c r="E74" s="31">
        <v>0.27</v>
      </c>
      <c r="F74" s="31">
        <v>0.38</v>
      </c>
      <c r="G74" s="31">
        <v>0.87</v>
      </c>
    </row>
    <row r="75" spans="1:7" x14ac:dyDescent="0.25">
      <c r="A75" s="34">
        <v>8</v>
      </c>
      <c r="B75" s="31">
        <v>13.87</v>
      </c>
      <c r="C75" s="31">
        <v>12.42</v>
      </c>
      <c r="D75" s="31">
        <v>0.56000000000000005</v>
      </c>
      <c r="E75" s="31">
        <v>0.16</v>
      </c>
      <c r="F75" s="31">
        <v>0.15</v>
      </c>
      <c r="G75" s="31">
        <v>0.57999999999999996</v>
      </c>
    </row>
    <row r="76" spans="1:7" x14ac:dyDescent="0.25">
      <c r="A76" s="34" t="s">
        <v>91</v>
      </c>
      <c r="B76" s="31">
        <v>19.899999999999999</v>
      </c>
      <c r="C76" s="31">
        <v>18.73</v>
      </c>
      <c r="D76" s="31">
        <v>0.51</v>
      </c>
      <c r="E76" s="31">
        <v>0.25</v>
      </c>
      <c r="F76" s="31">
        <v>0.11</v>
      </c>
      <c r="G76" s="31">
        <v>0.3</v>
      </c>
    </row>
    <row r="77" spans="1:7" x14ac:dyDescent="0.25">
      <c r="A77" s="29" t="s">
        <v>92</v>
      </c>
      <c r="B77" s="31" t="s">
        <v>1</v>
      </c>
      <c r="C77" s="31" t="s">
        <v>1</v>
      </c>
      <c r="D77" s="31" t="s">
        <v>1</v>
      </c>
      <c r="E77" s="31" t="s">
        <v>1</v>
      </c>
      <c r="F77" s="31" t="s">
        <v>1</v>
      </c>
      <c r="G77" s="31" t="s">
        <v>1</v>
      </c>
    </row>
    <row r="78" spans="1:7" x14ac:dyDescent="0.25">
      <c r="A78" s="34">
        <v>0</v>
      </c>
      <c r="B78" s="31">
        <v>1.82</v>
      </c>
      <c r="C78" s="31">
        <v>0.1</v>
      </c>
      <c r="D78" s="31" t="s">
        <v>37</v>
      </c>
      <c r="E78" s="31">
        <v>0.32</v>
      </c>
      <c r="F78" s="31">
        <v>1.36</v>
      </c>
      <c r="G78" s="31" t="s">
        <v>37</v>
      </c>
    </row>
    <row r="79" spans="1:7" x14ac:dyDescent="0.25">
      <c r="A79" s="34">
        <v>1</v>
      </c>
      <c r="B79" s="31">
        <v>14.52</v>
      </c>
      <c r="C79" s="31">
        <v>1.25</v>
      </c>
      <c r="D79" s="31">
        <v>0.49</v>
      </c>
      <c r="E79" s="31">
        <v>2.61</v>
      </c>
      <c r="F79" s="31">
        <v>9.7799999999999994</v>
      </c>
      <c r="G79" s="31">
        <v>0.4</v>
      </c>
    </row>
    <row r="80" spans="1:7" ht="24" customHeight="1" x14ac:dyDescent="0.25">
      <c r="A80" s="34">
        <v>2</v>
      </c>
      <c r="B80" s="31">
        <v>30.67</v>
      </c>
      <c r="C80" s="31">
        <v>10.56</v>
      </c>
      <c r="D80" s="31">
        <v>3.19</v>
      </c>
      <c r="E80" s="31">
        <v>4.57</v>
      </c>
      <c r="F80" s="31">
        <v>9.99</v>
      </c>
      <c r="G80" s="31">
        <v>2.36</v>
      </c>
    </row>
    <row r="81" spans="1:7" x14ac:dyDescent="0.25">
      <c r="A81" s="34">
        <v>3</v>
      </c>
      <c r="B81" s="31">
        <v>48.27</v>
      </c>
      <c r="C81" s="31">
        <v>38.869999999999997</v>
      </c>
      <c r="D81" s="31">
        <v>2.94</v>
      </c>
      <c r="E81" s="31">
        <v>1.48</v>
      </c>
      <c r="F81" s="31">
        <v>1.51</v>
      </c>
      <c r="G81" s="31">
        <v>3.49</v>
      </c>
    </row>
    <row r="82" spans="1:7" x14ac:dyDescent="0.25">
      <c r="A82" s="34">
        <v>4</v>
      </c>
      <c r="B82" s="31">
        <v>22.08</v>
      </c>
      <c r="C82" s="31">
        <v>20.61</v>
      </c>
      <c r="D82" s="31">
        <v>0.57999999999999996</v>
      </c>
      <c r="E82" s="31">
        <v>0.23</v>
      </c>
      <c r="F82" s="31">
        <v>0.15</v>
      </c>
      <c r="G82" s="31">
        <v>0.51</v>
      </c>
    </row>
    <row r="83" spans="1:7" x14ac:dyDescent="0.25">
      <c r="A83" s="34" t="s">
        <v>93</v>
      </c>
      <c r="B83" s="31">
        <v>6.16</v>
      </c>
      <c r="C83" s="31">
        <v>5.69</v>
      </c>
      <c r="D83" s="31">
        <v>0.21</v>
      </c>
      <c r="E83" s="31">
        <v>0.13</v>
      </c>
      <c r="F83" s="31" t="s">
        <v>37</v>
      </c>
      <c r="G83" s="31">
        <v>7.0000000000000007E-2</v>
      </c>
    </row>
    <row r="84" spans="1:7" ht="26.25" x14ac:dyDescent="0.25">
      <c r="A84" s="29" t="s">
        <v>94</v>
      </c>
      <c r="B84" s="30" t="s">
        <v>1</v>
      </c>
      <c r="C84" s="30" t="s">
        <v>1</v>
      </c>
      <c r="D84" s="30" t="s">
        <v>1</v>
      </c>
      <c r="E84" s="30" t="s">
        <v>1</v>
      </c>
      <c r="F84" s="30" t="s">
        <v>1</v>
      </c>
      <c r="G84" s="30" t="s">
        <v>1</v>
      </c>
    </row>
    <row r="85" spans="1:7" x14ac:dyDescent="0.25">
      <c r="A85" s="34">
        <v>1</v>
      </c>
      <c r="B85" s="31">
        <v>8.41</v>
      </c>
      <c r="C85" s="31">
        <v>1.43</v>
      </c>
      <c r="D85" s="31">
        <v>0.31</v>
      </c>
      <c r="E85" s="31">
        <v>1.55</v>
      </c>
      <c r="F85" s="31">
        <v>4.84</v>
      </c>
      <c r="G85" s="31">
        <v>0.28000000000000003</v>
      </c>
    </row>
    <row r="86" spans="1:7" x14ac:dyDescent="0.25">
      <c r="A86" s="34">
        <v>2</v>
      </c>
      <c r="B86" s="31">
        <v>27.88</v>
      </c>
      <c r="C86" s="31">
        <v>9.65</v>
      </c>
      <c r="D86" s="31">
        <v>2.13</v>
      </c>
      <c r="E86" s="31">
        <v>3.9</v>
      </c>
      <c r="F86" s="31">
        <v>10.07</v>
      </c>
      <c r="G86" s="31">
        <v>2.13</v>
      </c>
    </row>
    <row r="87" spans="1:7" ht="33.950000000000003" customHeight="1" x14ac:dyDescent="0.25">
      <c r="A87" s="34">
        <v>3</v>
      </c>
      <c r="B87" s="31">
        <v>32.82</v>
      </c>
      <c r="C87" s="31">
        <v>19.91</v>
      </c>
      <c r="D87" s="31">
        <v>2.39</v>
      </c>
      <c r="E87" s="31">
        <v>2.5499999999999998</v>
      </c>
      <c r="F87" s="31">
        <v>5.6</v>
      </c>
      <c r="G87" s="31">
        <v>2.36</v>
      </c>
    </row>
    <row r="88" spans="1:7" x14ac:dyDescent="0.25">
      <c r="A88" s="34">
        <v>4</v>
      </c>
      <c r="B88" s="31">
        <v>26.77</v>
      </c>
      <c r="C88" s="31">
        <v>21.33</v>
      </c>
      <c r="D88" s="31">
        <v>1.5</v>
      </c>
      <c r="E88" s="31">
        <v>0.82</v>
      </c>
      <c r="F88" s="31">
        <v>1.86</v>
      </c>
      <c r="G88" s="31">
        <v>1.26</v>
      </c>
    </row>
    <row r="89" spans="1:7" x14ac:dyDescent="0.25">
      <c r="A89" s="34" t="s">
        <v>93</v>
      </c>
      <c r="B89" s="31">
        <v>27.64</v>
      </c>
      <c r="C89" s="31">
        <v>24.75</v>
      </c>
      <c r="D89" s="31">
        <v>1.1100000000000001</v>
      </c>
      <c r="E89" s="31">
        <v>0.51</v>
      </c>
      <c r="F89" s="31">
        <v>0.47</v>
      </c>
      <c r="G89" s="31">
        <v>0.79</v>
      </c>
    </row>
    <row r="90" spans="1:7" x14ac:dyDescent="0.25">
      <c r="A90" s="29" t="s">
        <v>95</v>
      </c>
      <c r="B90" s="30" t="s">
        <v>1</v>
      </c>
      <c r="C90" s="30" t="s">
        <v>1</v>
      </c>
      <c r="D90" s="30" t="s">
        <v>1</v>
      </c>
      <c r="E90" s="30" t="s">
        <v>1</v>
      </c>
      <c r="F90" s="30" t="s">
        <v>1</v>
      </c>
      <c r="G90" s="30" t="s">
        <v>1</v>
      </c>
    </row>
    <row r="91" spans="1:7" x14ac:dyDescent="0.25">
      <c r="A91" s="34">
        <v>0</v>
      </c>
      <c r="B91" s="31">
        <v>0.15</v>
      </c>
      <c r="C91" s="31">
        <v>7.0000000000000007E-2</v>
      </c>
      <c r="D91" s="31" t="s">
        <v>37</v>
      </c>
      <c r="E91" s="31" t="s">
        <v>37</v>
      </c>
      <c r="F91" s="31" t="s">
        <v>37</v>
      </c>
      <c r="G91" s="31" t="s">
        <v>37</v>
      </c>
    </row>
    <row r="92" spans="1:7" x14ac:dyDescent="0.25">
      <c r="A92" s="34">
        <v>1</v>
      </c>
      <c r="B92" s="31">
        <v>50.32</v>
      </c>
      <c r="C92" s="31">
        <v>21.7</v>
      </c>
      <c r="D92" s="31">
        <v>3.03</v>
      </c>
      <c r="E92" s="31">
        <v>7.24</v>
      </c>
      <c r="F92" s="31">
        <v>16.260000000000002</v>
      </c>
      <c r="G92" s="31">
        <v>2.1</v>
      </c>
    </row>
    <row r="93" spans="1:7" ht="24" customHeight="1" x14ac:dyDescent="0.25">
      <c r="A93" s="34">
        <v>2</v>
      </c>
      <c r="B93" s="31">
        <v>56.85</v>
      </c>
      <c r="C93" s="31">
        <v>40.42</v>
      </c>
      <c r="D93" s="31">
        <v>3.7</v>
      </c>
      <c r="E93" s="31">
        <v>1.86</v>
      </c>
      <c r="F93" s="31">
        <v>6.36</v>
      </c>
      <c r="G93" s="31">
        <v>4.51</v>
      </c>
    </row>
    <row r="94" spans="1:7" x14ac:dyDescent="0.25">
      <c r="A94" s="34" t="s">
        <v>96</v>
      </c>
      <c r="B94" s="31">
        <v>16.21</v>
      </c>
      <c r="C94" s="31">
        <v>14.89</v>
      </c>
      <c r="D94" s="31">
        <v>0.72</v>
      </c>
      <c r="E94" s="31">
        <v>0.23</v>
      </c>
      <c r="F94" s="31">
        <v>0.15</v>
      </c>
      <c r="G94" s="31">
        <v>0.22</v>
      </c>
    </row>
    <row r="95" spans="1:7" x14ac:dyDescent="0.25">
      <c r="A95" s="29" t="s">
        <v>97</v>
      </c>
      <c r="B95" s="30" t="s">
        <v>1</v>
      </c>
      <c r="C95" s="30" t="s">
        <v>1</v>
      </c>
      <c r="D95" s="30" t="s">
        <v>1</v>
      </c>
      <c r="E95" s="30" t="s">
        <v>1</v>
      </c>
      <c r="F95" s="30" t="s">
        <v>1</v>
      </c>
      <c r="G95" s="30" t="s">
        <v>1</v>
      </c>
    </row>
    <row r="96" spans="1:7" x14ac:dyDescent="0.25">
      <c r="A96" s="34">
        <v>0</v>
      </c>
      <c r="B96" s="31">
        <v>86.83</v>
      </c>
      <c r="C96" s="31">
        <v>47.8</v>
      </c>
      <c r="D96" s="31">
        <v>4.0599999999999996</v>
      </c>
      <c r="E96" s="31">
        <v>8.2100000000000009</v>
      </c>
      <c r="F96" s="31">
        <v>20.77</v>
      </c>
      <c r="G96" s="31">
        <v>5.98</v>
      </c>
    </row>
    <row r="97" spans="1:7" x14ac:dyDescent="0.25">
      <c r="A97" s="34">
        <v>1</v>
      </c>
      <c r="B97" s="31">
        <v>33.79</v>
      </c>
      <c r="C97" s="31">
        <v>26.87</v>
      </c>
      <c r="D97" s="31">
        <v>3.21</v>
      </c>
      <c r="E97" s="31">
        <v>1.03</v>
      </c>
      <c r="F97" s="31">
        <v>1.94</v>
      </c>
      <c r="G97" s="31">
        <v>0.75</v>
      </c>
    </row>
    <row r="98" spans="1:7" ht="24" customHeight="1" x14ac:dyDescent="0.25">
      <c r="A98" s="34" t="s">
        <v>98</v>
      </c>
      <c r="B98" s="31">
        <v>2.91</v>
      </c>
      <c r="C98" s="31">
        <v>2.39</v>
      </c>
      <c r="D98" s="31">
        <v>0.18</v>
      </c>
      <c r="E98" s="31">
        <v>0.11</v>
      </c>
      <c r="F98" s="31">
        <v>0.13</v>
      </c>
      <c r="G98" s="31">
        <v>0.1</v>
      </c>
    </row>
    <row r="99" spans="1:7" x14ac:dyDescent="0.25">
      <c r="A99" s="29" t="s">
        <v>50</v>
      </c>
      <c r="B99" s="30" t="s">
        <v>1</v>
      </c>
      <c r="C99" s="30" t="s">
        <v>1</v>
      </c>
      <c r="D99" s="30" t="s">
        <v>1</v>
      </c>
      <c r="E99" s="30" t="s">
        <v>1</v>
      </c>
      <c r="F99" s="30" t="s">
        <v>1</v>
      </c>
      <c r="G99" s="30" t="s">
        <v>1</v>
      </c>
    </row>
    <row r="100" spans="1:7" x14ac:dyDescent="0.25">
      <c r="A100" s="8" t="s">
        <v>52</v>
      </c>
      <c r="B100" s="31">
        <v>36.83</v>
      </c>
      <c r="C100" s="31">
        <v>33.86</v>
      </c>
      <c r="D100" s="31">
        <v>2.98</v>
      </c>
      <c r="E100" s="31" t="s">
        <v>44</v>
      </c>
      <c r="F100" s="31" t="s">
        <v>44</v>
      </c>
      <c r="G100" s="31" t="s">
        <v>44</v>
      </c>
    </row>
    <row r="101" spans="1:7" x14ac:dyDescent="0.25">
      <c r="A101" s="32" t="s">
        <v>99</v>
      </c>
      <c r="B101" s="31">
        <v>21.71</v>
      </c>
      <c r="C101" s="31">
        <v>19.850000000000001</v>
      </c>
      <c r="D101" s="31">
        <v>1.87</v>
      </c>
      <c r="E101" s="31" t="s">
        <v>44</v>
      </c>
      <c r="F101" s="31" t="s">
        <v>44</v>
      </c>
      <c r="G101" s="31" t="s">
        <v>44</v>
      </c>
    </row>
    <row r="102" spans="1:7" ht="24" customHeight="1" x14ac:dyDescent="0.25">
      <c r="A102" s="32" t="s">
        <v>100</v>
      </c>
      <c r="B102" s="31">
        <v>15.12</v>
      </c>
      <c r="C102" s="31">
        <v>14.01</v>
      </c>
      <c r="D102" s="31">
        <v>1.1100000000000001</v>
      </c>
      <c r="E102" s="31" t="s">
        <v>44</v>
      </c>
      <c r="F102" s="31" t="s">
        <v>44</v>
      </c>
      <c r="G102" s="31" t="s">
        <v>44</v>
      </c>
    </row>
    <row r="103" spans="1:7" x14ac:dyDescent="0.25">
      <c r="A103" s="34" t="s">
        <v>53</v>
      </c>
      <c r="B103" s="31">
        <v>47.68</v>
      </c>
      <c r="C103" s="31">
        <v>43.21</v>
      </c>
      <c r="D103" s="31">
        <v>4.47</v>
      </c>
      <c r="E103" s="31" t="s">
        <v>44</v>
      </c>
      <c r="F103" s="31" t="s">
        <v>44</v>
      </c>
      <c r="G103" s="31" t="s">
        <v>44</v>
      </c>
    </row>
    <row r="104" spans="1:7" ht="26.25" x14ac:dyDescent="0.25">
      <c r="A104" s="34" t="s">
        <v>80</v>
      </c>
      <c r="B104" s="31">
        <v>39.01</v>
      </c>
      <c r="C104" s="31" t="s">
        <v>44</v>
      </c>
      <c r="D104" s="31" t="s">
        <v>44</v>
      </c>
      <c r="E104" s="31">
        <v>9.34</v>
      </c>
      <c r="F104" s="31">
        <v>22.84</v>
      </c>
      <c r="G104" s="31">
        <v>6.83</v>
      </c>
    </row>
    <row r="105" spans="1:7" x14ac:dyDescent="0.25">
      <c r="A105" s="29" t="s">
        <v>101</v>
      </c>
      <c r="B105" s="30" t="s">
        <v>1</v>
      </c>
      <c r="C105" s="30" t="s">
        <v>1</v>
      </c>
      <c r="D105" s="30" t="s">
        <v>1</v>
      </c>
      <c r="E105" s="30" t="s">
        <v>1</v>
      </c>
      <c r="F105" s="30" t="s">
        <v>1</v>
      </c>
      <c r="G105" s="30" t="s">
        <v>1</v>
      </c>
    </row>
    <row r="106" spans="1:7" x14ac:dyDescent="0.25">
      <c r="A106" s="8" t="s">
        <v>52</v>
      </c>
      <c r="B106" s="31">
        <v>56.5</v>
      </c>
      <c r="C106" s="31">
        <v>52.99</v>
      </c>
      <c r="D106" s="31">
        <v>3.52</v>
      </c>
      <c r="E106" s="31" t="s">
        <v>44</v>
      </c>
      <c r="F106" s="31" t="s">
        <v>44</v>
      </c>
      <c r="G106" s="31" t="s">
        <v>44</v>
      </c>
    </row>
    <row r="107" spans="1:7" x14ac:dyDescent="0.25">
      <c r="A107" s="32" t="s">
        <v>102</v>
      </c>
      <c r="B107" s="31">
        <v>7.68</v>
      </c>
      <c r="C107" s="31">
        <v>7.1</v>
      </c>
      <c r="D107" s="31">
        <v>0.56999999999999995</v>
      </c>
      <c r="E107" s="31" t="s">
        <v>44</v>
      </c>
      <c r="F107" s="31" t="s">
        <v>44</v>
      </c>
      <c r="G107" s="31" t="s">
        <v>44</v>
      </c>
    </row>
    <row r="108" spans="1:7" ht="24" customHeight="1" x14ac:dyDescent="0.25">
      <c r="A108" s="32" t="s">
        <v>103</v>
      </c>
      <c r="B108" s="31">
        <v>48.83</v>
      </c>
      <c r="C108" s="31">
        <v>45.88</v>
      </c>
      <c r="D108" s="31">
        <v>2.94</v>
      </c>
      <c r="E108" s="31" t="s">
        <v>44</v>
      </c>
      <c r="F108" s="31" t="s">
        <v>44</v>
      </c>
      <c r="G108" s="31" t="s">
        <v>44</v>
      </c>
    </row>
    <row r="109" spans="1:7" x14ac:dyDescent="0.25">
      <c r="A109" s="8" t="s">
        <v>53</v>
      </c>
      <c r="B109" s="31">
        <v>28.01</v>
      </c>
      <c r="C109" s="31">
        <v>24.08</v>
      </c>
      <c r="D109" s="31">
        <v>3.94</v>
      </c>
      <c r="E109" s="31" t="s">
        <v>44</v>
      </c>
      <c r="F109" s="31" t="s">
        <v>44</v>
      </c>
      <c r="G109" s="31" t="s">
        <v>44</v>
      </c>
    </row>
    <row r="110" spans="1:7" ht="26.25" x14ac:dyDescent="0.25">
      <c r="A110" s="34" t="s">
        <v>80</v>
      </c>
      <c r="B110" s="31">
        <v>39.01</v>
      </c>
      <c r="C110" s="31" t="s">
        <v>44</v>
      </c>
      <c r="D110" s="31" t="s">
        <v>44</v>
      </c>
      <c r="E110" s="31">
        <v>9.34</v>
      </c>
      <c r="F110" s="31">
        <v>22.84</v>
      </c>
      <c r="G110" s="31">
        <v>6.83</v>
      </c>
    </row>
    <row r="111" spans="1:7" x14ac:dyDescent="0.25">
      <c r="A111" s="29" t="s">
        <v>104</v>
      </c>
      <c r="B111" s="30" t="s">
        <v>1</v>
      </c>
      <c r="C111" s="30" t="s">
        <v>1</v>
      </c>
      <c r="D111" s="30" t="s">
        <v>1</v>
      </c>
      <c r="E111" s="30" t="s">
        <v>1</v>
      </c>
      <c r="F111" s="30" t="s">
        <v>1</v>
      </c>
      <c r="G111" s="30" t="s">
        <v>1</v>
      </c>
    </row>
    <row r="112" spans="1:7" x14ac:dyDescent="0.25">
      <c r="A112" s="8" t="s">
        <v>52</v>
      </c>
      <c r="B112" s="31">
        <v>51.79</v>
      </c>
      <c r="C112" s="31">
        <v>48.19</v>
      </c>
      <c r="D112" s="31">
        <v>3.6</v>
      </c>
      <c r="E112" s="31" t="s">
        <v>44</v>
      </c>
      <c r="F112" s="31" t="s">
        <v>44</v>
      </c>
      <c r="G112" s="31" t="s">
        <v>44</v>
      </c>
    </row>
    <row r="113" spans="1:7" x14ac:dyDescent="0.25">
      <c r="A113" s="32" t="s">
        <v>105</v>
      </c>
      <c r="B113" s="31">
        <v>11.27</v>
      </c>
      <c r="C113" s="31">
        <v>9.64</v>
      </c>
      <c r="D113" s="31">
        <v>1.64</v>
      </c>
      <c r="E113" s="31" t="s">
        <v>44</v>
      </c>
      <c r="F113" s="31" t="s">
        <v>44</v>
      </c>
      <c r="G113" s="31" t="s">
        <v>44</v>
      </c>
    </row>
    <row r="114" spans="1:7" ht="24" customHeight="1" x14ac:dyDescent="0.25">
      <c r="A114" s="32" t="s">
        <v>106</v>
      </c>
      <c r="B114" s="31">
        <v>34.18</v>
      </c>
      <c r="C114" s="31">
        <v>32.270000000000003</v>
      </c>
      <c r="D114" s="31">
        <v>1.91</v>
      </c>
      <c r="E114" s="31" t="s">
        <v>44</v>
      </c>
      <c r="F114" s="31" t="s">
        <v>44</v>
      </c>
      <c r="G114" s="31" t="s">
        <v>44</v>
      </c>
    </row>
    <row r="115" spans="1:7" ht="24" customHeight="1" x14ac:dyDescent="0.25">
      <c r="A115" s="32" t="s">
        <v>107</v>
      </c>
      <c r="B115" s="31">
        <v>6.34</v>
      </c>
      <c r="C115" s="31">
        <v>6.28</v>
      </c>
      <c r="D115" s="31">
        <v>0.06</v>
      </c>
      <c r="E115" s="31" t="s">
        <v>44</v>
      </c>
      <c r="F115" s="31" t="s">
        <v>44</v>
      </c>
      <c r="G115" s="31" t="s">
        <v>44</v>
      </c>
    </row>
    <row r="116" spans="1:7" x14ac:dyDescent="0.25">
      <c r="A116" s="8" t="s">
        <v>53</v>
      </c>
      <c r="B116" s="31">
        <v>32.72</v>
      </c>
      <c r="C116" s="31">
        <v>28.88</v>
      </c>
      <c r="D116" s="31">
        <v>3.85</v>
      </c>
      <c r="E116" s="31" t="s">
        <v>44</v>
      </c>
      <c r="F116" s="31" t="s">
        <v>44</v>
      </c>
      <c r="G116" s="31" t="s">
        <v>44</v>
      </c>
    </row>
    <row r="117" spans="1:7" ht="26.25" x14ac:dyDescent="0.25">
      <c r="A117" s="34" t="s">
        <v>80</v>
      </c>
      <c r="B117" s="31">
        <v>39.01</v>
      </c>
      <c r="C117" s="31" t="s">
        <v>44</v>
      </c>
      <c r="D117" s="31" t="s">
        <v>44</v>
      </c>
      <c r="E117" s="31">
        <v>9.34</v>
      </c>
      <c r="F117" s="31">
        <v>22.84</v>
      </c>
      <c r="G117" s="31">
        <v>6.83</v>
      </c>
    </row>
    <row r="118" spans="1:7" x14ac:dyDescent="0.25">
      <c r="A118" s="29" t="s">
        <v>108</v>
      </c>
      <c r="B118" s="30" t="s">
        <v>1</v>
      </c>
      <c r="C118" s="30" t="s">
        <v>1</v>
      </c>
      <c r="D118" s="30" t="s">
        <v>1</v>
      </c>
      <c r="E118" s="30" t="s">
        <v>1</v>
      </c>
      <c r="F118" s="30" t="s">
        <v>1</v>
      </c>
      <c r="G118" s="30" t="s">
        <v>1</v>
      </c>
    </row>
    <row r="119" spans="1:7" x14ac:dyDescent="0.25">
      <c r="A119" s="8" t="s">
        <v>109</v>
      </c>
      <c r="B119" s="31">
        <v>34.340000000000003</v>
      </c>
      <c r="C119" s="31">
        <v>24.33</v>
      </c>
      <c r="D119" s="31">
        <v>1.8</v>
      </c>
      <c r="E119" s="31">
        <v>1.59</v>
      </c>
      <c r="F119" s="31">
        <v>5.22</v>
      </c>
      <c r="G119" s="31">
        <v>1.39</v>
      </c>
    </row>
    <row r="120" spans="1:7" x14ac:dyDescent="0.25">
      <c r="A120" s="8" t="s">
        <v>110</v>
      </c>
      <c r="B120" s="31">
        <v>64.27</v>
      </c>
      <c r="C120" s="31">
        <v>40.369999999999997</v>
      </c>
      <c r="D120" s="31">
        <v>3.98</v>
      </c>
      <c r="E120" s="31">
        <v>4.41</v>
      </c>
      <c r="F120" s="31">
        <v>12.22</v>
      </c>
      <c r="G120" s="31">
        <v>3.28</v>
      </c>
    </row>
    <row r="121" spans="1:7" ht="24" customHeight="1" x14ac:dyDescent="0.25">
      <c r="A121" s="8" t="s">
        <v>111</v>
      </c>
      <c r="B121" s="31">
        <v>21.29</v>
      </c>
      <c r="C121" s="31">
        <v>11.11</v>
      </c>
      <c r="D121" s="31">
        <v>1.45</v>
      </c>
      <c r="E121" s="31">
        <v>2.7</v>
      </c>
      <c r="F121" s="31">
        <v>4.1500000000000004</v>
      </c>
      <c r="G121" s="31">
        <v>1.87</v>
      </c>
    </row>
    <row r="122" spans="1:7" x14ac:dyDescent="0.25">
      <c r="A122" s="8" t="s">
        <v>629</v>
      </c>
      <c r="B122" s="31">
        <v>3.63</v>
      </c>
      <c r="C122" s="31">
        <v>1.25</v>
      </c>
      <c r="D122" s="31">
        <v>0.21</v>
      </c>
      <c r="E122" s="31">
        <v>0.64</v>
      </c>
      <c r="F122" s="31">
        <v>1.24</v>
      </c>
      <c r="G122" s="31">
        <v>0.28999999999999998</v>
      </c>
    </row>
    <row r="123" spans="1:7" ht="26.25" x14ac:dyDescent="0.25">
      <c r="A123" s="29" t="s">
        <v>112</v>
      </c>
      <c r="B123" s="30" t="s">
        <v>1</v>
      </c>
      <c r="C123" s="30" t="s">
        <v>1</v>
      </c>
      <c r="D123" s="30" t="s">
        <v>1</v>
      </c>
      <c r="E123" s="30" t="s">
        <v>1</v>
      </c>
      <c r="F123" s="30" t="s">
        <v>1</v>
      </c>
      <c r="G123" s="30" t="s">
        <v>1</v>
      </c>
    </row>
    <row r="124" spans="1:7" x14ac:dyDescent="0.25">
      <c r="A124" s="8" t="s">
        <v>54</v>
      </c>
      <c r="B124" s="31">
        <v>55.37</v>
      </c>
      <c r="C124" s="31">
        <v>37.020000000000003</v>
      </c>
      <c r="D124" s="31">
        <v>2.91</v>
      </c>
      <c r="E124" s="31">
        <v>2.9</v>
      </c>
      <c r="F124" s="31">
        <v>10.130000000000001</v>
      </c>
      <c r="G124" s="31">
        <v>2.41</v>
      </c>
    </row>
    <row r="125" spans="1:7" x14ac:dyDescent="0.25">
      <c r="A125" s="8" t="s">
        <v>113</v>
      </c>
      <c r="B125" s="31">
        <v>52.63</v>
      </c>
      <c r="C125" s="31">
        <v>32.53</v>
      </c>
      <c r="D125" s="31">
        <v>3.35</v>
      </c>
      <c r="E125" s="31">
        <v>4.22</v>
      </c>
      <c r="F125" s="31">
        <v>9.35</v>
      </c>
      <c r="G125" s="31">
        <v>3.19</v>
      </c>
    </row>
    <row r="126" spans="1:7" s="7" customFormat="1" ht="24" customHeight="1" x14ac:dyDescent="0.25">
      <c r="A126" s="8" t="s">
        <v>114</v>
      </c>
      <c r="B126" s="31">
        <v>10.39</v>
      </c>
      <c r="C126" s="31">
        <v>5.3</v>
      </c>
      <c r="D126" s="31">
        <v>0.76</v>
      </c>
      <c r="E126" s="31">
        <v>1.43</v>
      </c>
      <c r="F126" s="31">
        <v>2.15</v>
      </c>
      <c r="G126" s="31">
        <v>0.75</v>
      </c>
    </row>
    <row r="127" spans="1:7" s="7" customFormat="1" x14ac:dyDescent="0.25">
      <c r="A127" s="8" t="s">
        <v>115</v>
      </c>
      <c r="B127" s="31">
        <v>5.14</v>
      </c>
      <c r="C127" s="31">
        <v>2.2200000000000002</v>
      </c>
      <c r="D127" s="31">
        <v>0.44</v>
      </c>
      <c r="E127" s="31">
        <v>0.8</v>
      </c>
      <c r="F127" s="31">
        <v>1.2</v>
      </c>
      <c r="G127" s="31">
        <v>0.48</v>
      </c>
    </row>
    <row r="128" spans="1:7" s="7" customFormat="1" x14ac:dyDescent="0.25">
      <c r="A128" s="29" t="s">
        <v>630</v>
      </c>
      <c r="B128" s="30" t="s">
        <v>1</v>
      </c>
      <c r="C128" s="30" t="s">
        <v>1</v>
      </c>
      <c r="D128" s="30" t="s">
        <v>1</v>
      </c>
      <c r="E128" s="30" t="s">
        <v>1</v>
      </c>
      <c r="F128" s="30" t="s">
        <v>1</v>
      </c>
      <c r="G128" s="30" t="s">
        <v>1</v>
      </c>
    </row>
    <row r="129" spans="1:7" x14ac:dyDescent="0.25">
      <c r="A129" s="8" t="s">
        <v>52</v>
      </c>
      <c r="B129" s="31">
        <v>55.18</v>
      </c>
      <c r="C129" s="31">
        <v>39.22</v>
      </c>
      <c r="D129" s="31">
        <v>3.72</v>
      </c>
      <c r="E129" s="31">
        <v>3.49</v>
      </c>
      <c r="F129" s="31">
        <v>8.75</v>
      </c>
      <c r="G129" s="31" t="s">
        <v>44</v>
      </c>
    </row>
    <row r="130" spans="1:7" x14ac:dyDescent="0.25">
      <c r="A130" s="8" t="s">
        <v>53</v>
      </c>
      <c r="B130" s="31">
        <v>61.52</v>
      </c>
      <c r="C130" s="31">
        <v>37.85</v>
      </c>
      <c r="D130" s="31">
        <v>3.73</v>
      </c>
      <c r="E130" s="31">
        <v>5.85</v>
      </c>
      <c r="F130" s="31">
        <v>14.08</v>
      </c>
      <c r="G130" s="31" t="s">
        <v>44</v>
      </c>
    </row>
    <row r="131" spans="1:7" ht="24" customHeight="1" x14ac:dyDescent="0.25">
      <c r="A131" s="34" t="s">
        <v>116</v>
      </c>
      <c r="B131" s="31">
        <v>6.83</v>
      </c>
      <c r="C131" s="31" t="s">
        <v>44</v>
      </c>
      <c r="D131" s="31" t="s">
        <v>44</v>
      </c>
      <c r="E131" s="31" t="s">
        <v>44</v>
      </c>
      <c r="F131" s="31" t="s">
        <v>44</v>
      </c>
      <c r="G131" s="31">
        <v>6.83</v>
      </c>
    </row>
    <row r="132" spans="1:7" x14ac:dyDescent="0.25">
      <c r="A132" s="29" t="s">
        <v>117</v>
      </c>
      <c r="B132" s="30" t="s">
        <v>1</v>
      </c>
      <c r="C132" s="30" t="s">
        <v>1</v>
      </c>
      <c r="D132" s="30" t="s">
        <v>1</v>
      </c>
      <c r="E132" s="30" t="s">
        <v>1</v>
      </c>
      <c r="F132" s="30" t="s">
        <v>1</v>
      </c>
      <c r="G132" s="30" t="s">
        <v>1</v>
      </c>
    </row>
    <row r="133" spans="1:7" x14ac:dyDescent="0.25">
      <c r="A133" s="8" t="s">
        <v>118</v>
      </c>
      <c r="B133" s="31">
        <v>6.95</v>
      </c>
      <c r="C133" s="31">
        <v>0.1</v>
      </c>
      <c r="D133" s="31">
        <v>0.22</v>
      </c>
      <c r="E133" s="31">
        <v>0.77</v>
      </c>
      <c r="F133" s="31">
        <v>5.85</v>
      </c>
      <c r="G133" s="31" t="s">
        <v>37</v>
      </c>
    </row>
    <row r="134" spans="1:7" x14ac:dyDescent="0.25">
      <c r="A134" s="8" t="s">
        <v>119</v>
      </c>
      <c r="B134" s="31">
        <v>18.149999999999999</v>
      </c>
      <c r="C134" s="31">
        <v>1.72</v>
      </c>
      <c r="D134" s="31">
        <v>1.79</v>
      </c>
      <c r="E134" s="31">
        <v>3.81</v>
      </c>
      <c r="F134" s="31">
        <v>10.54</v>
      </c>
      <c r="G134" s="31">
        <v>0.28999999999999998</v>
      </c>
    </row>
    <row r="135" spans="1:7" ht="24" customHeight="1" x14ac:dyDescent="0.25">
      <c r="A135" s="8" t="s">
        <v>120</v>
      </c>
      <c r="B135" s="31">
        <v>29.35</v>
      </c>
      <c r="C135" s="31">
        <v>16.16</v>
      </c>
      <c r="D135" s="31">
        <v>2.6</v>
      </c>
      <c r="E135" s="31">
        <v>2.86</v>
      </c>
      <c r="F135" s="31">
        <v>5.09</v>
      </c>
      <c r="G135" s="31">
        <v>2.66</v>
      </c>
    </row>
    <row r="136" spans="1:7" x14ac:dyDescent="0.25">
      <c r="A136" s="35" t="s">
        <v>121</v>
      </c>
      <c r="B136" s="31">
        <v>38.42</v>
      </c>
      <c r="C136" s="31">
        <v>30.76</v>
      </c>
      <c r="D136" s="31">
        <v>1.97</v>
      </c>
      <c r="E136" s="31">
        <v>1.42</v>
      </c>
      <c r="F136" s="31">
        <v>1.04</v>
      </c>
      <c r="G136" s="31">
        <v>3.23</v>
      </c>
    </row>
    <row r="137" spans="1:7" x14ac:dyDescent="0.25">
      <c r="A137" s="35" t="s">
        <v>122</v>
      </c>
      <c r="B137" s="31">
        <v>13.61</v>
      </c>
      <c r="C137" s="31">
        <v>12.28</v>
      </c>
      <c r="D137" s="31">
        <v>0.43</v>
      </c>
      <c r="E137" s="31">
        <v>0.25</v>
      </c>
      <c r="F137" s="31">
        <v>0.14000000000000001</v>
      </c>
      <c r="G137" s="31">
        <v>0.51</v>
      </c>
    </row>
    <row r="138" spans="1:7" x14ac:dyDescent="0.25">
      <c r="A138" s="35" t="s">
        <v>123</v>
      </c>
      <c r="B138" s="31">
        <v>12.43</v>
      </c>
      <c r="C138" s="31">
        <v>11.7</v>
      </c>
      <c r="D138" s="31">
        <v>0.35</v>
      </c>
      <c r="E138" s="31">
        <v>0.14000000000000001</v>
      </c>
      <c r="F138" s="31" t="s">
        <v>37</v>
      </c>
      <c r="G138" s="31">
        <v>0.13</v>
      </c>
    </row>
    <row r="139" spans="1:7" x14ac:dyDescent="0.25">
      <c r="A139" s="35" t="s">
        <v>124</v>
      </c>
      <c r="B139" s="31">
        <v>4.62</v>
      </c>
      <c r="C139" s="31">
        <v>4.3499999999999996</v>
      </c>
      <c r="D139" s="31">
        <v>0.1</v>
      </c>
      <c r="E139" s="31">
        <v>0.09</v>
      </c>
      <c r="F139" s="31" t="s">
        <v>37</v>
      </c>
      <c r="G139" s="31" t="s">
        <v>37</v>
      </c>
    </row>
    <row r="140" spans="1:7" x14ac:dyDescent="0.25">
      <c r="A140" s="29" t="s">
        <v>125</v>
      </c>
      <c r="B140" s="30" t="s">
        <v>1</v>
      </c>
      <c r="C140" s="30" t="s">
        <v>1</v>
      </c>
      <c r="D140" s="30" t="s">
        <v>1</v>
      </c>
      <c r="E140" s="30" t="s">
        <v>1</v>
      </c>
      <c r="F140" s="30" t="s">
        <v>1</v>
      </c>
      <c r="G140" s="30" t="s">
        <v>1</v>
      </c>
    </row>
    <row r="141" spans="1:7" x14ac:dyDescent="0.25">
      <c r="A141" s="8" t="s">
        <v>126</v>
      </c>
      <c r="B141" s="31">
        <v>43.51</v>
      </c>
      <c r="C141" s="31">
        <v>21.45</v>
      </c>
      <c r="D141" s="31">
        <v>2.81</v>
      </c>
      <c r="E141" s="31">
        <v>4.9400000000000004</v>
      </c>
      <c r="F141" s="31">
        <v>10.84</v>
      </c>
      <c r="G141" s="31">
        <v>3.46</v>
      </c>
    </row>
    <row r="142" spans="1:7" x14ac:dyDescent="0.25">
      <c r="A142" s="8" t="s">
        <v>127</v>
      </c>
      <c r="B142" s="31">
        <v>77.95</v>
      </c>
      <c r="C142" s="31">
        <v>54.09</v>
      </c>
      <c r="D142" s="31">
        <v>4.5199999999999996</v>
      </c>
      <c r="E142" s="31">
        <v>4.33</v>
      </c>
      <c r="F142" s="31">
        <v>11.72</v>
      </c>
      <c r="G142" s="31">
        <v>3.29</v>
      </c>
    </row>
    <row r="143" spans="1:7" ht="24" customHeight="1" x14ac:dyDescent="0.25">
      <c r="A143" s="8" t="s">
        <v>128</v>
      </c>
      <c r="B143" s="31">
        <v>2.0699999999999998</v>
      </c>
      <c r="C143" s="31">
        <v>1.53</v>
      </c>
      <c r="D143" s="31">
        <v>0.12</v>
      </c>
      <c r="E143" s="31">
        <v>7.0000000000000007E-2</v>
      </c>
      <c r="F143" s="31">
        <v>0.27</v>
      </c>
      <c r="G143" s="31" t="s">
        <v>37</v>
      </c>
    </row>
    <row r="144" spans="1:7" x14ac:dyDescent="0.25">
      <c r="A144" s="29" t="s">
        <v>129</v>
      </c>
      <c r="B144" s="30" t="s">
        <v>1</v>
      </c>
      <c r="C144" s="30" t="s">
        <v>1</v>
      </c>
      <c r="D144" s="30" t="s">
        <v>1</v>
      </c>
      <c r="E144" s="30" t="s">
        <v>1</v>
      </c>
      <c r="F144" s="30" t="s">
        <v>1</v>
      </c>
      <c r="G144" s="30" t="s">
        <v>1</v>
      </c>
    </row>
    <row r="145" spans="1:7" x14ac:dyDescent="0.25">
      <c r="A145" s="8" t="s">
        <v>130</v>
      </c>
      <c r="B145" s="31">
        <v>47.4</v>
      </c>
      <c r="C145" s="31">
        <v>23.3</v>
      </c>
      <c r="D145" s="31">
        <v>2.89</v>
      </c>
      <c r="E145" s="31">
        <v>4.2300000000000004</v>
      </c>
      <c r="F145" s="31">
        <v>13.02</v>
      </c>
      <c r="G145" s="31">
        <v>3.94</v>
      </c>
    </row>
    <row r="146" spans="1:7" x14ac:dyDescent="0.25">
      <c r="A146" s="8" t="s">
        <v>46</v>
      </c>
      <c r="B146" s="31">
        <v>40.31</v>
      </c>
      <c r="C146" s="31">
        <v>27.87</v>
      </c>
      <c r="D146" s="31">
        <v>2.2599999999999998</v>
      </c>
      <c r="E146" s="31">
        <v>3.23</v>
      </c>
      <c r="F146" s="31">
        <v>5.52</v>
      </c>
      <c r="G146" s="31">
        <v>1.43</v>
      </c>
    </row>
    <row r="147" spans="1:7" ht="24" customHeight="1" x14ac:dyDescent="0.25">
      <c r="A147" s="8" t="s">
        <v>131</v>
      </c>
      <c r="B147" s="31">
        <v>31.85</v>
      </c>
      <c r="C147" s="31">
        <v>23.39</v>
      </c>
      <c r="D147" s="31">
        <v>1.95</v>
      </c>
      <c r="E147" s="31">
        <v>1.54</v>
      </c>
      <c r="F147" s="31">
        <v>3.66</v>
      </c>
      <c r="G147" s="31">
        <v>1.3</v>
      </c>
    </row>
    <row r="148" spans="1:7" x14ac:dyDescent="0.25">
      <c r="A148" s="35" t="s">
        <v>132</v>
      </c>
      <c r="B148" s="31">
        <v>1.72</v>
      </c>
      <c r="C148" s="31">
        <v>0.94</v>
      </c>
      <c r="D148" s="31">
        <v>0.15</v>
      </c>
      <c r="E148" s="31">
        <v>0.19</v>
      </c>
      <c r="F148" s="31">
        <v>0.34</v>
      </c>
      <c r="G148" s="31">
        <v>0.1</v>
      </c>
    </row>
    <row r="149" spans="1:7" x14ac:dyDescent="0.25">
      <c r="A149" s="35" t="s">
        <v>133</v>
      </c>
      <c r="B149" s="31">
        <v>2.25</v>
      </c>
      <c r="C149" s="31">
        <v>1.56</v>
      </c>
      <c r="D149" s="31">
        <v>0.19</v>
      </c>
      <c r="E149" s="31">
        <v>0.15</v>
      </c>
      <c r="F149" s="31">
        <v>0.3</v>
      </c>
      <c r="G149" s="31" t="s">
        <v>37</v>
      </c>
    </row>
    <row r="150" spans="1:7" ht="26.25" x14ac:dyDescent="0.25">
      <c r="A150" s="29" t="s">
        <v>631</v>
      </c>
      <c r="B150" s="30" t="s">
        <v>1</v>
      </c>
      <c r="C150" s="30" t="s">
        <v>1</v>
      </c>
      <c r="D150" s="30" t="s">
        <v>1</v>
      </c>
      <c r="E150" s="30" t="s">
        <v>1</v>
      </c>
      <c r="F150" s="30" t="s">
        <v>1</v>
      </c>
      <c r="G150" s="30" t="s">
        <v>1</v>
      </c>
    </row>
    <row r="151" spans="1:7" x14ac:dyDescent="0.25">
      <c r="A151" s="34">
        <v>0</v>
      </c>
      <c r="B151" s="31">
        <v>60.38</v>
      </c>
      <c r="C151" s="31">
        <v>33.83</v>
      </c>
      <c r="D151" s="31">
        <v>3.24</v>
      </c>
      <c r="E151" s="31">
        <v>6.19</v>
      </c>
      <c r="F151" s="31">
        <v>12.3</v>
      </c>
      <c r="G151" s="31">
        <v>4.8</v>
      </c>
    </row>
    <row r="152" spans="1:7" x14ac:dyDescent="0.25">
      <c r="A152" s="34">
        <v>1</v>
      </c>
      <c r="B152" s="31">
        <v>39.81</v>
      </c>
      <c r="C152" s="31">
        <v>25.64</v>
      </c>
      <c r="D152" s="31">
        <v>2.57</v>
      </c>
      <c r="E152" s="31">
        <v>2.27</v>
      </c>
      <c r="F152" s="31">
        <v>8.06</v>
      </c>
      <c r="G152" s="31">
        <v>1.27</v>
      </c>
    </row>
    <row r="153" spans="1:7" ht="24" customHeight="1" x14ac:dyDescent="0.25">
      <c r="A153" s="34">
        <v>2</v>
      </c>
      <c r="B153" s="31">
        <v>15.19</v>
      </c>
      <c r="C153" s="31">
        <v>10.85</v>
      </c>
      <c r="D153" s="31">
        <v>1.26</v>
      </c>
      <c r="E153" s="31">
        <v>0.67</v>
      </c>
      <c r="F153" s="31">
        <v>1.84</v>
      </c>
      <c r="G153" s="31">
        <v>0.56000000000000005</v>
      </c>
    </row>
    <row r="154" spans="1:7" x14ac:dyDescent="0.25">
      <c r="A154" s="34" t="s">
        <v>96</v>
      </c>
      <c r="B154" s="31">
        <v>8.16</v>
      </c>
      <c r="C154" s="31">
        <v>6.75</v>
      </c>
      <c r="D154" s="31">
        <v>0.38</v>
      </c>
      <c r="E154" s="31">
        <v>0.2</v>
      </c>
      <c r="F154" s="31">
        <v>0.64</v>
      </c>
      <c r="G154" s="31">
        <v>0.19</v>
      </c>
    </row>
    <row r="155" spans="1:7" x14ac:dyDescent="0.25">
      <c r="A155" s="29" t="s">
        <v>135</v>
      </c>
      <c r="B155" s="30" t="s">
        <v>1</v>
      </c>
      <c r="C155" s="30" t="s">
        <v>1</v>
      </c>
      <c r="D155" s="30" t="s">
        <v>1</v>
      </c>
      <c r="E155" s="30" t="s">
        <v>1</v>
      </c>
      <c r="F155" s="30" t="s">
        <v>1</v>
      </c>
      <c r="G155" s="30" t="s">
        <v>1</v>
      </c>
    </row>
    <row r="156" spans="1:7" x14ac:dyDescent="0.25">
      <c r="A156" s="8" t="s">
        <v>52</v>
      </c>
      <c r="B156" s="31">
        <v>34.299999999999997</v>
      </c>
      <c r="C156" s="31">
        <v>25.3</v>
      </c>
      <c r="D156" s="31">
        <v>1.83</v>
      </c>
      <c r="E156" s="31">
        <v>1.97</v>
      </c>
      <c r="F156" s="31">
        <v>3.38</v>
      </c>
      <c r="G156" s="31">
        <v>1.82</v>
      </c>
    </row>
    <row r="157" spans="1:7" x14ac:dyDescent="0.25">
      <c r="A157" s="8" t="s">
        <v>53</v>
      </c>
      <c r="B157" s="31">
        <v>36.81</v>
      </c>
      <c r="C157" s="31">
        <v>22.8</v>
      </c>
      <c r="D157" s="31">
        <v>2.2000000000000002</v>
      </c>
      <c r="E157" s="31">
        <v>2.74</v>
      </c>
      <c r="F157" s="31">
        <v>6.71</v>
      </c>
      <c r="G157" s="31">
        <v>2.35</v>
      </c>
    </row>
    <row r="158" spans="1:7" ht="24" customHeight="1" x14ac:dyDescent="0.25">
      <c r="A158" s="8" t="s">
        <v>134</v>
      </c>
      <c r="B158" s="31">
        <v>52.42</v>
      </c>
      <c r="C158" s="31">
        <v>28.96</v>
      </c>
      <c r="D158" s="31">
        <v>3.43</v>
      </c>
      <c r="E158" s="31">
        <v>4.62</v>
      </c>
      <c r="F158" s="31">
        <v>12.74</v>
      </c>
      <c r="G158" s="31">
        <v>2.66</v>
      </c>
    </row>
    <row r="159" spans="1:7" ht="26.25" x14ac:dyDescent="0.25">
      <c r="A159" s="29" t="s">
        <v>136</v>
      </c>
      <c r="B159" s="30" t="s">
        <v>1</v>
      </c>
      <c r="C159" s="30" t="s">
        <v>1</v>
      </c>
      <c r="D159" s="30" t="s">
        <v>1</v>
      </c>
      <c r="E159" s="30" t="s">
        <v>1</v>
      </c>
      <c r="F159" s="30" t="s">
        <v>1</v>
      </c>
      <c r="G159" s="30" t="s">
        <v>1</v>
      </c>
    </row>
    <row r="160" spans="1:7" x14ac:dyDescent="0.25">
      <c r="A160" s="8" t="s">
        <v>52</v>
      </c>
      <c r="B160" s="31">
        <v>67.83</v>
      </c>
      <c r="C160" s="31">
        <v>58.09</v>
      </c>
      <c r="D160" s="31">
        <v>4.22</v>
      </c>
      <c r="E160" s="31">
        <v>2.11</v>
      </c>
      <c r="F160" s="31" t="s">
        <v>44</v>
      </c>
      <c r="G160" s="31">
        <v>3.41</v>
      </c>
    </row>
    <row r="161" spans="1:7" x14ac:dyDescent="0.25">
      <c r="A161" s="8" t="s">
        <v>53</v>
      </c>
      <c r="B161" s="31">
        <v>32.869999999999997</v>
      </c>
      <c r="C161" s="31">
        <v>18.97</v>
      </c>
      <c r="D161" s="31">
        <v>3.24</v>
      </c>
      <c r="E161" s="31">
        <v>7.23</v>
      </c>
      <c r="F161" s="31" t="s">
        <v>44</v>
      </c>
      <c r="G161" s="31">
        <v>3.42</v>
      </c>
    </row>
    <row r="162" spans="1:7" ht="24" customHeight="1" x14ac:dyDescent="0.25">
      <c r="A162" s="8" t="s">
        <v>89</v>
      </c>
      <c r="B162" s="31">
        <v>22.84</v>
      </c>
      <c r="C162" s="31" t="s">
        <v>44</v>
      </c>
      <c r="D162" s="31" t="s">
        <v>44</v>
      </c>
      <c r="E162" s="31" t="s">
        <v>44</v>
      </c>
      <c r="F162" s="31">
        <v>22.84</v>
      </c>
      <c r="G162" s="31" t="s">
        <v>44</v>
      </c>
    </row>
    <row r="163" spans="1:7" ht="26.25" x14ac:dyDescent="0.25">
      <c r="A163" s="29" t="s">
        <v>632</v>
      </c>
      <c r="B163" s="36" t="s">
        <v>1</v>
      </c>
      <c r="C163" s="36" t="s">
        <v>1</v>
      </c>
      <c r="D163" s="36" t="s">
        <v>1</v>
      </c>
      <c r="E163" s="36" t="s">
        <v>1</v>
      </c>
      <c r="F163" s="36" t="s">
        <v>1</v>
      </c>
      <c r="G163" s="36" t="s">
        <v>1</v>
      </c>
    </row>
    <row r="164" spans="1:7" x14ac:dyDescent="0.25">
      <c r="A164" s="8" t="s">
        <v>52</v>
      </c>
      <c r="B164" s="36">
        <v>1.82</v>
      </c>
      <c r="C164" s="36">
        <v>1.46</v>
      </c>
      <c r="D164" s="36">
        <v>0.11</v>
      </c>
      <c r="E164" s="36" t="s">
        <v>37</v>
      </c>
      <c r="F164" s="36">
        <v>0.17</v>
      </c>
      <c r="G164" s="36" t="s">
        <v>37</v>
      </c>
    </row>
    <row r="165" spans="1:7" x14ac:dyDescent="0.25">
      <c r="A165" s="32" t="s">
        <v>633</v>
      </c>
      <c r="B165" s="36">
        <v>1.39</v>
      </c>
      <c r="C165" s="36">
        <v>1.22</v>
      </c>
      <c r="D165" s="36">
        <v>0.09</v>
      </c>
      <c r="E165" s="36" t="s">
        <v>37</v>
      </c>
      <c r="F165" s="36" t="s">
        <v>37</v>
      </c>
      <c r="G165" s="36" t="s">
        <v>37</v>
      </c>
    </row>
    <row r="166" spans="1:7" ht="33.75" customHeight="1" x14ac:dyDescent="0.25">
      <c r="A166" s="8" t="s">
        <v>53</v>
      </c>
      <c r="B166" s="36">
        <v>121.71</v>
      </c>
      <c r="C166" s="36">
        <v>75.61</v>
      </c>
      <c r="D166" s="36">
        <v>7.34</v>
      </c>
      <c r="E166" s="36">
        <v>9.2899999999999991</v>
      </c>
      <c r="F166" s="36">
        <v>22.67</v>
      </c>
      <c r="G166" s="36">
        <v>6.79</v>
      </c>
    </row>
    <row r="167" spans="1:7" ht="26.25" x14ac:dyDescent="0.25">
      <c r="A167" s="29" t="s">
        <v>137</v>
      </c>
      <c r="B167" s="29" t="s">
        <v>1</v>
      </c>
      <c r="C167" s="29" t="s">
        <v>1</v>
      </c>
      <c r="D167" s="29" t="s">
        <v>1</v>
      </c>
      <c r="E167" s="29" t="s">
        <v>1</v>
      </c>
      <c r="F167" s="29" t="s">
        <v>1</v>
      </c>
      <c r="G167" s="29" t="s">
        <v>1</v>
      </c>
    </row>
    <row r="168" spans="1:7" x14ac:dyDescent="0.25">
      <c r="A168" s="8" t="s">
        <v>52</v>
      </c>
      <c r="B168" s="31">
        <v>84.52</v>
      </c>
      <c r="C168" s="31">
        <v>54.13</v>
      </c>
      <c r="D168" s="31">
        <v>5.63</v>
      </c>
      <c r="E168" s="31">
        <v>6.95</v>
      </c>
      <c r="F168" s="31">
        <v>14.94</v>
      </c>
      <c r="G168" s="31">
        <v>2.87</v>
      </c>
    </row>
    <row r="169" spans="1:7" x14ac:dyDescent="0.25">
      <c r="A169" s="32" t="s">
        <v>634</v>
      </c>
      <c r="B169" s="31">
        <v>69.489999999999995</v>
      </c>
      <c r="C169" s="31">
        <v>47.14</v>
      </c>
      <c r="D169" s="31">
        <v>4.9000000000000004</v>
      </c>
      <c r="E169" s="31">
        <v>5.27</v>
      </c>
      <c r="F169" s="31">
        <v>10.3</v>
      </c>
      <c r="G169" s="31">
        <v>1.89</v>
      </c>
    </row>
    <row r="170" spans="1:7" ht="33.75" customHeight="1" x14ac:dyDescent="0.25">
      <c r="A170" s="32" t="s">
        <v>635</v>
      </c>
      <c r="B170" s="31">
        <v>15.03</v>
      </c>
      <c r="C170" s="31">
        <v>6.99</v>
      </c>
      <c r="D170" s="31">
        <v>0.74</v>
      </c>
      <c r="E170" s="31">
        <v>1.68</v>
      </c>
      <c r="F170" s="31">
        <v>4.6399999999999997</v>
      </c>
      <c r="G170" s="31">
        <v>0.98</v>
      </c>
    </row>
    <row r="171" spans="1:7" x14ac:dyDescent="0.25">
      <c r="A171" s="8" t="s">
        <v>53</v>
      </c>
      <c r="B171" s="31">
        <v>39.01</v>
      </c>
      <c r="C171" s="31">
        <v>22.93</v>
      </c>
      <c r="D171" s="31">
        <v>1.82</v>
      </c>
      <c r="E171" s="31">
        <v>2.4</v>
      </c>
      <c r="F171" s="31">
        <v>7.9</v>
      </c>
      <c r="G171" s="31">
        <v>3.96</v>
      </c>
    </row>
    <row r="172" spans="1:7" x14ac:dyDescent="0.25">
      <c r="A172" s="29" t="s">
        <v>138</v>
      </c>
      <c r="B172" s="30" t="s">
        <v>1</v>
      </c>
      <c r="C172" s="30" t="s">
        <v>1</v>
      </c>
      <c r="D172" s="30" t="s">
        <v>1</v>
      </c>
      <c r="E172" s="30" t="s">
        <v>1</v>
      </c>
      <c r="F172" s="30" t="s">
        <v>1</v>
      </c>
      <c r="G172" s="30" t="s">
        <v>1</v>
      </c>
    </row>
    <row r="173" spans="1:7" x14ac:dyDescent="0.25">
      <c r="A173" s="8" t="s">
        <v>52</v>
      </c>
      <c r="B173" s="31">
        <v>3.37</v>
      </c>
      <c r="C173" s="31">
        <v>3.16</v>
      </c>
      <c r="D173" s="31">
        <v>0.11</v>
      </c>
      <c r="E173" s="31" t="s">
        <v>44</v>
      </c>
      <c r="F173" s="31" t="s">
        <v>44</v>
      </c>
      <c r="G173" s="31">
        <v>0.1</v>
      </c>
    </row>
    <row r="174" spans="1:7" x14ac:dyDescent="0.25">
      <c r="A174" s="8" t="s">
        <v>53</v>
      </c>
      <c r="B174" s="31">
        <v>87.98</v>
      </c>
      <c r="C174" s="31">
        <v>73.91</v>
      </c>
      <c r="D174" s="31">
        <v>7.34</v>
      </c>
      <c r="E174" s="31" t="s">
        <v>44</v>
      </c>
      <c r="F174" s="31" t="s">
        <v>44</v>
      </c>
      <c r="G174" s="31">
        <v>6.73</v>
      </c>
    </row>
    <row r="175" spans="1:7" ht="24" customHeight="1" x14ac:dyDescent="0.25">
      <c r="A175" s="8" t="s">
        <v>139</v>
      </c>
      <c r="B175" s="31">
        <v>32.18</v>
      </c>
      <c r="C175" s="31" t="s">
        <v>44</v>
      </c>
      <c r="D175" s="31" t="s">
        <v>44</v>
      </c>
      <c r="E175" s="31">
        <v>9.34</v>
      </c>
      <c r="F175" s="31">
        <v>22.84</v>
      </c>
      <c r="G175" s="31" t="s">
        <v>44</v>
      </c>
    </row>
    <row r="176" spans="1:7" ht="26.25" x14ac:dyDescent="0.25">
      <c r="A176" s="29" t="s">
        <v>636</v>
      </c>
      <c r="B176" s="30" t="s">
        <v>1</v>
      </c>
      <c r="C176" s="30" t="s">
        <v>1</v>
      </c>
      <c r="D176" s="30" t="s">
        <v>1</v>
      </c>
      <c r="E176" s="30" t="s">
        <v>1</v>
      </c>
      <c r="F176" s="30" t="s">
        <v>1</v>
      </c>
      <c r="G176" s="30" t="s">
        <v>1</v>
      </c>
    </row>
    <row r="177" spans="1:7" x14ac:dyDescent="0.25">
      <c r="A177" s="8" t="s">
        <v>52</v>
      </c>
      <c r="B177" s="31">
        <v>22.72</v>
      </c>
      <c r="C177" s="31">
        <v>15.11</v>
      </c>
      <c r="D177" s="31">
        <v>1.05</v>
      </c>
      <c r="E177" s="31">
        <v>1.42</v>
      </c>
      <c r="F177" s="31">
        <v>3.64</v>
      </c>
      <c r="G177" s="31">
        <v>1.5</v>
      </c>
    </row>
    <row r="178" spans="1:7" ht="26.25" x14ac:dyDescent="0.25">
      <c r="A178" s="32" t="s">
        <v>637</v>
      </c>
      <c r="B178" s="31">
        <v>19</v>
      </c>
      <c r="C178" s="31">
        <v>13.08</v>
      </c>
      <c r="D178" s="31">
        <v>0.83</v>
      </c>
      <c r="E178" s="31">
        <v>1.08</v>
      </c>
      <c r="F178" s="31">
        <v>2.68</v>
      </c>
      <c r="G178" s="31">
        <v>1.32</v>
      </c>
    </row>
    <row r="179" spans="1:7" ht="24" customHeight="1" x14ac:dyDescent="0.25">
      <c r="A179" s="32" t="s">
        <v>638</v>
      </c>
      <c r="B179" s="31">
        <v>0.25</v>
      </c>
      <c r="C179" s="31">
        <v>0.15</v>
      </c>
      <c r="D179" s="31" t="s">
        <v>37</v>
      </c>
      <c r="E179" s="31" t="s">
        <v>37</v>
      </c>
      <c r="F179" s="31" t="s">
        <v>37</v>
      </c>
      <c r="G179" s="31" t="s">
        <v>37</v>
      </c>
    </row>
    <row r="180" spans="1:7" ht="26.25" x14ac:dyDescent="0.25">
      <c r="A180" s="32" t="s">
        <v>639</v>
      </c>
      <c r="B180" s="31">
        <v>3.08</v>
      </c>
      <c r="C180" s="31">
        <v>1.71</v>
      </c>
      <c r="D180" s="31">
        <v>0.18</v>
      </c>
      <c r="E180" s="31">
        <v>0.28999999999999998</v>
      </c>
      <c r="F180" s="31">
        <v>0.76</v>
      </c>
      <c r="G180" s="31">
        <v>0.14000000000000001</v>
      </c>
    </row>
    <row r="181" spans="1:7" x14ac:dyDescent="0.25">
      <c r="A181" s="32" t="s">
        <v>353</v>
      </c>
      <c r="B181" s="31">
        <v>0.39</v>
      </c>
      <c r="C181" s="31">
        <v>0.16</v>
      </c>
      <c r="D181" s="31" t="s">
        <v>37</v>
      </c>
      <c r="E181" s="31" t="s">
        <v>37</v>
      </c>
      <c r="F181" s="31">
        <v>0.18</v>
      </c>
      <c r="G181" s="31" t="s">
        <v>37</v>
      </c>
    </row>
    <row r="182" spans="1:7" x14ac:dyDescent="0.25">
      <c r="A182" s="8" t="s">
        <v>53</v>
      </c>
      <c r="B182" s="31">
        <v>100.81</v>
      </c>
      <c r="C182" s="31">
        <v>61.96</v>
      </c>
      <c r="D182" s="31">
        <v>6.4</v>
      </c>
      <c r="E182" s="31">
        <v>7.92</v>
      </c>
      <c r="F182" s="31">
        <v>19.190000000000001</v>
      </c>
      <c r="G182" s="31">
        <v>5.33</v>
      </c>
    </row>
    <row r="183" spans="1:7" ht="24" customHeight="1" x14ac:dyDescent="0.25">
      <c r="A183" s="29" t="s">
        <v>140</v>
      </c>
      <c r="B183" s="30" t="s">
        <v>1</v>
      </c>
      <c r="C183" s="30" t="s">
        <v>1</v>
      </c>
      <c r="D183" s="30" t="s">
        <v>1</v>
      </c>
      <c r="E183" s="30" t="s">
        <v>1</v>
      </c>
      <c r="F183" s="30" t="s">
        <v>1</v>
      </c>
      <c r="G183" s="30" t="s">
        <v>1</v>
      </c>
    </row>
    <row r="184" spans="1:7" x14ac:dyDescent="0.25">
      <c r="A184" s="8" t="s">
        <v>52</v>
      </c>
      <c r="B184" s="31">
        <v>17.66</v>
      </c>
      <c r="C184" s="31">
        <v>13.93</v>
      </c>
      <c r="D184" s="31">
        <v>0.34</v>
      </c>
      <c r="E184" s="31">
        <v>0.22</v>
      </c>
      <c r="F184" s="31">
        <v>2.15</v>
      </c>
      <c r="G184" s="31">
        <v>1.02</v>
      </c>
    </row>
    <row r="185" spans="1:7" x14ac:dyDescent="0.25">
      <c r="A185" s="8" t="s">
        <v>53</v>
      </c>
      <c r="B185" s="31">
        <v>105.87</v>
      </c>
      <c r="C185" s="31">
        <v>63.14</v>
      </c>
      <c r="D185" s="31">
        <v>7.11</v>
      </c>
      <c r="E185" s="31">
        <v>9.1199999999999992</v>
      </c>
      <c r="F185" s="31">
        <v>20.69</v>
      </c>
      <c r="G185" s="31">
        <v>5.82</v>
      </c>
    </row>
    <row r="186" spans="1:7" x14ac:dyDescent="0.25">
      <c r="A186" s="29" t="s">
        <v>141</v>
      </c>
      <c r="B186" s="30" t="s">
        <v>1</v>
      </c>
      <c r="C186" s="30" t="s">
        <v>1</v>
      </c>
      <c r="D186" s="30" t="s">
        <v>1</v>
      </c>
      <c r="E186" s="30" t="s">
        <v>1</v>
      </c>
      <c r="F186" s="30" t="s">
        <v>1</v>
      </c>
      <c r="G186" s="30" t="s">
        <v>1</v>
      </c>
    </row>
    <row r="187" spans="1:7" ht="24" customHeight="1" x14ac:dyDescent="0.25">
      <c r="A187" s="34" t="s">
        <v>52</v>
      </c>
      <c r="B187" s="31">
        <v>8.52</v>
      </c>
      <c r="C187" s="31">
        <v>8.09</v>
      </c>
      <c r="D187" s="31">
        <v>0.2</v>
      </c>
      <c r="E187" s="31" t="s">
        <v>44</v>
      </c>
      <c r="F187" s="31" t="s">
        <v>44</v>
      </c>
      <c r="G187" s="31">
        <v>0.23</v>
      </c>
    </row>
    <row r="188" spans="1:7" x14ac:dyDescent="0.25">
      <c r="A188" s="8" t="s">
        <v>53</v>
      </c>
      <c r="B188" s="31">
        <v>82.83</v>
      </c>
      <c r="C188" s="31">
        <v>68.98</v>
      </c>
      <c r="D188" s="31">
        <v>7.25</v>
      </c>
      <c r="E188" s="31" t="s">
        <v>44</v>
      </c>
      <c r="F188" s="31" t="s">
        <v>44</v>
      </c>
      <c r="G188" s="31">
        <v>6.6</v>
      </c>
    </row>
    <row r="189" spans="1:7" x14ac:dyDescent="0.25">
      <c r="A189" s="8" t="s">
        <v>139</v>
      </c>
      <c r="B189" s="31">
        <v>32.18</v>
      </c>
      <c r="C189" s="31" t="s">
        <v>44</v>
      </c>
      <c r="D189" s="31" t="s">
        <v>44</v>
      </c>
      <c r="E189" s="31">
        <v>9.34</v>
      </c>
      <c r="F189" s="31">
        <v>22.84</v>
      </c>
      <c r="G189" s="31" t="s">
        <v>44</v>
      </c>
    </row>
    <row r="190" spans="1:7" x14ac:dyDescent="0.25">
      <c r="A190" s="37" t="s">
        <v>142</v>
      </c>
      <c r="B190" s="30" t="s">
        <v>1</v>
      </c>
      <c r="C190" s="30" t="s">
        <v>1</v>
      </c>
      <c r="D190" s="30" t="s">
        <v>1</v>
      </c>
      <c r="E190" s="30" t="s">
        <v>1</v>
      </c>
      <c r="F190" s="30" t="s">
        <v>1</v>
      </c>
      <c r="G190" s="30" t="s">
        <v>1</v>
      </c>
    </row>
    <row r="191" spans="1:7" x14ac:dyDescent="0.25">
      <c r="A191" s="32" t="s">
        <v>143</v>
      </c>
      <c r="B191" s="31">
        <v>1.9</v>
      </c>
      <c r="C191" s="31">
        <v>1.77</v>
      </c>
      <c r="D191" s="31">
        <v>0.06</v>
      </c>
      <c r="E191" s="31" t="s">
        <v>44</v>
      </c>
      <c r="F191" s="31" t="s">
        <v>44</v>
      </c>
      <c r="G191" s="31" t="s">
        <v>37</v>
      </c>
    </row>
    <row r="192" spans="1:7" x14ac:dyDescent="0.25">
      <c r="A192" s="32" t="s">
        <v>144</v>
      </c>
      <c r="B192" s="31">
        <v>5.08</v>
      </c>
      <c r="C192" s="31">
        <v>4.84</v>
      </c>
      <c r="D192" s="31">
        <v>0.1</v>
      </c>
      <c r="E192" s="31" t="s">
        <v>44</v>
      </c>
      <c r="F192" s="31" t="s">
        <v>44</v>
      </c>
      <c r="G192" s="31">
        <v>0.14000000000000001</v>
      </c>
    </row>
    <row r="193" spans="1:7" ht="24" customHeight="1" x14ac:dyDescent="0.25">
      <c r="A193" s="32" t="s">
        <v>145</v>
      </c>
      <c r="B193" s="31">
        <v>1.54</v>
      </c>
      <c r="C193" s="31">
        <v>1.48</v>
      </c>
      <c r="D193" s="31" t="s">
        <v>37</v>
      </c>
      <c r="E193" s="31" t="s">
        <v>44</v>
      </c>
      <c r="F193" s="31" t="s">
        <v>44</v>
      </c>
      <c r="G193" s="31" t="s">
        <v>37</v>
      </c>
    </row>
    <row r="194" spans="1:7" x14ac:dyDescent="0.25">
      <c r="A194" s="32" t="s">
        <v>146</v>
      </c>
      <c r="B194" s="31">
        <v>82.83</v>
      </c>
      <c r="C194" s="31">
        <v>68.98</v>
      </c>
      <c r="D194" s="31">
        <v>7.25</v>
      </c>
      <c r="E194" s="31" t="s">
        <v>44</v>
      </c>
      <c r="F194" s="31" t="s">
        <v>44</v>
      </c>
      <c r="G194" s="31">
        <v>6.6</v>
      </c>
    </row>
    <row r="195" spans="1:7" x14ac:dyDescent="0.25">
      <c r="A195" s="32" t="s">
        <v>139</v>
      </c>
      <c r="B195" s="31">
        <v>32.18</v>
      </c>
      <c r="C195" s="31" t="s">
        <v>44</v>
      </c>
      <c r="D195" s="31" t="s">
        <v>44</v>
      </c>
      <c r="E195" s="31">
        <v>9.34</v>
      </c>
      <c r="F195" s="31">
        <v>22.84</v>
      </c>
      <c r="G195" s="31" t="s">
        <v>44</v>
      </c>
    </row>
    <row r="196" spans="1:7" x14ac:dyDescent="0.25">
      <c r="A196" s="37" t="s">
        <v>147</v>
      </c>
      <c r="B196" s="30" t="s">
        <v>1</v>
      </c>
      <c r="C196" s="30" t="s">
        <v>1</v>
      </c>
      <c r="D196" s="30" t="s">
        <v>1</v>
      </c>
      <c r="E196" s="30" t="s">
        <v>1</v>
      </c>
      <c r="F196" s="30" t="s">
        <v>1</v>
      </c>
      <c r="G196" s="30" t="s">
        <v>1</v>
      </c>
    </row>
    <row r="197" spans="1:7" x14ac:dyDescent="0.25">
      <c r="A197" s="32" t="s">
        <v>148</v>
      </c>
      <c r="B197" s="31">
        <v>2.89</v>
      </c>
      <c r="C197" s="31">
        <v>2.82</v>
      </c>
      <c r="D197" s="31">
        <v>0.05</v>
      </c>
      <c r="E197" s="31" t="s">
        <v>44</v>
      </c>
      <c r="F197" s="31" t="s">
        <v>44</v>
      </c>
      <c r="G197" s="31" t="s">
        <v>37</v>
      </c>
    </row>
    <row r="198" spans="1:7" x14ac:dyDescent="0.25">
      <c r="A198" s="33" t="s">
        <v>149</v>
      </c>
      <c r="B198" s="31">
        <v>0.85</v>
      </c>
      <c r="C198" s="31">
        <v>0.82</v>
      </c>
      <c r="D198" s="31" t="s">
        <v>37</v>
      </c>
      <c r="E198" s="31" t="s">
        <v>44</v>
      </c>
      <c r="F198" s="31" t="s">
        <v>44</v>
      </c>
      <c r="G198" s="31" t="s">
        <v>37</v>
      </c>
    </row>
    <row r="199" spans="1:7" x14ac:dyDescent="0.25">
      <c r="A199" s="33" t="s">
        <v>150</v>
      </c>
      <c r="B199" s="31">
        <v>1.32</v>
      </c>
      <c r="C199" s="31">
        <v>1.3</v>
      </c>
      <c r="D199" s="31" t="s">
        <v>37</v>
      </c>
      <c r="E199" s="31" t="s">
        <v>44</v>
      </c>
      <c r="F199" s="31" t="s">
        <v>44</v>
      </c>
      <c r="G199" s="31" t="s">
        <v>37</v>
      </c>
    </row>
    <row r="200" spans="1:7" x14ac:dyDescent="0.25">
      <c r="A200" s="33" t="s">
        <v>151</v>
      </c>
      <c r="B200" s="31">
        <v>0.28999999999999998</v>
      </c>
      <c r="C200" s="31">
        <v>0.28000000000000003</v>
      </c>
      <c r="D200" s="31" t="s">
        <v>37</v>
      </c>
      <c r="E200" s="31" t="s">
        <v>44</v>
      </c>
      <c r="F200" s="31" t="s">
        <v>44</v>
      </c>
      <c r="G200" s="31" t="s">
        <v>44</v>
      </c>
    </row>
    <row r="201" spans="1:7" x14ac:dyDescent="0.25">
      <c r="A201" s="33" t="s">
        <v>152</v>
      </c>
      <c r="B201" s="31">
        <v>0.42</v>
      </c>
      <c r="C201" s="31">
        <v>0.42</v>
      </c>
      <c r="D201" s="31" t="s">
        <v>37</v>
      </c>
      <c r="E201" s="31" t="s">
        <v>44</v>
      </c>
      <c r="F201" s="31" t="s">
        <v>44</v>
      </c>
      <c r="G201" s="31" t="s">
        <v>44</v>
      </c>
    </row>
    <row r="202" spans="1:7" x14ac:dyDescent="0.25">
      <c r="A202" s="32" t="s">
        <v>153</v>
      </c>
      <c r="B202" s="31">
        <v>5.63</v>
      </c>
      <c r="C202" s="31">
        <v>5.27</v>
      </c>
      <c r="D202" s="31">
        <v>0.15</v>
      </c>
      <c r="E202" s="31" t="s">
        <v>44</v>
      </c>
      <c r="F202" s="31" t="s">
        <v>44</v>
      </c>
      <c r="G202" s="31">
        <v>0.22</v>
      </c>
    </row>
    <row r="203" spans="1:7" ht="24" customHeight="1" x14ac:dyDescent="0.25">
      <c r="A203" s="32" t="s">
        <v>146</v>
      </c>
      <c r="B203" s="31">
        <v>82.83</v>
      </c>
      <c r="C203" s="31">
        <v>68.98</v>
      </c>
      <c r="D203" s="31">
        <v>7.25</v>
      </c>
      <c r="E203" s="31" t="s">
        <v>44</v>
      </c>
      <c r="F203" s="31" t="s">
        <v>44</v>
      </c>
      <c r="G203" s="31">
        <v>6.6</v>
      </c>
    </row>
    <row r="204" spans="1:7" s="7" customFormat="1" x14ac:dyDescent="0.25">
      <c r="A204" s="32" t="s">
        <v>139</v>
      </c>
      <c r="B204" s="31">
        <v>32.18</v>
      </c>
      <c r="C204" s="31" t="s">
        <v>44</v>
      </c>
      <c r="D204" s="31" t="s">
        <v>44</v>
      </c>
      <c r="E204" s="31">
        <v>9.34</v>
      </c>
      <c r="F204" s="31">
        <v>22.84</v>
      </c>
      <c r="G204" s="31" t="s">
        <v>44</v>
      </c>
    </row>
    <row r="205" spans="1:7" s="7" customFormat="1" x14ac:dyDescent="0.25">
      <c r="A205" s="29" t="s">
        <v>154</v>
      </c>
      <c r="B205" s="30" t="s">
        <v>1</v>
      </c>
      <c r="C205" s="30" t="s">
        <v>1</v>
      </c>
      <c r="D205" s="30" t="s">
        <v>1</v>
      </c>
      <c r="E205" s="30" t="s">
        <v>1</v>
      </c>
      <c r="F205" s="30" t="s">
        <v>1</v>
      </c>
      <c r="G205" s="30" t="s">
        <v>1</v>
      </c>
    </row>
    <row r="206" spans="1:7" s="7" customFormat="1" ht="24" customHeight="1" x14ac:dyDescent="0.25">
      <c r="A206" s="8" t="s">
        <v>52</v>
      </c>
      <c r="B206" s="31">
        <v>8.84</v>
      </c>
      <c r="C206" s="31">
        <v>7.33</v>
      </c>
      <c r="D206" s="31">
        <v>0.28000000000000003</v>
      </c>
      <c r="E206" s="31">
        <v>0.22</v>
      </c>
      <c r="F206" s="31">
        <v>0.73</v>
      </c>
      <c r="G206" s="31">
        <v>0.28999999999999998</v>
      </c>
    </row>
    <row r="207" spans="1:7" s="7" customFormat="1" x14ac:dyDescent="0.25">
      <c r="A207" s="8" t="s">
        <v>53</v>
      </c>
      <c r="B207" s="31">
        <v>114.69</v>
      </c>
      <c r="C207" s="31">
        <v>69.739999999999995</v>
      </c>
      <c r="D207" s="31">
        <v>7.18</v>
      </c>
      <c r="E207" s="31">
        <v>9.1199999999999992</v>
      </c>
      <c r="F207" s="31">
        <v>22.11</v>
      </c>
      <c r="G207" s="31">
        <v>6.55</v>
      </c>
    </row>
    <row r="208" spans="1:7" s="7" customFormat="1" x14ac:dyDescent="0.25">
      <c r="A208" s="37" t="s">
        <v>155</v>
      </c>
      <c r="B208" s="30" t="s">
        <v>1</v>
      </c>
      <c r="C208" s="30" t="s">
        <v>1</v>
      </c>
      <c r="D208" s="30" t="s">
        <v>1</v>
      </c>
      <c r="E208" s="30" t="s">
        <v>1</v>
      </c>
      <c r="F208" s="30" t="s">
        <v>1</v>
      </c>
      <c r="G208" s="30" t="s">
        <v>1</v>
      </c>
    </row>
    <row r="209" spans="1:7" s="7" customFormat="1" x14ac:dyDescent="0.25">
      <c r="A209" s="32" t="s">
        <v>143</v>
      </c>
      <c r="B209" s="31">
        <v>4.22</v>
      </c>
      <c r="C209" s="31">
        <v>3.3</v>
      </c>
      <c r="D209" s="31">
        <v>0.17</v>
      </c>
      <c r="E209" s="31">
        <v>0.14000000000000001</v>
      </c>
      <c r="F209" s="31">
        <v>0.44</v>
      </c>
      <c r="G209" s="31">
        <v>0.16</v>
      </c>
    </row>
    <row r="210" spans="1:7" s="7" customFormat="1" x14ac:dyDescent="0.25">
      <c r="A210" s="32" t="s">
        <v>144</v>
      </c>
      <c r="B210" s="31">
        <v>1.27</v>
      </c>
      <c r="C210" s="31">
        <v>1.1299999999999999</v>
      </c>
      <c r="D210" s="31" t="s">
        <v>37</v>
      </c>
      <c r="E210" s="31" t="s">
        <v>37</v>
      </c>
      <c r="F210" s="31" t="s">
        <v>37</v>
      </c>
      <c r="G210" s="31" t="s">
        <v>37</v>
      </c>
    </row>
    <row r="211" spans="1:7" ht="24" customHeight="1" x14ac:dyDescent="0.25">
      <c r="A211" s="32" t="s">
        <v>145</v>
      </c>
      <c r="B211" s="31">
        <v>3.35</v>
      </c>
      <c r="C211" s="31">
        <v>2.9</v>
      </c>
      <c r="D211" s="31">
        <v>0.08</v>
      </c>
      <c r="E211" s="31" t="s">
        <v>37</v>
      </c>
      <c r="F211" s="31">
        <v>0.21</v>
      </c>
      <c r="G211" s="31">
        <v>0.1</v>
      </c>
    </row>
    <row r="212" spans="1:7" x14ac:dyDescent="0.25">
      <c r="A212" s="32" t="s">
        <v>156</v>
      </c>
      <c r="B212" s="31">
        <v>114.69</v>
      </c>
      <c r="C212" s="31">
        <v>69.739999999999995</v>
      </c>
      <c r="D212" s="31">
        <v>7.18</v>
      </c>
      <c r="E212" s="31">
        <v>9.1199999999999992</v>
      </c>
      <c r="F212" s="31">
        <v>22.11</v>
      </c>
      <c r="G212" s="31">
        <v>6.55</v>
      </c>
    </row>
    <row r="213" spans="1:7" x14ac:dyDescent="0.25">
      <c r="A213" s="37" t="s">
        <v>157</v>
      </c>
      <c r="B213" s="30" t="s">
        <v>1</v>
      </c>
      <c r="C213" s="30" t="s">
        <v>1</v>
      </c>
      <c r="D213" s="30" t="s">
        <v>1</v>
      </c>
      <c r="E213" s="30" t="s">
        <v>1</v>
      </c>
      <c r="F213" s="30" t="s">
        <v>1</v>
      </c>
      <c r="G213" s="30" t="s">
        <v>1</v>
      </c>
    </row>
    <row r="214" spans="1:7" x14ac:dyDescent="0.25">
      <c r="A214" s="32" t="s">
        <v>149</v>
      </c>
      <c r="B214" s="31">
        <v>4.41</v>
      </c>
      <c r="C214" s="31">
        <v>3.8</v>
      </c>
      <c r="D214" s="31">
        <v>0.1</v>
      </c>
      <c r="E214" s="31" t="s">
        <v>37</v>
      </c>
      <c r="F214" s="31">
        <v>0.24</v>
      </c>
      <c r="G214" s="31">
        <v>0.17</v>
      </c>
    </row>
    <row r="215" spans="1:7" x14ac:dyDescent="0.25">
      <c r="A215" s="32" t="s">
        <v>150</v>
      </c>
      <c r="B215" s="31">
        <v>1.47</v>
      </c>
      <c r="C215" s="31">
        <v>1.23</v>
      </c>
      <c r="D215" s="31">
        <v>0.04</v>
      </c>
      <c r="E215" s="31" t="s">
        <v>37</v>
      </c>
      <c r="F215" s="31">
        <v>0.11</v>
      </c>
      <c r="G215" s="31" t="s">
        <v>37</v>
      </c>
    </row>
    <row r="216" spans="1:7" x14ac:dyDescent="0.25">
      <c r="A216" s="32" t="s">
        <v>152</v>
      </c>
      <c r="B216" s="31">
        <v>0.36</v>
      </c>
      <c r="C216" s="31">
        <v>0.32</v>
      </c>
      <c r="D216" s="31" t="s">
        <v>37</v>
      </c>
      <c r="E216" s="31" t="s">
        <v>44</v>
      </c>
      <c r="F216" s="31" t="s">
        <v>37</v>
      </c>
      <c r="G216" s="31" t="s">
        <v>44</v>
      </c>
    </row>
    <row r="217" spans="1:7" ht="43.5" customHeight="1" x14ac:dyDescent="0.25">
      <c r="A217" s="32" t="s">
        <v>158</v>
      </c>
      <c r="B217" s="31">
        <v>2.6</v>
      </c>
      <c r="C217" s="31">
        <v>1.98</v>
      </c>
      <c r="D217" s="31">
        <v>0.12</v>
      </c>
      <c r="E217" s="31" t="s">
        <v>37</v>
      </c>
      <c r="F217" s="31">
        <v>0.34</v>
      </c>
      <c r="G217" s="31">
        <v>0.09</v>
      </c>
    </row>
    <row r="218" spans="1:7" x14ac:dyDescent="0.25">
      <c r="A218" s="32" t="s">
        <v>156</v>
      </c>
      <c r="B218" s="31">
        <v>114.69</v>
      </c>
      <c r="C218" s="31">
        <v>69.739999999999995</v>
      </c>
      <c r="D218" s="31">
        <v>7.18</v>
      </c>
      <c r="E218" s="31">
        <v>9.1199999999999992</v>
      </c>
      <c r="F218" s="31">
        <v>22.11</v>
      </c>
      <c r="G218" s="31">
        <v>6.55</v>
      </c>
    </row>
    <row r="219" spans="1:7" x14ac:dyDescent="0.25">
      <c r="A219" s="8"/>
      <c r="B219" s="6"/>
      <c r="C219" s="6"/>
      <c r="D219" s="6"/>
      <c r="E219" s="6"/>
      <c r="F219" s="6"/>
      <c r="G219" s="6"/>
    </row>
    <row r="220" spans="1:7" s="7" customFormat="1" ht="15.75" thickBot="1" x14ac:dyDescent="0.3">
      <c r="A220" s="32"/>
      <c r="B220" s="31"/>
      <c r="C220" s="31"/>
      <c r="D220" s="31"/>
      <c r="E220" s="31"/>
      <c r="F220" s="31"/>
      <c r="G220" s="31"/>
    </row>
    <row r="221" spans="1:7" s="7" customFormat="1" ht="206.25" customHeight="1" x14ac:dyDescent="0.25">
      <c r="A221" s="60" t="s">
        <v>640</v>
      </c>
      <c r="B221" s="60"/>
      <c r="C221" s="60"/>
      <c r="D221" s="60"/>
      <c r="E221" s="60"/>
      <c r="F221" s="60"/>
      <c r="G221" s="60"/>
    </row>
    <row r="222" spans="1:7" s="7" customFormat="1" x14ac:dyDescent="0.25">
      <c r="A222"/>
      <c r="B222"/>
      <c r="C222"/>
      <c r="D222"/>
      <c r="E222"/>
      <c r="F222"/>
      <c r="G222"/>
    </row>
  </sheetData>
  <mergeCells count="5">
    <mergeCell ref="A2:G2"/>
    <mergeCell ref="B3:G3"/>
    <mergeCell ref="C4:G4"/>
    <mergeCell ref="A221:G22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ECBB-D685-4D04-B57F-06294637F7F8}">
  <sheetPr>
    <tabColor rgb="FF6AA84F"/>
    <outlinePr summaryBelow="0" summaryRight="0"/>
  </sheetPr>
  <dimension ref="A1:AL70"/>
  <sheetViews>
    <sheetView topLeftCell="A23" workbookViewId="0">
      <selection activeCell="B40" sqref="B40"/>
    </sheetView>
  </sheetViews>
  <sheetFormatPr defaultColWidth="12.5703125" defaultRowHeight="15.75" customHeight="1" x14ac:dyDescent="0.2"/>
  <cols>
    <col min="1" max="1" width="50.5703125" style="40" customWidth="1"/>
    <col min="2" max="2" width="16.42578125" style="40" customWidth="1"/>
    <col min="3" max="3" width="15.28515625" style="40" customWidth="1"/>
    <col min="4" max="4" width="15.42578125" style="40" customWidth="1"/>
    <col min="5" max="16384" width="12.5703125" style="40"/>
  </cols>
  <sheetData>
    <row r="1" spans="1:38" ht="14.25" customHeight="1" x14ac:dyDescent="0.25">
      <c r="A1" s="38" t="s">
        <v>898</v>
      </c>
      <c r="B1" s="39"/>
      <c r="C1" s="39"/>
      <c r="D1" s="39"/>
      <c r="E1" s="39"/>
      <c r="F1" s="39"/>
      <c r="G1" s="39"/>
      <c r="H1" s="39"/>
      <c r="I1" s="39"/>
      <c r="J1" s="39"/>
      <c r="K1" s="39"/>
      <c r="L1" s="39"/>
      <c r="M1" s="39"/>
      <c r="N1" s="39"/>
      <c r="O1" s="39"/>
      <c r="P1" s="39"/>
      <c r="Q1" s="39"/>
      <c r="R1" s="39"/>
      <c r="S1" s="39"/>
      <c r="T1" s="39"/>
      <c r="U1" s="39"/>
      <c r="V1" s="39"/>
      <c r="W1" s="39"/>
      <c r="X1" s="39"/>
      <c r="Y1" s="39"/>
      <c r="Z1" s="39"/>
      <c r="AA1" s="39"/>
      <c r="AB1" s="39"/>
      <c r="AC1" s="39"/>
      <c r="AD1" s="39"/>
      <c r="AE1" s="39"/>
      <c r="AF1" s="39"/>
      <c r="AG1" s="39"/>
      <c r="AH1" s="39"/>
      <c r="AI1" s="39"/>
      <c r="AJ1" s="39"/>
      <c r="AK1" s="39"/>
      <c r="AL1" s="39"/>
    </row>
    <row r="2" spans="1:38" ht="12.75" x14ac:dyDescent="0.2">
      <c r="A2" s="41" t="s">
        <v>910</v>
      </c>
    </row>
    <row r="3" spans="1:38" ht="12.75" x14ac:dyDescent="0.2">
      <c r="A3" s="41"/>
    </row>
    <row r="4" spans="1:38" ht="12.75" x14ac:dyDescent="0.2">
      <c r="A4" s="41" t="s">
        <v>911</v>
      </c>
    </row>
    <row r="5" spans="1:38" ht="12.75" x14ac:dyDescent="0.2">
      <c r="A5" s="41" t="s">
        <v>912</v>
      </c>
    </row>
    <row r="6" spans="1:38" ht="12.75" x14ac:dyDescent="0.2">
      <c r="A6" s="41" t="s">
        <v>913</v>
      </c>
    </row>
    <row r="7" spans="1:38" ht="12.75" x14ac:dyDescent="0.2">
      <c r="A7" s="41"/>
    </row>
    <row r="8" spans="1:38" ht="12.75" x14ac:dyDescent="0.2">
      <c r="A8" s="41" t="s">
        <v>914</v>
      </c>
    </row>
    <row r="9" spans="1:38" ht="12.75" x14ac:dyDescent="0.2">
      <c r="A9" s="41" t="s">
        <v>915</v>
      </c>
    </row>
    <row r="10" spans="1:38" ht="12.75" x14ac:dyDescent="0.2">
      <c r="A10" s="41"/>
    </row>
    <row r="11" spans="1:38" ht="12.75" x14ac:dyDescent="0.2">
      <c r="A11" s="41" t="s">
        <v>916</v>
      </c>
    </row>
    <row r="12" spans="1:38" ht="12.75" x14ac:dyDescent="0.2">
      <c r="A12" s="41" t="s">
        <v>917</v>
      </c>
    </row>
    <row r="13" spans="1:38" ht="12.75" x14ac:dyDescent="0.2">
      <c r="A13" s="41"/>
    </row>
    <row r="14" spans="1:38" ht="14.25" customHeight="1" x14ac:dyDescent="0.25">
      <c r="A14" s="38" t="s">
        <v>899</v>
      </c>
      <c r="B14" s="39"/>
      <c r="C14" s="39"/>
      <c r="D14" s="39"/>
      <c r="E14" s="39"/>
      <c r="F14" s="39"/>
      <c r="G14" s="39"/>
      <c r="H14" s="39"/>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row>
    <row r="15" spans="1:38" ht="12.75" x14ac:dyDescent="0.2">
      <c r="A15" s="43"/>
      <c r="B15" s="44"/>
    </row>
    <row r="16" spans="1:38" ht="12.75" x14ac:dyDescent="0.2">
      <c r="A16" s="41" t="s">
        <v>900</v>
      </c>
      <c r="B16" s="44"/>
    </row>
    <row r="17" spans="1:3" ht="12.75" x14ac:dyDescent="0.2">
      <c r="A17" s="41" t="s">
        <v>901</v>
      </c>
      <c r="B17" s="44"/>
    </row>
    <row r="18" spans="1:3" ht="12.75" x14ac:dyDescent="0.2">
      <c r="A18" s="41"/>
      <c r="B18" s="44"/>
    </row>
    <row r="19" spans="1:3" ht="12.75" x14ac:dyDescent="0.2">
      <c r="A19" s="41" t="s">
        <v>918</v>
      </c>
      <c r="B19" s="41">
        <v>3.3</v>
      </c>
    </row>
    <row r="20" spans="1:3" ht="12.75" x14ac:dyDescent="0.2">
      <c r="A20" s="41" t="s">
        <v>919</v>
      </c>
      <c r="B20" s="44">
        <v>0.3</v>
      </c>
    </row>
    <row r="21" spans="1:3" ht="12.75" x14ac:dyDescent="0.2">
      <c r="A21" s="41"/>
      <c r="B21" s="44"/>
    </row>
    <row r="22" spans="1:3" ht="12.75" x14ac:dyDescent="0.2">
      <c r="A22" s="41"/>
      <c r="B22" s="44"/>
    </row>
    <row r="23" spans="1:3" ht="25.5" x14ac:dyDescent="0.2">
      <c r="A23" s="48" t="s">
        <v>902</v>
      </c>
      <c r="B23" s="41">
        <v>0</v>
      </c>
    </row>
    <row r="24" spans="1:3" ht="12.75" x14ac:dyDescent="0.2">
      <c r="A24" s="41" t="s">
        <v>903</v>
      </c>
      <c r="B24" s="41">
        <v>0</v>
      </c>
    </row>
    <row r="25" spans="1:3" ht="15" x14ac:dyDescent="0.25">
      <c r="A25" s="46"/>
      <c r="C25" s="45"/>
    </row>
    <row r="26" spans="1:3" ht="15.75" customHeight="1" x14ac:dyDescent="0.2">
      <c r="A26" s="40" t="s">
        <v>920</v>
      </c>
    </row>
    <row r="27" spans="1:3" ht="15.75" customHeight="1" x14ac:dyDescent="0.2">
      <c r="A27" s="40" t="s">
        <v>921</v>
      </c>
    </row>
    <row r="28" spans="1:3" ht="15.75" customHeight="1" x14ac:dyDescent="0.2">
      <c r="A28" s="40" t="s">
        <v>922</v>
      </c>
    </row>
    <row r="29" spans="1:3" ht="15.75" customHeight="1" x14ac:dyDescent="0.2">
      <c r="A29" s="40" t="s">
        <v>923</v>
      </c>
    </row>
    <row r="30" spans="1:3" ht="12.75" x14ac:dyDescent="0.2">
      <c r="A30" s="41" t="s">
        <v>924</v>
      </c>
      <c r="B30" s="44"/>
    </row>
    <row r="31" spans="1:3" ht="12.75" x14ac:dyDescent="0.2">
      <c r="A31" s="41"/>
      <c r="B31" s="44"/>
    </row>
    <row r="32" spans="1:3" ht="12.75" x14ac:dyDescent="0.2">
      <c r="A32" s="41" t="s">
        <v>905</v>
      </c>
      <c r="B32" s="44"/>
    </row>
    <row r="33" spans="1:29" ht="12.75" x14ac:dyDescent="0.2">
      <c r="A33" s="41" t="s">
        <v>904</v>
      </c>
    </row>
    <row r="34" spans="1:29" ht="12.75" x14ac:dyDescent="0.2">
      <c r="A34" s="41" t="s">
        <v>906</v>
      </c>
      <c r="B34" s="49">
        <v>19980</v>
      </c>
    </row>
    <row r="35" spans="1:29" ht="12.75" x14ac:dyDescent="0.2">
      <c r="A35" s="41" t="s">
        <v>907</v>
      </c>
      <c r="B35" s="49">
        <v>27000</v>
      </c>
    </row>
    <row r="36" spans="1:29" ht="12.75" x14ac:dyDescent="0.2">
      <c r="A36" s="41" t="s">
        <v>925</v>
      </c>
      <c r="B36" s="41">
        <f>B34/B35</f>
        <v>0.74</v>
      </c>
      <c r="C36" s="44"/>
    </row>
    <row r="37" spans="1:29" ht="12.75" x14ac:dyDescent="0.2">
      <c r="A37" s="41"/>
      <c r="B37" s="41"/>
      <c r="C37" s="44"/>
    </row>
    <row r="38" spans="1:29" ht="12.75" x14ac:dyDescent="0.2">
      <c r="A38" s="41" t="s">
        <v>926</v>
      </c>
      <c r="B38" s="41">
        <f>7*10^9/9*$B$36</f>
        <v>575555555.55555558</v>
      </c>
      <c r="C38" s="41"/>
      <c r="D38" s="41"/>
      <c r="E38" s="41"/>
      <c r="F38" s="41"/>
      <c r="G38" s="41"/>
      <c r="H38" s="41"/>
      <c r="I38" s="41"/>
      <c r="J38" s="41"/>
      <c r="K38" s="47"/>
      <c r="L38" s="47"/>
      <c r="M38" s="47"/>
      <c r="N38" s="47"/>
      <c r="O38" s="47"/>
      <c r="P38" s="47"/>
      <c r="Q38" s="47"/>
      <c r="R38" s="47"/>
      <c r="S38" s="47"/>
      <c r="T38" s="47"/>
      <c r="U38" s="47"/>
      <c r="V38" s="47"/>
      <c r="W38" s="47"/>
      <c r="X38" s="47"/>
      <c r="Y38" s="47"/>
      <c r="Z38" s="47"/>
      <c r="AA38" s="47"/>
      <c r="AB38" s="47"/>
      <c r="AC38" s="47"/>
    </row>
    <row r="39" spans="1:29" ht="12.75" x14ac:dyDescent="0.2">
      <c r="A39" s="41" t="s">
        <v>908</v>
      </c>
      <c r="B39" s="42">
        <v>0</v>
      </c>
      <c r="C39" s="42"/>
      <c r="D39" s="42"/>
      <c r="E39" s="42"/>
      <c r="F39" s="42"/>
      <c r="G39" s="42"/>
      <c r="H39" s="42"/>
      <c r="I39" s="42"/>
      <c r="J39" s="42"/>
      <c r="K39" s="42"/>
      <c r="L39" s="42"/>
      <c r="M39" s="42"/>
      <c r="N39" s="42"/>
      <c r="O39" s="42"/>
      <c r="P39" s="42"/>
      <c r="Q39" s="42"/>
      <c r="R39" s="42"/>
      <c r="S39" s="42"/>
      <c r="T39" s="42"/>
      <c r="U39" s="42"/>
      <c r="V39" s="42"/>
      <c r="W39" s="42"/>
      <c r="X39" s="42"/>
      <c r="Y39" s="42"/>
      <c r="Z39" s="42"/>
      <c r="AA39" s="42"/>
      <c r="AB39" s="42"/>
      <c r="AC39" s="42"/>
    </row>
    <row r="40" spans="1:29" ht="12.75" x14ac:dyDescent="0.2">
      <c r="A40" s="41"/>
      <c r="B40" s="41"/>
      <c r="C40" s="44"/>
    </row>
    <row r="42" spans="1:29" ht="12.75" x14ac:dyDescent="0.2">
      <c r="A42" s="41" t="s">
        <v>927</v>
      </c>
      <c r="B42" s="44"/>
    </row>
    <row r="43" spans="1:29" ht="15.75" customHeight="1" x14ac:dyDescent="0.2">
      <c r="A43" s="40" t="s">
        <v>928</v>
      </c>
    </row>
    <row r="44" spans="1:29" ht="15.75" customHeight="1" x14ac:dyDescent="0.2">
      <c r="A44" s="40" t="s">
        <v>929</v>
      </c>
    </row>
    <row r="45" spans="1:29" ht="15.75" customHeight="1" x14ac:dyDescent="0.2">
      <c r="A45" s="40" t="s">
        <v>930</v>
      </c>
    </row>
    <row r="47" spans="1:29" ht="15.75" customHeight="1" x14ac:dyDescent="0.2">
      <c r="B47" s="40">
        <v>2023</v>
      </c>
      <c r="C47" s="40">
        <v>2024</v>
      </c>
      <c r="D47" s="40">
        <v>2025</v>
      </c>
      <c r="E47" s="40">
        <v>2026</v>
      </c>
      <c r="F47" s="40">
        <v>2027</v>
      </c>
      <c r="G47" s="40">
        <v>2028</v>
      </c>
      <c r="H47" s="40">
        <v>2029</v>
      </c>
      <c r="I47" s="40">
        <v>2030</v>
      </c>
      <c r="J47" s="40">
        <v>2031</v>
      </c>
      <c r="K47" s="40">
        <v>2032</v>
      </c>
      <c r="L47" s="40">
        <v>2033</v>
      </c>
      <c r="M47" s="40">
        <v>2034</v>
      </c>
      <c r="N47" s="40">
        <v>2035</v>
      </c>
      <c r="O47" s="40">
        <v>2036</v>
      </c>
      <c r="P47" s="40">
        <v>2037</v>
      </c>
      <c r="Q47" s="40">
        <v>2038</v>
      </c>
      <c r="R47" s="40">
        <v>2039</v>
      </c>
      <c r="S47" s="40">
        <v>2040</v>
      </c>
      <c r="T47" s="40">
        <v>2041</v>
      </c>
      <c r="U47" s="40">
        <v>2042</v>
      </c>
      <c r="V47" s="40">
        <v>2043</v>
      </c>
      <c r="W47" s="40">
        <v>2044</v>
      </c>
      <c r="X47" s="40">
        <v>2045</v>
      </c>
      <c r="Y47" s="40">
        <v>2046</v>
      </c>
      <c r="Z47" s="40">
        <v>2047</v>
      </c>
      <c r="AA47" s="40">
        <v>2048</v>
      </c>
      <c r="AB47" s="40">
        <v>2049</v>
      </c>
      <c r="AC47" s="40">
        <v>2050</v>
      </c>
    </row>
    <row r="48" spans="1:29" ht="15.75" customHeight="1" x14ac:dyDescent="0.2">
      <c r="A48" s="40" t="s">
        <v>936</v>
      </c>
      <c r="B48" s="50">
        <f>$B$24+$B$23+$B$39</f>
        <v>0</v>
      </c>
      <c r="C48" s="50">
        <f t="shared" ref="C48:K48" si="0">$B$24+$B$23+$B$39</f>
        <v>0</v>
      </c>
      <c r="D48" s="50">
        <f t="shared" si="0"/>
        <v>0</v>
      </c>
      <c r="E48" s="50">
        <f t="shared" si="0"/>
        <v>0</v>
      </c>
      <c r="F48" s="50">
        <f t="shared" si="0"/>
        <v>0</v>
      </c>
      <c r="G48" s="50">
        <f t="shared" si="0"/>
        <v>0</v>
      </c>
      <c r="H48" s="50">
        <f t="shared" si="0"/>
        <v>0</v>
      </c>
      <c r="I48" s="50">
        <f t="shared" si="0"/>
        <v>0</v>
      </c>
      <c r="J48" s="50">
        <f t="shared" si="0"/>
        <v>0</v>
      </c>
      <c r="K48" s="50">
        <f t="shared" si="0"/>
        <v>0</v>
      </c>
      <c r="L48" s="50">
        <f>$B$23+$B$39</f>
        <v>0</v>
      </c>
      <c r="M48" s="50">
        <f t="shared" ref="M48:O48" si="1">$B$23+$B$39</f>
        <v>0</v>
      </c>
      <c r="N48" s="50">
        <f t="shared" si="1"/>
        <v>0</v>
      </c>
      <c r="O48" s="50">
        <f t="shared" si="1"/>
        <v>0</v>
      </c>
      <c r="P48" s="50">
        <f>$B$23*0.75+$B$39</f>
        <v>0</v>
      </c>
      <c r="Q48" s="50">
        <f>$B$23*0.5+$B$39</f>
        <v>0</v>
      </c>
      <c r="R48" s="50">
        <f>$B$39</f>
        <v>0</v>
      </c>
      <c r="S48" s="50">
        <f t="shared" ref="S48:AC48" si="2">$B$39</f>
        <v>0</v>
      </c>
      <c r="T48" s="50">
        <f t="shared" si="2"/>
        <v>0</v>
      </c>
      <c r="U48" s="50">
        <f t="shared" si="2"/>
        <v>0</v>
      </c>
      <c r="V48" s="50">
        <f t="shared" si="2"/>
        <v>0</v>
      </c>
      <c r="W48" s="50">
        <f t="shared" si="2"/>
        <v>0</v>
      </c>
      <c r="X48" s="50">
        <f t="shared" si="2"/>
        <v>0</v>
      </c>
      <c r="Y48" s="50">
        <f t="shared" si="2"/>
        <v>0</v>
      </c>
      <c r="Z48" s="50">
        <f t="shared" si="2"/>
        <v>0</v>
      </c>
      <c r="AA48" s="50">
        <f t="shared" si="2"/>
        <v>0</v>
      </c>
      <c r="AB48" s="50">
        <f t="shared" si="2"/>
        <v>0</v>
      </c>
      <c r="AC48" s="50">
        <f t="shared" si="2"/>
        <v>0</v>
      </c>
    </row>
    <row r="49" spans="1:29" ht="15.75" customHeight="1" x14ac:dyDescent="0.2">
      <c r="A49" s="40" t="s">
        <v>937</v>
      </c>
      <c r="B49" s="50">
        <f>B48</f>
        <v>0</v>
      </c>
      <c r="C49" s="50">
        <f>B49+C48</f>
        <v>0</v>
      </c>
      <c r="D49" s="50">
        <f t="shared" ref="D49:AC49" si="3">C49+D48</f>
        <v>0</v>
      </c>
      <c r="E49" s="50">
        <f t="shared" si="3"/>
        <v>0</v>
      </c>
      <c r="F49" s="50">
        <f t="shared" si="3"/>
        <v>0</v>
      </c>
      <c r="G49" s="50">
        <f t="shared" si="3"/>
        <v>0</v>
      </c>
      <c r="H49" s="50">
        <f t="shared" si="3"/>
        <v>0</v>
      </c>
      <c r="I49" s="50">
        <f t="shared" si="3"/>
        <v>0</v>
      </c>
      <c r="J49" s="50">
        <f t="shared" si="3"/>
        <v>0</v>
      </c>
      <c r="K49" s="50">
        <f t="shared" si="3"/>
        <v>0</v>
      </c>
      <c r="L49" s="50">
        <f t="shared" si="3"/>
        <v>0</v>
      </c>
      <c r="M49" s="50">
        <f t="shared" si="3"/>
        <v>0</v>
      </c>
      <c r="N49" s="50">
        <f t="shared" si="3"/>
        <v>0</v>
      </c>
      <c r="O49" s="50">
        <f t="shared" si="3"/>
        <v>0</v>
      </c>
      <c r="P49" s="50">
        <f t="shared" si="3"/>
        <v>0</v>
      </c>
      <c r="Q49" s="50">
        <f t="shared" si="3"/>
        <v>0</v>
      </c>
      <c r="R49" s="50">
        <f t="shared" si="3"/>
        <v>0</v>
      </c>
      <c r="S49" s="50">
        <f t="shared" si="3"/>
        <v>0</v>
      </c>
      <c r="T49" s="50">
        <f t="shared" si="3"/>
        <v>0</v>
      </c>
      <c r="U49" s="50">
        <f t="shared" si="3"/>
        <v>0</v>
      </c>
      <c r="V49" s="50">
        <f t="shared" si="3"/>
        <v>0</v>
      </c>
      <c r="W49" s="50">
        <f t="shared" si="3"/>
        <v>0</v>
      </c>
      <c r="X49" s="50">
        <f t="shared" si="3"/>
        <v>0</v>
      </c>
      <c r="Y49" s="50">
        <f t="shared" si="3"/>
        <v>0</v>
      </c>
      <c r="Z49" s="50">
        <f t="shared" si="3"/>
        <v>0</v>
      </c>
      <c r="AA49" s="50">
        <f t="shared" si="3"/>
        <v>0</v>
      </c>
      <c r="AB49" s="50">
        <f t="shared" si="3"/>
        <v>0</v>
      </c>
      <c r="AC49" s="50">
        <f t="shared" si="3"/>
        <v>0</v>
      </c>
    </row>
    <row r="50" spans="1:29" ht="15.75" customHeight="1" x14ac:dyDescent="0.2">
      <c r="A50" s="40" t="s">
        <v>932</v>
      </c>
      <c r="B50" s="50">
        <f t="shared" ref="B50:AC50" si="4">B49*Percent_Urban</f>
        <v>0</v>
      </c>
      <c r="C50" s="50">
        <f t="shared" si="4"/>
        <v>0</v>
      </c>
      <c r="D50" s="50">
        <f t="shared" si="4"/>
        <v>0</v>
      </c>
      <c r="E50" s="50">
        <f t="shared" si="4"/>
        <v>0</v>
      </c>
      <c r="F50" s="50">
        <f t="shared" si="4"/>
        <v>0</v>
      </c>
      <c r="G50" s="50">
        <f t="shared" si="4"/>
        <v>0</v>
      </c>
      <c r="H50" s="50">
        <f t="shared" si="4"/>
        <v>0</v>
      </c>
      <c r="I50" s="50">
        <f t="shared" si="4"/>
        <v>0</v>
      </c>
      <c r="J50" s="50">
        <f t="shared" si="4"/>
        <v>0</v>
      </c>
      <c r="K50" s="50">
        <f t="shared" si="4"/>
        <v>0</v>
      </c>
      <c r="L50" s="50">
        <f t="shared" si="4"/>
        <v>0</v>
      </c>
      <c r="M50" s="50">
        <f t="shared" si="4"/>
        <v>0</v>
      </c>
      <c r="N50" s="50">
        <f t="shared" si="4"/>
        <v>0</v>
      </c>
      <c r="O50" s="50">
        <f t="shared" si="4"/>
        <v>0</v>
      </c>
      <c r="P50" s="50">
        <f t="shared" si="4"/>
        <v>0</v>
      </c>
      <c r="Q50" s="50">
        <f t="shared" si="4"/>
        <v>0</v>
      </c>
      <c r="R50" s="50">
        <f t="shared" si="4"/>
        <v>0</v>
      </c>
      <c r="S50" s="50">
        <f t="shared" si="4"/>
        <v>0</v>
      </c>
      <c r="T50" s="50">
        <f t="shared" si="4"/>
        <v>0</v>
      </c>
      <c r="U50" s="50">
        <f t="shared" si="4"/>
        <v>0</v>
      </c>
      <c r="V50" s="50">
        <f t="shared" si="4"/>
        <v>0</v>
      </c>
      <c r="W50" s="50">
        <f t="shared" si="4"/>
        <v>0</v>
      </c>
      <c r="X50" s="50">
        <f t="shared" si="4"/>
        <v>0</v>
      </c>
      <c r="Y50" s="50">
        <f t="shared" si="4"/>
        <v>0</v>
      </c>
      <c r="Z50" s="50">
        <f t="shared" si="4"/>
        <v>0</v>
      </c>
      <c r="AA50" s="50">
        <f t="shared" si="4"/>
        <v>0</v>
      </c>
      <c r="AB50" s="50">
        <f t="shared" si="4"/>
        <v>0</v>
      </c>
      <c r="AC50" s="50">
        <f t="shared" si="4"/>
        <v>0</v>
      </c>
    </row>
    <row r="51" spans="1:29" ht="15.75" customHeight="1" x14ac:dyDescent="0.2">
      <c r="A51" s="40" t="s">
        <v>933</v>
      </c>
      <c r="B51" s="50">
        <f t="shared" ref="B51:AC51" si="5">B49*Percent_rural</f>
        <v>0</v>
      </c>
      <c r="C51" s="50">
        <f t="shared" si="5"/>
        <v>0</v>
      </c>
      <c r="D51" s="50">
        <f t="shared" si="5"/>
        <v>0</v>
      </c>
      <c r="E51" s="50">
        <f t="shared" si="5"/>
        <v>0</v>
      </c>
      <c r="F51" s="50">
        <f t="shared" si="5"/>
        <v>0</v>
      </c>
      <c r="G51" s="50">
        <f t="shared" si="5"/>
        <v>0</v>
      </c>
      <c r="H51" s="50">
        <f t="shared" si="5"/>
        <v>0</v>
      </c>
      <c r="I51" s="50">
        <f t="shared" si="5"/>
        <v>0</v>
      </c>
      <c r="J51" s="50">
        <f t="shared" si="5"/>
        <v>0</v>
      </c>
      <c r="K51" s="50">
        <f t="shared" si="5"/>
        <v>0</v>
      </c>
      <c r="L51" s="50">
        <f t="shared" si="5"/>
        <v>0</v>
      </c>
      <c r="M51" s="50">
        <f t="shared" si="5"/>
        <v>0</v>
      </c>
      <c r="N51" s="50">
        <f t="shared" si="5"/>
        <v>0</v>
      </c>
      <c r="O51" s="50">
        <f t="shared" si="5"/>
        <v>0</v>
      </c>
      <c r="P51" s="50">
        <f t="shared" si="5"/>
        <v>0</v>
      </c>
      <c r="Q51" s="50">
        <f t="shared" si="5"/>
        <v>0</v>
      </c>
      <c r="R51" s="50">
        <f t="shared" si="5"/>
        <v>0</v>
      </c>
      <c r="S51" s="50">
        <f t="shared" si="5"/>
        <v>0</v>
      </c>
      <c r="T51" s="50">
        <f t="shared" si="5"/>
        <v>0</v>
      </c>
      <c r="U51" s="50">
        <f t="shared" si="5"/>
        <v>0</v>
      </c>
      <c r="V51" s="50">
        <f t="shared" si="5"/>
        <v>0</v>
      </c>
      <c r="W51" s="50">
        <f t="shared" si="5"/>
        <v>0</v>
      </c>
      <c r="X51" s="50">
        <f t="shared" si="5"/>
        <v>0</v>
      </c>
      <c r="Y51" s="50">
        <f t="shared" si="5"/>
        <v>0</v>
      </c>
      <c r="Z51" s="50">
        <f t="shared" si="5"/>
        <v>0</v>
      </c>
      <c r="AA51" s="50">
        <f t="shared" si="5"/>
        <v>0</v>
      </c>
      <c r="AB51" s="50">
        <f t="shared" si="5"/>
        <v>0</v>
      </c>
      <c r="AC51" s="50">
        <f t="shared" si="5"/>
        <v>0</v>
      </c>
    </row>
    <row r="52" spans="1:29" ht="15.75" customHeight="1" x14ac:dyDescent="0.2">
      <c r="A52" s="40" t="s">
        <v>934</v>
      </c>
      <c r="B52" s="50">
        <f>B50*Calculations!H121*8760</f>
        <v>0</v>
      </c>
      <c r="C52" s="50">
        <f>C50*Calculations!I121*8760</f>
        <v>0</v>
      </c>
      <c r="D52" s="50">
        <f>D50*Calculations!J121*8760</f>
        <v>0</v>
      </c>
      <c r="E52" s="50">
        <f>E50*Calculations!K121*8760</f>
        <v>0</v>
      </c>
      <c r="F52" s="50">
        <f>F50*Calculations!L121*8760</f>
        <v>0</v>
      </c>
      <c r="G52" s="50">
        <f>G50*Calculations!M121*8760</f>
        <v>0</v>
      </c>
      <c r="H52" s="50">
        <f>H50*Calculations!N121*8760</f>
        <v>0</v>
      </c>
      <c r="I52" s="50">
        <f>I50*Calculations!O121*8760</f>
        <v>0</v>
      </c>
      <c r="J52" s="50">
        <f>J50*Calculations!P121*8760</f>
        <v>0</v>
      </c>
      <c r="K52" s="50">
        <f>K50*Calculations!Q121*8760</f>
        <v>0</v>
      </c>
      <c r="L52" s="50">
        <f>L50*Calculations!R121*8760</f>
        <v>0</v>
      </c>
      <c r="M52" s="50">
        <f>M50*Calculations!S121*8760</f>
        <v>0</v>
      </c>
      <c r="N52" s="50">
        <f>N50*Calculations!T121*8760</f>
        <v>0</v>
      </c>
      <c r="O52" s="50">
        <f>O50*Calculations!U121*8760</f>
        <v>0</v>
      </c>
      <c r="P52" s="50">
        <f>P50*Calculations!V121*8760</f>
        <v>0</v>
      </c>
      <c r="Q52" s="50">
        <f>Q50*Calculations!W121*8760</f>
        <v>0</v>
      </c>
      <c r="R52" s="50">
        <f>R50*Calculations!X121*8760</f>
        <v>0</v>
      </c>
      <c r="S52" s="50">
        <f>S50*Calculations!Y121*8760</f>
        <v>0</v>
      </c>
      <c r="T52" s="50">
        <f>T50*Calculations!Z121*8760</f>
        <v>0</v>
      </c>
      <c r="U52" s="50">
        <f>U50*Calculations!AA121*8760</f>
        <v>0</v>
      </c>
      <c r="V52" s="50">
        <f>V50*Calculations!AB121*8760</f>
        <v>0</v>
      </c>
      <c r="W52" s="50">
        <f>W50*Calculations!AC121*8760</f>
        <v>0</v>
      </c>
      <c r="X52" s="50">
        <f>X50*Calculations!AD121*8760</f>
        <v>0</v>
      </c>
      <c r="Y52" s="50">
        <f>Y50*Calculations!AE121*8760</f>
        <v>0</v>
      </c>
      <c r="Z52" s="50">
        <f>Z50*Calculations!AF121*8760</f>
        <v>0</v>
      </c>
      <c r="AA52" s="50">
        <f>AA50*Calculations!AG121*8760</f>
        <v>0</v>
      </c>
      <c r="AB52" s="50">
        <f>AB50*Calculations!AH121*8760</f>
        <v>0</v>
      </c>
      <c r="AC52" s="50">
        <f>AC50*Calculations!AI121*8760</f>
        <v>0</v>
      </c>
    </row>
    <row r="53" spans="1:29" ht="15.75" customHeight="1" x14ac:dyDescent="0.2">
      <c r="A53" s="40" t="s">
        <v>935</v>
      </c>
      <c r="B53" s="50">
        <f>B51*Calculations!H121*8760</f>
        <v>0</v>
      </c>
      <c r="C53" s="50">
        <f>C51*Calculations!I121*8760</f>
        <v>0</v>
      </c>
      <c r="D53" s="50">
        <f>D51*Calculations!J121*8760</f>
        <v>0</v>
      </c>
      <c r="E53" s="50">
        <f>E51*Calculations!K121*8760</f>
        <v>0</v>
      </c>
      <c r="F53" s="50">
        <f>F51*Calculations!L121*8760</f>
        <v>0</v>
      </c>
      <c r="G53" s="50">
        <f>G51*Calculations!M121*8760</f>
        <v>0</v>
      </c>
      <c r="H53" s="50">
        <f>H51*Calculations!N121*8760</f>
        <v>0</v>
      </c>
      <c r="I53" s="50">
        <f>I51*Calculations!O121*8760</f>
        <v>0</v>
      </c>
      <c r="J53" s="50">
        <f>J51*Calculations!P121*8760</f>
        <v>0</v>
      </c>
      <c r="K53" s="50">
        <f>K51*Calculations!Q121*8760</f>
        <v>0</v>
      </c>
      <c r="L53" s="50">
        <f>L51*Calculations!R121*8760</f>
        <v>0</v>
      </c>
      <c r="M53" s="50">
        <f>M51*Calculations!S121*8760</f>
        <v>0</v>
      </c>
      <c r="N53" s="50">
        <f>N51*Calculations!T121*8760</f>
        <v>0</v>
      </c>
      <c r="O53" s="50">
        <f>O51*Calculations!U121*8760</f>
        <v>0</v>
      </c>
      <c r="P53" s="50">
        <f>P51*Calculations!V121*8760</f>
        <v>0</v>
      </c>
      <c r="Q53" s="50">
        <f>Q51*Calculations!W121*8760</f>
        <v>0</v>
      </c>
      <c r="R53" s="50">
        <f>R51*Calculations!X121*8760</f>
        <v>0</v>
      </c>
      <c r="S53" s="50">
        <f>S51*Calculations!Y121*8760</f>
        <v>0</v>
      </c>
      <c r="T53" s="50">
        <f>T51*Calculations!Z121*8760</f>
        <v>0</v>
      </c>
      <c r="U53" s="50">
        <f>U51*Calculations!AA121*8760</f>
        <v>0</v>
      </c>
      <c r="V53" s="50">
        <f>V51*Calculations!AB121*8760</f>
        <v>0</v>
      </c>
      <c r="W53" s="50">
        <f>W51*Calculations!AC121*8760</f>
        <v>0</v>
      </c>
      <c r="X53" s="50">
        <f>X51*Calculations!AD121*8760</f>
        <v>0</v>
      </c>
      <c r="Y53" s="50">
        <f>Y51*Calculations!AE121*8760</f>
        <v>0</v>
      </c>
      <c r="Z53" s="50">
        <f>Z51*Calculations!AF121*8760</f>
        <v>0</v>
      </c>
      <c r="AA53" s="50">
        <f>AA51*Calculations!AG121*8760</f>
        <v>0</v>
      </c>
      <c r="AB53" s="50">
        <f>AB51*Calculations!AH121*8760</f>
        <v>0</v>
      </c>
      <c r="AC53" s="50">
        <f>AC51*Calculations!AI121*8760</f>
        <v>0</v>
      </c>
    </row>
    <row r="56" spans="1:29" ht="15" x14ac:dyDescent="0.25">
      <c r="C56" s="45"/>
    </row>
    <row r="57" spans="1:29" ht="12.75" x14ac:dyDescent="0.2"/>
    <row r="58" spans="1:29" ht="12.75" x14ac:dyDescent="0.2"/>
    <row r="59" spans="1:29" ht="12.75" x14ac:dyDescent="0.2"/>
    <row r="70" spans="1:1" ht="12.75" x14ac:dyDescent="0.2">
      <c r="A70" s="41" t="s">
        <v>909</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48DE0-AEAD-4096-B0F3-BDB0F419C9A6}">
  <dimension ref="A1:BD121"/>
  <sheetViews>
    <sheetView zoomScaleNormal="100" workbookViewId="0">
      <selection activeCell="A5" sqref="A5:XFD5"/>
    </sheetView>
  </sheetViews>
  <sheetFormatPr defaultRowHeight="15" x14ac:dyDescent="0.25"/>
  <cols>
    <col min="1" max="1" width="50.42578125" customWidth="1"/>
    <col min="2" max="2" width="31.85546875" customWidth="1"/>
    <col min="3" max="3" width="18.7109375" customWidth="1"/>
    <col min="4" max="4" width="18.85546875" customWidth="1"/>
    <col min="5" max="5" width="22" customWidth="1"/>
    <col min="6" max="6" width="23" customWidth="1"/>
    <col min="7" max="7" width="11.28515625" customWidth="1"/>
    <col min="8" max="8" width="11.5703125" customWidth="1"/>
    <col min="9" max="9" width="10.42578125" customWidth="1"/>
    <col min="10" max="10" width="12" customWidth="1"/>
    <col min="11" max="11" width="9.42578125" bestFit="1" customWidth="1"/>
    <col min="12" max="13" width="9.5703125" bestFit="1" customWidth="1"/>
    <col min="14" max="15" width="9.42578125" bestFit="1" customWidth="1"/>
    <col min="16" max="16" width="9.5703125" bestFit="1" customWidth="1"/>
    <col min="19" max="19" width="13" customWidth="1"/>
    <col min="20" max="20" width="14.140625" customWidth="1"/>
    <col min="24" max="24" width="12.140625" customWidth="1"/>
    <col min="25" max="25" width="13.5703125" customWidth="1"/>
    <col min="30" max="34" width="9.5703125" bestFit="1" customWidth="1"/>
    <col min="35" max="35" width="13" customWidth="1"/>
    <col min="49" max="49" width="11.28515625" customWidth="1"/>
    <col min="50" max="50" width="12" customWidth="1"/>
    <col min="51" max="51" width="11" customWidth="1"/>
    <col min="52" max="52" width="9.5703125" bestFit="1" customWidth="1"/>
    <col min="53" max="54" width="9.42578125" bestFit="1" customWidth="1"/>
    <col min="55" max="56" width="9.5703125" bestFit="1" customWidth="1"/>
  </cols>
  <sheetData>
    <row r="1" spans="1:35" ht="18.75" x14ac:dyDescent="0.3">
      <c r="C1" s="15" t="s">
        <v>173</v>
      </c>
    </row>
    <row r="2" spans="1:35" x14ac:dyDescent="0.25">
      <c r="C2" s="18" t="s">
        <v>176</v>
      </c>
    </row>
    <row r="3" spans="1:35" x14ac:dyDescent="0.25">
      <c r="B3" t="s">
        <v>649</v>
      </c>
      <c r="C3" s="1" t="s">
        <v>166</v>
      </c>
      <c r="D3" s="16"/>
    </row>
    <row r="4" spans="1:35" x14ac:dyDescent="0.25">
      <c r="A4" t="s">
        <v>611</v>
      </c>
      <c r="B4" t="s">
        <v>610</v>
      </c>
      <c r="C4" s="1" t="s">
        <v>164</v>
      </c>
      <c r="D4">
        <v>2019</v>
      </c>
      <c r="E4">
        <v>2020</v>
      </c>
      <c r="F4">
        <v>2021</v>
      </c>
      <c r="G4">
        <v>2022</v>
      </c>
      <c r="H4">
        <v>2023</v>
      </c>
      <c r="I4">
        <v>2024</v>
      </c>
      <c r="J4">
        <v>2025</v>
      </c>
      <c r="K4">
        <v>2026</v>
      </c>
      <c r="L4">
        <v>2027</v>
      </c>
      <c r="M4">
        <v>2028</v>
      </c>
      <c r="N4">
        <v>2029</v>
      </c>
      <c r="O4">
        <v>2030</v>
      </c>
      <c r="P4">
        <v>2031</v>
      </c>
      <c r="Q4">
        <v>2032</v>
      </c>
      <c r="R4">
        <v>2033</v>
      </c>
      <c r="S4">
        <v>2034</v>
      </c>
      <c r="T4">
        <v>2035</v>
      </c>
      <c r="U4">
        <v>2036</v>
      </c>
      <c r="V4">
        <v>2037</v>
      </c>
      <c r="W4">
        <v>2038</v>
      </c>
      <c r="X4">
        <v>2039</v>
      </c>
      <c r="Y4">
        <v>2040</v>
      </c>
      <c r="Z4">
        <v>2041</v>
      </c>
      <c r="AA4">
        <v>2042</v>
      </c>
      <c r="AB4">
        <v>2043</v>
      </c>
      <c r="AC4">
        <v>2044</v>
      </c>
      <c r="AD4">
        <v>2045</v>
      </c>
      <c r="AE4">
        <v>2046</v>
      </c>
      <c r="AF4">
        <v>2047</v>
      </c>
      <c r="AG4">
        <v>2048</v>
      </c>
      <c r="AH4">
        <v>2049</v>
      </c>
      <c r="AI4">
        <v>2050</v>
      </c>
    </row>
    <row r="5" spans="1:35" x14ac:dyDescent="0.25">
      <c r="C5" t="s">
        <v>60</v>
      </c>
      <c r="D5" s="10"/>
      <c r="E5" s="10">
        <v>0</v>
      </c>
      <c r="F5" s="10">
        <v>0</v>
      </c>
      <c r="G5" s="10">
        <v>0</v>
      </c>
      <c r="H5" s="10">
        <v>0</v>
      </c>
      <c r="I5" s="10">
        <v>0</v>
      </c>
      <c r="J5" s="10">
        <v>0</v>
      </c>
      <c r="K5" s="10">
        <v>0</v>
      </c>
      <c r="L5" s="10">
        <v>0</v>
      </c>
      <c r="M5" s="10">
        <v>0</v>
      </c>
      <c r="N5" s="10">
        <v>0</v>
      </c>
      <c r="O5" s="10">
        <v>0</v>
      </c>
      <c r="P5" s="10">
        <v>0</v>
      </c>
      <c r="Q5" s="10">
        <v>0</v>
      </c>
      <c r="R5" s="10">
        <v>0</v>
      </c>
      <c r="S5" s="10">
        <v>0</v>
      </c>
      <c r="T5" s="10">
        <v>0</v>
      </c>
      <c r="U5" s="10">
        <v>0</v>
      </c>
      <c r="V5" s="10">
        <v>0</v>
      </c>
      <c r="W5" s="10">
        <v>0</v>
      </c>
      <c r="X5" s="10">
        <v>0</v>
      </c>
      <c r="Y5" s="10">
        <v>0</v>
      </c>
      <c r="Z5" s="10">
        <v>0</v>
      </c>
      <c r="AA5" s="10">
        <v>0</v>
      </c>
      <c r="AB5" s="10">
        <v>0</v>
      </c>
      <c r="AC5" s="10">
        <v>0</v>
      </c>
      <c r="AD5" s="10">
        <v>0</v>
      </c>
      <c r="AE5" s="10">
        <v>0</v>
      </c>
      <c r="AF5" s="10">
        <v>0</v>
      </c>
      <c r="AG5" s="10">
        <v>0</v>
      </c>
      <c r="AH5" s="10">
        <v>0</v>
      </c>
      <c r="AI5" s="10">
        <v>0</v>
      </c>
    </row>
    <row r="6" spans="1:35" x14ac:dyDescent="0.25">
      <c r="A6" t="s">
        <v>555</v>
      </c>
      <c r="B6" s="3" t="s">
        <v>763</v>
      </c>
      <c r="C6" t="s">
        <v>7</v>
      </c>
      <c r="D6" s="17"/>
      <c r="E6" s="17">
        <f>INDEX(AEO21_Table_21._Residential_Sec!$E$8:$AK$93,MATCH($A6,AEO21_Table_21._Residential_Sec!$C$8:$C$93,0),MATCH(E$4,AEO21_Table_21._Residential_Sec!$E$5:$AK$5,0))*About!$A$33*About!$B$36</f>
        <v>0</v>
      </c>
      <c r="F6" s="17">
        <f>INDEX(AEO22_Table_21._Residential_Sec!$E$8:$AJ$93,MATCH($B6,AEO22_Table_21._Residential_Sec!$C$8:$C$93,0),MATCH(F$4,AEO22_Table_21._Residential_Sec!$E$5:$AJ$5,0))*About!$A$33*About!$B$36</f>
        <v>0</v>
      </c>
      <c r="G6" s="17">
        <f>INDEX(AEO22_Table_21._Residential_Sec!$E$8:$AJ$93,MATCH($B6,AEO22_Table_21._Residential_Sec!$C$8:$C$93,0),MATCH(G$4,AEO22_Table_21._Residential_Sec!$E$5:$AJ$5,0))*About!$A$33*About!$B$36</f>
        <v>0</v>
      </c>
      <c r="H6" s="17">
        <f>INDEX(AEO22_Table_21._Residential_Sec!$E$8:$AJ$93,MATCH($B6,AEO22_Table_21._Residential_Sec!$C$8:$C$93,0),MATCH(H$4,AEO22_Table_21._Residential_Sec!$E$5:$AJ$5,0))*About!$A$33*About!$B$36</f>
        <v>0</v>
      </c>
      <c r="I6" s="17">
        <f>INDEX(AEO22_Table_21._Residential_Sec!$E$8:$AJ$93,MATCH($B6,AEO22_Table_21._Residential_Sec!$C$8:$C$93,0),MATCH(I$4,AEO22_Table_21._Residential_Sec!$E$5:$AJ$5,0))*About!$A$33*About!$B$36</f>
        <v>0</v>
      </c>
      <c r="J6" s="17">
        <f>INDEX(AEO22_Table_21._Residential_Sec!$E$8:$AJ$93,MATCH($B6,AEO22_Table_21._Residential_Sec!$C$8:$C$93,0),MATCH(J$4,AEO22_Table_21._Residential_Sec!$E$5:$AJ$5,0))*About!$A$33*About!$B$36</f>
        <v>0</v>
      </c>
      <c r="K6" s="17">
        <f>INDEX(AEO22_Table_21._Residential_Sec!$E$8:$AJ$93,MATCH($B6,AEO22_Table_21._Residential_Sec!$C$8:$C$93,0),MATCH(K$4,AEO22_Table_21._Residential_Sec!$E$5:$AJ$5,0))*About!$A$33*About!$B$36</f>
        <v>0</v>
      </c>
      <c r="L6" s="17">
        <f>INDEX(AEO22_Table_21._Residential_Sec!$E$8:$AJ$93,MATCH($B6,AEO22_Table_21._Residential_Sec!$C$8:$C$93,0),MATCH(L$4,AEO22_Table_21._Residential_Sec!$E$5:$AJ$5,0))*About!$A$33*About!$B$36</f>
        <v>0</v>
      </c>
      <c r="M6" s="17">
        <f>INDEX(AEO22_Table_21._Residential_Sec!$E$8:$AJ$93,MATCH($B6,AEO22_Table_21._Residential_Sec!$C$8:$C$93,0),MATCH(M$4,AEO22_Table_21._Residential_Sec!$E$5:$AJ$5,0))*About!$A$33*About!$B$36</f>
        <v>0</v>
      </c>
      <c r="N6" s="17">
        <f>INDEX(AEO22_Table_21._Residential_Sec!$E$8:$AJ$93,MATCH($B6,AEO22_Table_21._Residential_Sec!$C$8:$C$93,0),MATCH(N$4,AEO22_Table_21._Residential_Sec!$E$5:$AJ$5,0))*About!$A$33*About!$B$36</f>
        <v>0</v>
      </c>
      <c r="O6" s="17">
        <f>INDEX(AEO22_Table_21._Residential_Sec!$E$8:$AJ$93,MATCH($B6,AEO22_Table_21._Residential_Sec!$C$8:$C$93,0),MATCH(O$4,AEO22_Table_21._Residential_Sec!$E$5:$AJ$5,0))*About!$A$33*About!$B$36</f>
        <v>0</v>
      </c>
      <c r="P6" s="17">
        <f>INDEX(AEO22_Table_21._Residential_Sec!$E$8:$AJ$93,MATCH($B6,AEO22_Table_21._Residential_Sec!$C$8:$C$93,0),MATCH(P$4,AEO22_Table_21._Residential_Sec!$E$5:$AJ$5,0))*About!$A$33*About!$B$36</f>
        <v>0</v>
      </c>
      <c r="Q6" s="17">
        <f>INDEX(AEO22_Table_21._Residential_Sec!$E$8:$AJ$93,MATCH($B6,AEO22_Table_21._Residential_Sec!$C$8:$C$93,0),MATCH(Q$4,AEO22_Table_21._Residential_Sec!$E$5:$AJ$5,0))*About!$A$33*About!$B$36</f>
        <v>0</v>
      </c>
      <c r="R6" s="17">
        <f>INDEX(AEO22_Table_21._Residential_Sec!$E$8:$AJ$93,MATCH($B6,AEO22_Table_21._Residential_Sec!$C$8:$C$93,0),MATCH(R$4,AEO22_Table_21._Residential_Sec!$E$5:$AJ$5,0))*About!$A$33*About!$B$36</f>
        <v>0.81308184246741666</v>
      </c>
      <c r="S6" s="17">
        <f>INDEX(AEO22_Table_21._Residential_Sec!$E$8:$AJ$93,MATCH($B6,AEO22_Table_21._Residential_Sec!$C$8:$C$93,0),MATCH(S$4,AEO22_Table_21._Residential_Sec!$E$5:$AJ$5,0))*About!$A$33*About!$B$36</f>
        <v>4.0654092123370846</v>
      </c>
      <c r="T6" s="17">
        <f>INDEX(AEO22_Table_21._Residential_Sec!$E$8:$AJ$93,MATCH($B6,AEO22_Table_21._Residential_Sec!$C$8:$C$93,0),MATCH(T$4,AEO22_Table_21._Residential_Sec!$E$5:$AJ$5,0))*About!$A$33*About!$B$36</f>
        <v>10.570063952076419</v>
      </c>
      <c r="U6" s="17">
        <f>INDEX(AEO22_Table_21._Residential_Sec!$E$8:$AJ$93,MATCH($B6,AEO22_Table_21._Residential_Sec!$C$8:$C$93,0),MATCH(U$4,AEO22_Table_21._Residential_Sec!$E$5:$AJ$5,0))*About!$A$33*About!$B$36</f>
        <v>23.579373431555087</v>
      </c>
      <c r="V6" s="17">
        <f>INDEX(AEO22_Table_21._Residential_Sec!$E$8:$AJ$93,MATCH($B6,AEO22_Table_21._Residential_Sec!$C$8:$C$93,0),MATCH(V$4,AEO22_Table_21._Residential_Sec!$E$5:$AJ$5,0))*About!$A$33*About!$B$36</f>
        <v>47.158746863110174</v>
      </c>
      <c r="W6" s="17">
        <f>INDEX(AEO22_Table_21._Residential_Sec!$E$8:$AJ$93,MATCH($B6,AEO22_Table_21._Residential_Sec!$C$8:$C$93,0),MATCH(W$4,AEO22_Table_21._Residential_Sec!$E$5:$AJ$5,0))*About!$A$33*About!$B$36</f>
        <v>93.504411883752923</v>
      </c>
      <c r="X6" s="17">
        <f>INDEX(AEO22_Table_21._Residential_Sec!$E$8:$AJ$93,MATCH($B6,AEO22_Table_21._Residential_Sec!$C$8:$C$93,0),MATCH(X$4,AEO22_Table_21._Residential_Sec!$E$5:$AJ$5,0))*About!$A$33*About!$B$36</f>
        <v>176.43875981542945</v>
      </c>
      <c r="Y6" s="17">
        <f>INDEX(AEO22_Table_21._Residential_Sec!$E$8:$AJ$93,MATCH($B6,AEO22_Table_21._Residential_Sec!$C$8:$C$93,0),MATCH(Y$4,AEO22_Table_21._Residential_Sec!$E$5:$AJ$5,0))*About!$A$33*About!$B$36</f>
        <v>331.73739172670605</v>
      </c>
      <c r="Z6" s="17">
        <f>INDEX(AEO22_Table_21._Residential_Sec!$E$8:$AJ$93,MATCH($B6,AEO22_Table_21._Residential_Sec!$C$8:$C$93,0),MATCH(Z$4,AEO22_Table_21._Residential_Sec!$E$5:$AJ$5,0))*About!$A$33*About!$B$36</f>
        <v>613.87679106289977</v>
      </c>
      <c r="AA6" s="17">
        <f>INDEX(AEO22_Table_21._Residential_Sec!$E$8:$AJ$93,MATCH($B6,AEO22_Table_21._Residential_Sec!$C$8:$C$93,0),MATCH(AA$4,AEO22_Table_21._Residential_Sec!$E$5:$AJ$5,0))*About!$A$33*About!$B$36</f>
        <v>896.01619039909326</v>
      </c>
      <c r="AB6" s="17">
        <f>INDEX(AEO22_Table_21._Residential_Sec!$E$8:$AJ$93,MATCH($B6,AEO22_Table_21._Residential_Sec!$C$8:$C$93,0),MATCH(AB$4,AEO22_Table_21._Residential_Sec!$E$5:$AJ$5,0))*About!$A$33*About!$B$36</f>
        <v>1179.7817534202218</v>
      </c>
      <c r="AC6" s="17">
        <f>INDEX(AEO22_Table_21._Residential_Sec!$E$8:$AJ$93,MATCH($B6,AEO22_Table_21._Residential_Sec!$C$8:$C$93,0),MATCH(AC$4,AEO22_Table_21._Residential_Sec!$E$5:$AJ$5,0))*About!$A$33*About!$B$36</f>
        <v>1463.5473164413499</v>
      </c>
      <c r="AD6" s="17">
        <f>INDEX(AEO22_Table_21._Residential_Sec!$E$8:$AJ$93,MATCH($B6,AEO22_Table_21._Residential_Sec!$C$8:$C$93,0),MATCH(AD$4,AEO22_Table_21._Residential_Sec!$E$5:$AJ$5,0))*About!$A$33*About!$B$36</f>
        <v>1747.3128794624786</v>
      </c>
      <c r="AE6" s="17">
        <f>INDEX(AEO22_Table_21._Residential_Sec!$E$8:$AJ$93,MATCH($B6,AEO22_Table_21._Residential_Sec!$C$8:$C$93,0),MATCH(AE$4,AEO22_Table_21._Residential_Sec!$E$5:$AJ$5,0))*About!$A$33*About!$B$36</f>
        <v>2031.8915243260744</v>
      </c>
      <c r="AF6" s="17">
        <f>INDEX(AEO22_Table_21._Residential_Sec!$E$8:$AJ$93,MATCH($B6,AEO22_Table_21._Residential_Sec!$C$8:$C$93,0),MATCH(AF$4,AEO22_Table_21._Residential_Sec!$E$5:$AJ$5,0))*About!$A$33*About!$B$36</f>
        <v>2317.2832510321382</v>
      </c>
      <c r="AG6" s="17">
        <f>INDEX(AEO22_Table_21._Residential_Sec!$E$8:$AJ$93,MATCH($B6,AEO22_Table_21._Residential_Sec!$C$8:$C$93,0),MATCH(AG$4,AEO22_Table_21._Residential_Sec!$E$5:$AJ$5,0))*About!$A$33*About!$B$36</f>
        <v>2602.6749777382011</v>
      </c>
      <c r="AH6" s="17">
        <f>INDEX(AEO22_Table_21._Residential_Sec!$E$8:$AJ$93,MATCH($B6,AEO22_Table_21._Residential_Sec!$C$8:$C$93,0),MATCH(AH$4,AEO22_Table_21._Residential_Sec!$E$5:$AJ$5,0))*About!$A$33*About!$B$36</f>
        <v>2888.8797862867318</v>
      </c>
      <c r="AI6" s="17">
        <f>INDEX(AEO22_Table_21._Residential_Sec!$E$8:$AJ$93,MATCH($B6,AEO22_Table_21._Residential_Sec!$C$8:$C$93,0),MATCH(AI$4,AEO22_Table_21._Residential_Sec!$E$5:$AJ$5,0))*About!$A$33*About!$B$36</f>
        <v>3174.2715129927951</v>
      </c>
    </row>
    <row r="7" spans="1:35" x14ac:dyDescent="0.25">
      <c r="C7" t="s">
        <v>8</v>
      </c>
      <c r="D7" s="10"/>
      <c r="E7" s="10">
        <v>0</v>
      </c>
      <c r="F7" s="10">
        <v>0</v>
      </c>
      <c r="G7" s="10">
        <v>0</v>
      </c>
      <c r="H7" s="10">
        <v>0</v>
      </c>
      <c r="I7" s="10">
        <v>0</v>
      </c>
      <c r="J7" s="10">
        <v>0</v>
      </c>
      <c r="K7" s="10">
        <v>0</v>
      </c>
      <c r="L7" s="10">
        <v>0</v>
      </c>
      <c r="M7" s="10">
        <v>0</v>
      </c>
      <c r="N7" s="10">
        <v>0</v>
      </c>
      <c r="O7" s="10">
        <v>0</v>
      </c>
      <c r="P7" s="10">
        <v>0</v>
      </c>
      <c r="Q7" s="10">
        <v>0</v>
      </c>
      <c r="R7" s="10">
        <v>0</v>
      </c>
      <c r="S7" s="10">
        <v>0</v>
      </c>
      <c r="T7" s="10">
        <v>0</v>
      </c>
      <c r="U7" s="10">
        <v>0</v>
      </c>
      <c r="V7" s="10">
        <v>0</v>
      </c>
      <c r="W7" s="10">
        <v>0</v>
      </c>
      <c r="X7" s="10">
        <v>0</v>
      </c>
      <c r="Y7" s="10">
        <v>0</v>
      </c>
      <c r="Z7" s="10">
        <v>0</v>
      </c>
      <c r="AA7" s="10">
        <v>0</v>
      </c>
      <c r="AB7" s="10">
        <v>0</v>
      </c>
      <c r="AC7" s="10">
        <v>0</v>
      </c>
      <c r="AD7" s="10">
        <v>0</v>
      </c>
      <c r="AE7" s="10">
        <v>0</v>
      </c>
      <c r="AF7" s="10">
        <v>0</v>
      </c>
      <c r="AG7" s="10">
        <v>0</v>
      </c>
      <c r="AH7" s="10">
        <v>0</v>
      </c>
      <c r="AI7" s="10">
        <v>0</v>
      </c>
    </row>
    <row r="8" spans="1:35" x14ac:dyDescent="0.25">
      <c r="C8" t="s">
        <v>9</v>
      </c>
      <c r="D8" s="10"/>
      <c r="E8" s="10">
        <v>0</v>
      </c>
      <c r="F8" s="10">
        <v>0</v>
      </c>
      <c r="G8" s="10">
        <v>0</v>
      </c>
      <c r="H8" s="10">
        <v>0</v>
      </c>
      <c r="I8" s="10">
        <v>0</v>
      </c>
      <c r="J8" s="10">
        <v>0</v>
      </c>
      <c r="K8" s="10">
        <v>0</v>
      </c>
      <c r="L8" s="10">
        <v>0</v>
      </c>
      <c r="M8" s="10">
        <v>0</v>
      </c>
      <c r="N8" s="10">
        <v>0</v>
      </c>
      <c r="O8" s="10">
        <v>0</v>
      </c>
      <c r="P8" s="10">
        <v>0</v>
      </c>
      <c r="Q8" s="10">
        <v>0</v>
      </c>
      <c r="R8" s="10">
        <v>0</v>
      </c>
      <c r="S8" s="10">
        <v>0</v>
      </c>
      <c r="T8" s="10">
        <v>0</v>
      </c>
      <c r="U8" s="10">
        <v>0</v>
      </c>
      <c r="V8" s="10">
        <v>0</v>
      </c>
      <c r="W8" s="10">
        <v>0</v>
      </c>
      <c r="X8" s="10">
        <v>0</v>
      </c>
      <c r="Y8" s="10">
        <v>0</v>
      </c>
      <c r="Z8" s="10">
        <v>0</v>
      </c>
      <c r="AA8" s="10">
        <v>0</v>
      </c>
      <c r="AB8" s="10">
        <v>0</v>
      </c>
      <c r="AC8" s="10">
        <v>0</v>
      </c>
      <c r="AD8" s="10">
        <v>0</v>
      </c>
      <c r="AE8" s="10">
        <v>0</v>
      </c>
      <c r="AF8" s="10">
        <v>0</v>
      </c>
      <c r="AG8" s="10">
        <v>0</v>
      </c>
      <c r="AH8" s="10">
        <v>0</v>
      </c>
      <c r="AI8" s="10">
        <v>0</v>
      </c>
    </row>
    <row r="9" spans="1:35" x14ac:dyDescent="0.25">
      <c r="A9" t="s">
        <v>557</v>
      </c>
      <c r="B9" s="3" t="s">
        <v>767</v>
      </c>
      <c r="C9" t="s">
        <v>61</v>
      </c>
      <c r="D9" s="17"/>
      <c r="E9" s="17">
        <f>INDEX(AEO21_Table_21._Residential_Sec!$E$8:$AK$93,MATCH($A9,AEO21_Table_21._Residential_Sec!$C$8:$C$93,0),MATCH(E$4,AEO21_Table_21._Residential_Sec!$E$5:$AK$5,0))*About!$A$33*About!$B$36</f>
        <v>15079.415850400712</v>
      </c>
      <c r="F9" s="17">
        <f>INDEX(AEO22_Table_21._Residential_Sec!$E$8:$AJ$93,MATCH($B9,AEO22_Table_21._Residential_Sec!$C$8:$C$93,0),MATCH(F$4,AEO22_Table_21._Residential_Sec!$E$5:$AJ$5,0))*About!$A$33*About!$B$36</f>
        <v>15079.415850400712</v>
      </c>
      <c r="G9" s="17">
        <f>INDEX(AEO22_Table_21._Residential_Sec!$E$8:$AJ$93,MATCH($B9,AEO22_Table_21._Residential_Sec!$C$8:$C$93,0),MATCH(G$4,AEO22_Table_21._Residential_Sec!$E$5:$AJ$5,0))*About!$A$33*About!$B$36</f>
        <v>15079.415850400712</v>
      </c>
      <c r="H9" s="17">
        <f>INDEX(AEO22_Table_21._Residential_Sec!$E$8:$AJ$93,MATCH($B9,AEO22_Table_21._Residential_Sec!$C$8:$C$93,0),MATCH(H$4,AEO22_Table_21._Residential_Sec!$E$5:$AJ$5,0))*About!$A$33*About!$B$36</f>
        <v>15079.415850400712</v>
      </c>
      <c r="I9" s="17">
        <f>INDEX(AEO22_Table_21._Residential_Sec!$E$8:$AJ$93,MATCH($B9,AEO22_Table_21._Residential_Sec!$C$8:$C$93,0),MATCH(I$4,AEO22_Table_21._Residential_Sec!$E$5:$AJ$5,0))*About!$A$33*About!$B$36</f>
        <v>15079.415850400712</v>
      </c>
      <c r="J9" s="17">
        <f>INDEX(AEO22_Table_21._Residential_Sec!$E$8:$AJ$93,MATCH($B9,AEO22_Table_21._Residential_Sec!$C$8:$C$93,0),MATCH(J$4,AEO22_Table_21._Residential_Sec!$E$5:$AJ$5,0))*About!$A$33*About!$B$36</f>
        <v>15079.415850400712</v>
      </c>
      <c r="K9" s="17">
        <f>INDEX(AEO22_Table_21._Residential_Sec!$E$8:$AJ$93,MATCH($B9,AEO22_Table_21._Residential_Sec!$C$8:$C$93,0),MATCH(K$4,AEO22_Table_21._Residential_Sec!$E$5:$AJ$5,0))*About!$A$33*About!$B$36</f>
        <v>15079.415850400712</v>
      </c>
      <c r="L9" s="17">
        <f>INDEX(AEO22_Table_21._Residential_Sec!$E$8:$AJ$93,MATCH($B9,AEO22_Table_21._Residential_Sec!$C$8:$C$93,0),MATCH(L$4,AEO22_Table_21._Residential_Sec!$E$5:$AJ$5,0))*About!$A$33*About!$B$36</f>
        <v>15079.415850400712</v>
      </c>
      <c r="M9" s="17">
        <f>INDEX(AEO22_Table_21._Residential_Sec!$E$8:$AJ$93,MATCH($B9,AEO22_Table_21._Residential_Sec!$C$8:$C$93,0),MATCH(M$4,AEO22_Table_21._Residential_Sec!$E$5:$AJ$5,0))*About!$A$33*About!$B$36</f>
        <v>15079.415850400712</v>
      </c>
      <c r="N9" s="17">
        <f>INDEX(AEO22_Table_21._Residential_Sec!$E$8:$AJ$93,MATCH($B9,AEO22_Table_21._Residential_Sec!$C$8:$C$93,0),MATCH(N$4,AEO22_Table_21._Residential_Sec!$E$5:$AJ$5,0))*About!$A$33*About!$B$36</f>
        <v>15079.415850400712</v>
      </c>
      <c r="O9" s="17">
        <f>INDEX(AEO22_Table_21._Residential_Sec!$E$8:$AJ$93,MATCH($B9,AEO22_Table_21._Residential_Sec!$C$8:$C$93,0),MATCH(O$4,AEO22_Table_21._Residential_Sec!$E$5:$AJ$5,0))*About!$A$33*About!$B$36</f>
        <v>15079.415850400712</v>
      </c>
      <c r="P9" s="17">
        <f>INDEX(AEO22_Table_21._Residential_Sec!$E$8:$AJ$93,MATCH($B9,AEO22_Table_21._Residential_Sec!$C$8:$C$93,0),MATCH(P$4,AEO22_Table_21._Residential_Sec!$E$5:$AJ$5,0))*About!$A$33*About!$B$36</f>
        <v>15079.415850400712</v>
      </c>
      <c r="Q9" s="17">
        <f>INDEX(AEO22_Table_21._Residential_Sec!$E$8:$AJ$93,MATCH($B9,AEO22_Table_21._Residential_Sec!$C$8:$C$93,0),MATCH(Q$4,AEO22_Table_21._Residential_Sec!$E$5:$AJ$5,0))*About!$A$33*About!$B$36</f>
        <v>15079.415850400712</v>
      </c>
      <c r="R9" s="17">
        <f>INDEX(AEO22_Table_21._Residential_Sec!$E$8:$AJ$93,MATCH($B9,AEO22_Table_21._Residential_Sec!$C$8:$C$93,0),MATCH(R$4,AEO22_Table_21._Residential_Sec!$E$5:$AJ$5,0))*About!$A$33*About!$B$36</f>
        <v>15080.228932243179</v>
      </c>
      <c r="S9" s="17">
        <f>INDEX(AEO22_Table_21._Residential_Sec!$E$8:$AJ$93,MATCH($B9,AEO22_Table_21._Residential_Sec!$C$8:$C$93,0),MATCH(S$4,AEO22_Table_21._Residential_Sec!$E$5:$AJ$5,0))*About!$A$33*About!$B$36</f>
        <v>15081.855095928113</v>
      </c>
      <c r="T9" s="17">
        <f>INDEX(AEO22_Table_21._Residential_Sec!$E$8:$AJ$93,MATCH($B9,AEO22_Table_21._Residential_Sec!$C$8:$C$93,0),MATCH(T$4,AEO22_Table_21._Residential_Sec!$E$5:$AJ$5,0))*About!$A$33*About!$B$36</f>
        <v>15086.733586982917</v>
      </c>
      <c r="U9" s="17">
        <f>INDEX(AEO22_Table_21._Residential_Sec!$E$8:$AJ$93,MATCH($B9,AEO22_Table_21._Residential_Sec!$C$8:$C$93,0),MATCH(U$4,AEO22_Table_21._Residential_Sec!$E$5:$AJ$5,0))*About!$A$33*About!$B$36</f>
        <v>15096.490569092528</v>
      </c>
      <c r="V9" s="17">
        <f>INDEX(AEO22_Table_21._Residential_Sec!$E$8:$AJ$93,MATCH($B9,AEO22_Table_21._Residential_Sec!$C$8:$C$93,0),MATCH(V$4,AEO22_Table_21._Residential_Sec!$E$5:$AJ$5,0))*About!$A$33*About!$B$36</f>
        <v>15113.565287784344</v>
      </c>
      <c r="W9" s="17">
        <f>INDEX(AEO22_Table_21._Residential_Sec!$E$8:$AJ$93,MATCH($B9,AEO22_Table_21._Residential_Sec!$C$8:$C$93,0),MATCH(W$4,AEO22_Table_21._Residential_Sec!$E$5:$AJ$5,0))*About!$A$33*About!$B$36</f>
        <v>15147.714725167976</v>
      </c>
      <c r="X9" s="17">
        <f>INDEX(AEO22_Table_21._Residential_Sec!$E$8:$AJ$93,MATCH($B9,AEO22_Table_21._Residential_Sec!$C$8:$C$93,0),MATCH(X$4,AEO22_Table_21._Residential_Sec!$E$5:$AJ$5,0))*About!$A$33*About!$B$36</f>
        <v>15208.69586335303</v>
      </c>
      <c r="Y9" s="17">
        <f>INDEX(AEO22_Table_21._Residential_Sec!$E$8:$AJ$93,MATCH($B9,AEO22_Table_21._Residential_Sec!$C$8:$C$93,0),MATCH(Y$4,AEO22_Table_21._Residential_Sec!$E$5:$AJ$5,0))*About!$A$33*About!$B$36</f>
        <v>15323.340403140939</v>
      </c>
      <c r="Z9" s="17">
        <f>INDEX(AEO22_Table_21._Residential_Sec!$E$8:$AJ$93,MATCH($B9,AEO22_Table_21._Residential_Sec!$C$8:$C$93,0),MATCH(Z$4,AEO22_Table_21._Residential_Sec!$E$5:$AJ$5,0))*About!$A$33*About!$B$36</f>
        <v>15530.676272970128</v>
      </c>
      <c r="AA9" s="17">
        <f>INDEX(AEO22_Table_21._Residential_Sec!$E$8:$AJ$93,MATCH($B9,AEO22_Table_21._Residential_Sec!$C$8:$C$93,0),MATCH(AA$4,AEO22_Table_21._Residential_Sec!$E$5:$AJ$5,0))*About!$A$33*About!$B$36</f>
        <v>15738.01214279932</v>
      </c>
      <c r="AB9" s="17">
        <f>INDEX(AEO22_Table_21._Residential_Sec!$E$8:$AJ$93,MATCH($B9,AEO22_Table_21._Residential_Sec!$C$8:$C$93,0),MATCH(AB$4,AEO22_Table_21._Residential_Sec!$E$5:$AJ$5,0))*About!$A$33*About!$B$36</f>
        <v>15946.161094470979</v>
      </c>
      <c r="AC9" s="17">
        <f>INDEX(AEO22_Table_21._Residential_Sec!$E$8:$AJ$93,MATCH($B9,AEO22_Table_21._Residential_Sec!$C$8:$C$93,0),MATCH(AC$4,AEO22_Table_21._Residential_Sec!$E$5:$AJ$5,0))*About!$A$33*About!$B$36</f>
        <v>16154.310046142637</v>
      </c>
      <c r="AD9" s="17">
        <f>INDEX(AEO22_Table_21._Residential_Sec!$E$8:$AJ$93,MATCH($B9,AEO22_Table_21._Residential_Sec!$C$8:$C$93,0),MATCH(AD$4,AEO22_Table_21._Residential_Sec!$E$5:$AJ$5,0))*About!$A$33*About!$B$36</f>
        <v>16363.272079656763</v>
      </c>
      <c r="AE9" s="17">
        <f>INDEX(AEO22_Table_21._Residential_Sec!$E$8:$AJ$93,MATCH($B9,AEO22_Table_21._Residential_Sec!$C$8:$C$93,0),MATCH(AE$4,AEO22_Table_21._Residential_Sec!$E$5:$AJ$5,0))*About!$A$33*About!$B$36</f>
        <v>16571.42103132842</v>
      </c>
      <c r="AF9" s="17">
        <f>INDEX(AEO22_Table_21._Residential_Sec!$E$8:$AJ$93,MATCH($B9,AEO22_Table_21._Residential_Sec!$C$8:$C$93,0),MATCH(AF$4,AEO22_Table_21._Residential_Sec!$E$5:$AJ$5,0))*About!$A$33*About!$B$36</f>
        <v>16780.383064842546</v>
      </c>
      <c r="AG9" s="17">
        <f>INDEX(AEO22_Table_21._Residential_Sec!$E$8:$AJ$93,MATCH($B9,AEO22_Table_21._Residential_Sec!$C$8:$C$93,0),MATCH(AG$4,AEO22_Table_21._Residential_Sec!$E$5:$AJ$5,0))*About!$A$33*About!$B$36</f>
        <v>16990.158180199141</v>
      </c>
      <c r="AH9" s="17">
        <f>INDEX(AEO22_Table_21._Residential_Sec!$E$8:$AJ$93,MATCH($B9,AEO22_Table_21._Residential_Sec!$C$8:$C$93,0),MATCH(AH$4,AEO22_Table_21._Residential_Sec!$E$5:$AJ$5,0))*About!$A$33*About!$B$36</f>
        <v>17199.120213713268</v>
      </c>
      <c r="AI9" s="17">
        <f>INDEX(AEO22_Table_21._Residential_Sec!$E$8:$AJ$93,MATCH($B9,AEO22_Table_21._Residential_Sec!$C$8:$C$93,0),MATCH(AI$4,AEO22_Table_21._Residential_Sec!$E$5:$AJ$5,0))*About!$A$33*About!$B$36</f>
        <v>17408.082247227394</v>
      </c>
    </row>
    <row r="10" spans="1:35" x14ac:dyDescent="0.25">
      <c r="A10" t="s">
        <v>556</v>
      </c>
      <c r="B10" s="3" t="s">
        <v>765</v>
      </c>
      <c r="C10" t="s">
        <v>10</v>
      </c>
      <c r="D10" s="17"/>
      <c r="E10" s="17">
        <f>INDEX(AEO21_Table_21._Residential_Sec!$E$8:$AK$93,MATCH($A10,AEO21_Table_21._Residential_Sec!$C$8:$C$93,0),MATCH(E$4,AEO21_Table_21._Residential_Sec!$E$5:$AK$5,0))*About!$A$33*About!$B$36</f>
        <v>22042280.423217028</v>
      </c>
      <c r="F10" s="17">
        <f>INDEX(AEO22_Table_21._Residential_Sec!$E$8:$AJ$93,MATCH($B10,AEO22_Table_21._Residential_Sec!$C$8:$C$93,0),MATCH(F$4,AEO22_Table_21._Residential_Sec!$E$5:$AJ$5,0))*About!$A$33*About!$B$36</f>
        <v>27293829.688982435</v>
      </c>
      <c r="G10" s="17">
        <f>INDEX(AEO22_Table_21._Residential_Sec!$E$8:$AJ$93,MATCH($B10,AEO22_Table_21._Residential_Sec!$C$8:$C$93,0),MATCH(G$4,AEO22_Table_21._Residential_Sec!$E$5:$AJ$5,0))*About!$A$33*About!$B$36</f>
        <v>30347213.819800857</v>
      </c>
      <c r="H10" s="17">
        <f>INDEX(AEO22_Table_21._Residential_Sec!$E$8:$AJ$93,MATCH($B10,AEO22_Table_21._Residential_Sec!$C$8:$C$93,0),MATCH(H$4,AEO22_Table_21._Residential_Sec!$E$5:$AJ$5,0))*About!$A$33*About!$B$36</f>
        <v>33400460.539787907</v>
      </c>
      <c r="I10" s="17">
        <f>INDEX(AEO22_Table_21._Residential_Sec!$E$8:$AJ$93,MATCH($B10,AEO22_Table_21._Residential_Sec!$C$8:$C$93,0),MATCH(I$4,AEO22_Table_21._Residential_Sec!$E$5:$AJ$5,0))*About!$A$33*About!$B$36</f>
        <v>35717929.173480131</v>
      </c>
      <c r="J10" s="17">
        <f>INDEX(AEO22_Table_21._Residential_Sec!$E$8:$AJ$93,MATCH($B10,AEO22_Table_21._Residential_Sec!$C$8:$C$93,0),MATCH(J$4,AEO22_Table_21._Residential_Sec!$E$5:$AJ$5,0))*About!$A$33*About!$B$36</f>
        <v>37920266.231360801</v>
      </c>
      <c r="K10" s="17">
        <f>INDEX(AEO22_Table_21._Residential_Sec!$E$8:$AJ$93,MATCH($B10,AEO22_Table_21._Residential_Sec!$C$8:$C$93,0),MATCH(K$4,AEO22_Table_21._Residential_Sec!$E$5:$AJ$5,0))*About!$A$33*About!$B$36</f>
        <v>40107985.703877598</v>
      </c>
      <c r="L10" s="17">
        <f>INDEX(AEO22_Table_21._Residential_Sec!$E$8:$AJ$93,MATCH($B10,AEO22_Table_21._Residential_Sec!$C$8:$C$93,0),MATCH(L$4,AEO22_Table_21._Residential_Sec!$E$5:$AJ$5,0))*About!$A$33*About!$B$36</f>
        <v>42309448.698777623</v>
      </c>
      <c r="M10" s="17">
        <f>INDEX(AEO22_Table_21._Residential_Sec!$E$8:$AJ$93,MATCH($B10,AEO22_Table_21._Residential_Sec!$C$8:$C$93,0),MATCH(M$4,AEO22_Table_21._Residential_Sec!$E$5:$AJ$5,0))*About!$A$33*About!$B$36</f>
        <v>44602792.381121993</v>
      </c>
      <c r="N10" s="17">
        <f>INDEX(AEO22_Table_21._Residential_Sec!$E$8:$AJ$93,MATCH($B10,AEO22_Table_21._Residential_Sec!$C$8:$C$93,0),MATCH(N$4,AEO22_Table_21._Residential_Sec!$E$5:$AJ$5,0))*About!$A$33*About!$B$36</f>
        <v>46979008.617178008</v>
      </c>
      <c r="O10" s="17">
        <f>INDEX(AEO22_Table_21._Residential_Sec!$E$8:$AJ$93,MATCH($B10,AEO22_Table_21._Residential_Sec!$C$8:$C$93,0),MATCH(O$4,AEO22_Table_21._Residential_Sec!$E$5:$AJ$5,0))*About!$A$33*About!$B$36</f>
        <v>49376254.402007602</v>
      </c>
      <c r="P10" s="17">
        <f>INDEX(AEO22_Table_21._Residential_Sec!$E$8:$AJ$93,MATCH($B10,AEO22_Table_21._Residential_Sec!$C$8:$C$93,0),MATCH(P$4,AEO22_Table_21._Residential_Sec!$E$5:$AJ$5,0))*About!$A$33*About!$B$36</f>
        <v>51886162.433093175</v>
      </c>
      <c r="Q10" s="17">
        <f>INDEX(AEO22_Table_21._Residential_Sec!$E$8:$AJ$93,MATCH($B10,AEO22_Table_21._Residential_Sec!$C$8:$C$93,0),MATCH(Q$4,AEO22_Table_21._Residential_Sec!$E$5:$AJ$5,0))*About!$A$33*About!$B$36</f>
        <v>54474132.012628511</v>
      </c>
      <c r="R10" s="17">
        <f>INDEX(AEO22_Table_21._Residential_Sec!$E$8:$AJ$93,MATCH($B10,AEO22_Table_21._Residential_Sec!$C$8:$C$93,0),MATCH(R$4,AEO22_Table_21._Residential_Sec!$E$5:$AJ$5,0))*About!$A$33*About!$B$36</f>
        <v>57280223.805715211</v>
      </c>
      <c r="S10" s="17">
        <f>INDEX(AEO22_Table_21._Residential_Sec!$E$8:$AJ$93,MATCH($B10,AEO22_Table_21._Residential_Sec!$C$8:$C$93,0),MATCH(S$4,AEO22_Table_21._Residential_Sec!$E$5:$AJ$5,0))*About!$A$33*About!$B$36</f>
        <v>60274617.222698934</v>
      </c>
      <c r="T10" s="17">
        <f>INDEX(AEO22_Table_21._Residential_Sec!$E$8:$AJ$93,MATCH($B10,AEO22_Table_21._Residential_Sec!$C$8:$C$93,0),MATCH(T$4,AEO22_Table_21._Residential_Sec!$E$5:$AJ$5,0))*About!$A$33*About!$B$36</f>
        <v>63257087.607544728</v>
      </c>
      <c r="U10" s="17">
        <f>INDEX(AEO22_Table_21._Residential_Sec!$E$8:$AJ$93,MATCH($B10,AEO22_Table_21._Residential_Sec!$C$8:$C$93,0),MATCH(U$4,AEO22_Table_21._Residential_Sec!$E$5:$AJ$5,0))*About!$A$33*About!$B$36</f>
        <v>66255562.695377633</v>
      </c>
      <c r="V10" s="17">
        <f>INDEX(AEO22_Table_21._Residential_Sec!$E$8:$AJ$93,MATCH($B10,AEO22_Table_21._Residential_Sec!$C$8:$C$93,0),MATCH(V$4,AEO22_Table_21._Residential_Sec!$E$5:$AJ$5,0))*About!$A$33*About!$B$36</f>
        <v>69497294.795758113</v>
      </c>
      <c r="W10" s="17">
        <f>INDEX(AEO22_Table_21._Residential_Sec!$E$8:$AJ$93,MATCH($B10,AEO22_Table_21._Residential_Sec!$C$8:$C$93,0),MATCH(W$4,AEO22_Table_21._Residential_Sec!$E$5:$AJ$5,0))*About!$A$33*About!$B$36</f>
        <v>72721439.935886011</v>
      </c>
      <c r="X10" s="17">
        <f>INDEX(AEO22_Table_21._Residential_Sec!$E$8:$AJ$93,MATCH($B10,AEO22_Table_21._Residential_Sec!$C$8:$C$93,0),MATCH(X$4,AEO22_Table_21._Residential_Sec!$E$5:$AJ$5,0))*About!$A$33*About!$B$36</f>
        <v>76102002.508540422</v>
      </c>
      <c r="Y10" s="17">
        <f>INDEX(AEO22_Table_21._Residential_Sec!$E$8:$AJ$93,MATCH($B10,AEO22_Table_21._Residential_Sec!$C$8:$C$93,0),MATCH(Y$4,AEO22_Table_21._Residential_Sec!$E$5:$AJ$5,0))*About!$A$33*About!$B$36</f>
        <v>79755399.571925849</v>
      </c>
      <c r="Z10" s="17">
        <f>INDEX(AEO22_Table_21._Residential_Sec!$E$8:$AJ$93,MATCH($B10,AEO22_Table_21._Residential_Sec!$C$8:$C$93,0),MATCH(Z$4,AEO22_Table_21._Residential_Sec!$E$5:$AJ$5,0))*About!$A$33*About!$B$36</f>
        <v>83504681.750829756</v>
      </c>
      <c r="AA10" s="17">
        <f>INDEX(AEO22_Table_21._Residential_Sec!$E$8:$AJ$93,MATCH($B10,AEO22_Table_21._Residential_Sec!$C$8:$C$93,0),MATCH(AA$4,AEO22_Table_21._Residential_Sec!$E$5:$AJ$5,0))*About!$A$33*About!$B$36</f>
        <v>87575642.685987204</v>
      </c>
      <c r="AB10" s="17">
        <f>INDEX(AEO22_Table_21._Residential_Sec!$E$8:$AJ$93,MATCH($B10,AEO22_Table_21._Residential_Sec!$C$8:$C$93,0),MATCH(AB$4,AEO22_Table_21._Residential_Sec!$E$5:$AJ$5,0))*About!$A$33*About!$B$36</f>
        <v>91843168.595806688</v>
      </c>
      <c r="AC10" s="17">
        <f>INDEX(AEO22_Table_21._Residential_Sec!$E$8:$AJ$93,MATCH($B10,AEO22_Table_21._Residential_Sec!$C$8:$C$93,0),MATCH(AC$4,AEO22_Table_21._Residential_Sec!$E$5:$AJ$5,0))*About!$A$33*About!$B$36</f>
        <v>96171164.215332314</v>
      </c>
      <c r="AD10" s="17">
        <f>INDEX(AEO22_Table_21._Residential_Sec!$E$8:$AJ$93,MATCH($B10,AEO22_Table_21._Residential_Sec!$C$8:$C$93,0),MATCH(AD$4,AEO22_Table_21._Residential_Sec!$E$5:$AJ$5,0))*About!$A$33*About!$B$36</f>
        <v>100774388.85161498</v>
      </c>
      <c r="AE10" s="17">
        <f>INDEX(AEO22_Table_21._Residential_Sec!$E$8:$AJ$93,MATCH($B10,AEO22_Table_21._Residential_Sec!$C$8:$C$93,0),MATCH(AE$4,AEO22_Table_21._Residential_Sec!$E$5:$AJ$5,0))*About!$A$33*About!$B$36</f>
        <v>105528980.86910062</v>
      </c>
      <c r="AF10" s="17">
        <f>INDEX(AEO22_Table_21._Residential_Sec!$E$8:$AJ$93,MATCH($B10,AEO22_Table_21._Residential_Sec!$C$8:$C$93,0),MATCH(AF$4,AEO22_Table_21._Residential_Sec!$E$5:$AJ$5,0))*About!$A$33*About!$B$36</f>
        <v>110527779.57872581</v>
      </c>
      <c r="AG10" s="17">
        <f>INDEX(AEO22_Table_21._Residential_Sec!$E$8:$AJ$93,MATCH($B10,AEO22_Table_21._Residential_Sec!$C$8:$C$93,0),MATCH(AG$4,AEO22_Table_21._Residential_Sec!$E$5:$AJ$5,0))*About!$A$33*About!$B$36</f>
        <v>115770368.68258724</v>
      </c>
      <c r="AH10" s="17">
        <f>INDEX(AEO22_Table_21._Residential_Sec!$E$8:$AJ$93,MATCH($B10,AEO22_Table_21._Residential_Sec!$C$8:$C$93,0),MATCH(AH$4,AEO22_Table_21._Residential_Sec!$E$5:$AJ$5,0))*About!$A$33*About!$B$36</f>
        <v>121260804.64599693</v>
      </c>
      <c r="AI10" s="17">
        <f>INDEX(AEO22_Table_21._Residential_Sec!$E$8:$AJ$93,MATCH($B10,AEO22_Table_21._Residential_Sec!$C$8:$C$93,0),MATCH(AI$4,AEO22_Table_21._Residential_Sec!$E$5:$AJ$5,0))*About!$A$33*About!$B$36</f>
        <v>126873558.2025419</v>
      </c>
    </row>
    <row r="11" spans="1:35" x14ac:dyDescent="0.25">
      <c r="C11" t="s">
        <v>11</v>
      </c>
      <c r="D11" s="10"/>
      <c r="E11" s="10">
        <v>0</v>
      </c>
      <c r="F11" s="10">
        <v>0</v>
      </c>
      <c r="G11" s="10">
        <v>0</v>
      </c>
      <c r="H11" s="10">
        <v>0</v>
      </c>
      <c r="I11" s="10">
        <v>0</v>
      </c>
      <c r="J11" s="10">
        <v>0</v>
      </c>
      <c r="K11" s="10">
        <v>0</v>
      </c>
      <c r="L11" s="10">
        <v>0</v>
      </c>
      <c r="M11" s="10">
        <v>0</v>
      </c>
      <c r="N11" s="10">
        <v>0</v>
      </c>
      <c r="O11" s="10">
        <v>0</v>
      </c>
      <c r="P11" s="10">
        <v>0</v>
      </c>
      <c r="Q11" s="10">
        <v>0</v>
      </c>
      <c r="R11" s="10">
        <v>0</v>
      </c>
      <c r="S11" s="10">
        <v>0</v>
      </c>
      <c r="T11" s="10">
        <v>0</v>
      </c>
      <c r="U11" s="10">
        <v>0</v>
      </c>
      <c r="V11" s="10">
        <v>0</v>
      </c>
      <c r="W11" s="10">
        <v>0</v>
      </c>
      <c r="X11" s="10">
        <v>0</v>
      </c>
      <c r="Y11" s="10">
        <v>0</v>
      </c>
      <c r="Z11" s="10">
        <v>0</v>
      </c>
      <c r="AA11" s="10">
        <v>0</v>
      </c>
      <c r="AB11" s="10">
        <v>0</v>
      </c>
      <c r="AC11" s="10">
        <v>0</v>
      </c>
      <c r="AD11" s="10">
        <v>0</v>
      </c>
      <c r="AE11" s="10">
        <v>0</v>
      </c>
      <c r="AF11" s="10">
        <v>0</v>
      </c>
      <c r="AG11" s="10">
        <v>0</v>
      </c>
      <c r="AH11" s="10">
        <v>0</v>
      </c>
      <c r="AI11" s="10">
        <v>0</v>
      </c>
    </row>
    <row r="12" spans="1:35" x14ac:dyDescent="0.25">
      <c r="C12" t="s">
        <v>12</v>
      </c>
      <c r="D12" s="10"/>
      <c r="E12" s="10">
        <v>0</v>
      </c>
      <c r="F12" s="10">
        <v>0</v>
      </c>
      <c r="G12" s="10">
        <v>0</v>
      </c>
      <c r="H12" s="10">
        <v>0</v>
      </c>
      <c r="I12" s="10">
        <v>0</v>
      </c>
      <c r="J12" s="10">
        <v>0</v>
      </c>
      <c r="K12" s="10">
        <v>0</v>
      </c>
      <c r="L12" s="10">
        <v>0</v>
      </c>
      <c r="M12" s="10">
        <v>0</v>
      </c>
      <c r="N12" s="10">
        <v>0</v>
      </c>
      <c r="O12" s="10">
        <v>0</v>
      </c>
      <c r="P12" s="10">
        <v>0</v>
      </c>
      <c r="Q12" s="10">
        <v>0</v>
      </c>
      <c r="R12" s="10">
        <v>0</v>
      </c>
      <c r="S12" s="10">
        <v>0</v>
      </c>
      <c r="T12" s="10">
        <v>0</v>
      </c>
      <c r="U12" s="10">
        <v>0</v>
      </c>
      <c r="V12" s="10">
        <v>0</v>
      </c>
      <c r="W12" s="10">
        <v>0</v>
      </c>
      <c r="X12" s="10">
        <v>0</v>
      </c>
      <c r="Y12" s="10">
        <v>0</v>
      </c>
      <c r="Z12" s="10">
        <v>0</v>
      </c>
      <c r="AA12" s="10">
        <v>0</v>
      </c>
      <c r="AB12" s="10">
        <v>0</v>
      </c>
      <c r="AC12" s="10">
        <v>0</v>
      </c>
      <c r="AD12" s="10">
        <v>0</v>
      </c>
      <c r="AE12" s="10">
        <v>0</v>
      </c>
      <c r="AF12" s="10">
        <v>0</v>
      </c>
      <c r="AG12" s="10">
        <v>0</v>
      </c>
      <c r="AH12" s="10">
        <v>0</v>
      </c>
      <c r="AI12" s="10">
        <v>0</v>
      </c>
    </row>
    <row r="13" spans="1:35" x14ac:dyDescent="0.25">
      <c r="C13" t="s">
        <v>13</v>
      </c>
      <c r="D13" s="10"/>
      <c r="E13" s="10">
        <v>0</v>
      </c>
      <c r="F13" s="10">
        <v>0</v>
      </c>
      <c r="G13" s="10">
        <v>0</v>
      </c>
      <c r="H13" s="10">
        <v>0</v>
      </c>
      <c r="I13" s="10">
        <v>0</v>
      </c>
      <c r="J13" s="10">
        <v>0</v>
      </c>
      <c r="K13" s="10">
        <v>0</v>
      </c>
      <c r="L13" s="10">
        <v>0</v>
      </c>
      <c r="M13" s="10">
        <v>0</v>
      </c>
      <c r="N13" s="10">
        <v>0</v>
      </c>
      <c r="O13" s="10">
        <v>0</v>
      </c>
      <c r="P13" s="10">
        <v>0</v>
      </c>
      <c r="Q13" s="10">
        <v>0</v>
      </c>
      <c r="R13" s="10">
        <v>0</v>
      </c>
      <c r="S13" s="10">
        <v>0</v>
      </c>
      <c r="T13" s="10">
        <v>0</v>
      </c>
      <c r="U13" s="10">
        <v>0</v>
      </c>
      <c r="V13" s="10">
        <v>0</v>
      </c>
      <c r="W13" s="10">
        <v>0</v>
      </c>
      <c r="X13" s="10">
        <v>0</v>
      </c>
      <c r="Y13" s="10">
        <v>0</v>
      </c>
      <c r="Z13" s="10">
        <v>0</v>
      </c>
      <c r="AA13" s="10">
        <v>0</v>
      </c>
      <c r="AB13" s="10">
        <v>0</v>
      </c>
      <c r="AC13" s="10">
        <v>0</v>
      </c>
      <c r="AD13" s="10">
        <v>0</v>
      </c>
      <c r="AE13" s="10">
        <v>0</v>
      </c>
      <c r="AF13" s="10">
        <v>0</v>
      </c>
      <c r="AG13" s="10">
        <v>0</v>
      </c>
      <c r="AH13" s="10">
        <v>0</v>
      </c>
      <c r="AI13" s="10">
        <v>0</v>
      </c>
    </row>
    <row r="14" spans="1:35" x14ac:dyDescent="0.25">
      <c r="C14" t="s">
        <v>14</v>
      </c>
      <c r="D14" s="10"/>
      <c r="E14" s="10">
        <v>0</v>
      </c>
      <c r="F14" s="10">
        <v>0</v>
      </c>
      <c r="G14" s="10">
        <v>0</v>
      </c>
      <c r="H14" s="10">
        <v>0</v>
      </c>
      <c r="I14" s="10">
        <v>0</v>
      </c>
      <c r="J14" s="10">
        <v>0</v>
      </c>
      <c r="K14" s="10">
        <v>0</v>
      </c>
      <c r="L14" s="10">
        <v>0</v>
      </c>
      <c r="M14" s="10">
        <v>0</v>
      </c>
      <c r="N14" s="10">
        <v>0</v>
      </c>
      <c r="O14" s="10">
        <v>0</v>
      </c>
      <c r="P14" s="10">
        <v>0</v>
      </c>
      <c r="Q14" s="10">
        <v>0</v>
      </c>
      <c r="R14" s="10">
        <v>0</v>
      </c>
      <c r="S14" s="10">
        <v>0</v>
      </c>
      <c r="T14" s="10">
        <v>0</v>
      </c>
      <c r="U14" s="10">
        <v>0</v>
      </c>
      <c r="V14" s="10">
        <v>0</v>
      </c>
      <c r="W14" s="10">
        <v>0</v>
      </c>
      <c r="X14" s="10">
        <v>0</v>
      </c>
      <c r="Y14" s="10">
        <v>0</v>
      </c>
      <c r="Z14" s="10">
        <v>0</v>
      </c>
      <c r="AA14" s="10">
        <v>0</v>
      </c>
      <c r="AB14" s="10">
        <v>0</v>
      </c>
      <c r="AC14" s="10">
        <v>0</v>
      </c>
      <c r="AD14" s="10">
        <v>0</v>
      </c>
      <c r="AE14" s="10">
        <v>0</v>
      </c>
      <c r="AF14" s="10">
        <v>0</v>
      </c>
      <c r="AG14" s="10">
        <v>0</v>
      </c>
      <c r="AH14" s="10">
        <v>0</v>
      </c>
      <c r="AI14" s="10">
        <v>0</v>
      </c>
    </row>
    <row r="15" spans="1:35" x14ac:dyDescent="0.25">
      <c r="C15" t="s">
        <v>15</v>
      </c>
      <c r="D15" s="10"/>
      <c r="E15" s="10">
        <v>0</v>
      </c>
      <c r="F15" s="10">
        <v>0</v>
      </c>
      <c r="G15" s="10">
        <v>0</v>
      </c>
      <c r="H15" s="10">
        <v>0</v>
      </c>
      <c r="I15" s="10">
        <v>0</v>
      </c>
      <c r="J15" s="10">
        <v>0</v>
      </c>
      <c r="K15" s="10">
        <v>0</v>
      </c>
      <c r="L15" s="10">
        <v>0</v>
      </c>
      <c r="M15" s="10">
        <v>0</v>
      </c>
      <c r="N15" s="10">
        <v>0</v>
      </c>
      <c r="O15" s="10">
        <v>0</v>
      </c>
      <c r="P15" s="10">
        <v>0</v>
      </c>
      <c r="Q15" s="10">
        <v>0</v>
      </c>
      <c r="R15" s="10">
        <v>0</v>
      </c>
      <c r="S15" s="10">
        <v>0</v>
      </c>
      <c r="T15" s="10">
        <v>0</v>
      </c>
      <c r="U15" s="10">
        <v>0</v>
      </c>
      <c r="V15" s="10">
        <v>0</v>
      </c>
      <c r="W15" s="10">
        <v>0</v>
      </c>
      <c r="X15" s="10">
        <v>0</v>
      </c>
      <c r="Y15" s="10">
        <v>0</v>
      </c>
      <c r="Z15" s="10">
        <v>0</v>
      </c>
      <c r="AA15" s="10">
        <v>0</v>
      </c>
      <c r="AB15" s="10">
        <v>0</v>
      </c>
      <c r="AC15" s="10">
        <v>0</v>
      </c>
      <c r="AD15" s="10">
        <v>0</v>
      </c>
      <c r="AE15" s="10">
        <v>0</v>
      </c>
      <c r="AF15" s="10">
        <v>0</v>
      </c>
      <c r="AG15" s="10">
        <v>0</v>
      </c>
      <c r="AH15" s="10">
        <v>0</v>
      </c>
      <c r="AI15" s="10">
        <v>0</v>
      </c>
    </row>
    <row r="16" spans="1:35" x14ac:dyDescent="0.25">
      <c r="C16" t="s">
        <v>59</v>
      </c>
      <c r="D16" s="10"/>
      <c r="E16" s="10">
        <v>0</v>
      </c>
      <c r="F16" s="10">
        <v>0</v>
      </c>
      <c r="G16" s="10">
        <v>0</v>
      </c>
      <c r="H16" s="10">
        <v>0</v>
      </c>
      <c r="I16" s="10">
        <v>0</v>
      </c>
      <c r="J16" s="10">
        <v>0</v>
      </c>
      <c r="K16" s="10">
        <v>0</v>
      </c>
      <c r="L16" s="10">
        <v>0</v>
      </c>
      <c r="M16" s="10">
        <v>0</v>
      </c>
      <c r="N16" s="10">
        <v>0</v>
      </c>
      <c r="O16" s="10">
        <v>0</v>
      </c>
      <c r="P16" s="10">
        <v>0</v>
      </c>
      <c r="Q16" s="10">
        <v>0</v>
      </c>
      <c r="R16" s="10">
        <v>0</v>
      </c>
      <c r="S16" s="10">
        <v>0</v>
      </c>
      <c r="T16" s="10">
        <v>0</v>
      </c>
      <c r="U16" s="10">
        <v>0</v>
      </c>
      <c r="V16" s="10">
        <v>0</v>
      </c>
      <c r="W16" s="10">
        <v>0</v>
      </c>
      <c r="X16" s="10">
        <v>0</v>
      </c>
      <c r="Y16" s="10">
        <v>0</v>
      </c>
      <c r="Z16" s="10">
        <v>0</v>
      </c>
      <c r="AA16" s="10">
        <v>0</v>
      </c>
      <c r="AB16" s="10">
        <v>0</v>
      </c>
      <c r="AC16" s="10">
        <v>0</v>
      </c>
      <c r="AD16" s="10">
        <v>0</v>
      </c>
      <c r="AE16" s="10">
        <v>0</v>
      </c>
      <c r="AF16" s="10">
        <v>0</v>
      </c>
      <c r="AG16" s="10">
        <v>0</v>
      </c>
      <c r="AH16" s="10">
        <v>0</v>
      </c>
      <c r="AI16" s="10">
        <v>0</v>
      </c>
    </row>
    <row r="17" spans="1:35" x14ac:dyDescent="0.25">
      <c r="C17" t="s">
        <v>62</v>
      </c>
      <c r="D17" s="10"/>
      <c r="E17" s="10">
        <v>0</v>
      </c>
      <c r="F17" s="10">
        <v>0</v>
      </c>
      <c r="G17" s="10">
        <v>0</v>
      </c>
      <c r="H17" s="10">
        <v>0</v>
      </c>
      <c r="I17" s="10">
        <v>0</v>
      </c>
      <c r="J17" s="10">
        <v>0</v>
      </c>
      <c r="K17" s="10">
        <v>0</v>
      </c>
      <c r="L17" s="10">
        <v>0</v>
      </c>
      <c r="M17" s="10">
        <v>0</v>
      </c>
      <c r="N17" s="10">
        <v>0</v>
      </c>
      <c r="O17" s="10">
        <v>0</v>
      </c>
      <c r="P17" s="10">
        <v>0</v>
      </c>
      <c r="Q17" s="10">
        <v>0</v>
      </c>
      <c r="R17" s="10">
        <v>0</v>
      </c>
      <c r="S17" s="10">
        <v>0</v>
      </c>
      <c r="T17" s="10">
        <v>0</v>
      </c>
      <c r="U17" s="10">
        <v>0</v>
      </c>
      <c r="V17" s="10">
        <v>0</v>
      </c>
      <c r="W17" s="10">
        <v>0</v>
      </c>
      <c r="X17" s="10">
        <v>0</v>
      </c>
      <c r="Y17" s="10">
        <v>0</v>
      </c>
      <c r="Z17" s="10">
        <v>0</v>
      </c>
      <c r="AA17" s="10">
        <v>0</v>
      </c>
      <c r="AB17" s="10">
        <v>0</v>
      </c>
      <c r="AC17" s="10">
        <v>0</v>
      </c>
      <c r="AD17" s="10">
        <v>0</v>
      </c>
      <c r="AE17" s="10">
        <v>0</v>
      </c>
      <c r="AF17" s="10">
        <v>0</v>
      </c>
      <c r="AG17" s="10">
        <v>0</v>
      </c>
      <c r="AH17" s="10">
        <v>0</v>
      </c>
      <c r="AI17" s="10">
        <v>0</v>
      </c>
    </row>
    <row r="18" spans="1:35" x14ac:dyDescent="0.25">
      <c r="C18" t="s">
        <v>160</v>
      </c>
      <c r="D18" s="10"/>
      <c r="E18" s="10">
        <v>0</v>
      </c>
      <c r="F18" s="10">
        <v>0</v>
      </c>
      <c r="G18" s="10">
        <v>0</v>
      </c>
      <c r="H18" s="10">
        <v>0</v>
      </c>
      <c r="I18" s="10">
        <v>0</v>
      </c>
      <c r="J18" s="10">
        <v>0</v>
      </c>
      <c r="K18" s="10">
        <v>0</v>
      </c>
      <c r="L18" s="10">
        <v>0</v>
      </c>
      <c r="M18" s="10">
        <v>0</v>
      </c>
      <c r="N18" s="10">
        <v>0</v>
      </c>
      <c r="O18" s="10">
        <v>0</v>
      </c>
      <c r="P18" s="10">
        <v>0</v>
      </c>
      <c r="Q18" s="10">
        <v>0</v>
      </c>
      <c r="R18" s="10">
        <v>0</v>
      </c>
      <c r="S18" s="10">
        <v>0</v>
      </c>
      <c r="T18" s="10">
        <v>0</v>
      </c>
      <c r="U18" s="10">
        <v>0</v>
      </c>
      <c r="V18" s="10">
        <v>0</v>
      </c>
      <c r="W18" s="10">
        <v>0</v>
      </c>
      <c r="X18" s="10">
        <v>0</v>
      </c>
      <c r="Y18" s="10">
        <v>0</v>
      </c>
      <c r="Z18" s="10">
        <v>0</v>
      </c>
      <c r="AA18" s="10">
        <v>0</v>
      </c>
      <c r="AB18" s="10">
        <v>0</v>
      </c>
      <c r="AC18" s="10">
        <v>0</v>
      </c>
      <c r="AD18" s="10">
        <v>0</v>
      </c>
      <c r="AE18" s="10">
        <v>0</v>
      </c>
      <c r="AF18" s="10">
        <v>0</v>
      </c>
      <c r="AG18" s="10">
        <v>0</v>
      </c>
      <c r="AH18" s="10">
        <v>0</v>
      </c>
      <c r="AI18" s="10">
        <v>0</v>
      </c>
    </row>
    <row r="19" spans="1:35" x14ac:dyDescent="0.25">
      <c r="C19" t="s">
        <v>161</v>
      </c>
      <c r="D19" s="10"/>
      <c r="E19" s="10">
        <v>0</v>
      </c>
      <c r="F19" s="10">
        <v>0</v>
      </c>
      <c r="G19" s="10">
        <v>0</v>
      </c>
      <c r="H19" s="10">
        <v>0</v>
      </c>
      <c r="I19" s="10">
        <v>0</v>
      </c>
      <c r="J19" s="10">
        <v>0</v>
      </c>
      <c r="K19" s="10">
        <v>0</v>
      </c>
      <c r="L19" s="10">
        <v>0</v>
      </c>
      <c r="M19" s="10">
        <v>0</v>
      </c>
      <c r="N19" s="10">
        <v>0</v>
      </c>
      <c r="O19" s="10">
        <v>0</v>
      </c>
      <c r="P19" s="10">
        <v>0</v>
      </c>
      <c r="Q19" s="10">
        <v>0</v>
      </c>
      <c r="R19" s="10">
        <v>0</v>
      </c>
      <c r="S19" s="10">
        <v>0</v>
      </c>
      <c r="T19" s="10">
        <v>0</v>
      </c>
      <c r="U19" s="10">
        <v>0</v>
      </c>
      <c r="V19" s="10">
        <v>0</v>
      </c>
      <c r="W19" s="10">
        <v>0</v>
      </c>
      <c r="X19" s="10">
        <v>0</v>
      </c>
      <c r="Y19" s="10">
        <v>0</v>
      </c>
      <c r="Z19" s="10">
        <v>0</v>
      </c>
      <c r="AA19" s="10">
        <v>0</v>
      </c>
      <c r="AB19" s="10">
        <v>0</v>
      </c>
      <c r="AC19" s="10">
        <v>0</v>
      </c>
      <c r="AD19" s="10">
        <v>0</v>
      </c>
      <c r="AE19" s="10">
        <v>0</v>
      </c>
      <c r="AF19" s="10">
        <v>0</v>
      </c>
      <c r="AG19" s="10">
        <v>0</v>
      </c>
      <c r="AH19" s="10">
        <v>0</v>
      </c>
      <c r="AI19" s="10">
        <v>0</v>
      </c>
    </row>
    <row r="20" spans="1:35" x14ac:dyDescent="0.25">
      <c r="C20" t="s">
        <v>162</v>
      </c>
      <c r="D20" s="10"/>
      <c r="E20" s="10">
        <v>0</v>
      </c>
      <c r="F20" s="10">
        <v>0</v>
      </c>
      <c r="G20" s="10">
        <v>0</v>
      </c>
      <c r="H20" s="10">
        <v>0</v>
      </c>
      <c r="I20" s="10">
        <v>0</v>
      </c>
      <c r="J20" s="10">
        <v>0</v>
      </c>
      <c r="K20" s="10">
        <v>0</v>
      </c>
      <c r="L20" s="10">
        <v>0</v>
      </c>
      <c r="M20" s="10">
        <v>0</v>
      </c>
      <c r="N20" s="10">
        <v>0</v>
      </c>
      <c r="O20" s="10">
        <v>0</v>
      </c>
      <c r="P20" s="10">
        <v>0</v>
      </c>
      <c r="Q20" s="10">
        <v>0</v>
      </c>
      <c r="R20" s="10">
        <v>0</v>
      </c>
      <c r="S20" s="10">
        <v>0</v>
      </c>
      <c r="T20" s="10">
        <v>0</v>
      </c>
      <c r="U20" s="10">
        <v>0</v>
      </c>
      <c r="V20" s="10">
        <v>0</v>
      </c>
      <c r="W20" s="10">
        <v>0</v>
      </c>
      <c r="X20" s="10">
        <v>0</v>
      </c>
      <c r="Y20" s="10">
        <v>0</v>
      </c>
      <c r="Z20" s="10">
        <v>0</v>
      </c>
      <c r="AA20" s="10">
        <v>0</v>
      </c>
      <c r="AB20" s="10">
        <v>0</v>
      </c>
      <c r="AC20" s="10">
        <v>0</v>
      </c>
      <c r="AD20" s="10">
        <v>0</v>
      </c>
      <c r="AE20" s="10">
        <v>0</v>
      </c>
      <c r="AF20" s="10">
        <v>0</v>
      </c>
      <c r="AG20" s="10">
        <v>0</v>
      </c>
      <c r="AH20" s="10">
        <v>0</v>
      </c>
      <c r="AI20" s="10">
        <v>0</v>
      </c>
    </row>
    <row r="22" spans="1:35" x14ac:dyDescent="0.25">
      <c r="C22" s="1" t="s">
        <v>168</v>
      </c>
    </row>
    <row r="23" spans="1:35" x14ac:dyDescent="0.25">
      <c r="C23" s="1" t="s">
        <v>164</v>
      </c>
      <c r="E23">
        <v>2020</v>
      </c>
      <c r="F23">
        <v>2021</v>
      </c>
      <c r="G23">
        <v>2022</v>
      </c>
      <c r="H23">
        <v>2023</v>
      </c>
      <c r="I23">
        <v>2024</v>
      </c>
      <c r="J23">
        <v>2025</v>
      </c>
      <c r="K23">
        <v>2026</v>
      </c>
      <c r="L23">
        <v>2027</v>
      </c>
      <c r="M23">
        <v>2028</v>
      </c>
      <c r="N23">
        <v>2029</v>
      </c>
      <c r="O23">
        <v>2030</v>
      </c>
      <c r="P23">
        <v>2031</v>
      </c>
      <c r="Q23">
        <v>2032</v>
      </c>
      <c r="R23">
        <v>2033</v>
      </c>
      <c r="S23">
        <v>2034</v>
      </c>
      <c r="T23">
        <v>2035</v>
      </c>
      <c r="U23">
        <v>2036</v>
      </c>
      <c r="V23">
        <v>2037</v>
      </c>
      <c r="W23">
        <v>2038</v>
      </c>
      <c r="X23">
        <v>2039</v>
      </c>
      <c r="Y23">
        <v>2040</v>
      </c>
      <c r="Z23">
        <v>2041</v>
      </c>
      <c r="AA23">
        <v>2042</v>
      </c>
      <c r="AB23">
        <v>2043</v>
      </c>
      <c r="AC23">
        <v>2044</v>
      </c>
      <c r="AD23">
        <v>2045</v>
      </c>
      <c r="AE23">
        <v>2046</v>
      </c>
      <c r="AF23">
        <v>2047</v>
      </c>
      <c r="AG23">
        <v>2048</v>
      </c>
      <c r="AH23">
        <v>2049</v>
      </c>
      <c r="AI23">
        <v>2050</v>
      </c>
    </row>
    <row r="24" spans="1:35" x14ac:dyDescent="0.25">
      <c r="C24" t="s">
        <v>60</v>
      </c>
      <c r="D24" s="10"/>
      <c r="E24" s="10">
        <v>0</v>
      </c>
      <c r="F24" s="10">
        <v>0</v>
      </c>
      <c r="G24" s="10">
        <v>0</v>
      </c>
      <c r="H24" s="10">
        <v>0</v>
      </c>
      <c r="I24" s="10">
        <v>0</v>
      </c>
      <c r="J24" s="10">
        <v>0</v>
      </c>
      <c r="K24" s="10">
        <v>0</v>
      </c>
      <c r="L24" s="10">
        <v>0</v>
      </c>
      <c r="M24" s="10">
        <v>0</v>
      </c>
      <c r="N24" s="10">
        <v>0</v>
      </c>
      <c r="O24" s="10">
        <v>0</v>
      </c>
      <c r="P24" s="10">
        <v>0</v>
      </c>
      <c r="Q24" s="10">
        <v>0</v>
      </c>
      <c r="R24" s="10">
        <v>0</v>
      </c>
      <c r="S24" s="10">
        <v>0</v>
      </c>
      <c r="T24" s="10">
        <v>0</v>
      </c>
      <c r="U24" s="10">
        <v>0</v>
      </c>
      <c r="V24" s="10">
        <v>0</v>
      </c>
      <c r="W24" s="10">
        <v>0</v>
      </c>
      <c r="X24" s="10">
        <v>0</v>
      </c>
      <c r="Y24" s="10">
        <v>0</v>
      </c>
      <c r="Z24" s="10">
        <v>0</v>
      </c>
      <c r="AA24" s="10">
        <v>0</v>
      </c>
      <c r="AB24" s="10">
        <v>0</v>
      </c>
      <c r="AC24" s="10">
        <v>0</v>
      </c>
      <c r="AD24" s="10">
        <v>0</v>
      </c>
      <c r="AE24" s="10">
        <v>0</v>
      </c>
      <c r="AF24" s="10">
        <v>0</v>
      </c>
      <c r="AG24" s="10">
        <v>0</v>
      </c>
      <c r="AH24" s="10">
        <v>0</v>
      </c>
      <c r="AI24" s="10">
        <v>0</v>
      </c>
    </row>
    <row r="25" spans="1:35" x14ac:dyDescent="0.25">
      <c r="A25" t="s">
        <v>555</v>
      </c>
      <c r="B25" s="3" t="s">
        <v>763</v>
      </c>
      <c r="C25" t="s">
        <v>7</v>
      </c>
      <c r="D25" s="17"/>
      <c r="E25" s="17">
        <f>INDEX(AEO21_Table_21._Residential_Sec!$E$8:$AK$93,MATCH($A25,AEO21_Table_21._Residential_Sec!$C$8:$C$93,0),MATCH(E$4,AEO21_Table_21._Residential_Sec!$E$5:$AK$5,0))*About!$A$34*About!$B$36</f>
        <v>0</v>
      </c>
      <c r="F25" s="17">
        <f>INDEX(AEO22_Table_21._Residential_Sec!$E$8:$AJ$93,MATCH($B25,AEO22_Table_21._Residential_Sec!$C$8:$C$93,0),MATCH(F$4,AEO22_Table_21._Residential_Sec!$E$5:$AJ$5,0))*About!$A$34*About!$B$36</f>
        <v>0</v>
      </c>
      <c r="G25" s="17">
        <f>INDEX(AEO22_Table_21._Residential_Sec!$E$8:$AJ$93,MATCH($B25,AEO22_Table_21._Residential_Sec!$C$8:$C$93,0),MATCH(G$4,AEO22_Table_21._Residential_Sec!$E$5:$AJ$5,0))*About!$A$34*About!$B$36</f>
        <v>0</v>
      </c>
      <c r="H25" s="17">
        <f>INDEX(AEO22_Table_21._Residential_Sec!$E$8:$AJ$93,MATCH($B25,AEO22_Table_21._Residential_Sec!$C$8:$C$93,0),MATCH(H$4,AEO22_Table_21._Residential_Sec!$E$5:$AJ$5,0))*About!$A$34*About!$B$36</f>
        <v>0</v>
      </c>
      <c r="I25" s="17">
        <f>INDEX(AEO22_Table_21._Residential_Sec!$E$8:$AJ$93,MATCH($B25,AEO22_Table_21._Residential_Sec!$C$8:$C$93,0),MATCH(I$4,AEO22_Table_21._Residential_Sec!$E$5:$AJ$5,0))*About!$A$34*About!$B$36</f>
        <v>0</v>
      </c>
      <c r="J25" s="17">
        <f>INDEX(AEO22_Table_21._Residential_Sec!$E$8:$AJ$93,MATCH($B25,AEO22_Table_21._Residential_Sec!$C$8:$C$93,0),MATCH(J$4,AEO22_Table_21._Residential_Sec!$E$5:$AJ$5,0))*About!$A$34*About!$B$36</f>
        <v>0</v>
      </c>
      <c r="K25" s="17">
        <f>INDEX(AEO22_Table_21._Residential_Sec!$E$8:$AJ$93,MATCH($B25,AEO22_Table_21._Residential_Sec!$C$8:$C$93,0),MATCH(K$4,AEO22_Table_21._Residential_Sec!$E$5:$AJ$5,0))*About!$A$34*About!$B$36</f>
        <v>0</v>
      </c>
      <c r="L25" s="17">
        <f>INDEX(AEO22_Table_21._Residential_Sec!$E$8:$AJ$93,MATCH($B25,AEO22_Table_21._Residential_Sec!$C$8:$C$93,0),MATCH(L$4,AEO22_Table_21._Residential_Sec!$E$5:$AJ$5,0))*About!$A$34*About!$B$36</f>
        <v>0</v>
      </c>
      <c r="M25" s="17">
        <f>INDEX(AEO22_Table_21._Residential_Sec!$E$8:$AJ$93,MATCH($B25,AEO22_Table_21._Residential_Sec!$C$8:$C$93,0),MATCH(M$4,AEO22_Table_21._Residential_Sec!$E$5:$AJ$5,0))*About!$A$34*About!$B$36</f>
        <v>0</v>
      </c>
      <c r="N25" s="17">
        <f>INDEX(AEO22_Table_21._Residential_Sec!$E$8:$AJ$93,MATCH($B25,AEO22_Table_21._Residential_Sec!$C$8:$C$93,0),MATCH(N$4,AEO22_Table_21._Residential_Sec!$E$5:$AJ$5,0))*About!$A$34*About!$B$36</f>
        <v>0</v>
      </c>
      <c r="O25" s="17">
        <f>INDEX(AEO22_Table_21._Residential_Sec!$E$8:$AJ$93,MATCH($B25,AEO22_Table_21._Residential_Sec!$C$8:$C$93,0),MATCH(O$4,AEO22_Table_21._Residential_Sec!$E$5:$AJ$5,0))*About!$A$34*About!$B$36</f>
        <v>0</v>
      </c>
      <c r="P25" s="17">
        <f>INDEX(AEO22_Table_21._Residential_Sec!$E$8:$AJ$93,MATCH($B25,AEO22_Table_21._Residential_Sec!$C$8:$C$93,0),MATCH(P$4,AEO22_Table_21._Residential_Sec!$E$5:$AJ$5,0))*About!$A$34*About!$B$36</f>
        <v>0</v>
      </c>
      <c r="Q25" s="17">
        <f>INDEX(AEO22_Table_21._Residential_Sec!$E$8:$AJ$93,MATCH($B25,AEO22_Table_21._Residential_Sec!$C$8:$C$93,0),MATCH(Q$4,AEO22_Table_21._Residential_Sec!$E$5:$AJ$5,0))*About!$A$34*About!$B$36</f>
        <v>0</v>
      </c>
      <c r="R25" s="17">
        <f>INDEX(AEO22_Table_21._Residential_Sec!$E$8:$AJ$93,MATCH($B25,AEO22_Table_21._Residential_Sec!$C$8:$C$93,0),MATCH(R$4,AEO22_Table_21._Residential_Sec!$E$5:$AJ$5,0))*About!$A$34*About!$B$36</f>
        <v>0.18691815753258315</v>
      </c>
      <c r="S25" s="17">
        <f>INDEX(AEO22_Table_21._Residential_Sec!$E$8:$AJ$93,MATCH($B25,AEO22_Table_21._Residential_Sec!$C$8:$C$93,0),MATCH(S$4,AEO22_Table_21._Residential_Sec!$E$5:$AJ$5,0))*About!$A$34*About!$B$36</f>
        <v>0.93459078766291603</v>
      </c>
      <c r="T25" s="17">
        <f>INDEX(AEO22_Table_21._Residential_Sec!$E$8:$AJ$93,MATCH($B25,AEO22_Table_21._Residential_Sec!$C$8:$C$93,0),MATCH(T$4,AEO22_Table_21._Residential_Sec!$E$5:$AJ$5,0))*About!$A$34*About!$B$36</f>
        <v>2.4299360479235812</v>
      </c>
      <c r="U25" s="17">
        <f>INDEX(AEO22_Table_21._Residential_Sec!$E$8:$AJ$93,MATCH($B25,AEO22_Table_21._Residential_Sec!$C$8:$C$93,0),MATCH(U$4,AEO22_Table_21._Residential_Sec!$E$5:$AJ$5,0))*About!$A$34*About!$B$36</f>
        <v>5.420626568444912</v>
      </c>
      <c r="V25" s="17">
        <f>INDEX(AEO22_Table_21._Residential_Sec!$E$8:$AJ$93,MATCH($B25,AEO22_Table_21._Residential_Sec!$C$8:$C$93,0),MATCH(V$4,AEO22_Table_21._Residential_Sec!$E$5:$AJ$5,0))*About!$A$34*About!$B$36</f>
        <v>10.841253136889824</v>
      </c>
      <c r="W25" s="17">
        <f>INDEX(AEO22_Table_21._Residential_Sec!$E$8:$AJ$93,MATCH($B25,AEO22_Table_21._Residential_Sec!$C$8:$C$93,0),MATCH(W$4,AEO22_Table_21._Residential_Sec!$E$5:$AJ$5,0))*About!$A$34*About!$B$36</f>
        <v>21.495588116247063</v>
      </c>
      <c r="X25" s="17">
        <f>INDEX(AEO22_Table_21._Residential_Sec!$E$8:$AJ$93,MATCH($B25,AEO22_Table_21._Residential_Sec!$C$8:$C$93,0),MATCH(X$4,AEO22_Table_21._Residential_Sec!$E$5:$AJ$5,0))*About!$A$34*About!$B$36</f>
        <v>40.561240184570551</v>
      </c>
      <c r="Y25" s="17">
        <f>INDEX(AEO22_Table_21._Residential_Sec!$E$8:$AJ$93,MATCH($B25,AEO22_Table_21._Residential_Sec!$C$8:$C$93,0),MATCH(Y$4,AEO22_Table_21._Residential_Sec!$E$5:$AJ$5,0))*About!$A$34*About!$B$36</f>
        <v>76.262608273293935</v>
      </c>
      <c r="Z25" s="17">
        <f>INDEX(AEO22_Table_21._Residential_Sec!$E$8:$AJ$93,MATCH($B25,AEO22_Table_21._Residential_Sec!$C$8:$C$93,0),MATCH(Z$4,AEO22_Table_21._Residential_Sec!$E$5:$AJ$5,0))*About!$A$34*About!$B$36</f>
        <v>141.12320893710032</v>
      </c>
      <c r="AA25" s="17">
        <f>INDEX(AEO22_Table_21._Residential_Sec!$E$8:$AJ$93,MATCH($B25,AEO22_Table_21._Residential_Sec!$C$8:$C$93,0),MATCH(AA$4,AEO22_Table_21._Residential_Sec!$E$5:$AJ$5,0))*About!$A$34*About!$B$36</f>
        <v>205.98380960090662</v>
      </c>
      <c r="AB25" s="17">
        <f>INDEX(AEO22_Table_21._Residential_Sec!$E$8:$AJ$93,MATCH($B25,AEO22_Table_21._Residential_Sec!$C$8:$C$93,0),MATCH(AB$4,AEO22_Table_21._Residential_Sec!$E$5:$AJ$5,0))*About!$A$34*About!$B$36</f>
        <v>271.21824657977817</v>
      </c>
      <c r="AC25" s="17">
        <f>INDEX(AEO22_Table_21._Residential_Sec!$E$8:$AJ$93,MATCH($B25,AEO22_Table_21._Residential_Sec!$C$8:$C$93,0),MATCH(AC$4,AEO22_Table_21._Residential_Sec!$E$5:$AJ$5,0))*About!$A$34*About!$B$36</f>
        <v>336.45268355864971</v>
      </c>
      <c r="AD25" s="17">
        <f>INDEX(AEO22_Table_21._Residential_Sec!$E$8:$AJ$93,MATCH($B25,AEO22_Table_21._Residential_Sec!$C$8:$C$93,0),MATCH(AD$4,AEO22_Table_21._Residential_Sec!$E$5:$AJ$5,0))*About!$A$34*About!$B$36</f>
        <v>401.68712053752125</v>
      </c>
      <c r="AE25" s="17">
        <f>INDEX(AEO22_Table_21._Residential_Sec!$E$8:$AJ$93,MATCH($B25,AEO22_Table_21._Residential_Sec!$C$8:$C$93,0),MATCH(AE$4,AEO22_Table_21._Residential_Sec!$E$5:$AJ$5,0))*About!$A$34*About!$B$36</f>
        <v>467.10847567392528</v>
      </c>
      <c r="AF25" s="17">
        <f>INDEX(AEO22_Table_21._Residential_Sec!$E$8:$AJ$93,MATCH($B25,AEO22_Table_21._Residential_Sec!$C$8:$C$93,0),MATCH(AF$4,AEO22_Table_21._Residential_Sec!$E$5:$AJ$5,0))*About!$A$34*About!$B$36</f>
        <v>532.71674896786203</v>
      </c>
      <c r="AG25" s="17">
        <f>INDEX(AEO22_Table_21._Residential_Sec!$E$8:$AJ$93,MATCH($B25,AEO22_Table_21._Residential_Sec!$C$8:$C$93,0),MATCH(AG$4,AEO22_Table_21._Residential_Sec!$E$5:$AJ$5,0))*About!$A$34*About!$B$36</f>
        <v>598.32502226179861</v>
      </c>
      <c r="AH25" s="17">
        <f>INDEX(AEO22_Table_21._Residential_Sec!$E$8:$AJ$93,MATCH($B25,AEO22_Table_21._Residential_Sec!$C$8:$C$93,0),MATCH(AH$4,AEO22_Table_21._Residential_Sec!$E$5:$AJ$5,0))*About!$A$34*About!$B$36</f>
        <v>664.12021371326807</v>
      </c>
      <c r="AI25" s="17">
        <f>INDEX(AEO22_Table_21._Residential_Sec!$E$8:$AJ$93,MATCH($B25,AEO22_Table_21._Residential_Sec!$C$8:$C$93,0),MATCH(AI$4,AEO22_Table_21._Residential_Sec!$E$5:$AJ$5,0))*About!$A$34*About!$B$36</f>
        <v>729.72848700720465</v>
      </c>
    </row>
    <row r="26" spans="1:35" x14ac:dyDescent="0.25">
      <c r="C26" t="s">
        <v>8</v>
      </c>
      <c r="D26" s="10"/>
      <c r="E26" s="10">
        <v>0</v>
      </c>
      <c r="F26" s="10">
        <v>0</v>
      </c>
      <c r="G26" s="10">
        <v>0</v>
      </c>
      <c r="H26" s="10">
        <v>0</v>
      </c>
      <c r="I26" s="10">
        <v>0</v>
      </c>
      <c r="J26" s="10">
        <v>0</v>
      </c>
      <c r="K26" s="10">
        <v>0</v>
      </c>
      <c r="L26" s="10">
        <v>0</v>
      </c>
      <c r="M26" s="10">
        <v>0</v>
      </c>
      <c r="N26" s="10">
        <v>0</v>
      </c>
      <c r="O26" s="10">
        <v>0</v>
      </c>
      <c r="P26" s="10">
        <v>0</v>
      </c>
      <c r="Q26" s="10">
        <v>0</v>
      </c>
      <c r="R26" s="10">
        <v>0</v>
      </c>
      <c r="S26" s="10">
        <v>0</v>
      </c>
      <c r="T26" s="10">
        <v>0</v>
      </c>
      <c r="U26" s="10">
        <v>0</v>
      </c>
      <c r="V26" s="10">
        <v>0</v>
      </c>
      <c r="W26" s="10">
        <v>0</v>
      </c>
      <c r="X26" s="10">
        <v>0</v>
      </c>
      <c r="Y26" s="10">
        <v>0</v>
      </c>
      <c r="Z26" s="10">
        <v>0</v>
      </c>
      <c r="AA26" s="10">
        <v>0</v>
      </c>
      <c r="AB26" s="10">
        <v>0</v>
      </c>
      <c r="AC26" s="10">
        <v>0</v>
      </c>
      <c r="AD26" s="10">
        <v>0</v>
      </c>
      <c r="AE26" s="10">
        <v>0</v>
      </c>
      <c r="AF26" s="10">
        <v>0</v>
      </c>
      <c r="AG26" s="10">
        <v>0</v>
      </c>
      <c r="AH26" s="10">
        <v>0</v>
      </c>
      <c r="AI26" s="10">
        <v>0</v>
      </c>
    </row>
    <row r="27" spans="1:35" x14ac:dyDescent="0.25">
      <c r="C27" t="s">
        <v>9</v>
      </c>
      <c r="D27" s="10"/>
      <c r="E27" s="10">
        <v>0</v>
      </c>
      <c r="F27" s="10">
        <v>0</v>
      </c>
      <c r="G27" s="10">
        <v>0</v>
      </c>
      <c r="H27" s="10">
        <v>0</v>
      </c>
      <c r="I27" s="10">
        <v>0</v>
      </c>
      <c r="J27" s="10">
        <v>0</v>
      </c>
      <c r="K27" s="10">
        <v>0</v>
      </c>
      <c r="L27" s="10">
        <v>0</v>
      </c>
      <c r="M27" s="10">
        <v>0</v>
      </c>
      <c r="N27" s="10">
        <v>0</v>
      </c>
      <c r="O27" s="10">
        <v>0</v>
      </c>
      <c r="P27" s="10">
        <v>0</v>
      </c>
      <c r="Q27" s="10">
        <v>0</v>
      </c>
      <c r="R27" s="10">
        <v>0</v>
      </c>
      <c r="S27" s="10">
        <v>0</v>
      </c>
      <c r="T27" s="10">
        <v>0</v>
      </c>
      <c r="U27" s="10">
        <v>0</v>
      </c>
      <c r="V27" s="10">
        <v>0</v>
      </c>
      <c r="W27" s="10">
        <v>0</v>
      </c>
      <c r="X27" s="10">
        <v>0</v>
      </c>
      <c r="Y27" s="10">
        <v>0</v>
      </c>
      <c r="Z27" s="10">
        <v>0</v>
      </c>
      <c r="AA27" s="10">
        <v>0</v>
      </c>
      <c r="AB27" s="10">
        <v>0</v>
      </c>
      <c r="AC27" s="10">
        <v>0</v>
      </c>
      <c r="AD27" s="10">
        <v>0</v>
      </c>
      <c r="AE27" s="10">
        <v>0</v>
      </c>
      <c r="AF27" s="10">
        <v>0</v>
      </c>
      <c r="AG27" s="10">
        <v>0</v>
      </c>
      <c r="AH27" s="10">
        <v>0</v>
      </c>
      <c r="AI27" s="10">
        <v>0</v>
      </c>
    </row>
    <row r="28" spans="1:35" x14ac:dyDescent="0.25">
      <c r="A28" t="s">
        <v>557</v>
      </c>
      <c r="B28" s="3" t="s">
        <v>767</v>
      </c>
      <c r="C28" t="s">
        <v>61</v>
      </c>
      <c r="D28" s="17"/>
      <c r="E28" s="17">
        <f>INDEX(AEO21_Table_21._Residential_Sec!$E$8:$AK$93,MATCH($A28,AEO21_Table_21._Residential_Sec!$C$8:$C$93,0),MATCH(E$4,AEO21_Table_21._Residential_Sec!$E$5:$AK$5,0))*About!$A$34*About!$B$36</f>
        <v>3466.5841495992872</v>
      </c>
      <c r="F28" s="17">
        <f>INDEX(AEO22_Table_21._Residential_Sec!$E$8:$AJ$93,MATCH($B28,AEO22_Table_21._Residential_Sec!$C$8:$C$93,0),MATCH(F$4,AEO22_Table_21._Residential_Sec!$E$5:$AJ$5,0))*About!$A$34*About!$B$36</f>
        <v>3466.5841495992872</v>
      </c>
      <c r="G28" s="17">
        <f>INDEX(AEO22_Table_21._Residential_Sec!$E$8:$AJ$93,MATCH($B28,AEO22_Table_21._Residential_Sec!$C$8:$C$93,0),MATCH(G$4,AEO22_Table_21._Residential_Sec!$E$5:$AJ$5,0))*About!$A$34*About!$B$36</f>
        <v>3466.5841495992872</v>
      </c>
      <c r="H28" s="17">
        <f>INDEX(AEO22_Table_21._Residential_Sec!$E$8:$AJ$93,MATCH($B28,AEO22_Table_21._Residential_Sec!$C$8:$C$93,0),MATCH(H$4,AEO22_Table_21._Residential_Sec!$E$5:$AJ$5,0))*About!$A$34*About!$B$36</f>
        <v>3466.5841495992872</v>
      </c>
      <c r="I28" s="17">
        <f>INDEX(AEO22_Table_21._Residential_Sec!$E$8:$AJ$93,MATCH($B28,AEO22_Table_21._Residential_Sec!$C$8:$C$93,0),MATCH(I$4,AEO22_Table_21._Residential_Sec!$E$5:$AJ$5,0))*About!$A$34*About!$B$36</f>
        <v>3466.5841495992872</v>
      </c>
      <c r="J28" s="17">
        <f>INDEX(AEO22_Table_21._Residential_Sec!$E$8:$AJ$93,MATCH($B28,AEO22_Table_21._Residential_Sec!$C$8:$C$93,0),MATCH(J$4,AEO22_Table_21._Residential_Sec!$E$5:$AJ$5,0))*About!$A$34*About!$B$36</f>
        <v>3466.5841495992872</v>
      </c>
      <c r="K28" s="17">
        <f>INDEX(AEO22_Table_21._Residential_Sec!$E$8:$AJ$93,MATCH($B28,AEO22_Table_21._Residential_Sec!$C$8:$C$93,0),MATCH(K$4,AEO22_Table_21._Residential_Sec!$E$5:$AJ$5,0))*About!$A$34*About!$B$36</f>
        <v>3466.5841495992872</v>
      </c>
      <c r="L28" s="17">
        <f>INDEX(AEO22_Table_21._Residential_Sec!$E$8:$AJ$93,MATCH($B28,AEO22_Table_21._Residential_Sec!$C$8:$C$93,0),MATCH(L$4,AEO22_Table_21._Residential_Sec!$E$5:$AJ$5,0))*About!$A$34*About!$B$36</f>
        <v>3466.5841495992872</v>
      </c>
      <c r="M28" s="17">
        <f>INDEX(AEO22_Table_21._Residential_Sec!$E$8:$AJ$93,MATCH($B28,AEO22_Table_21._Residential_Sec!$C$8:$C$93,0),MATCH(M$4,AEO22_Table_21._Residential_Sec!$E$5:$AJ$5,0))*About!$A$34*About!$B$36</f>
        <v>3466.5841495992872</v>
      </c>
      <c r="N28" s="17">
        <f>INDEX(AEO22_Table_21._Residential_Sec!$E$8:$AJ$93,MATCH($B28,AEO22_Table_21._Residential_Sec!$C$8:$C$93,0),MATCH(N$4,AEO22_Table_21._Residential_Sec!$E$5:$AJ$5,0))*About!$A$34*About!$B$36</f>
        <v>3466.5841495992872</v>
      </c>
      <c r="O28" s="17">
        <f>INDEX(AEO22_Table_21._Residential_Sec!$E$8:$AJ$93,MATCH($B28,AEO22_Table_21._Residential_Sec!$C$8:$C$93,0),MATCH(O$4,AEO22_Table_21._Residential_Sec!$E$5:$AJ$5,0))*About!$A$34*About!$B$36</f>
        <v>3466.5841495992872</v>
      </c>
      <c r="P28" s="17">
        <f>INDEX(AEO22_Table_21._Residential_Sec!$E$8:$AJ$93,MATCH($B28,AEO22_Table_21._Residential_Sec!$C$8:$C$93,0),MATCH(P$4,AEO22_Table_21._Residential_Sec!$E$5:$AJ$5,0))*About!$A$34*About!$B$36</f>
        <v>3466.5841495992872</v>
      </c>
      <c r="Q28" s="17">
        <f>INDEX(AEO22_Table_21._Residential_Sec!$E$8:$AJ$93,MATCH($B28,AEO22_Table_21._Residential_Sec!$C$8:$C$93,0),MATCH(Q$4,AEO22_Table_21._Residential_Sec!$E$5:$AJ$5,0))*About!$A$34*About!$B$36</f>
        <v>3466.5841495992872</v>
      </c>
      <c r="R28" s="17">
        <f>INDEX(AEO22_Table_21._Residential_Sec!$E$8:$AJ$93,MATCH($B28,AEO22_Table_21._Residential_Sec!$C$8:$C$93,0),MATCH(R$4,AEO22_Table_21._Residential_Sec!$E$5:$AJ$5,0))*About!$A$34*About!$B$36</f>
        <v>3466.7710677568202</v>
      </c>
      <c r="S28" s="17">
        <f>INDEX(AEO22_Table_21._Residential_Sec!$E$8:$AJ$93,MATCH($B28,AEO22_Table_21._Residential_Sec!$C$8:$C$93,0),MATCH(S$4,AEO22_Table_21._Residential_Sec!$E$5:$AJ$5,0))*About!$A$34*About!$B$36</f>
        <v>3467.1449040718853</v>
      </c>
      <c r="T28" s="17">
        <f>INDEX(AEO22_Table_21._Residential_Sec!$E$8:$AJ$93,MATCH($B28,AEO22_Table_21._Residential_Sec!$C$8:$C$93,0),MATCH(T$4,AEO22_Table_21._Residential_Sec!$E$5:$AJ$5,0))*About!$A$34*About!$B$36</f>
        <v>3468.2664130170806</v>
      </c>
      <c r="U28" s="17">
        <f>INDEX(AEO22_Table_21._Residential_Sec!$E$8:$AJ$93,MATCH($B28,AEO22_Table_21._Residential_Sec!$C$8:$C$93,0),MATCH(U$4,AEO22_Table_21._Residential_Sec!$E$5:$AJ$5,0))*About!$A$34*About!$B$36</f>
        <v>3470.5094309074716</v>
      </c>
      <c r="V28" s="17">
        <f>INDEX(AEO22_Table_21._Residential_Sec!$E$8:$AJ$93,MATCH($B28,AEO22_Table_21._Residential_Sec!$C$8:$C$93,0),MATCH(V$4,AEO22_Table_21._Residential_Sec!$E$5:$AJ$5,0))*About!$A$34*About!$B$36</f>
        <v>3474.434712215656</v>
      </c>
      <c r="W28" s="17">
        <f>INDEX(AEO22_Table_21._Residential_Sec!$E$8:$AJ$93,MATCH($B28,AEO22_Table_21._Residential_Sec!$C$8:$C$93,0),MATCH(W$4,AEO22_Table_21._Residential_Sec!$E$5:$AJ$5,0))*About!$A$34*About!$B$36</f>
        <v>3482.2852748320247</v>
      </c>
      <c r="X28" s="17">
        <f>INDEX(AEO22_Table_21._Residential_Sec!$E$8:$AJ$93,MATCH($B28,AEO22_Table_21._Residential_Sec!$C$8:$C$93,0),MATCH(X$4,AEO22_Table_21._Residential_Sec!$E$5:$AJ$5,0))*About!$A$34*About!$B$36</f>
        <v>3496.3041366469679</v>
      </c>
      <c r="Y28" s="17">
        <f>INDEX(AEO22_Table_21._Residential_Sec!$E$8:$AJ$93,MATCH($B28,AEO22_Table_21._Residential_Sec!$C$8:$C$93,0),MATCH(Y$4,AEO22_Table_21._Residential_Sec!$E$5:$AJ$5,0))*About!$A$34*About!$B$36</f>
        <v>3522.6595968590627</v>
      </c>
      <c r="Z28" s="17">
        <f>INDEX(AEO22_Table_21._Residential_Sec!$E$8:$AJ$93,MATCH($B28,AEO22_Table_21._Residential_Sec!$C$8:$C$93,0),MATCH(Z$4,AEO22_Table_21._Residential_Sec!$E$5:$AJ$5,0))*About!$A$34*About!$B$36</f>
        <v>3570.323727029871</v>
      </c>
      <c r="AA28" s="17">
        <f>INDEX(AEO22_Table_21._Residential_Sec!$E$8:$AJ$93,MATCH($B28,AEO22_Table_21._Residential_Sec!$C$8:$C$93,0),MATCH(AA$4,AEO22_Table_21._Residential_Sec!$E$5:$AJ$5,0))*About!$A$34*About!$B$36</f>
        <v>3617.9878572006801</v>
      </c>
      <c r="AB28" s="17">
        <f>INDEX(AEO22_Table_21._Residential_Sec!$E$8:$AJ$93,MATCH($B28,AEO22_Table_21._Residential_Sec!$C$8:$C$93,0),MATCH(AB$4,AEO22_Table_21._Residential_Sec!$E$5:$AJ$5,0))*About!$A$34*About!$B$36</f>
        <v>3665.8389055290213</v>
      </c>
      <c r="AC28" s="17">
        <f>INDEX(AEO22_Table_21._Residential_Sec!$E$8:$AJ$93,MATCH($B28,AEO22_Table_21._Residential_Sec!$C$8:$C$93,0),MATCH(AC$4,AEO22_Table_21._Residential_Sec!$E$5:$AJ$5,0))*About!$A$34*About!$B$36</f>
        <v>3713.6899538573625</v>
      </c>
      <c r="AD28" s="17">
        <f>INDEX(AEO22_Table_21._Residential_Sec!$E$8:$AJ$93,MATCH($B28,AEO22_Table_21._Residential_Sec!$C$8:$C$93,0),MATCH(AD$4,AEO22_Table_21._Residential_Sec!$E$5:$AJ$5,0))*About!$A$34*About!$B$36</f>
        <v>3761.7279203432363</v>
      </c>
      <c r="AE28" s="17">
        <f>INDEX(AEO22_Table_21._Residential_Sec!$E$8:$AJ$93,MATCH($B28,AEO22_Table_21._Residential_Sec!$C$8:$C$93,0),MATCH(AE$4,AEO22_Table_21._Residential_Sec!$E$5:$AJ$5,0))*About!$A$34*About!$B$36</f>
        <v>3809.5789686715775</v>
      </c>
      <c r="AF28" s="17">
        <f>INDEX(AEO22_Table_21._Residential_Sec!$E$8:$AJ$93,MATCH($B28,AEO22_Table_21._Residential_Sec!$C$8:$C$93,0),MATCH(AF$4,AEO22_Table_21._Residential_Sec!$E$5:$AJ$5,0))*About!$A$34*About!$B$36</f>
        <v>3857.6169351574513</v>
      </c>
      <c r="AG28" s="17">
        <f>INDEX(AEO22_Table_21._Residential_Sec!$E$8:$AJ$93,MATCH($B28,AEO22_Table_21._Residential_Sec!$C$8:$C$93,0),MATCH(AG$4,AEO22_Table_21._Residential_Sec!$E$5:$AJ$5,0))*About!$A$34*About!$B$36</f>
        <v>3905.8418198008585</v>
      </c>
      <c r="AH28" s="17">
        <f>INDEX(AEO22_Table_21._Residential_Sec!$E$8:$AJ$93,MATCH($B28,AEO22_Table_21._Residential_Sec!$C$8:$C$93,0),MATCH(AH$4,AEO22_Table_21._Residential_Sec!$E$5:$AJ$5,0))*About!$A$34*About!$B$36</f>
        <v>3953.8797862867323</v>
      </c>
      <c r="AI28" s="17">
        <f>INDEX(AEO22_Table_21._Residential_Sec!$E$8:$AJ$93,MATCH($B28,AEO22_Table_21._Residential_Sec!$C$8:$C$93,0),MATCH(AI$4,AEO22_Table_21._Residential_Sec!$E$5:$AJ$5,0))*About!$A$34*About!$B$36</f>
        <v>4001.9177527726051</v>
      </c>
    </row>
    <row r="29" spans="1:35" x14ac:dyDescent="0.25">
      <c r="A29" t="s">
        <v>556</v>
      </c>
      <c r="B29" s="3" t="s">
        <v>765</v>
      </c>
      <c r="C29" t="s">
        <v>10</v>
      </c>
      <c r="D29" s="17"/>
      <c r="E29" s="17">
        <f>INDEX(AEO21_Table_21._Residential_Sec!$E$8:$AK$93,MATCH($A29,AEO21_Table_21._Residential_Sec!$C$8:$C$93,0),MATCH(E$4,AEO21_Table_21._Residential_Sec!$E$5:$AK$5,0))*About!$A$34*About!$B$36</f>
        <v>5067266.576782967</v>
      </c>
      <c r="F29" s="17">
        <f>INDEX(AEO22_Table_21._Residential_Sec!$E$8:$AJ$93,MATCH($B29,AEO22_Table_21._Residential_Sec!$C$8:$C$93,0),MATCH(F$4,AEO22_Table_21._Residential_Sec!$E$5:$AJ$5,0))*About!$A$34*About!$B$36</f>
        <v>6274537.3110175673</v>
      </c>
      <c r="G29" s="17">
        <f>INDEX(AEO22_Table_21._Residential_Sec!$E$8:$AJ$93,MATCH($B29,AEO22_Table_21._Residential_Sec!$C$8:$C$93,0),MATCH(G$4,AEO22_Table_21._Residential_Sec!$E$5:$AJ$5,0))*About!$A$34*About!$B$36</f>
        <v>6976475.1801991425</v>
      </c>
      <c r="H29" s="17">
        <f>INDEX(AEO22_Table_21._Residential_Sec!$E$8:$AJ$93,MATCH($B29,AEO22_Table_21._Residential_Sec!$C$8:$C$93,0),MATCH(H$4,AEO22_Table_21._Residential_Sec!$E$5:$AJ$5,0))*About!$A$34*About!$B$36</f>
        <v>7678381.4602120938</v>
      </c>
      <c r="I29" s="17">
        <f>INDEX(AEO22_Table_21._Residential_Sec!$E$8:$AJ$93,MATCH($B29,AEO22_Table_21._Residential_Sec!$C$8:$C$93,0),MATCH(I$4,AEO22_Table_21._Residential_Sec!$E$5:$AJ$5,0))*About!$A$34*About!$B$36</f>
        <v>8211140.826519873</v>
      </c>
      <c r="J29" s="17">
        <f>INDEX(AEO22_Table_21._Residential_Sec!$E$8:$AJ$93,MATCH($B29,AEO22_Table_21._Residential_Sec!$C$8:$C$93,0),MATCH(J$4,AEO22_Table_21._Residential_Sec!$E$5:$AJ$5,0))*About!$A$34*About!$B$36</f>
        <v>8717432.7686391957</v>
      </c>
      <c r="K29" s="17">
        <f>INDEX(AEO22_Table_21._Residential_Sec!$E$8:$AJ$93,MATCH($B29,AEO22_Table_21._Residential_Sec!$C$8:$C$93,0),MATCH(K$4,AEO22_Table_21._Residential_Sec!$E$5:$AJ$5,0))*About!$A$34*About!$B$36</f>
        <v>9220364.2961224001</v>
      </c>
      <c r="L29" s="17">
        <f>INDEX(AEO22_Table_21._Residential_Sec!$E$8:$AJ$93,MATCH($B29,AEO22_Table_21._Residential_Sec!$C$8:$C$93,0),MATCH(L$4,AEO22_Table_21._Residential_Sec!$E$5:$AJ$5,0))*About!$A$34*About!$B$36</f>
        <v>9726455.3012223747</v>
      </c>
      <c r="M29" s="17">
        <f>INDEX(AEO22_Table_21._Residential_Sec!$E$8:$AJ$93,MATCH($B29,AEO22_Table_21._Residential_Sec!$C$8:$C$93,0),MATCH(M$4,AEO22_Table_21._Residential_Sec!$E$5:$AJ$5,0))*About!$A$34*About!$B$36</f>
        <v>10253668.618878005</v>
      </c>
      <c r="N29" s="17">
        <f>INDEX(AEO22_Table_21._Residential_Sec!$E$8:$AJ$93,MATCH($B29,AEO22_Table_21._Residential_Sec!$C$8:$C$93,0),MATCH(N$4,AEO22_Table_21._Residential_Sec!$E$5:$AJ$5,0))*About!$A$34*About!$B$36</f>
        <v>10799933.382821986</v>
      </c>
      <c r="O29" s="17">
        <f>INDEX(AEO22_Table_21._Residential_Sec!$E$8:$AJ$93,MATCH($B29,AEO22_Table_21._Residential_Sec!$C$8:$C$93,0),MATCH(O$4,AEO22_Table_21._Residential_Sec!$E$5:$AJ$5,0))*About!$A$34*About!$B$36</f>
        <v>11351032.59799239</v>
      </c>
      <c r="P29" s="17">
        <f>INDEX(AEO22_Table_21._Residential_Sec!$E$8:$AJ$93,MATCH($B29,AEO22_Table_21._Residential_Sec!$C$8:$C$93,0),MATCH(P$4,AEO22_Table_21._Residential_Sec!$E$5:$AJ$5,0))*About!$A$34*About!$B$36</f>
        <v>11928031.566906825</v>
      </c>
      <c r="Q29" s="17">
        <f>INDEX(AEO22_Table_21._Residential_Sec!$E$8:$AJ$93,MATCH($B29,AEO22_Table_21._Residential_Sec!$C$8:$C$93,0),MATCH(Q$4,AEO22_Table_21._Residential_Sec!$E$5:$AJ$5,0))*About!$A$34*About!$B$36</f>
        <v>12522975.987371488</v>
      </c>
      <c r="R29" s="17">
        <f>INDEX(AEO22_Table_21._Residential_Sec!$E$8:$AJ$93,MATCH($B29,AEO22_Table_21._Residential_Sec!$C$8:$C$93,0),MATCH(R$4,AEO22_Table_21._Residential_Sec!$E$5:$AJ$5,0))*About!$A$34*About!$B$36</f>
        <v>13168064.194284791</v>
      </c>
      <c r="S29" s="17">
        <f>INDEX(AEO22_Table_21._Residential_Sec!$E$8:$AJ$93,MATCH($B29,AEO22_Table_21._Residential_Sec!$C$8:$C$93,0),MATCH(S$4,AEO22_Table_21._Residential_Sec!$E$5:$AJ$5,0))*About!$A$34*About!$B$36</f>
        <v>13856440.77730106</v>
      </c>
      <c r="T29" s="17">
        <f>INDEX(AEO22_Table_21._Residential_Sec!$E$8:$AJ$93,MATCH($B29,AEO22_Table_21._Residential_Sec!$C$8:$C$93,0),MATCH(T$4,AEO22_Table_21._Residential_Sec!$E$5:$AJ$5,0))*About!$A$34*About!$B$36</f>
        <v>14542076.392455274</v>
      </c>
      <c r="U29" s="17">
        <f>INDEX(AEO22_Table_21._Residential_Sec!$E$8:$AJ$93,MATCH($B29,AEO22_Table_21._Residential_Sec!$C$8:$C$93,0),MATCH(U$4,AEO22_Table_21._Residential_Sec!$E$5:$AJ$5,0))*About!$A$34*About!$B$36</f>
        <v>15231391.304622358</v>
      </c>
      <c r="V29" s="17">
        <f>INDEX(AEO22_Table_21._Residential_Sec!$E$8:$AJ$93,MATCH($B29,AEO22_Table_21._Residential_Sec!$C$8:$C$93,0),MATCH(V$4,AEO22_Table_21._Residential_Sec!$E$5:$AJ$5,0))*About!$A$34*About!$B$36</f>
        <v>15976628.204241883</v>
      </c>
      <c r="W29" s="17">
        <f>INDEX(AEO22_Table_21._Residential_Sec!$E$8:$AJ$93,MATCH($B29,AEO22_Table_21._Residential_Sec!$C$8:$C$93,0),MATCH(W$4,AEO22_Table_21._Residential_Sec!$E$5:$AJ$5,0))*About!$A$34*About!$B$36</f>
        <v>16717822.064113982</v>
      </c>
      <c r="X29" s="17">
        <f>INDEX(AEO22_Table_21._Residential_Sec!$E$8:$AJ$93,MATCH($B29,AEO22_Table_21._Residential_Sec!$C$8:$C$93,0),MATCH(X$4,AEO22_Table_21._Residential_Sec!$E$5:$AJ$5,0))*About!$A$34*About!$B$36</f>
        <v>17494974.491459563</v>
      </c>
      <c r="Y29" s="17">
        <f>INDEX(AEO22_Table_21._Residential_Sec!$E$8:$AJ$93,MATCH($B29,AEO22_Table_21._Residential_Sec!$C$8:$C$93,0),MATCH(Y$4,AEO22_Table_21._Residential_Sec!$E$5:$AJ$5,0))*About!$A$34*About!$B$36</f>
        <v>18334848.428074151</v>
      </c>
      <c r="Z29" s="17">
        <f>INDEX(AEO22_Table_21._Residential_Sec!$E$8:$AJ$93,MATCH($B29,AEO22_Table_21._Residential_Sec!$C$8:$C$93,0),MATCH(Z$4,AEO22_Table_21._Residential_Sec!$E$5:$AJ$5,0))*About!$A$34*About!$B$36</f>
        <v>19196765.24917024</v>
      </c>
      <c r="AA29" s="17">
        <f>INDEX(AEO22_Table_21._Residential_Sec!$E$8:$AJ$93,MATCH($B29,AEO22_Table_21._Residential_Sec!$C$8:$C$93,0),MATCH(AA$4,AEO22_Table_21._Residential_Sec!$E$5:$AJ$5,0))*About!$A$34*About!$B$36</f>
        <v>20132632.314012788</v>
      </c>
      <c r="AB29" s="17">
        <f>INDEX(AEO22_Table_21._Residential_Sec!$E$8:$AJ$93,MATCH($B29,AEO22_Table_21._Residential_Sec!$C$8:$C$93,0),MATCH(AB$4,AEO22_Table_21._Residential_Sec!$E$5:$AJ$5,0))*About!$A$34*About!$B$36</f>
        <v>21113687.404193316</v>
      </c>
      <c r="AC29" s="17">
        <f>INDEX(AEO22_Table_21._Residential_Sec!$E$8:$AJ$93,MATCH($B29,AEO22_Table_21._Residential_Sec!$C$8:$C$93,0),MATCH(AC$4,AEO22_Table_21._Residential_Sec!$E$5:$AJ$5,0))*About!$A$34*About!$B$36</f>
        <v>22108643.784667693</v>
      </c>
      <c r="AD29" s="17">
        <f>INDEX(AEO22_Table_21._Residential_Sec!$E$8:$AJ$93,MATCH($B29,AEO22_Table_21._Residential_Sec!$C$8:$C$93,0),MATCH(AD$4,AEO22_Table_21._Residential_Sec!$E$5:$AJ$5,0))*About!$A$34*About!$B$36</f>
        <v>23166872.148385007</v>
      </c>
      <c r="AE29" s="17">
        <f>INDEX(AEO22_Table_21._Residential_Sec!$E$8:$AJ$93,MATCH($B29,AEO22_Table_21._Residential_Sec!$C$8:$C$93,0),MATCH(AE$4,AEO22_Table_21._Residential_Sec!$E$5:$AJ$5,0))*About!$A$34*About!$B$36</f>
        <v>24259898.130899377</v>
      </c>
      <c r="AF29" s="17">
        <f>INDEX(AEO22_Table_21._Residential_Sec!$E$8:$AJ$93,MATCH($B29,AEO22_Table_21._Residential_Sec!$C$8:$C$93,0),MATCH(AF$4,AEO22_Table_21._Residential_Sec!$E$5:$AJ$5,0))*About!$A$34*About!$B$36</f>
        <v>25409064.421274185</v>
      </c>
      <c r="AG29" s="17">
        <f>INDEX(AEO22_Table_21._Residential_Sec!$E$8:$AJ$93,MATCH($B29,AEO22_Table_21._Residential_Sec!$C$8:$C$93,0),MATCH(AG$4,AEO22_Table_21._Residential_Sec!$E$5:$AJ$5,0))*About!$A$34*About!$B$36</f>
        <v>26614275.317412775</v>
      </c>
      <c r="AH29" s="17">
        <f>INDEX(AEO22_Table_21._Residential_Sec!$E$8:$AJ$93,MATCH($B29,AEO22_Table_21._Residential_Sec!$C$8:$C$93,0),MATCH(AH$4,AEO22_Table_21._Residential_Sec!$E$5:$AJ$5,0))*About!$A$34*About!$B$36</f>
        <v>27876463.354003076</v>
      </c>
      <c r="AI29" s="17">
        <f>INDEX(AEO22_Table_21._Residential_Sec!$E$8:$AJ$93,MATCH($B29,AEO22_Table_21._Residential_Sec!$C$8:$C$93,0),MATCH(AI$4,AEO22_Table_21._Residential_Sec!$E$5:$AJ$5,0))*About!$A$34*About!$B$36</f>
        <v>29166770.797458109</v>
      </c>
    </row>
    <row r="30" spans="1:35" x14ac:dyDescent="0.25">
      <c r="C30" t="s">
        <v>11</v>
      </c>
      <c r="D30" s="10"/>
      <c r="E30" s="10">
        <v>0</v>
      </c>
      <c r="F30" s="10">
        <v>0</v>
      </c>
      <c r="G30" s="10">
        <v>0</v>
      </c>
      <c r="H30" s="10">
        <v>0</v>
      </c>
      <c r="I30" s="10">
        <v>0</v>
      </c>
      <c r="J30" s="10">
        <v>0</v>
      </c>
      <c r="K30" s="10">
        <v>0</v>
      </c>
      <c r="L30" s="10">
        <v>0</v>
      </c>
      <c r="M30" s="10">
        <v>0</v>
      </c>
      <c r="N30" s="10">
        <v>0</v>
      </c>
      <c r="O30" s="10">
        <v>0</v>
      </c>
      <c r="P30" s="10">
        <v>0</v>
      </c>
      <c r="Q30" s="10">
        <v>0</v>
      </c>
      <c r="R30" s="10">
        <v>0</v>
      </c>
      <c r="S30" s="10">
        <v>0</v>
      </c>
      <c r="T30" s="10">
        <v>0</v>
      </c>
      <c r="U30" s="10">
        <v>0</v>
      </c>
      <c r="V30" s="10">
        <v>0</v>
      </c>
      <c r="W30" s="10">
        <v>0</v>
      </c>
      <c r="X30" s="10">
        <v>0</v>
      </c>
      <c r="Y30" s="10">
        <v>0</v>
      </c>
      <c r="Z30" s="10">
        <v>0</v>
      </c>
      <c r="AA30" s="10">
        <v>0</v>
      </c>
      <c r="AB30" s="10">
        <v>0</v>
      </c>
      <c r="AC30" s="10">
        <v>0</v>
      </c>
      <c r="AD30" s="10">
        <v>0</v>
      </c>
      <c r="AE30" s="10">
        <v>0</v>
      </c>
      <c r="AF30" s="10">
        <v>0</v>
      </c>
      <c r="AG30" s="10">
        <v>0</v>
      </c>
      <c r="AH30" s="10">
        <v>0</v>
      </c>
      <c r="AI30" s="10">
        <v>0</v>
      </c>
    </row>
    <row r="31" spans="1:35" x14ac:dyDescent="0.25">
      <c r="C31" t="s">
        <v>12</v>
      </c>
      <c r="D31" s="10"/>
      <c r="E31" s="10">
        <v>0</v>
      </c>
      <c r="F31" s="10">
        <v>0</v>
      </c>
      <c r="G31" s="10">
        <v>0</v>
      </c>
      <c r="H31" s="10">
        <v>0</v>
      </c>
      <c r="I31" s="10">
        <v>0</v>
      </c>
      <c r="J31" s="10">
        <v>0</v>
      </c>
      <c r="K31" s="10">
        <v>0</v>
      </c>
      <c r="L31" s="10">
        <v>0</v>
      </c>
      <c r="M31" s="10">
        <v>0</v>
      </c>
      <c r="N31" s="10">
        <v>0</v>
      </c>
      <c r="O31" s="10">
        <v>0</v>
      </c>
      <c r="P31" s="10">
        <v>0</v>
      </c>
      <c r="Q31" s="10">
        <v>0</v>
      </c>
      <c r="R31" s="10">
        <v>0</v>
      </c>
      <c r="S31" s="10">
        <v>0</v>
      </c>
      <c r="T31" s="10">
        <v>0</v>
      </c>
      <c r="U31" s="10">
        <v>0</v>
      </c>
      <c r="V31" s="10">
        <v>0</v>
      </c>
      <c r="W31" s="10">
        <v>0</v>
      </c>
      <c r="X31" s="10">
        <v>0</v>
      </c>
      <c r="Y31" s="10">
        <v>0</v>
      </c>
      <c r="Z31" s="10">
        <v>0</v>
      </c>
      <c r="AA31" s="10">
        <v>0</v>
      </c>
      <c r="AB31" s="10">
        <v>0</v>
      </c>
      <c r="AC31" s="10">
        <v>0</v>
      </c>
      <c r="AD31" s="10">
        <v>0</v>
      </c>
      <c r="AE31" s="10">
        <v>0</v>
      </c>
      <c r="AF31" s="10">
        <v>0</v>
      </c>
      <c r="AG31" s="10">
        <v>0</v>
      </c>
      <c r="AH31" s="10">
        <v>0</v>
      </c>
      <c r="AI31" s="10">
        <v>0</v>
      </c>
    </row>
    <row r="32" spans="1:35" x14ac:dyDescent="0.25">
      <c r="C32" t="s">
        <v>13</v>
      </c>
      <c r="D32" s="10"/>
      <c r="E32" s="10">
        <v>0</v>
      </c>
      <c r="F32" s="10">
        <v>0</v>
      </c>
      <c r="G32" s="10">
        <v>0</v>
      </c>
      <c r="H32" s="10">
        <v>0</v>
      </c>
      <c r="I32" s="10">
        <v>0</v>
      </c>
      <c r="J32" s="10">
        <v>0</v>
      </c>
      <c r="K32" s="10">
        <v>0</v>
      </c>
      <c r="L32" s="10">
        <v>0</v>
      </c>
      <c r="M32" s="10">
        <v>0</v>
      </c>
      <c r="N32" s="10">
        <v>0</v>
      </c>
      <c r="O32" s="10">
        <v>0</v>
      </c>
      <c r="P32" s="10">
        <v>0</v>
      </c>
      <c r="Q32" s="10">
        <v>0</v>
      </c>
      <c r="R32" s="10">
        <v>0</v>
      </c>
      <c r="S32" s="10">
        <v>0</v>
      </c>
      <c r="T32" s="10">
        <v>0</v>
      </c>
      <c r="U32" s="10">
        <v>0</v>
      </c>
      <c r="V32" s="10">
        <v>0</v>
      </c>
      <c r="W32" s="10">
        <v>0</v>
      </c>
      <c r="X32" s="10">
        <v>0</v>
      </c>
      <c r="Y32" s="10">
        <v>0</v>
      </c>
      <c r="Z32" s="10">
        <v>0</v>
      </c>
      <c r="AA32" s="10">
        <v>0</v>
      </c>
      <c r="AB32" s="10">
        <v>0</v>
      </c>
      <c r="AC32" s="10">
        <v>0</v>
      </c>
      <c r="AD32" s="10">
        <v>0</v>
      </c>
      <c r="AE32" s="10">
        <v>0</v>
      </c>
      <c r="AF32" s="10">
        <v>0</v>
      </c>
      <c r="AG32" s="10">
        <v>0</v>
      </c>
      <c r="AH32" s="10">
        <v>0</v>
      </c>
      <c r="AI32" s="10">
        <v>0</v>
      </c>
    </row>
    <row r="33" spans="1:35" x14ac:dyDescent="0.25">
      <c r="C33" t="s">
        <v>14</v>
      </c>
      <c r="D33" s="10"/>
      <c r="E33" s="10">
        <v>0</v>
      </c>
      <c r="F33" s="10">
        <v>0</v>
      </c>
      <c r="G33" s="10">
        <v>0</v>
      </c>
      <c r="H33" s="10">
        <v>0</v>
      </c>
      <c r="I33" s="10">
        <v>0</v>
      </c>
      <c r="J33" s="10">
        <v>0</v>
      </c>
      <c r="K33" s="10">
        <v>0</v>
      </c>
      <c r="L33" s="10">
        <v>0</v>
      </c>
      <c r="M33" s="10">
        <v>0</v>
      </c>
      <c r="N33" s="10">
        <v>0</v>
      </c>
      <c r="O33" s="10">
        <v>0</v>
      </c>
      <c r="P33" s="10">
        <v>0</v>
      </c>
      <c r="Q33" s="10">
        <v>0</v>
      </c>
      <c r="R33" s="10">
        <v>0</v>
      </c>
      <c r="S33" s="10">
        <v>0</v>
      </c>
      <c r="T33" s="10">
        <v>0</v>
      </c>
      <c r="U33" s="10">
        <v>0</v>
      </c>
      <c r="V33" s="10">
        <v>0</v>
      </c>
      <c r="W33" s="10">
        <v>0</v>
      </c>
      <c r="X33" s="10">
        <v>0</v>
      </c>
      <c r="Y33" s="10">
        <v>0</v>
      </c>
      <c r="Z33" s="10">
        <v>0</v>
      </c>
      <c r="AA33" s="10">
        <v>0</v>
      </c>
      <c r="AB33" s="10">
        <v>0</v>
      </c>
      <c r="AC33" s="10">
        <v>0</v>
      </c>
      <c r="AD33" s="10">
        <v>0</v>
      </c>
      <c r="AE33" s="10">
        <v>0</v>
      </c>
      <c r="AF33" s="10">
        <v>0</v>
      </c>
      <c r="AG33" s="10">
        <v>0</v>
      </c>
      <c r="AH33" s="10">
        <v>0</v>
      </c>
      <c r="AI33" s="10">
        <v>0</v>
      </c>
    </row>
    <row r="34" spans="1:35" x14ac:dyDescent="0.25">
      <c r="C34" t="s">
        <v>15</v>
      </c>
      <c r="D34" s="10"/>
      <c r="E34" s="10">
        <v>0</v>
      </c>
      <c r="F34" s="10">
        <v>0</v>
      </c>
      <c r="G34" s="10">
        <v>0</v>
      </c>
      <c r="H34" s="10">
        <v>0</v>
      </c>
      <c r="I34" s="10">
        <v>0</v>
      </c>
      <c r="J34" s="10">
        <v>0</v>
      </c>
      <c r="K34" s="10">
        <v>0</v>
      </c>
      <c r="L34" s="10">
        <v>0</v>
      </c>
      <c r="M34" s="10">
        <v>0</v>
      </c>
      <c r="N34" s="10">
        <v>0</v>
      </c>
      <c r="O34" s="10">
        <v>0</v>
      </c>
      <c r="P34" s="10">
        <v>0</v>
      </c>
      <c r="Q34" s="10">
        <v>0</v>
      </c>
      <c r="R34" s="10">
        <v>0</v>
      </c>
      <c r="S34" s="10">
        <v>0</v>
      </c>
      <c r="T34" s="10">
        <v>0</v>
      </c>
      <c r="U34" s="10">
        <v>0</v>
      </c>
      <c r="V34" s="10">
        <v>0</v>
      </c>
      <c r="W34" s="10">
        <v>0</v>
      </c>
      <c r="X34" s="10">
        <v>0</v>
      </c>
      <c r="Y34" s="10">
        <v>0</v>
      </c>
      <c r="Z34" s="10">
        <v>0</v>
      </c>
      <c r="AA34" s="10">
        <v>0</v>
      </c>
      <c r="AB34" s="10">
        <v>0</v>
      </c>
      <c r="AC34" s="10">
        <v>0</v>
      </c>
      <c r="AD34" s="10">
        <v>0</v>
      </c>
      <c r="AE34" s="10">
        <v>0</v>
      </c>
      <c r="AF34" s="10">
        <v>0</v>
      </c>
      <c r="AG34" s="10">
        <v>0</v>
      </c>
      <c r="AH34" s="10">
        <v>0</v>
      </c>
      <c r="AI34" s="10">
        <v>0</v>
      </c>
    </row>
    <row r="35" spans="1:35" x14ac:dyDescent="0.25">
      <c r="C35" t="s">
        <v>59</v>
      </c>
      <c r="D35" s="10"/>
      <c r="E35" s="10">
        <v>0</v>
      </c>
      <c r="F35" s="10">
        <v>0</v>
      </c>
      <c r="G35" s="10">
        <v>0</v>
      </c>
      <c r="H35" s="10">
        <v>0</v>
      </c>
      <c r="I35" s="10">
        <v>0</v>
      </c>
      <c r="J35" s="10">
        <v>0</v>
      </c>
      <c r="K35" s="10">
        <v>0</v>
      </c>
      <c r="L35" s="10">
        <v>0</v>
      </c>
      <c r="M35" s="10">
        <v>0</v>
      </c>
      <c r="N35" s="10">
        <v>0</v>
      </c>
      <c r="O35" s="10">
        <v>0</v>
      </c>
      <c r="P35" s="10">
        <v>0</v>
      </c>
      <c r="Q35" s="10">
        <v>0</v>
      </c>
      <c r="R35" s="10">
        <v>0</v>
      </c>
      <c r="S35" s="10">
        <v>0</v>
      </c>
      <c r="T35" s="10">
        <v>0</v>
      </c>
      <c r="U35" s="10">
        <v>0</v>
      </c>
      <c r="V35" s="10">
        <v>0</v>
      </c>
      <c r="W35" s="10">
        <v>0</v>
      </c>
      <c r="X35" s="10">
        <v>0</v>
      </c>
      <c r="Y35" s="10">
        <v>0</v>
      </c>
      <c r="Z35" s="10">
        <v>0</v>
      </c>
      <c r="AA35" s="10">
        <v>0</v>
      </c>
      <c r="AB35" s="10">
        <v>0</v>
      </c>
      <c r="AC35" s="10">
        <v>0</v>
      </c>
      <c r="AD35" s="10">
        <v>0</v>
      </c>
      <c r="AE35" s="10">
        <v>0</v>
      </c>
      <c r="AF35" s="10">
        <v>0</v>
      </c>
      <c r="AG35" s="10">
        <v>0</v>
      </c>
      <c r="AH35" s="10">
        <v>0</v>
      </c>
      <c r="AI35" s="10">
        <v>0</v>
      </c>
    </row>
    <row r="36" spans="1:35" x14ac:dyDescent="0.25">
      <c r="C36" t="s">
        <v>62</v>
      </c>
      <c r="D36" s="10"/>
      <c r="E36" s="10">
        <v>0</v>
      </c>
      <c r="F36" s="10">
        <v>0</v>
      </c>
      <c r="G36" s="10">
        <v>0</v>
      </c>
      <c r="H36" s="10">
        <v>0</v>
      </c>
      <c r="I36" s="10">
        <v>0</v>
      </c>
      <c r="J36" s="10">
        <v>0</v>
      </c>
      <c r="K36" s="10">
        <v>0</v>
      </c>
      <c r="L36" s="10">
        <v>0</v>
      </c>
      <c r="M36" s="10">
        <v>0</v>
      </c>
      <c r="N36" s="10">
        <v>0</v>
      </c>
      <c r="O36" s="10">
        <v>0</v>
      </c>
      <c r="P36" s="10">
        <v>0</v>
      </c>
      <c r="Q36" s="10">
        <v>0</v>
      </c>
      <c r="R36" s="10">
        <v>0</v>
      </c>
      <c r="S36" s="10">
        <v>0</v>
      </c>
      <c r="T36" s="10">
        <v>0</v>
      </c>
      <c r="U36" s="10">
        <v>0</v>
      </c>
      <c r="V36" s="10">
        <v>0</v>
      </c>
      <c r="W36" s="10">
        <v>0</v>
      </c>
      <c r="X36" s="10">
        <v>0</v>
      </c>
      <c r="Y36" s="10">
        <v>0</v>
      </c>
      <c r="Z36" s="10">
        <v>0</v>
      </c>
      <c r="AA36" s="10">
        <v>0</v>
      </c>
      <c r="AB36" s="10">
        <v>0</v>
      </c>
      <c r="AC36" s="10">
        <v>0</v>
      </c>
      <c r="AD36" s="10">
        <v>0</v>
      </c>
      <c r="AE36" s="10">
        <v>0</v>
      </c>
      <c r="AF36" s="10">
        <v>0</v>
      </c>
      <c r="AG36" s="10">
        <v>0</v>
      </c>
      <c r="AH36" s="10">
        <v>0</v>
      </c>
      <c r="AI36" s="10">
        <v>0</v>
      </c>
    </row>
    <row r="37" spans="1:35" x14ac:dyDescent="0.25">
      <c r="C37" t="s">
        <v>160</v>
      </c>
      <c r="D37" s="10"/>
      <c r="E37" s="10">
        <v>0</v>
      </c>
      <c r="F37" s="10">
        <v>0</v>
      </c>
      <c r="G37" s="10">
        <v>0</v>
      </c>
      <c r="H37" s="10">
        <v>0</v>
      </c>
      <c r="I37" s="10">
        <v>0</v>
      </c>
      <c r="J37" s="10">
        <v>0</v>
      </c>
      <c r="K37" s="10">
        <v>0</v>
      </c>
      <c r="L37" s="10">
        <v>0</v>
      </c>
      <c r="M37" s="10">
        <v>0</v>
      </c>
      <c r="N37" s="10">
        <v>0</v>
      </c>
      <c r="O37" s="10">
        <v>0</v>
      </c>
      <c r="P37" s="10">
        <v>0</v>
      </c>
      <c r="Q37" s="10">
        <v>0</v>
      </c>
      <c r="R37" s="10">
        <v>0</v>
      </c>
      <c r="S37" s="10">
        <v>0</v>
      </c>
      <c r="T37" s="10">
        <v>0</v>
      </c>
      <c r="U37" s="10">
        <v>0</v>
      </c>
      <c r="V37" s="10">
        <v>0</v>
      </c>
      <c r="W37" s="10">
        <v>0</v>
      </c>
      <c r="X37" s="10">
        <v>0</v>
      </c>
      <c r="Y37" s="10">
        <v>0</v>
      </c>
      <c r="Z37" s="10">
        <v>0</v>
      </c>
      <c r="AA37" s="10">
        <v>0</v>
      </c>
      <c r="AB37" s="10">
        <v>0</v>
      </c>
      <c r="AC37" s="10">
        <v>0</v>
      </c>
      <c r="AD37" s="10">
        <v>0</v>
      </c>
      <c r="AE37" s="10">
        <v>0</v>
      </c>
      <c r="AF37" s="10">
        <v>0</v>
      </c>
      <c r="AG37" s="10">
        <v>0</v>
      </c>
      <c r="AH37" s="10">
        <v>0</v>
      </c>
      <c r="AI37" s="10">
        <v>0</v>
      </c>
    </row>
    <row r="38" spans="1:35" x14ac:dyDescent="0.25">
      <c r="C38" t="s">
        <v>161</v>
      </c>
      <c r="D38" s="10"/>
      <c r="E38" s="10">
        <v>0</v>
      </c>
      <c r="F38" s="10">
        <v>0</v>
      </c>
      <c r="G38" s="10">
        <v>0</v>
      </c>
      <c r="H38" s="10">
        <v>0</v>
      </c>
      <c r="I38" s="10">
        <v>0</v>
      </c>
      <c r="J38" s="10">
        <v>0</v>
      </c>
      <c r="K38" s="10">
        <v>0</v>
      </c>
      <c r="L38" s="10">
        <v>0</v>
      </c>
      <c r="M38" s="10">
        <v>0</v>
      </c>
      <c r="N38" s="10">
        <v>0</v>
      </c>
      <c r="O38" s="10">
        <v>0</v>
      </c>
      <c r="P38" s="10">
        <v>0</v>
      </c>
      <c r="Q38" s="10">
        <v>0</v>
      </c>
      <c r="R38" s="10">
        <v>0</v>
      </c>
      <c r="S38" s="10">
        <v>0</v>
      </c>
      <c r="T38" s="10">
        <v>0</v>
      </c>
      <c r="U38" s="10">
        <v>0</v>
      </c>
      <c r="V38" s="10">
        <v>0</v>
      </c>
      <c r="W38" s="10">
        <v>0</v>
      </c>
      <c r="X38" s="10">
        <v>0</v>
      </c>
      <c r="Y38" s="10">
        <v>0</v>
      </c>
      <c r="Z38" s="10">
        <v>0</v>
      </c>
      <c r="AA38" s="10">
        <v>0</v>
      </c>
      <c r="AB38" s="10">
        <v>0</v>
      </c>
      <c r="AC38" s="10">
        <v>0</v>
      </c>
      <c r="AD38" s="10">
        <v>0</v>
      </c>
      <c r="AE38" s="10">
        <v>0</v>
      </c>
      <c r="AF38" s="10">
        <v>0</v>
      </c>
      <c r="AG38" s="10">
        <v>0</v>
      </c>
      <c r="AH38" s="10">
        <v>0</v>
      </c>
      <c r="AI38" s="10">
        <v>0</v>
      </c>
    </row>
    <row r="39" spans="1:35" x14ac:dyDescent="0.25">
      <c r="C39" t="s">
        <v>162</v>
      </c>
      <c r="D39" s="10"/>
      <c r="E39" s="10">
        <v>0</v>
      </c>
      <c r="F39" s="10">
        <v>0</v>
      </c>
      <c r="G39" s="10">
        <v>0</v>
      </c>
      <c r="H39" s="10">
        <v>0</v>
      </c>
      <c r="I39" s="10">
        <v>0</v>
      </c>
      <c r="J39" s="10">
        <v>0</v>
      </c>
      <c r="K39" s="10">
        <v>0</v>
      </c>
      <c r="L39" s="10">
        <v>0</v>
      </c>
      <c r="M39" s="10">
        <v>0</v>
      </c>
      <c r="N39" s="10">
        <v>0</v>
      </c>
      <c r="O39" s="10">
        <v>0</v>
      </c>
      <c r="P39" s="10">
        <v>0</v>
      </c>
      <c r="Q39" s="10">
        <v>0</v>
      </c>
      <c r="R39" s="10">
        <v>0</v>
      </c>
      <c r="S39" s="10">
        <v>0</v>
      </c>
      <c r="T39" s="10">
        <v>0</v>
      </c>
      <c r="U39" s="10">
        <v>0</v>
      </c>
      <c r="V39" s="10">
        <v>0</v>
      </c>
      <c r="W39" s="10">
        <v>0</v>
      </c>
      <c r="X39" s="10">
        <v>0</v>
      </c>
      <c r="Y39" s="10">
        <v>0</v>
      </c>
      <c r="Z39" s="10">
        <v>0</v>
      </c>
      <c r="AA39" s="10">
        <v>0</v>
      </c>
      <c r="AB39" s="10">
        <v>0</v>
      </c>
      <c r="AC39" s="10">
        <v>0</v>
      </c>
      <c r="AD39" s="10">
        <v>0</v>
      </c>
      <c r="AE39" s="10">
        <v>0</v>
      </c>
      <c r="AF39" s="10">
        <v>0</v>
      </c>
      <c r="AG39" s="10">
        <v>0</v>
      </c>
      <c r="AH39" s="10">
        <v>0</v>
      </c>
      <c r="AI39" s="10">
        <v>0</v>
      </c>
    </row>
    <row r="40" spans="1:35" x14ac:dyDescent="0.25">
      <c r="B40" s="18" t="s">
        <v>177</v>
      </c>
    </row>
    <row r="41" spans="1:35" x14ac:dyDescent="0.25">
      <c r="B41" s="1" t="s">
        <v>170</v>
      </c>
    </row>
    <row r="42" spans="1:35" x14ac:dyDescent="0.25">
      <c r="C42" s="1" t="s">
        <v>163</v>
      </c>
      <c r="E42">
        <v>2020</v>
      </c>
      <c r="F42">
        <v>2021</v>
      </c>
      <c r="G42">
        <v>2022</v>
      </c>
      <c r="H42">
        <v>2023</v>
      </c>
      <c r="I42">
        <v>2024</v>
      </c>
      <c r="J42">
        <v>2025</v>
      </c>
      <c r="K42">
        <v>2026</v>
      </c>
      <c r="L42">
        <v>2027</v>
      </c>
      <c r="M42">
        <v>2028</v>
      </c>
      <c r="N42">
        <v>2029</v>
      </c>
      <c r="O42">
        <v>2030</v>
      </c>
      <c r="P42">
        <v>2031</v>
      </c>
      <c r="Q42">
        <v>2032</v>
      </c>
      <c r="R42">
        <v>2033</v>
      </c>
      <c r="S42">
        <v>2034</v>
      </c>
      <c r="T42">
        <v>2035</v>
      </c>
      <c r="U42">
        <v>2036</v>
      </c>
      <c r="V42">
        <v>2037</v>
      </c>
      <c r="W42">
        <v>2038</v>
      </c>
      <c r="X42">
        <v>2039</v>
      </c>
      <c r="Y42">
        <v>2040</v>
      </c>
      <c r="Z42">
        <v>2041</v>
      </c>
      <c r="AA42">
        <v>2042</v>
      </c>
      <c r="AB42">
        <v>2043</v>
      </c>
      <c r="AC42">
        <v>2044</v>
      </c>
      <c r="AD42">
        <v>2045</v>
      </c>
      <c r="AE42">
        <v>2046</v>
      </c>
      <c r="AF42">
        <v>2047</v>
      </c>
      <c r="AG42">
        <v>2048</v>
      </c>
      <c r="AH42">
        <v>2049</v>
      </c>
      <c r="AI42">
        <v>2050</v>
      </c>
    </row>
    <row r="43" spans="1:35" x14ac:dyDescent="0.25">
      <c r="C43" t="s">
        <v>60</v>
      </c>
      <c r="D43" s="10"/>
      <c r="E43" s="10">
        <v>0</v>
      </c>
      <c r="F43" s="10">
        <v>0</v>
      </c>
      <c r="G43" s="10">
        <v>0</v>
      </c>
      <c r="H43" s="10">
        <v>0</v>
      </c>
      <c r="I43" s="10">
        <v>0</v>
      </c>
      <c r="J43" s="10">
        <v>0</v>
      </c>
      <c r="K43" s="10">
        <v>0</v>
      </c>
      <c r="L43" s="10">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10">
        <v>0</v>
      </c>
      <c r="AI43" s="10">
        <v>0</v>
      </c>
    </row>
    <row r="44" spans="1:35" x14ac:dyDescent="0.25">
      <c r="A44" t="s">
        <v>550</v>
      </c>
      <c r="B44" s="3" t="s">
        <v>755</v>
      </c>
      <c r="C44" t="s">
        <v>7</v>
      </c>
      <c r="D44" s="17"/>
      <c r="E44" s="17">
        <f>INDEX(AEO21_Table_21._Residential_Sec!$E$8:$AK$93,MATCH($A44,AEO21_Table_21._Residential_Sec!$C$8:$C$93,0),MATCH(E$4,AEO21_Table_21._Residential_Sec!$E$5:$AK$5,0))*gigwatt_to_megawatt*Percent_Urban</f>
        <v>0</v>
      </c>
      <c r="F44" s="17">
        <f>INDEX(AEO22_Table_21._Residential_Sec!$E$8:$AJ$93,MATCH($B44,AEO22_Table_21._Residential_Sec!$C$8:$C$93,0),MATCH(F$4,AEO22_Table_21._Residential_Sec!$E$5:$AJ$5,0))*gigwatt_to_megawatt*Percent_Urban</f>
        <v>0</v>
      </c>
      <c r="G44" s="17">
        <f>INDEX(AEO22_Table_21._Residential_Sec!$E$8:$AJ$93,MATCH($B44,AEO22_Table_21._Residential_Sec!$C$8:$C$93,0),MATCH(G$4,AEO22_Table_21._Residential_Sec!$E$5:$AJ$5,0))*gigwatt_to_megawatt*Percent_Urban</f>
        <v>0</v>
      </c>
      <c r="H44" s="17">
        <f>INDEX(AEO22_Table_21._Residential_Sec!$E$8:$AJ$93,MATCH($B44,AEO22_Table_21._Residential_Sec!$C$8:$C$93,0),MATCH(H$4,AEO22_Table_21._Residential_Sec!$E$5:$AJ$5,0))*gigwatt_to_megawatt*Percent_Urban</f>
        <v>0</v>
      </c>
      <c r="I44" s="17">
        <f>INDEX(AEO22_Table_21._Residential_Sec!$E$8:$AJ$93,MATCH($B44,AEO22_Table_21._Residential_Sec!$C$8:$C$93,0),MATCH(I$4,AEO22_Table_21._Residential_Sec!$E$5:$AJ$5,0))*gigwatt_to_megawatt*Percent_Urban</f>
        <v>0</v>
      </c>
      <c r="J44" s="17">
        <f>INDEX(AEO22_Table_21._Residential_Sec!$E$8:$AJ$93,MATCH($B44,AEO22_Table_21._Residential_Sec!$C$8:$C$93,0),MATCH(J$4,AEO22_Table_21._Residential_Sec!$E$5:$AJ$5,0))*gigwatt_to_megawatt*Percent_Urban</f>
        <v>0</v>
      </c>
      <c r="K44" s="17">
        <f>INDEX(AEO22_Table_21._Residential_Sec!$E$8:$AJ$93,MATCH($B44,AEO22_Table_21._Residential_Sec!$C$8:$C$93,0),MATCH(K$4,AEO22_Table_21._Residential_Sec!$E$5:$AJ$5,0))*gigwatt_to_megawatt*Percent_Urban</f>
        <v>0</v>
      </c>
      <c r="L44" s="17">
        <f>INDEX(AEO22_Table_21._Residential_Sec!$E$8:$AJ$93,MATCH($B44,AEO22_Table_21._Residential_Sec!$C$8:$C$93,0),MATCH(L$4,AEO22_Table_21._Residential_Sec!$E$5:$AJ$5,0))*gigwatt_to_megawatt*Percent_Urban</f>
        <v>0</v>
      </c>
      <c r="M44" s="17">
        <f>INDEX(AEO22_Table_21._Residential_Sec!$E$8:$AJ$93,MATCH($B44,AEO22_Table_21._Residential_Sec!$C$8:$C$93,0),MATCH(M$4,AEO22_Table_21._Residential_Sec!$E$5:$AJ$5,0))*gigwatt_to_megawatt*Percent_Urban</f>
        <v>0</v>
      </c>
      <c r="N44" s="17">
        <f>INDEX(AEO22_Table_21._Residential_Sec!$E$8:$AJ$93,MATCH($B44,AEO22_Table_21._Residential_Sec!$C$8:$C$93,0),MATCH(N$4,AEO22_Table_21._Residential_Sec!$E$5:$AJ$5,0))*gigwatt_to_megawatt*Percent_Urban</f>
        <v>0</v>
      </c>
      <c r="O44" s="17">
        <f>INDEX(AEO22_Table_21._Residential_Sec!$E$8:$AJ$93,MATCH($B44,AEO22_Table_21._Residential_Sec!$C$8:$C$93,0),MATCH(O$4,AEO22_Table_21._Residential_Sec!$E$5:$AJ$5,0))*gigwatt_to_megawatt*Percent_Urban</f>
        <v>0</v>
      </c>
      <c r="P44" s="17">
        <f>INDEX(AEO22_Table_21._Residential_Sec!$E$8:$AJ$93,MATCH($B44,AEO22_Table_21._Residential_Sec!$C$8:$C$93,0),MATCH(P$4,AEO22_Table_21._Residential_Sec!$E$5:$AJ$5,0))*gigwatt_to_megawatt*Percent_Urban</f>
        <v>0</v>
      </c>
      <c r="Q44" s="17">
        <f>INDEX(AEO22_Table_21._Residential_Sec!$E$8:$AJ$93,MATCH($B44,AEO22_Table_21._Residential_Sec!$C$8:$C$93,0),MATCH(Q$4,AEO22_Table_21._Residential_Sec!$E$5:$AJ$5,0))*gigwatt_to_megawatt*Percent_Urban</f>
        <v>0</v>
      </c>
      <c r="R44" s="17">
        <f>INDEX(AEO22_Table_21._Residential_Sec!$E$8:$AJ$93,MATCH($B44,AEO22_Table_21._Residential_Sec!$C$8:$C$93,0),MATCH(R$4,AEO22_Table_21._Residential_Sec!$E$5:$AJ$5,0))*gigwatt_to_megawatt*Percent_Urban</f>
        <v>0</v>
      </c>
      <c r="S44" s="17">
        <f>INDEX(AEO22_Table_21._Residential_Sec!$E$8:$AJ$93,MATCH($B44,AEO22_Table_21._Residential_Sec!$C$8:$C$93,0),MATCH(S$4,AEO22_Table_21._Residential_Sec!$E$5:$AJ$5,0))*gigwatt_to_megawatt*Percent_Urban</f>
        <v>1.6261636849348336E-3</v>
      </c>
      <c r="T44" s="17">
        <f>INDEX(AEO22_Table_21._Residential_Sec!$E$8:$AJ$93,MATCH($B44,AEO22_Table_21._Residential_Sec!$C$8:$C$93,0),MATCH(T$4,AEO22_Table_21._Residential_Sec!$E$5:$AJ$5,0))*gigwatt_to_megawatt*Percent_Urban</f>
        <v>4.0654092123370835E-3</v>
      </c>
      <c r="U44" s="17">
        <f>INDEX(AEO22_Table_21._Residential_Sec!$E$8:$AJ$93,MATCH($B44,AEO22_Table_21._Residential_Sec!$C$8:$C$93,0),MATCH(U$4,AEO22_Table_21._Residential_Sec!$E$5:$AJ$5,0))*gigwatt_to_megawatt*Percent_Urban</f>
        <v>8.1308184246741671E-3</v>
      </c>
      <c r="V44" s="17">
        <f>INDEX(AEO22_Table_21._Residential_Sec!$E$8:$AJ$93,MATCH($B44,AEO22_Table_21._Residential_Sec!$C$8:$C$93,0),MATCH(V$4,AEO22_Table_21._Residential_Sec!$E$5:$AJ$5,0))*gigwatt_to_megawatt*Percent_Urban</f>
        <v>1.707471869181575E-2</v>
      </c>
      <c r="W44" s="17">
        <f>INDEX(AEO22_Table_21._Residential_Sec!$E$8:$AJ$93,MATCH($B44,AEO22_Table_21._Residential_Sec!$C$8:$C$93,0),MATCH(W$4,AEO22_Table_21._Residential_Sec!$E$5:$AJ$5,0))*gigwatt_to_megawatt*Percent_Urban</f>
        <v>3.3336355541164091E-2</v>
      </c>
      <c r="X44" s="17">
        <f>INDEX(AEO22_Table_21._Residential_Sec!$E$8:$AJ$93,MATCH($B44,AEO22_Table_21._Residential_Sec!$C$8:$C$93,0),MATCH(X$4,AEO22_Table_21._Residential_Sec!$E$5:$AJ$5,0))*gigwatt_to_megawatt*Percent_Urban</f>
        <v>6.3420383712458506E-2</v>
      </c>
      <c r="Y44" s="17">
        <f>INDEX(AEO22_Table_21._Residential_Sec!$E$8:$AJ$93,MATCH($B44,AEO22_Table_21._Residential_Sec!$C$8:$C$93,0),MATCH(Y$4,AEO22_Table_21._Residential_Sec!$E$5:$AJ$5,0))*gigwatt_to_megawatt*Percent_Urban</f>
        <v>0.11870994900024284</v>
      </c>
      <c r="Z44" s="17">
        <f>INDEX(AEO22_Table_21._Residential_Sec!$E$8:$AJ$93,MATCH($B44,AEO22_Table_21._Residential_Sec!$C$8:$C$93,0),MATCH(Z$4,AEO22_Table_21._Residential_Sec!$E$5:$AJ$5,0))*gigwatt_to_megawatt*Percent_Urban</f>
        <v>0.22034517930866993</v>
      </c>
      <c r="AA44" s="17">
        <f>INDEX(AEO22_Table_21._Residential_Sec!$E$8:$AJ$93,MATCH($B44,AEO22_Table_21._Residential_Sec!$C$8:$C$93,0),MATCH(AA$4,AEO22_Table_21._Residential_Sec!$E$5:$AJ$5,0))*gigwatt_to_megawatt*Percent_Urban</f>
        <v>0.32116732777462964</v>
      </c>
      <c r="AB44" s="17">
        <f>INDEX(AEO22_Table_21._Residential_Sec!$E$8:$AJ$93,MATCH($B44,AEO22_Table_21._Residential_Sec!$C$8:$C$93,0),MATCH(AB$4,AEO22_Table_21._Residential_Sec!$E$5:$AJ$5,0))*gigwatt_to_megawatt*Percent_Urban</f>
        <v>0.42280255808305667</v>
      </c>
      <c r="AC44" s="17">
        <f>INDEX(AEO22_Table_21._Residential_Sec!$E$8:$AJ$93,MATCH($B44,AEO22_Table_21._Residential_Sec!$C$8:$C$93,0),MATCH(AC$4,AEO22_Table_21._Residential_Sec!$E$5:$AJ$5,0))*gigwatt_to_megawatt*Percent_Urban</f>
        <v>0.52443778839148369</v>
      </c>
      <c r="AD44" s="17">
        <f>INDEX(AEO22_Table_21._Residential_Sec!$E$8:$AJ$93,MATCH($B44,AEO22_Table_21._Residential_Sec!$C$8:$C$93,0),MATCH(AD$4,AEO22_Table_21._Residential_Sec!$E$5:$AJ$5,0))*gigwatt_to_megawatt*Percent_Urban</f>
        <v>0.62607301869991083</v>
      </c>
      <c r="AE44" s="17">
        <f>INDEX(AEO22_Table_21._Residential_Sec!$E$8:$AJ$93,MATCH($B44,AEO22_Table_21._Residential_Sec!$C$8:$C$93,0),MATCH(AE$4,AEO22_Table_21._Residential_Sec!$E$5:$AJ$5,0))*gigwatt_to_megawatt*Percent_Urban</f>
        <v>0.72852133085080539</v>
      </c>
      <c r="AF44" s="17">
        <f>INDEX(AEO22_Table_21._Residential_Sec!$E$8:$AJ$93,MATCH($B44,AEO22_Table_21._Residential_Sec!$C$8:$C$93,0),MATCH(AF$4,AEO22_Table_21._Residential_Sec!$E$5:$AJ$5,0))*gigwatt_to_megawatt*Percent_Urban</f>
        <v>0.83096964300169973</v>
      </c>
      <c r="AG44" s="17">
        <f>INDEX(AEO22_Table_21._Residential_Sec!$E$8:$AJ$93,MATCH($B44,AEO22_Table_21._Residential_Sec!$C$8:$C$93,0),MATCH(AG$4,AEO22_Table_21._Residential_Sec!$E$5:$AJ$5,0))*gigwatt_to_megawatt*Percent_Urban</f>
        <v>0.93260487331012709</v>
      </c>
      <c r="AH44" s="17">
        <f>INDEX(AEO22_Table_21._Residential_Sec!$E$8:$AJ$93,MATCH($B44,AEO22_Table_21._Residential_Sec!$C$8:$C$93,0),MATCH(AH$4,AEO22_Table_21._Residential_Sec!$E$5:$AJ$5,0))*gigwatt_to_megawatt*Percent_Urban</f>
        <v>1.0350531854610217</v>
      </c>
      <c r="AI44" s="17">
        <f>INDEX(AEO22_Table_21._Residential_Sec!$E$8:$AJ$93,MATCH($B44,AEO22_Table_21._Residential_Sec!$C$8:$C$93,0),MATCH(AI$4,AEO22_Table_21._Residential_Sec!$E$5:$AJ$5,0))*gigwatt_to_megawatt*Percent_Urban</f>
        <v>1.137501497611916</v>
      </c>
    </row>
    <row r="45" spans="1:35" x14ac:dyDescent="0.25">
      <c r="C45" t="s">
        <v>8</v>
      </c>
      <c r="D45" s="10"/>
      <c r="E45" s="10">
        <v>0</v>
      </c>
      <c r="F45" s="10">
        <v>0</v>
      </c>
      <c r="G45" s="10">
        <v>0</v>
      </c>
      <c r="H45" s="10">
        <v>0</v>
      </c>
      <c r="I45" s="10">
        <v>0</v>
      </c>
      <c r="J45" s="10">
        <v>0</v>
      </c>
      <c r="K45" s="10">
        <v>0</v>
      </c>
      <c r="L45" s="10">
        <v>0</v>
      </c>
      <c r="M45" s="10">
        <v>0</v>
      </c>
      <c r="N45" s="10">
        <v>0</v>
      </c>
      <c r="O45" s="10">
        <v>0</v>
      </c>
      <c r="P45" s="10">
        <v>0</v>
      </c>
      <c r="Q45" s="10">
        <v>0</v>
      </c>
      <c r="R45" s="10">
        <v>0</v>
      </c>
      <c r="S45" s="10">
        <v>0</v>
      </c>
      <c r="T45" s="10">
        <v>0</v>
      </c>
      <c r="U45" s="10">
        <v>0</v>
      </c>
      <c r="V45" s="10">
        <v>0</v>
      </c>
      <c r="W45" s="10">
        <v>0</v>
      </c>
      <c r="X45" s="10">
        <v>0</v>
      </c>
      <c r="Y45" s="10">
        <v>0</v>
      </c>
      <c r="Z45" s="10">
        <v>0</v>
      </c>
      <c r="AA45" s="10">
        <v>0</v>
      </c>
      <c r="AB45" s="10">
        <v>0</v>
      </c>
      <c r="AC45" s="10">
        <v>0</v>
      </c>
      <c r="AD45" s="10">
        <v>0</v>
      </c>
      <c r="AE45" s="10">
        <v>0</v>
      </c>
      <c r="AF45" s="10">
        <v>0</v>
      </c>
      <c r="AG45" s="10">
        <v>0</v>
      </c>
      <c r="AH45" s="10">
        <v>0</v>
      </c>
      <c r="AI45" s="10">
        <v>0</v>
      </c>
    </row>
    <row r="46" spans="1:35" x14ac:dyDescent="0.25">
      <c r="C46" t="s">
        <v>9</v>
      </c>
      <c r="D46" s="10"/>
      <c r="E46" s="10">
        <v>0</v>
      </c>
      <c r="F46" s="10">
        <v>0</v>
      </c>
      <c r="G46" s="10">
        <v>0</v>
      </c>
      <c r="H46" s="10">
        <v>0</v>
      </c>
      <c r="I46" s="10">
        <v>0</v>
      </c>
      <c r="J46" s="10">
        <v>0</v>
      </c>
      <c r="K46" s="10">
        <v>0</v>
      </c>
      <c r="L46" s="10">
        <v>0</v>
      </c>
      <c r="M46" s="10">
        <v>0</v>
      </c>
      <c r="N46" s="10">
        <v>0</v>
      </c>
      <c r="O46" s="10">
        <v>0</v>
      </c>
      <c r="P46" s="10">
        <v>0</v>
      </c>
      <c r="Q46" s="10">
        <v>0</v>
      </c>
      <c r="R46" s="10">
        <v>0</v>
      </c>
      <c r="S46" s="10">
        <v>0</v>
      </c>
      <c r="T46" s="10">
        <v>0</v>
      </c>
      <c r="U46" s="10">
        <v>0</v>
      </c>
      <c r="V46" s="10">
        <v>0</v>
      </c>
      <c r="W46" s="10">
        <v>0</v>
      </c>
      <c r="X46" s="10">
        <v>0</v>
      </c>
      <c r="Y46" s="10">
        <v>0</v>
      </c>
      <c r="Z46" s="10">
        <v>0</v>
      </c>
      <c r="AA46" s="10">
        <v>0</v>
      </c>
      <c r="AB46" s="10">
        <v>0</v>
      </c>
      <c r="AC46" s="10">
        <v>0</v>
      </c>
      <c r="AD46" s="10">
        <v>0</v>
      </c>
      <c r="AE46" s="10">
        <v>0</v>
      </c>
      <c r="AF46" s="10">
        <v>0</v>
      </c>
      <c r="AG46" s="10">
        <v>0</v>
      </c>
      <c r="AH46" s="10">
        <v>0</v>
      </c>
      <c r="AI46" s="10">
        <v>0</v>
      </c>
    </row>
    <row r="47" spans="1:35" x14ac:dyDescent="0.25">
      <c r="A47" t="s">
        <v>552</v>
      </c>
      <c r="B47" s="3" t="s">
        <v>759</v>
      </c>
      <c r="C47" t="s">
        <v>61</v>
      </c>
      <c r="D47" s="17"/>
      <c r="E47" s="17">
        <f>INDEX(AEO21_Table_21._Residential_Sec!$E$8:$AK$93,MATCH($A47,AEO21_Table_21._Residential_Sec!$C$8:$C$93,0),MATCH(E$4,AEO21_Table_21._Residential_Sec!$E$5:$AK$5,0))*gigwatt_to_megawatt*Percent_Urban</f>
        <v>11.571780781996274</v>
      </c>
      <c r="F47" s="17">
        <f>INDEX(AEO22_Table_21._Residential_Sec!$E$8:$AJ$93,MATCH($B47,AEO22_Table_21._Residential_Sec!$C$8:$C$93,0),MATCH(F$4,AEO22_Table_21._Residential_Sec!$E$5:$AJ$5,0))*gigwatt_to_megawatt*Percent_Urban</f>
        <v>11.571780781996274</v>
      </c>
      <c r="G47" s="17">
        <f>INDEX(AEO22_Table_21._Residential_Sec!$E$8:$AJ$93,MATCH($B47,AEO22_Table_21._Residential_Sec!$C$8:$C$93,0),MATCH(G$4,AEO22_Table_21._Residential_Sec!$E$5:$AJ$5,0))*gigwatt_to_megawatt*Percent_Urban</f>
        <v>11.571780781996274</v>
      </c>
      <c r="H47" s="17">
        <f>INDEX(AEO22_Table_21._Residential_Sec!$E$8:$AJ$93,MATCH($B47,AEO22_Table_21._Residential_Sec!$C$8:$C$93,0),MATCH(H$4,AEO22_Table_21._Residential_Sec!$E$5:$AJ$5,0))*gigwatt_to_megawatt*Percent_Urban</f>
        <v>11.571780781996274</v>
      </c>
      <c r="I47" s="17">
        <f>INDEX(AEO22_Table_21._Residential_Sec!$E$8:$AJ$93,MATCH($B47,AEO22_Table_21._Residential_Sec!$C$8:$C$93,0),MATCH(I$4,AEO22_Table_21._Residential_Sec!$E$5:$AJ$5,0))*gigwatt_to_megawatt*Percent_Urban</f>
        <v>11.571780781996274</v>
      </c>
      <c r="J47" s="17">
        <f>INDEX(AEO22_Table_21._Residential_Sec!$E$8:$AJ$93,MATCH($B47,AEO22_Table_21._Residential_Sec!$C$8:$C$93,0),MATCH(J$4,AEO22_Table_21._Residential_Sec!$E$5:$AJ$5,0))*gigwatt_to_megawatt*Percent_Urban</f>
        <v>11.571780781996274</v>
      </c>
      <c r="K47" s="17">
        <f>INDEX(AEO22_Table_21._Residential_Sec!$E$8:$AJ$93,MATCH($B47,AEO22_Table_21._Residential_Sec!$C$8:$C$93,0),MATCH(K$4,AEO22_Table_21._Residential_Sec!$E$5:$AJ$5,0))*gigwatt_to_megawatt*Percent_Urban</f>
        <v>11.571780781996274</v>
      </c>
      <c r="L47" s="17">
        <f>INDEX(AEO22_Table_21._Residential_Sec!$E$8:$AJ$93,MATCH($B47,AEO22_Table_21._Residential_Sec!$C$8:$C$93,0),MATCH(L$4,AEO22_Table_21._Residential_Sec!$E$5:$AJ$5,0))*gigwatt_to_megawatt*Percent_Urban</f>
        <v>11.571780781996274</v>
      </c>
      <c r="M47" s="17">
        <f>INDEX(AEO22_Table_21._Residential_Sec!$E$8:$AJ$93,MATCH($B47,AEO22_Table_21._Residential_Sec!$C$8:$C$93,0),MATCH(M$4,AEO22_Table_21._Residential_Sec!$E$5:$AJ$5,0))*gigwatt_to_megawatt*Percent_Urban</f>
        <v>11.571780781996274</v>
      </c>
      <c r="N47" s="17">
        <f>INDEX(AEO22_Table_21._Residential_Sec!$E$8:$AJ$93,MATCH($B47,AEO22_Table_21._Residential_Sec!$C$8:$C$93,0),MATCH(N$4,AEO22_Table_21._Residential_Sec!$E$5:$AJ$5,0))*gigwatt_to_megawatt*Percent_Urban</f>
        <v>11.571780781996274</v>
      </c>
      <c r="O47" s="17">
        <f>INDEX(AEO22_Table_21._Residential_Sec!$E$8:$AJ$93,MATCH($B47,AEO22_Table_21._Residential_Sec!$C$8:$C$93,0),MATCH(O$4,AEO22_Table_21._Residential_Sec!$E$5:$AJ$5,0))*gigwatt_to_megawatt*Percent_Urban</f>
        <v>11.571780781996274</v>
      </c>
      <c r="P47" s="17">
        <f>INDEX(AEO22_Table_21._Residential_Sec!$E$8:$AJ$93,MATCH($B47,AEO22_Table_21._Residential_Sec!$C$8:$C$93,0),MATCH(P$4,AEO22_Table_21._Residential_Sec!$E$5:$AJ$5,0))*gigwatt_to_megawatt*Percent_Urban</f>
        <v>11.571780781996274</v>
      </c>
      <c r="Q47" s="17">
        <f>INDEX(AEO22_Table_21._Residential_Sec!$E$8:$AJ$93,MATCH($B47,AEO22_Table_21._Residential_Sec!$C$8:$C$93,0),MATCH(Q$4,AEO22_Table_21._Residential_Sec!$E$5:$AJ$5,0))*gigwatt_to_megawatt*Percent_Urban</f>
        <v>11.572593863838744</v>
      </c>
      <c r="R47" s="17">
        <f>INDEX(AEO22_Table_21._Residential_Sec!$E$8:$AJ$93,MATCH($B47,AEO22_Table_21._Residential_Sec!$C$8:$C$93,0),MATCH(R$4,AEO22_Table_21._Residential_Sec!$E$5:$AJ$5,0))*gigwatt_to_megawatt*Percent_Urban</f>
        <v>11.572593863838744</v>
      </c>
      <c r="S47" s="17">
        <f>INDEX(AEO22_Table_21._Residential_Sec!$E$8:$AJ$93,MATCH($B47,AEO22_Table_21._Residential_Sec!$C$8:$C$93,0),MATCH(S$4,AEO22_Table_21._Residential_Sec!$E$5:$AJ$5,0))*gigwatt_to_megawatt*Percent_Urban</f>
        <v>11.575033109366146</v>
      </c>
      <c r="T47" s="17">
        <f>INDEX(AEO22_Table_21._Residential_Sec!$E$8:$AJ$93,MATCH($B47,AEO22_Table_21._Residential_Sec!$C$8:$C$93,0),MATCH(T$4,AEO22_Table_21._Residential_Sec!$E$5:$AJ$5,0))*gigwatt_to_megawatt*Percent_Urban</f>
        <v>11.579911600420949</v>
      </c>
      <c r="U47" s="17">
        <f>INDEX(AEO22_Table_21._Residential_Sec!$E$8:$AJ$93,MATCH($B47,AEO22_Table_21._Residential_Sec!$C$8:$C$93,0),MATCH(U$4,AEO22_Table_21._Residential_Sec!$E$5:$AJ$5,0))*gigwatt_to_megawatt*Percent_Urban</f>
        <v>11.588855500688091</v>
      </c>
      <c r="V47" s="17">
        <f>INDEX(AEO22_Table_21._Residential_Sec!$E$8:$AJ$93,MATCH($B47,AEO22_Table_21._Residential_Sec!$C$8:$C$93,0),MATCH(V$4,AEO22_Table_21._Residential_Sec!$E$5:$AJ$5,0))*gigwatt_to_megawatt*Percent_Urban</f>
        <v>11.605930219379907</v>
      </c>
      <c r="W47" s="17">
        <f>INDEX(AEO22_Table_21._Residential_Sec!$E$8:$AJ$93,MATCH($B47,AEO22_Table_21._Residential_Sec!$C$8:$C$93,0),MATCH(W$4,AEO22_Table_21._Residential_Sec!$E$5:$AJ$5,0))*gigwatt_to_megawatt*Percent_Urban</f>
        <v>11.638453493078604</v>
      </c>
      <c r="X47" s="17">
        <f>INDEX(AEO22_Table_21._Residential_Sec!$E$8:$AJ$93,MATCH($B47,AEO22_Table_21._Residential_Sec!$C$8:$C$93,0),MATCH(X$4,AEO22_Table_21._Residential_Sec!$E$5:$AJ$5,0))*gigwatt_to_megawatt*Percent_Urban</f>
        <v>11.698621549421192</v>
      </c>
      <c r="Y47" s="17">
        <f>INDEX(AEO22_Table_21._Residential_Sec!$E$8:$AJ$93,MATCH($B47,AEO22_Table_21._Residential_Sec!$C$8:$C$93,0),MATCH(Y$4,AEO22_Table_21._Residential_Sec!$E$5:$AJ$5,0))*gigwatt_to_megawatt*Percent_Urban</f>
        <v>11.81001376183923</v>
      </c>
      <c r="Z47" s="17">
        <f>INDEX(AEO22_Table_21._Residential_Sec!$E$8:$AJ$93,MATCH($B47,AEO22_Table_21._Residential_Sec!$C$8:$C$93,0),MATCH(Z$4,AEO22_Table_21._Residential_Sec!$E$5:$AJ$5,0))*gigwatt_to_megawatt*Percent_Urban</f>
        <v>12.011658058771149</v>
      </c>
      <c r="AA47" s="17">
        <f>INDEX(AEO22_Table_21._Residential_Sec!$E$8:$AJ$93,MATCH($B47,AEO22_Table_21._Residential_Sec!$C$8:$C$93,0),MATCH(AA$4,AEO22_Table_21._Residential_Sec!$E$5:$AJ$5,0))*gigwatt_to_megawatt*Percent_Urban</f>
        <v>12.214115437545535</v>
      </c>
      <c r="AB47" s="17">
        <f>INDEX(AEO22_Table_21._Residential_Sec!$E$8:$AJ$93,MATCH($B47,AEO22_Table_21._Residential_Sec!$C$8:$C$93,0),MATCH(AB$4,AEO22_Table_21._Residential_Sec!$E$5:$AJ$5,0))*gigwatt_to_megawatt*Percent_Urban</f>
        <v>12.417385898162388</v>
      </c>
      <c r="AC47" s="17">
        <f>INDEX(AEO22_Table_21._Residential_Sec!$E$8:$AJ$93,MATCH($B47,AEO22_Table_21._Residential_Sec!$C$8:$C$93,0),MATCH(AC$4,AEO22_Table_21._Residential_Sec!$E$5:$AJ$5,0))*gigwatt_to_megawatt*Percent_Urban</f>
        <v>12.620656358779241</v>
      </c>
      <c r="AD47" s="17">
        <f>INDEX(AEO22_Table_21._Residential_Sec!$E$8:$AJ$93,MATCH($B47,AEO22_Table_21._Residential_Sec!$C$8:$C$93,0),MATCH(AD$4,AEO22_Table_21._Residential_Sec!$E$5:$AJ$5,0))*gigwatt_to_megawatt*Percent_Urban</f>
        <v>12.824739901238564</v>
      </c>
      <c r="AE47" s="17">
        <f>INDEX(AEO22_Table_21._Residential_Sec!$E$8:$AJ$93,MATCH($B47,AEO22_Table_21._Residential_Sec!$C$8:$C$93,0),MATCH(AE$4,AEO22_Table_21._Residential_Sec!$E$5:$AJ$5,0))*gigwatt_to_megawatt*Percent_Urban</f>
        <v>13.028823443697886</v>
      </c>
      <c r="AF47" s="17">
        <f>INDEX(AEO22_Table_21._Residential_Sec!$E$8:$AJ$93,MATCH($B47,AEO22_Table_21._Residential_Sec!$C$8:$C$93,0),MATCH(AF$4,AEO22_Table_21._Residential_Sec!$E$5:$AJ$5,0))*gigwatt_to_megawatt*Percent_Urban</f>
        <v>13.232906986157209</v>
      </c>
      <c r="AG47" s="17">
        <f>INDEX(AEO22_Table_21._Residential_Sec!$E$8:$AJ$93,MATCH($B47,AEO22_Table_21._Residential_Sec!$C$8:$C$93,0),MATCH(AG$4,AEO22_Table_21._Residential_Sec!$E$5:$AJ$5,0))*gigwatt_to_megawatt*Percent_Urban</f>
        <v>13.437803610458998</v>
      </c>
      <c r="AH47" s="17">
        <f>INDEX(AEO22_Table_21._Residential_Sec!$E$8:$AJ$93,MATCH($B47,AEO22_Table_21._Residential_Sec!$C$8:$C$93,0),MATCH(AH$4,AEO22_Table_21._Residential_Sec!$E$5:$AJ$5,0))*gigwatt_to_megawatt*Percent_Urban</f>
        <v>13.642700234760786</v>
      </c>
      <c r="AI47" s="17">
        <f>INDEX(AEO22_Table_21._Residential_Sec!$E$8:$AJ$93,MATCH($B47,AEO22_Table_21._Residential_Sec!$C$8:$C$93,0),MATCH(AI$4,AEO22_Table_21._Residential_Sec!$E$5:$AJ$5,0))*gigwatt_to_megawatt*Percent_Urban</f>
        <v>13.847596859062577</v>
      </c>
    </row>
    <row r="48" spans="1:35" x14ac:dyDescent="0.25">
      <c r="A48" t="s">
        <v>551</v>
      </c>
      <c r="B48" s="3" t="s">
        <v>757</v>
      </c>
      <c r="C48" t="s">
        <v>10</v>
      </c>
      <c r="D48" s="17"/>
      <c r="E48" s="17">
        <f>INDEX(AEO21_Table_21._Residential_Sec!$E$8:$AK$93,MATCH($A48,AEO21_Table_21._Residential_Sec!$C$8:$C$93,0),MATCH(E$4,AEO21_Table_21._Residential_Sec!$E$5:$AK$5,0))*gigwatt_to_megawatt*Percent_Urban</f>
        <v>14894.199872095845</v>
      </c>
      <c r="F48" s="17">
        <f>INDEX(AEO22_Table_21._Residential_Sec!$E$8:$AJ$93,MATCH($B48,AEO22_Table_21._Residential_Sec!$C$8:$C$93,0),MATCH(F$4,AEO22_Table_21._Residential_Sec!$E$5:$AJ$5,0))*gigwatt_to_megawatt*Percent_Urban</f>
        <v>17296.296503197602</v>
      </c>
      <c r="G48" s="17">
        <f>INDEX(AEO22_Table_21._Residential_Sec!$E$8:$AJ$93,MATCH($B48,AEO22_Table_21._Residential_Sec!$C$8:$C$93,0),MATCH(G$4,AEO22_Table_21._Residential_Sec!$E$5:$AJ$5,0))*gigwatt_to_megawatt*Percent_Urban</f>
        <v>18879.378233627456</v>
      </c>
      <c r="H48" s="17">
        <f>INDEX(AEO22_Table_21._Residential_Sec!$E$8:$AJ$93,MATCH($B48,AEO22_Table_21._Residential_Sec!$C$8:$C$93,0),MATCH(H$4,AEO22_Table_21._Residential_Sec!$E$5:$AJ$5,0))*gigwatt_to_megawatt*Percent_Urban</f>
        <v>20461.176107828058</v>
      </c>
      <c r="I48" s="17">
        <f>INDEX(AEO22_Table_21._Residential_Sec!$E$8:$AJ$93,MATCH($B48,AEO22_Table_21._Residential_Sec!$C$8:$C$93,0),MATCH(I$4,AEO22_Table_21._Residential_Sec!$E$5:$AJ$5,0))*gigwatt_to_megawatt*Percent_Urban</f>
        <v>21593.212069294907</v>
      </c>
      <c r="J48" s="17">
        <f>INDEX(AEO22_Table_21._Residential_Sec!$E$8:$AJ$93,MATCH($B48,AEO22_Table_21._Residential_Sec!$C$8:$C$93,0),MATCH(J$4,AEO22_Table_21._Residential_Sec!$E$5:$AJ$5,0))*gigwatt_to_megawatt*Percent_Urban</f>
        <v>22652.840653444506</v>
      </c>
      <c r="K48" s="17">
        <f>INDEX(AEO22_Table_21._Residential_Sec!$E$8:$AJ$93,MATCH($B48,AEO22_Table_21._Residential_Sec!$C$8:$C$93,0),MATCH(K$4,AEO22_Table_21._Residential_Sec!$E$5:$AJ$5,0))*gigwatt_to_megawatt*Percent_Urban</f>
        <v>23703.522084999593</v>
      </c>
      <c r="L48" s="17">
        <f>INDEX(AEO22_Table_21._Residential_Sec!$E$8:$AJ$93,MATCH($B48,AEO22_Table_21._Residential_Sec!$C$8:$C$93,0),MATCH(L$4,AEO22_Table_21._Residential_Sec!$E$5:$AJ$5,0))*gigwatt_to_megawatt*Percent_Urban</f>
        <v>24762.227821257991</v>
      </c>
      <c r="M48" s="17">
        <f>INDEX(AEO22_Table_21._Residential_Sec!$E$8:$AJ$93,MATCH($B48,AEO22_Table_21._Residential_Sec!$C$8:$C$93,0),MATCH(M$4,AEO22_Table_21._Residential_Sec!$E$5:$AJ$5,0))*gigwatt_to_megawatt*Percent_Urban</f>
        <v>25877.316717882295</v>
      </c>
      <c r="N48" s="17">
        <f>INDEX(AEO22_Table_21._Residential_Sec!$E$8:$AJ$93,MATCH($B48,AEO22_Table_21._Residential_Sec!$C$8:$C$93,0),MATCH(N$4,AEO22_Table_21._Residential_Sec!$E$5:$AJ$5,0))*gigwatt_to_megawatt*Percent_Urban</f>
        <v>27042.424783291506</v>
      </c>
      <c r="O48" s="17">
        <f>INDEX(AEO22_Table_21._Residential_Sec!$E$8:$AJ$93,MATCH($B48,AEO22_Table_21._Residential_Sec!$C$8:$C$93,0),MATCH(O$4,AEO22_Table_21._Residential_Sec!$E$5:$AJ$5,0))*gigwatt_to_megawatt*Percent_Urban</f>
        <v>28219.504665749206</v>
      </c>
      <c r="P48" s="17">
        <f>INDEX(AEO22_Table_21._Residential_Sec!$E$8:$AJ$93,MATCH($B48,AEO22_Table_21._Residential_Sec!$C$8:$C$93,0),MATCH(P$4,AEO22_Table_21._Residential_Sec!$E$5:$AJ$5,0))*gigwatt_to_megawatt*Percent_Urban</f>
        <v>29465.159870800609</v>
      </c>
      <c r="Q48" s="17">
        <f>INDEX(AEO22_Table_21._Residential_Sec!$E$8:$AJ$93,MATCH($B48,AEO22_Table_21._Residential_Sec!$C$8:$C$93,0),MATCH(Q$4,AEO22_Table_21._Residential_Sec!$E$5:$AJ$5,0))*gigwatt_to_megawatt*Percent_Urban</f>
        <v>30758.239700477618</v>
      </c>
      <c r="R48" s="17">
        <f>INDEX(AEO22_Table_21._Residential_Sec!$E$8:$AJ$93,MATCH($B48,AEO22_Table_21._Residential_Sec!$C$8:$C$93,0),MATCH(R$4,AEO22_Table_21._Residential_Sec!$E$5:$AJ$5,0))*gigwatt_to_megawatt*Percent_Urban</f>
        <v>32185.431688496719</v>
      </c>
      <c r="S48" s="17">
        <f>INDEX(AEO22_Table_21._Residential_Sec!$E$8:$AJ$93,MATCH($B48,AEO22_Table_21._Residential_Sec!$C$8:$C$93,0),MATCH(S$4,AEO22_Table_21._Residential_Sec!$E$5:$AJ$5,0))*gigwatt_to_megawatt*Percent_Urban</f>
        <v>33728.433362583986</v>
      </c>
      <c r="T48" s="17">
        <f>INDEX(AEO22_Table_21._Residential_Sec!$E$8:$AJ$93,MATCH($B48,AEO22_Table_21._Residential_Sec!$C$8:$C$93,0),MATCH(T$4,AEO22_Table_21._Residential_Sec!$E$5:$AJ$5,0))*gigwatt_to_megawatt*Percent_Urban</f>
        <v>35262.787911276617</v>
      </c>
      <c r="U48" s="17">
        <f>INDEX(AEO22_Table_21._Residential_Sec!$E$8:$AJ$93,MATCH($B48,AEO22_Table_21._Residential_Sec!$C$8:$C$93,0),MATCH(U$4,AEO22_Table_21._Residential_Sec!$E$5:$AJ$5,0))*gigwatt_to_megawatt*Percent_Urban</f>
        <v>36805.752996680967</v>
      </c>
      <c r="V48" s="17">
        <f>INDEX(AEO22_Table_21._Residential_Sec!$E$8:$AJ$93,MATCH($B48,AEO22_Table_21._Residential_Sec!$C$8:$C$93,0),MATCH(V$4,AEO22_Table_21._Residential_Sec!$E$5:$AJ$5,0))*gigwatt_to_megawatt*Percent_Urban</f>
        <v>38497.913721687037</v>
      </c>
      <c r="W48" s="17">
        <f>INDEX(AEO22_Table_21._Residential_Sec!$E$8:$AJ$93,MATCH($B48,AEO22_Table_21._Residential_Sec!$C$8:$C$93,0),MATCH(W$4,AEO22_Table_21._Residential_Sec!$E$5:$AJ$5,0))*gigwatt_to_megawatt*Percent_Urban</f>
        <v>40178.083115680398</v>
      </c>
      <c r="X48" s="17">
        <f>INDEX(AEO22_Table_21._Residential_Sec!$E$8:$AJ$93,MATCH($B48,AEO22_Table_21._Residential_Sec!$C$8:$C$93,0),MATCH(X$4,AEO22_Table_21._Residential_Sec!$E$5:$AJ$5,0))*gigwatt_to_megawatt*Percent_Urban</f>
        <v>41953.564402493321</v>
      </c>
      <c r="Y48" s="17">
        <f>INDEX(AEO22_Table_21._Residential_Sec!$E$8:$AJ$93,MATCH($B48,AEO22_Table_21._Residential_Sec!$C$8:$C$93,0),MATCH(Y$4,AEO22_Table_21._Residential_Sec!$E$5:$AJ$5,0))*gigwatt_to_megawatt*Percent_Urban</f>
        <v>43896.987743867881</v>
      </c>
      <c r="Z48" s="17">
        <f>INDEX(AEO22_Table_21._Residential_Sec!$E$8:$AJ$93,MATCH($B48,AEO22_Table_21._Residential_Sec!$C$8:$C$93,0),MATCH(Z$4,AEO22_Table_21._Residential_Sec!$E$5:$AJ$5,0))*gigwatt_to_megawatt*Percent_Urban</f>
        <v>45898.718810329468</v>
      </c>
      <c r="AA48" s="17">
        <f>INDEX(AEO22_Table_21._Residential_Sec!$E$8:$AJ$93,MATCH($B48,AEO22_Table_21._Residential_Sec!$C$8:$C$93,0),MATCH(AA$4,AEO22_Table_21._Residential_Sec!$E$5:$AJ$5,0))*gigwatt_to_megawatt*Percent_Urban</f>
        <v>48098.578407836147</v>
      </c>
      <c r="AB48" s="17">
        <f>INDEX(AEO22_Table_21._Residential_Sec!$E$8:$AJ$93,MATCH($B48,AEO22_Table_21._Residential_Sec!$C$8:$C$93,0),MATCH(AB$4,AEO22_Table_21._Residential_Sec!$E$5:$AJ$5,0))*gigwatt_to_megawatt*Percent_Urban</f>
        <v>50418.887136404104</v>
      </c>
      <c r="AC48" s="17">
        <f>INDEX(AEO22_Table_21._Residential_Sec!$E$8:$AJ$93,MATCH($B48,AEO22_Table_21._Residential_Sec!$C$8:$C$93,0),MATCH(AC$4,AEO22_Table_21._Residential_Sec!$E$5:$AJ$5,0))*gigwatt_to_megawatt*Percent_Urban</f>
        <v>52775.520296284303</v>
      </c>
      <c r="AD48" s="17">
        <f>INDEX(AEO22_Table_21._Residential_Sec!$E$8:$AJ$93,MATCH($B48,AEO22_Table_21._Residential_Sec!$C$8:$C$93,0),MATCH(AD$4,AEO22_Table_21._Residential_Sec!$E$5:$AJ$5,0))*gigwatt_to_megawatt*Percent_Urban</f>
        <v>55300.507743220267</v>
      </c>
      <c r="AE48" s="17">
        <f>INDEX(AEO22_Table_21._Residential_Sec!$E$8:$AJ$93,MATCH($B48,AEO22_Table_21._Residential_Sec!$C$8:$C$93,0),MATCH(AE$4,AEO22_Table_21._Residential_Sec!$E$5:$AJ$5,0))*gigwatt_to_megawatt*Percent_Urban</f>
        <v>57917.906820043718</v>
      </c>
      <c r="AF48" s="17">
        <f>INDEX(AEO22_Table_21._Residential_Sec!$E$8:$AJ$93,MATCH($B48,AEO22_Table_21._Residential_Sec!$C$8:$C$93,0),MATCH(AF$4,AEO22_Table_21._Residential_Sec!$E$5:$AJ$5,0))*gigwatt_to_megawatt*Percent_Urban</f>
        <v>60684.079546992631</v>
      </c>
      <c r="AG48" s="17">
        <f>INDEX(AEO22_Table_21._Residential_Sec!$E$8:$AJ$93,MATCH($B48,AEO22_Table_21._Residential_Sec!$C$8:$C$93,0),MATCH(AG$4,AEO22_Table_21._Residential_Sec!$E$5:$AJ$5,0))*gigwatt_to_megawatt*Percent_Urban</f>
        <v>63599.374736177451</v>
      </c>
      <c r="AH48" s="17">
        <f>INDEX(AEO22_Table_21._Residential_Sec!$E$8:$AJ$93,MATCH($B48,AEO22_Table_21._Residential_Sec!$C$8:$C$93,0),MATCH(AH$4,AEO22_Table_21._Residential_Sec!$E$5:$AJ$5,0))*gigwatt_to_megawatt*Percent_Urban</f>
        <v>66666.395875657719</v>
      </c>
      <c r="AI48" s="17">
        <f>INDEX(AEO22_Table_21._Residential_Sec!$E$8:$AJ$93,MATCH($B48,AEO22_Table_21._Residential_Sec!$C$8:$C$93,0),MATCH(AI$4,AEO22_Table_21._Residential_Sec!$E$5:$AJ$5,0))*gigwatt_to_megawatt*Percent_Urban</f>
        <v>69807.0635291832</v>
      </c>
    </row>
    <row r="49" spans="1:35" x14ac:dyDescent="0.25">
      <c r="C49" t="s">
        <v>11</v>
      </c>
      <c r="D49" s="10"/>
      <c r="E49" s="10">
        <v>0</v>
      </c>
      <c r="F49" s="10">
        <v>0</v>
      </c>
      <c r="G49" s="10">
        <v>0</v>
      </c>
      <c r="H49" s="10">
        <v>0</v>
      </c>
      <c r="I49" s="10">
        <v>0</v>
      </c>
      <c r="J49" s="10">
        <v>0</v>
      </c>
      <c r="K49" s="10">
        <v>0</v>
      </c>
      <c r="L49" s="10">
        <v>0</v>
      </c>
      <c r="M49" s="10">
        <v>0</v>
      </c>
      <c r="N49" s="10">
        <v>0</v>
      </c>
      <c r="O49" s="10">
        <v>0</v>
      </c>
      <c r="P49" s="10">
        <v>0</v>
      </c>
      <c r="Q49" s="10">
        <v>0</v>
      </c>
      <c r="R49" s="10">
        <v>0</v>
      </c>
      <c r="S49" s="10">
        <v>0</v>
      </c>
      <c r="T49" s="10">
        <v>0</v>
      </c>
      <c r="U49" s="10">
        <v>0</v>
      </c>
      <c r="V49" s="10">
        <v>0</v>
      </c>
      <c r="W49" s="10">
        <v>0</v>
      </c>
      <c r="X49" s="10">
        <v>0</v>
      </c>
      <c r="Y49" s="10">
        <v>0</v>
      </c>
      <c r="Z49" s="10">
        <v>0</v>
      </c>
      <c r="AA49" s="10">
        <v>0</v>
      </c>
      <c r="AB49" s="10">
        <v>0</v>
      </c>
      <c r="AC49" s="10">
        <v>0</v>
      </c>
      <c r="AD49" s="10">
        <v>0</v>
      </c>
      <c r="AE49" s="10">
        <v>0</v>
      </c>
      <c r="AF49" s="10">
        <v>0</v>
      </c>
      <c r="AG49" s="10">
        <v>0</v>
      </c>
      <c r="AH49" s="10">
        <v>0</v>
      </c>
      <c r="AI49" s="10">
        <v>0</v>
      </c>
    </row>
    <row r="50" spans="1:35" x14ac:dyDescent="0.25">
      <c r="C50" t="s">
        <v>12</v>
      </c>
      <c r="D50" s="10"/>
      <c r="E50" s="10">
        <v>0</v>
      </c>
      <c r="F50" s="10">
        <v>0</v>
      </c>
      <c r="G50" s="10">
        <v>0</v>
      </c>
      <c r="H50" s="10">
        <v>0</v>
      </c>
      <c r="I50" s="10">
        <v>0</v>
      </c>
      <c r="J50" s="10">
        <v>0</v>
      </c>
      <c r="K50" s="10">
        <v>0</v>
      </c>
      <c r="L50" s="10">
        <v>0</v>
      </c>
      <c r="M50" s="10">
        <v>0</v>
      </c>
      <c r="N50" s="10">
        <v>0</v>
      </c>
      <c r="O50" s="10">
        <v>0</v>
      </c>
      <c r="P50" s="10">
        <v>0</v>
      </c>
      <c r="Q50" s="10">
        <v>0</v>
      </c>
      <c r="R50" s="10">
        <v>0</v>
      </c>
      <c r="S50" s="10">
        <v>0</v>
      </c>
      <c r="T50" s="10">
        <v>0</v>
      </c>
      <c r="U50" s="10">
        <v>0</v>
      </c>
      <c r="V50" s="10">
        <v>0</v>
      </c>
      <c r="W50" s="10">
        <v>0</v>
      </c>
      <c r="X50" s="10">
        <v>0</v>
      </c>
      <c r="Y50" s="10">
        <v>0</v>
      </c>
      <c r="Z50" s="10">
        <v>0</v>
      </c>
      <c r="AA50" s="10">
        <v>0</v>
      </c>
      <c r="AB50" s="10">
        <v>0</v>
      </c>
      <c r="AC50" s="10">
        <v>0</v>
      </c>
      <c r="AD50" s="10">
        <v>0</v>
      </c>
      <c r="AE50" s="10">
        <v>0</v>
      </c>
      <c r="AF50" s="10">
        <v>0</v>
      </c>
      <c r="AG50" s="10">
        <v>0</v>
      </c>
      <c r="AH50" s="10">
        <v>0</v>
      </c>
      <c r="AI50" s="10">
        <v>0</v>
      </c>
    </row>
    <row r="51" spans="1:35" x14ac:dyDescent="0.25">
      <c r="C51" t="s">
        <v>13</v>
      </c>
      <c r="D51" s="10"/>
      <c r="E51" s="10">
        <v>0</v>
      </c>
      <c r="F51" s="10">
        <v>0</v>
      </c>
      <c r="G51" s="10">
        <v>0</v>
      </c>
      <c r="H51" s="10">
        <v>0</v>
      </c>
      <c r="I51" s="10">
        <v>0</v>
      </c>
      <c r="J51" s="10">
        <v>0</v>
      </c>
      <c r="K51" s="10">
        <v>0</v>
      </c>
      <c r="L51" s="10">
        <v>0</v>
      </c>
      <c r="M51" s="10">
        <v>0</v>
      </c>
      <c r="N51" s="10">
        <v>0</v>
      </c>
      <c r="O51" s="10">
        <v>0</v>
      </c>
      <c r="P51" s="10">
        <v>0</v>
      </c>
      <c r="Q51" s="10">
        <v>0</v>
      </c>
      <c r="R51" s="10">
        <v>0</v>
      </c>
      <c r="S51" s="10">
        <v>0</v>
      </c>
      <c r="T51" s="10">
        <v>0</v>
      </c>
      <c r="U51" s="10">
        <v>0</v>
      </c>
      <c r="V51" s="10">
        <v>0</v>
      </c>
      <c r="W51" s="10">
        <v>0</v>
      </c>
      <c r="X51" s="10">
        <v>0</v>
      </c>
      <c r="Y51" s="10">
        <v>0</v>
      </c>
      <c r="Z51" s="10">
        <v>0</v>
      </c>
      <c r="AA51" s="10">
        <v>0</v>
      </c>
      <c r="AB51" s="10">
        <v>0</v>
      </c>
      <c r="AC51" s="10">
        <v>0</v>
      </c>
      <c r="AD51" s="10">
        <v>0</v>
      </c>
      <c r="AE51" s="10">
        <v>0</v>
      </c>
      <c r="AF51" s="10">
        <v>0</v>
      </c>
      <c r="AG51" s="10">
        <v>0</v>
      </c>
      <c r="AH51" s="10">
        <v>0</v>
      </c>
      <c r="AI51" s="10">
        <v>0</v>
      </c>
    </row>
    <row r="52" spans="1:35" x14ac:dyDescent="0.25">
      <c r="C52" t="s">
        <v>14</v>
      </c>
      <c r="D52" s="10"/>
      <c r="E52" s="10">
        <v>0</v>
      </c>
      <c r="F52" s="10">
        <v>0</v>
      </c>
      <c r="G52" s="10">
        <v>0</v>
      </c>
      <c r="H52" s="10">
        <v>0</v>
      </c>
      <c r="I52" s="10">
        <v>0</v>
      </c>
      <c r="J52" s="10">
        <v>0</v>
      </c>
      <c r="K52" s="10">
        <v>0</v>
      </c>
      <c r="L52" s="10">
        <v>0</v>
      </c>
      <c r="M52" s="10">
        <v>0</v>
      </c>
      <c r="N52" s="10">
        <v>0</v>
      </c>
      <c r="O52" s="10">
        <v>0</v>
      </c>
      <c r="P52" s="10">
        <v>0</v>
      </c>
      <c r="Q52" s="10">
        <v>0</v>
      </c>
      <c r="R52" s="10">
        <v>0</v>
      </c>
      <c r="S52" s="10">
        <v>0</v>
      </c>
      <c r="T52" s="10">
        <v>0</v>
      </c>
      <c r="U52" s="10">
        <v>0</v>
      </c>
      <c r="V52" s="10">
        <v>0</v>
      </c>
      <c r="W52" s="10">
        <v>0</v>
      </c>
      <c r="X52" s="10">
        <v>0</v>
      </c>
      <c r="Y52" s="10">
        <v>0</v>
      </c>
      <c r="Z52" s="10">
        <v>0</v>
      </c>
      <c r="AA52" s="10">
        <v>0</v>
      </c>
      <c r="AB52" s="10">
        <v>0</v>
      </c>
      <c r="AC52" s="10">
        <v>0</v>
      </c>
      <c r="AD52" s="10">
        <v>0</v>
      </c>
      <c r="AE52" s="10">
        <v>0</v>
      </c>
      <c r="AF52" s="10">
        <v>0</v>
      </c>
      <c r="AG52" s="10">
        <v>0</v>
      </c>
      <c r="AH52" s="10">
        <v>0</v>
      </c>
      <c r="AI52" s="10">
        <v>0</v>
      </c>
    </row>
    <row r="53" spans="1:35" x14ac:dyDescent="0.25">
      <c r="C53" t="s">
        <v>15</v>
      </c>
      <c r="D53" s="10"/>
      <c r="E53" s="10">
        <v>0</v>
      </c>
      <c r="F53" s="10">
        <v>0</v>
      </c>
      <c r="G53" s="10">
        <v>0</v>
      </c>
      <c r="H53" s="10">
        <v>0</v>
      </c>
      <c r="I53" s="10">
        <v>0</v>
      </c>
      <c r="J53" s="10">
        <v>0</v>
      </c>
      <c r="K53" s="10">
        <v>0</v>
      </c>
      <c r="L53" s="10">
        <v>0</v>
      </c>
      <c r="M53" s="10">
        <v>0</v>
      </c>
      <c r="N53" s="10">
        <v>0</v>
      </c>
      <c r="O53" s="10">
        <v>0</v>
      </c>
      <c r="P53" s="10">
        <v>0</v>
      </c>
      <c r="Q53" s="10">
        <v>0</v>
      </c>
      <c r="R53" s="10">
        <v>0</v>
      </c>
      <c r="S53" s="10">
        <v>0</v>
      </c>
      <c r="T53" s="10">
        <v>0</v>
      </c>
      <c r="U53" s="10">
        <v>0</v>
      </c>
      <c r="V53" s="10">
        <v>0</v>
      </c>
      <c r="W53" s="10">
        <v>0</v>
      </c>
      <c r="X53" s="10">
        <v>0</v>
      </c>
      <c r="Y53" s="10">
        <v>0</v>
      </c>
      <c r="Z53" s="10">
        <v>0</v>
      </c>
      <c r="AA53" s="10">
        <v>0</v>
      </c>
      <c r="AB53" s="10">
        <v>0</v>
      </c>
      <c r="AC53" s="10">
        <v>0</v>
      </c>
      <c r="AD53" s="10">
        <v>0</v>
      </c>
      <c r="AE53" s="10">
        <v>0</v>
      </c>
      <c r="AF53" s="10">
        <v>0</v>
      </c>
      <c r="AG53" s="10">
        <v>0</v>
      </c>
      <c r="AH53" s="10">
        <v>0</v>
      </c>
      <c r="AI53" s="10">
        <v>0</v>
      </c>
    </row>
    <row r="54" spans="1:35" x14ac:dyDescent="0.25">
      <c r="C54" t="s">
        <v>59</v>
      </c>
      <c r="D54" s="10"/>
      <c r="E54" s="10">
        <v>0</v>
      </c>
      <c r="F54" s="10">
        <v>0</v>
      </c>
      <c r="G54" s="10">
        <v>0</v>
      </c>
      <c r="H54" s="10">
        <v>0</v>
      </c>
      <c r="I54" s="10">
        <v>0</v>
      </c>
      <c r="J54" s="10">
        <v>0</v>
      </c>
      <c r="K54" s="10">
        <v>0</v>
      </c>
      <c r="L54" s="10">
        <v>0</v>
      </c>
      <c r="M54" s="10">
        <v>0</v>
      </c>
      <c r="N54" s="10">
        <v>0</v>
      </c>
      <c r="O54" s="10">
        <v>0</v>
      </c>
      <c r="P54" s="10">
        <v>0</v>
      </c>
      <c r="Q54" s="10">
        <v>0</v>
      </c>
      <c r="R54" s="10">
        <v>0</v>
      </c>
      <c r="S54" s="10">
        <v>0</v>
      </c>
      <c r="T54" s="10">
        <v>0</v>
      </c>
      <c r="U54" s="10">
        <v>0</v>
      </c>
      <c r="V54" s="10">
        <v>0</v>
      </c>
      <c r="W54" s="10">
        <v>0</v>
      </c>
      <c r="X54" s="10">
        <v>0</v>
      </c>
      <c r="Y54" s="10">
        <v>0</v>
      </c>
      <c r="Z54" s="10">
        <v>0</v>
      </c>
      <c r="AA54" s="10">
        <v>0</v>
      </c>
      <c r="AB54" s="10">
        <v>0</v>
      </c>
      <c r="AC54" s="10">
        <v>0</v>
      </c>
      <c r="AD54" s="10">
        <v>0</v>
      </c>
      <c r="AE54" s="10">
        <v>0</v>
      </c>
      <c r="AF54" s="10">
        <v>0</v>
      </c>
      <c r="AG54" s="10">
        <v>0</v>
      </c>
      <c r="AH54" s="10">
        <v>0</v>
      </c>
      <c r="AI54" s="10">
        <v>0</v>
      </c>
    </row>
    <row r="55" spans="1:35" x14ac:dyDescent="0.25">
      <c r="C55" t="s">
        <v>62</v>
      </c>
      <c r="D55" s="10"/>
      <c r="E55" s="10">
        <v>0</v>
      </c>
      <c r="F55" s="10">
        <v>0</v>
      </c>
      <c r="G55" s="10">
        <v>0</v>
      </c>
      <c r="H55" s="10">
        <v>0</v>
      </c>
      <c r="I55" s="10">
        <v>0</v>
      </c>
      <c r="J55" s="10">
        <v>0</v>
      </c>
      <c r="K55" s="10">
        <v>0</v>
      </c>
      <c r="L55" s="10">
        <v>0</v>
      </c>
      <c r="M55" s="10">
        <v>0</v>
      </c>
      <c r="N55" s="10">
        <v>0</v>
      </c>
      <c r="O55" s="10">
        <v>0</v>
      </c>
      <c r="P55" s="10">
        <v>0</v>
      </c>
      <c r="Q55" s="10">
        <v>0</v>
      </c>
      <c r="R55" s="10">
        <v>0</v>
      </c>
      <c r="S55" s="10">
        <v>0</v>
      </c>
      <c r="T55" s="10">
        <v>0</v>
      </c>
      <c r="U55" s="10">
        <v>0</v>
      </c>
      <c r="V55" s="10">
        <v>0</v>
      </c>
      <c r="W55" s="10">
        <v>0</v>
      </c>
      <c r="X55" s="10">
        <v>0</v>
      </c>
      <c r="Y55" s="10">
        <v>0</v>
      </c>
      <c r="Z55" s="10">
        <v>0</v>
      </c>
      <c r="AA55" s="10">
        <v>0</v>
      </c>
      <c r="AB55" s="10">
        <v>0</v>
      </c>
      <c r="AC55" s="10">
        <v>0</v>
      </c>
      <c r="AD55" s="10">
        <v>0</v>
      </c>
      <c r="AE55" s="10">
        <v>0</v>
      </c>
      <c r="AF55" s="10">
        <v>0</v>
      </c>
      <c r="AG55" s="10">
        <v>0</v>
      </c>
      <c r="AH55" s="10">
        <v>0</v>
      </c>
      <c r="AI55" s="10">
        <v>0</v>
      </c>
    </row>
    <row r="56" spans="1:35" x14ac:dyDescent="0.25">
      <c r="C56" t="s">
        <v>160</v>
      </c>
      <c r="D56" s="10"/>
      <c r="E56" s="10">
        <v>0</v>
      </c>
      <c r="F56" s="10">
        <v>0</v>
      </c>
      <c r="G56" s="10">
        <v>0</v>
      </c>
      <c r="H56" s="10">
        <v>0</v>
      </c>
      <c r="I56" s="10">
        <v>0</v>
      </c>
      <c r="J56" s="10">
        <v>0</v>
      </c>
      <c r="K56" s="10">
        <v>0</v>
      </c>
      <c r="L56" s="10">
        <v>0</v>
      </c>
      <c r="M56" s="10">
        <v>0</v>
      </c>
      <c r="N56" s="10">
        <v>0</v>
      </c>
      <c r="O56" s="10">
        <v>0</v>
      </c>
      <c r="P56" s="10">
        <v>0</v>
      </c>
      <c r="Q56" s="10">
        <v>0</v>
      </c>
      <c r="R56" s="10">
        <v>0</v>
      </c>
      <c r="S56" s="10">
        <v>0</v>
      </c>
      <c r="T56" s="10">
        <v>0</v>
      </c>
      <c r="U56" s="10">
        <v>0</v>
      </c>
      <c r="V56" s="10">
        <v>0</v>
      </c>
      <c r="W56" s="10">
        <v>0</v>
      </c>
      <c r="X56" s="10">
        <v>0</v>
      </c>
      <c r="Y56" s="10">
        <v>0</v>
      </c>
      <c r="Z56" s="10">
        <v>0</v>
      </c>
      <c r="AA56" s="10">
        <v>0</v>
      </c>
      <c r="AB56" s="10">
        <v>0</v>
      </c>
      <c r="AC56" s="10">
        <v>0</v>
      </c>
      <c r="AD56" s="10">
        <v>0</v>
      </c>
      <c r="AE56" s="10">
        <v>0</v>
      </c>
      <c r="AF56" s="10">
        <v>0</v>
      </c>
      <c r="AG56" s="10">
        <v>0</v>
      </c>
      <c r="AH56" s="10">
        <v>0</v>
      </c>
      <c r="AI56" s="10">
        <v>0</v>
      </c>
    </row>
    <row r="57" spans="1:35" x14ac:dyDescent="0.25">
      <c r="C57" t="s">
        <v>161</v>
      </c>
      <c r="D57" s="10"/>
      <c r="E57" s="10">
        <v>0</v>
      </c>
      <c r="F57" s="10">
        <v>0</v>
      </c>
      <c r="G57" s="10">
        <v>0</v>
      </c>
      <c r="H57" s="10">
        <v>0</v>
      </c>
      <c r="I57" s="10">
        <v>0</v>
      </c>
      <c r="J57" s="10">
        <v>0</v>
      </c>
      <c r="K57" s="10">
        <v>0</v>
      </c>
      <c r="L57" s="10">
        <v>0</v>
      </c>
      <c r="M57" s="10">
        <v>0</v>
      </c>
      <c r="N57" s="10">
        <v>0</v>
      </c>
      <c r="O57" s="10">
        <v>0</v>
      </c>
      <c r="P57" s="10">
        <v>0</v>
      </c>
      <c r="Q57" s="10">
        <v>0</v>
      </c>
      <c r="R57" s="10">
        <v>0</v>
      </c>
      <c r="S57" s="10">
        <v>0</v>
      </c>
      <c r="T57" s="10">
        <v>0</v>
      </c>
      <c r="U57" s="10">
        <v>0</v>
      </c>
      <c r="V57" s="10">
        <v>0</v>
      </c>
      <c r="W57" s="10">
        <v>0</v>
      </c>
      <c r="X57" s="10">
        <v>0</v>
      </c>
      <c r="Y57" s="10">
        <v>0</v>
      </c>
      <c r="Z57" s="10">
        <v>0</v>
      </c>
      <c r="AA57" s="10">
        <v>0</v>
      </c>
      <c r="AB57" s="10">
        <v>0</v>
      </c>
      <c r="AC57" s="10">
        <v>0</v>
      </c>
      <c r="AD57" s="10">
        <v>0</v>
      </c>
      <c r="AE57" s="10">
        <v>0</v>
      </c>
      <c r="AF57" s="10">
        <v>0</v>
      </c>
      <c r="AG57" s="10">
        <v>0</v>
      </c>
      <c r="AH57" s="10">
        <v>0</v>
      </c>
      <c r="AI57" s="10">
        <v>0</v>
      </c>
    </row>
    <row r="58" spans="1:35" x14ac:dyDescent="0.25">
      <c r="C58" t="s">
        <v>162</v>
      </c>
      <c r="D58" s="10"/>
      <c r="E58" s="10">
        <v>0</v>
      </c>
      <c r="F58" s="10">
        <v>0</v>
      </c>
      <c r="G58" s="10">
        <v>0</v>
      </c>
      <c r="H58" s="10">
        <v>0</v>
      </c>
      <c r="I58" s="10">
        <v>0</v>
      </c>
      <c r="J58" s="10">
        <v>0</v>
      </c>
      <c r="K58" s="10">
        <v>0</v>
      </c>
      <c r="L58" s="10">
        <v>0</v>
      </c>
      <c r="M58" s="10">
        <v>0</v>
      </c>
      <c r="N58" s="10">
        <v>0</v>
      </c>
      <c r="O58" s="10">
        <v>0</v>
      </c>
      <c r="P58" s="10">
        <v>0</v>
      </c>
      <c r="Q58" s="10">
        <v>0</v>
      </c>
      <c r="R58" s="10">
        <v>0</v>
      </c>
      <c r="S58" s="10">
        <v>0</v>
      </c>
      <c r="T58" s="10">
        <v>0</v>
      </c>
      <c r="U58" s="10">
        <v>0</v>
      </c>
      <c r="V58" s="10">
        <v>0</v>
      </c>
      <c r="W58" s="10">
        <v>0</v>
      </c>
      <c r="X58" s="10">
        <v>0</v>
      </c>
      <c r="Y58" s="10">
        <v>0</v>
      </c>
      <c r="Z58" s="10">
        <v>0</v>
      </c>
      <c r="AA58" s="10">
        <v>0</v>
      </c>
      <c r="AB58" s="10">
        <v>0</v>
      </c>
      <c r="AC58" s="10">
        <v>0</v>
      </c>
      <c r="AD58" s="10">
        <v>0</v>
      </c>
      <c r="AE58" s="10">
        <v>0</v>
      </c>
      <c r="AF58" s="10">
        <v>0</v>
      </c>
      <c r="AG58" s="10">
        <v>0</v>
      </c>
      <c r="AH58" s="10">
        <v>0</v>
      </c>
      <c r="AI58" s="10">
        <v>0</v>
      </c>
    </row>
    <row r="60" spans="1:35" x14ac:dyDescent="0.25">
      <c r="B60" s="1" t="s">
        <v>171</v>
      </c>
    </row>
    <row r="61" spans="1:35" x14ac:dyDescent="0.25">
      <c r="C61" s="1" t="s">
        <v>163</v>
      </c>
      <c r="E61">
        <v>2020</v>
      </c>
      <c r="F61">
        <v>2021</v>
      </c>
      <c r="G61">
        <v>2022</v>
      </c>
      <c r="H61">
        <v>2023</v>
      </c>
      <c r="I61">
        <v>2024</v>
      </c>
      <c r="J61">
        <v>2025</v>
      </c>
      <c r="K61">
        <v>2026</v>
      </c>
      <c r="L61">
        <v>2027</v>
      </c>
      <c r="M61">
        <v>2028</v>
      </c>
      <c r="N61">
        <v>2029</v>
      </c>
      <c r="O61">
        <v>2030</v>
      </c>
      <c r="P61">
        <v>2031</v>
      </c>
      <c r="Q61">
        <v>2032</v>
      </c>
      <c r="R61">
        <v>2033</v>
      </c>
      <c r="S61">
        <v>2034</v>
      </c>
      <c r="T61">
        <v>2035</v>
      </c>
      <c r="U61">
        <v>2036</v>
      </c>
      <c r="V61">
        <v>2037</v>
      </c>
      <c r="W61">
        <v>2038</v>
      </c>
      <c r="X61">
        <v>2039</v>
      </c>
      <c r="Y61">
        <v>2040</v>
      </c>
      <c r="Z61">
        <v>2041</v>
      </c>
      <c r="AA61">
        <v>2042</v>
      </c>
      <c r="AB61">
        <v>2043</v>
      </c>
      <c r="AC61">
        <v>2044</v>
      </c>
      <c r="AD61">
        <v>2045</v>
      </c>
      <c r="AE61">
        <v>2046</v>
      </c>
      <c r="AF61">
        <v>2047</v>
      </c>
      <c r="AG61">
        <v>2048</v>
      </c>
      <c r="AH61">
        <v>2049</v>
      </c>
      <c r="AI61">
        <v>2050</v>
      </c>
    </row>
    <row r="62" spans="1:35" x14ac:dyDescent="0.25">
      <c r="C62" t="s">
        <v>60</v>
      </c>
      <c r="D62" s="10"/>
      <c r="E62" s="10">
        <v>0</v>
      </c>
      <c r="F62" s="10">
        <v>0</v>
      </c>
      <c r="G62" s="10">
        <v>0</v>
      </c>
      <c r="H62" s="10">
        <v>0</v>
      </c>
      <c r="I62" s="10">
        <v>0</v>
      </c>
      <c r="J62" s="10">
        <v>0</v>
      </c>
      <c r="K62" s="10">
        <v>0</v>
      </c>
      <c r="L62" s="10">
        <v>0</v>
      </c>
      <c r="M62" s="10">
        <v>0</v>
      </c>
      <c r="N62" s="10">
        <v>0</v>
      </c>
      <c r="O62" s="10">
        <v>0</v>
      </c>
      <c r="P62" s="10">
        <v>0</v>
      </c>
      <c r="Q62" s="10">
        <v>0</v>
      </c>
      <c r="R62" s="10">
        <v>0</v>
      </c>
      <c r="S62" s="10">
        <v>0</v>
      </c>
      <c r="T62" s="10">
        <v>0</v>
      </c>
      <c r="U62" s="10">
        <v>0</v>
      </c>
      <c r="V62" s="10">
        <v>0</v>
      </c>
      <c r="W62" s="10">
        <v>0</v>
      </c>
      <c r="X62" s="10">
        <v>0</v>
      </c>
      <c r="Y62" s="10">
        <v>0</v>
      </c>
      <c r="Z62" s="10">
        <v>0</v>
      </c>
      <c r="AA62" s="10">
        <v>0</v>
      </c>
      <c r="AB62" s="10">
        <v>0</v>
      </c>
      <c r="AC62" s="10">
        <v>0</v>
      </c>
      <c r="AD62" s="10">
        <v>0</v>
      </c>
      <c r="AE62" s="10">
        <v>0</v>
      </c>
      <c r="AF62" s="10">
        <v>0</v>
      </c>
      <c r="AG62" s="10">
        <v>0</v>
      </c>
      <c r="AH62" s="10">
        <v>0</v>
      </c>
      <c r="AI62" s="10">
        <v>0</v>
      </c>
    </row>
    <row r="63" spans="1:35" x14ac:dyDescent="0.25">
      <c r="A63" t="s">
        <v>550</v>
      </c>
      <c r="B63" s="3" t="s">
        <v>755</v>
      </c>
      <c r="C63" t="s">
        <v>7</v>
      </c>
      <c r="D63" s="17"/>
      <c r="E63" s="17">
        <f>INDEX(AEO21_Table_21._Residential_Sec!$E$8:$AK$93,MATCH($A63,AEO21_Table_21._Residential_Sec!$C$8:$C$93,0),MATCH(E$4,AEO21_Table_21._Residential_Sec!$E$5:$AK$5,0))*gigwatt_to_megawatt*Percent_rural</f>
        <v>0</v>
      </c>
      <c r="F63" s="17">
        <f>INDEX(AEO22_Table_21._Residential_Sec!$E$8:$AJ$93,MATCH($B63,AEO22_Table_21._Residential_Sec!$C$8:$C$93,0),MATCH(F$4,AEO22_Table_21._Residential_Sec!$E$5:$AJ$5,0))*gigwatt_to_megawatt*Percent_rural</f>
        <v>0</v>
      </c>
      <c r="G63" s="17">
        <f>INDEX(AEO22_Table_21._Residential_Sec!$E$8:$AJ$93,MATCH($B63,AEO22_Table_21._Residential_Sec!$C$8:$C$93,0),MATCH(G$4,AEO22_Table_21._Residential_Sec!$E$5:$AJ$5,0))*gigwatt_to_megawatt*Percent_rural</f>
        <v>0</v>
      </c>
      <c r="H63" s="17">
        <f>INDEX(AEO22_Table_21._Residential_Sec!$E$8:$AJ$93,MATCH($B63,AEO22_Table_21._Residential_Sec!$C$8:$C$93,0),MATCH(H$4,AEO22_Table_21._Residential_Sec!$E$5:$AJ$5,0))*gigwatt_to_megawatt*Percent_rural</f>
        <v>0</v>
      </c>
      <c r="I63" s="17">
        <f>INDEX(AEO22_Table_21._Residential_Sec!$E$8:$AJ$93,MATCH($B63,AEO22_Table_21._Residential_Sec!$C$8:$C$93,0),MATCH(I$4,AEO22_Table_21._Residential_Sec!$E$5:$AJ$5,0))*gigwatt_to_megawatt*Percent_rural</f>
        <v>0</v>
      </c>
      <c r="J63" s="17">
        <f>INDEX(AEO22_Table_21._Residential_Sec!$E$8:$AJ$93,MATCH($B63,AEO22_Table_21._Residential_Sec!$C$8:$C$93,0),MATCH(J$4,AEO22_Table_21._Residential_Sec!$E$5:$AJ$5,0))*gigwatt_to_megawatt*Percent_rural</f>
        <v>0</v>
      </c>
      <c r="K63" s="17">
        <f>INDEX(AEO22_Table_21._Residential_Sec!$E$8:$AJ$93,MATCH($B63,AEO22_Table_21._Residential_Sec!$C$8:$C$93,0),MATCH(K$4,AEO22_Table_21._Residential_Sec!$E$5:$AJ$5,0))*gigwatt_to_megawatt*Percent_rural</f>
        <v>0</v>
      </c>
      <c r="L63" s="17">
        <f>INDEX(AEO22_Table_21._Residential_Sec!$E$8:$AJ$93,MATCH($B63,AEO22_Table_21._Residential_Sec!$C$8:$C$93,0),MATCH(L$4,AEO22_Table_21._Residential_Sec!$E$5:$AJ$5,0))*gigwatt_to_megawatt*Percent_rural</f>
        <v>0</v>
      </c>
      <c r="M63" s="17">
        <f>INDEX(AEO22_Table_21._Residential_Sec!$E$8:$AJ$93,MATCH($B63,AEO22_Table_21._Residential_Sec!$C$8:$C$93,0),MATCH(M$4,AEO22_Table_21._Residential_Sec!$E$5:$AJ$5,0))*gigwatt_to_megawatt*Percent_rural</f>
        <v>0</v>
      </c>
      <c r="N63" s="17">
        <f>INDEX(AEO22_Table_21._Residential_Sec!$E$8:$AJ$93,MATCH($B63,AEO22_Table_21._Residential_Sec!$C$8:$C$93,0),MATCH(N$4,AEO22_Table_21._Residential_Sec!$E$5:$AJ$5,0))*gigwatt_to_megawatt*Percent_rural</f>
        <v>0</v>
      </c>
      <c r="O63" s="17">
        <f>INDEX(AEO22_Table_21._Residential_Sec!$E$8:$AJ$93,MATCH($B63,AEO22_Table_21._Residential_Sec!$C$8:$C$93,0),MATCH(O$4,AEO22_Table_21._Residential_Sec!$E$5:$AJ$5,0))*gigwatt_to_megawatt*Percent_rural</f>
        <v>0</v>
      </c>
      <c r="P63" s="17">
        <f>INDEX(AEO22_Table_21._Residential_Sec!$E$8:$AJ$93,MATCH($B63,AEO22_Table_21._Residential_Sec!$C$8:$C$93,0),MATCH(P$4,AEO22_Table_21._Residential_Sec!$E$5:$AJ$5,0))*gigwatt_to_megawatt*Percent_rural</f>
        <v>0</v>
      </c>
      <c r="Q63" s="17">
        <f>INDEX(AEO22_Table_21._Residential_Sec!$E$8:$AJ$93,MATCH($B63,AEO22_Table_21._Residential_Sec!$C$8:$C$93,0),MATCH(Q$4,AEO22_Table_21._Residential_Sec!$E$5:$AJ$5,0))*gigwatt_to_megawatt*Percent_rural</f>
        <v>0</v>
      </c>
      <c r="R63" s="17">
        <f>INDEX(AEO22_Table_21._Residential_Sec!$E$8:$AJ$93,MATCH($B63,AEO22_Table_21._Residential_Sec!$C$8:$C$93,0),MATCH(R$4,AEO22_Table_21._Residential_Sec!$E$5:$AJ$5,0))*gigwatt_to_megawatt*Percent_rural</f>
        <v>0</v>
      </c>
      <c r="S63" s="17">
        <f>INDEX(AEO22_Table_21._Residential_Sec!$E$8:$AJ$93,MATCH($B63,AEO22_Table_21._Residential_Sec!$C$8:$C$93,0),MATCH(S$4,AEO22_Table_21._Residential_Sec!$E$5:$AJ$5,0))*gigwatt_to_megawatt*Percent_rural</f>
        <v>3.7383631506516634E-4</v>
      </c>
      <c r="T63" s="17">
        <f>INDEX(AEO22_Table_21._Residential_Sec!$E$8:$AJ$93,MATCH($B63,AEO22_Table_21._Residential_Sec!$C$8:$C$93,0),MATCH(T$4,AEO22_Table_21._Residential_Sec!$E$5:$AJ$5,0))*gigwatt_to_megawatt*Percent_rural</f>
        <v>9.3459078766291591E-4</v>
      </c>
      <c r="U63" s="17">
        <f>INDEX(AEO22_Table_21._Residential_Sec!$E$8:$AJ$93,MATCH($B63,AEO22_Table_21._Residential_Sec!$C$8:$C$93,0),MATCH(U$4,AEO22_Table_21._Residential_Sec!$E$5:$AJ$5,0))*gigwatt_to_megawatt*Percent_rural</f>
        <v>1.8691815753258318E-3</v>
      </c>
      <c r="V63" s="17">
        <f>INDEX(AEO22_Table_21._Residential_Sec!$E$8:$AJ$93,MATCH($B63,AEO22_Table_21._Residential_Sec!$C$8:$C$93,0),MATCH(V$4,AEO22_Table_21._Residential_Sec!$E$5:$AJ$5,0))*gigwatt_to_megawatt*Percent_rural</f>
        <v>3.9252813081842464E-3</v>
      </c>
      <c r="W63" s="17">
        <f>INDEX(AEO22_Table_21._Residential_Sec!$E$8:$AJ$93,MATCH($B63,AEO22_Table_21._Residential_Sec!$C$8:$C$93,0),MATCH(W$4,AEO22_Table_21._Residential_Sec!$E$5:$AJ$5,0))*gigwatt_to_megawatt*Percent_rural</f>
        <v>7.6636444588359101E-3</v>
      </c>
      <c r="X63" s="17">
        <f>INDEX(AEO22_Table_21._Residential_Sec!$E$8:$AJ$93,MATCH($B63,AEO22_Table_21._Residential_Sec!$C$8:$C$93,0),MATCH(X$4,AEO22_Table_21._Residential_Sec!$E$5:$AJ$5,0))*gigwatt_to_megawatt*Percent_rural</f>
        <v>1.4579616287541487E-2</v>
      </c>
      <c r="Y63" s="17">
        <f>INDEX(AEO22_Table_21._Residential_Sec!$E$8:$AJ$93,MATCH($B63,AEO22_Table_21._Residential_Sec!$C$8:$C$93,0),MATCH(Y$4,AEO22_Table_21._Residential_Sec!$E$5:$AJ$5,0))*gigwatt_to_megawatt*Percent_rural</f>
        <v>2.7290050999757141E-2</v>
      </c>
      <c r="Z63" s="17">
        <f>INDEX(AEO22_Table_21._Residential_Sec!$E$8:$AJ$93,MATCH($B63,AEO22_Table_21._Residential_Sec!$C$8:$C$93,0),MATCH(Z$4,AEO22_Table_21._Residential_Sec!$E$5:$AJ$5,0))*gigwatt_to_megawatt*Percent_rural</f>
        <v>5.0654820691330031E-2</v>
      </c>
      <c r="AA63" s="17">
        <f>INDEX(AEO22_Table_21._Residential_Sec!$E$8:$AJ$93,MATCH($B63,AEO22_Table_21._Residential_Sec!$C$8:$C$93,0),MATCH(AA$4,AEO22_Table_21._Residential_Sec!$E$5:$AJ$5,0))*gigwatt_to_megawatt*Percent_rural</f>
        <v>7.3832672225370363E-2</v>
      </c>
      <c r="AB63" s="17">
        <f>INDEX(AEO22_Table_21._Residential_Sec!$E$8:$AJ$93,MATCH($B63,AEO22_Table_21._Residential_Sec!$C$8:$C$93,0),MATCH(AB$4,AEO22_Table_21._Residential_Sec!$E$5:$AJ$5,0))*gigwatt_to_megawatt*Percent_rural</f>
        <v>9.7197441916943239E-2</v>
      </c>
      <c r="AC63" s="17">
        <f>INDEX(AEO22_Table_21._Residential_Sec!$E$8:$AJ$93,MATCH($B63,AEO22_Table_21._Residential_Sec!$C$8:$C$93,0),MATCH(AC$4,AEO22_Table_21._Residential_Sec!$E$5:$AJ$5,0))*gigwatt_to_megawatt*Percent_rural</f>
        <v>0.12056221160851613</v>
      </c>
      <c r="AD63" s="17">
        <f>INDEX(AEO22_Table_21._Residential_Sec!$E$8:$AJ$93,MATCH($B63,AEO22_Table_21._Residential_Sec!$C$8:$C$93,0),MATCH(AD$4,AEO22_Table_21._Residential_Sec!$E$5:$AJ$5,0))*gigwatt_to_megawatt*Percent_rural</f>
        <v>0.14392698130008902</v>
      </c>
      <c r="AE63" s="17">
        <f>INDEX(AEO22_Table_21._Residential_Sec!$E$8:$AJ$93,MATCH($B63,AEO22_Table_21._Residential_Sec!$C$8:$C$93,0),MATCH(AE$4,AEO22_Table_21._Residential_Sec!$E$5:$AJ$5,0))*gigwatt_to_megawatt*Percent_rural</f>
        <v>0.16747866914919451</v>
      </c>
      <c r="AF63" s="17">
        <f>INDEX(AEO22_Table_21._Residential_Sec!$E$8:$AJ$93,MATCH($B63,AEO22_Table_21._Residential_Sec!$C$8:$C$93,0),MATCH(AF$4,AEO22_Table_21._Residential_Sec!$E$5:$AJ$5,0))*gigwatt_to_megawatt*Percent_rural</f>
        <v>0.19103035699829995</v>
      </c>
      <c r="AG63" s="17">
        <f>INDEX(AEO22_Table_21._Residential_Sec!$E$8:$AJ$93,MATCH($B63,AEO22_Table_21._Residential_Sec!$C$8:$C$93,0),MATCH(AG$4,AEO22_Table_21._Residential_Sec!$E$5:$AJ$5,0))*gigwatt_to_megawatt*Percent_rural</f>
        <v>0.2143951266898729</v>
      </c>
      <c r="AH63" s="17">
        <f>INDEX(AEO22_Table_21._Residential_Sec!$E$8:$AJ$93,MATCH($B63,AEO22_Table_21._Residential_Sec!$C$8:$C$93,0),MATCH(AH$4,AEO22_Table_21._Residential_Sec!$E$5:$AJ$5,0))*gigwatt_to_megawatt*Percent_rural</f>
        <v>0.2379468145389784</v>
      </c>
      <c r="AI63" s="17">
        <f>INDEX(AEO22_Table_21._Residential_Sec!$E$8:$AJ$93,MATCH($B63,AEO22_Table_21._Residential_Sec!$C$8:$C$93,0),MATCH(AI$4,AEO22_Table_21._Residential_Sec!$E$5:$AJ$5,0))*gigwatt_to_megawatt*Percent_rural</f>
        <v>0.26149850238808386</v>
      </c>
    </row>
    <row r="64" spans="1:35" x14ac:dyDescent="0.25">
      <c r="C64" t="s">
        <v>8</v>
      </c>
      <c r="D64" s="10"/>
      <c r="E64" s="10">
        <v>0</v>
      </c>
      <c r="F64" s="10">
        <v>0</v>
      </c>
      <c r="G64" s="10">
        <v>0</v>
      </c>
      <c r="H64" s="10">
        <v>0</v>
      </c>
      <c r="I64" s="10">
        <v>0</v>
      </c>
      <c r="J64" s="10">
        <v>0</v>
      </c>
      <c r="K64" s="10">
        <v>0</v>
      </c>
      <c r="L64" s="10">
        <v>0</v>
      </c>
      <c r="M64" s="10">
        <v>0</v>
      </c>
      <c r="N64" s="10">
        <v>0</v>
      </c>
      <c r="O64" s="10">
        <v>0</v>
      </c>
      <c r="P64" s="10">
        <v>0</v>
      </c>
      <c r="Q64" s="10">
        <v>0</v>
      </c>
      <c r="R64" s="10">
        <v>0</v>
      </c>
      <c r="S64" s="10">
        <v>0</v>
      </c>
      <c r="T64" s="10">
        <v>0</v>
      </c>
      <c r="U64" s="10">
        <v>0</v>
      </c>
      <c r="V64" s="10">
        <v>0</v>
      </c>
      <c r="W64" s="10">
        <v>0</v>
      </c>
      <c r="X64" s="10">
        <v>0</v>
      </c>
      <c r="Y64" s="10">
        <v>0</v>
      </c>
      <c r="Z64" s="10">
        <v>0</v>
      </c>
      <c r="AA64" s="10">
        <v>0</v>
      </c>
      <c r="AB64" s="10">
        <v>0</v>
      </c>
      <c r="AC64" s="10">
        <v>0</v>
      </c>
      <c r="AD64" s="10">
        <v>0</v>
      </c>
      <c r="AE64" s="10">
        <v>0</v>
      </c>
      <c r="AF64" s="10">
        <v>0</v>
      </c>
      <c r="AG64" s="10">
        <v>0</v>
      </c>
      <c r="AH64" s="10">
        <v>0</v>
      </c>
      <c r="AI64" s="10">
        <v>0</v>
      </c>
    </row>
    <row r="65" spans="1:35" x14ac:dyDescent="0.25">
      <c r="C65" t="s">
        <v>9</v>
      </c>
      <c r="D65" s="10"/>
      <c r="E65" s="10">
        <v>0</v>
      </c>
      <c r="F65" s="10">
        <v>0</v>
      </c>
      <c r="G65" s="10">
        <v>0</v>
      </c>
      <c r="H65" s="10">
        <v>0</v>
      </c>
      <c r="I65" s="10">
        <v>0</v>
      </c>
      <c r="J65" s="10">
        <v>0</v>
      </c>
      <c r="K65" s="10">
        <v>0</v>
      </c>
      <c r="L65" s="10">
        <v>0</v>
      </c>
      <c r="M65" s="10">
        <v>0</v>
      </c>
      <c r="N65" s="10">
        <v>0</v>
      </c>
      <c r="O65" s="10">
        <v>0</v>
      </c>
      <c r="P65" s="10">
        <v>0</v>
      </c>
      <c r="Q65" s="10">
        <v>0</v>
      </c>
      <c r="R65" s="10">
        <v>0</v>
      </c>
      <c r="S65" s="10">
        <v>0</v>
      </c>
      <c r="T65" s="10">
        <v>0</v>
      </c>
      <c r="U65" s="10">
        <v>0</v>
      </c>
      <c r="V65" s="10">
        <v>0</v>
      </c>
      <c r="W65" s="10">
        <v>0</v>
      </c>
      <c r="X65" s="10">
        <v>0</v>
      </c>
      <c r="Y65" s="10">
        <v>0</v>
      </c>
      <c r="Z65" s="10">
        <v>0</v>
      </c>
      <c r="AA65" s="10">
        <v>0</v>
      </c>
      <c r="AB65" s="10">
        <v>0</v>
      </c>
      <c r="AC65" s="10">
        <v>0</v>
      </c>
      <c r="AD65" s="10">
        <v>0</v>
      </c>
      <c r="AE65" s="10">
        <v>0</v>
      </c>
      <c r="AF65" s="10">
        <v>0</v>
      </c>
      <c r="AG65" s="10">
        <v>0</v>
      </c>
      <c r="AH65" s="10">
        <v>0</v>
      </c>
      <c r="AI65" s="10">
        <v>0</v>
      </c>
    </row>
    <row r="66" spans="1:35" x14ac:dyDescent="0.25">
      <c r="A66" t="s">
        <v>552</v>
      </c>
      <c r="B66" s="3" t="s">
        <v>759</v>
      </c>
      <c r="C66" t="s">
        <v>61</v>
      </c>
      <c r="D66" s="17"/>
      <c r="E66" s="17">
        <f>INDEX(AEO21_Table_21._Residential_Sec!$E$8:$AK$93,MATCH($A66,AEO21_Table_21._Residential_Sec!$C$8:$C$93,0),MATCH(E$4,AEO21_Table_21._Residential_Sec!$E$5:$AK$5,0))*gigwatt_to_megawatt*Percent_rural</f>
        <v>2.6602192180037236</v>
      </c>
      <c r="F66" s="17">
        <f>INDEX(AEO22_Table_21._Residential_Sec!$E$8:$AJ$93,MATCH($B66,AEO22_Table_21._Residential_Sec!$C$8:$C$93,0),MATCH(F$4,AEO22_Table_21._Residential_Sec!$E$5:$AJ$5,0))*gigwatt_to_megawatt*Percent_rural</f>
        <v>2.6602192180037236</v>
      </c>
      <c r="G66" s="17">
        <f>INDEX(AEO22_Table_21._Residential_Sec!$E$8:$AJ$93,MATCH($B66,AEO22_Table_21._Residential_Sec!$C$8:$C$93,0),MATCH(G$4,AEO22_Table_21._Residential_Sec!$E$5:$AJ$5,0))*gigwatt_to_megawatt*Percent_rural</f>
        <v>2.6602192180037236</v>
      </c>
      <c r="H66" s="17">
        <f>INDEX(AEO22_Table_21._Residential_Sec!$E$8:$AJ$93,MATCH($B66,AEO22_Table_21._Residential_Sec!$C$8:$C$93,0),MATCH(H$4,AEO22_Table_21._Residential_Sec!$E$5:$AJ$5,0))*gigwatt_to_megawatt*Percent_rural</f>
        <v>2.6602192180037236</v>
      </c>
      <c r="I66" s="17">
        <f>INDEX(AEO22_Table_21._Residential_Sec!$E$8:$AJ$93,MATCH($B66,AEO22_Table_21._Residential_Sec!$C$8:$C$93,0),MATCH(I$4,AEO22_Table_21._Residential_Sec!$E$5:$AJ$5,0))*gigwatt_to_megawatt*Percent_rural</f>
        <v>2.6602192180037236</v>
      </c>
      <c r="J66" s="17">
        <f>INDEX(AEO22_Table_21._Residential_Sec!$E$8:$AJ$93,MATCH($B66,AEO22_Table_21._Residential_Sec!$C$8:$C$93,0),MATCH(J$4,AEO22_Table_21._Residential_Sec!$E$5:$AJ$5,0))*gigwatt_to_megawatt*Percent_rural</f>
        <v>2.6602192180037236</v>
      </c>
      <c r="K66" s="17">
        <f>INDEX(AEO22_Table_21._Residential_Sec!$E$8:$AJ$93,MATCH($B66,AEO22_Table_21._Residential_Sec!$C$8:$C$93,0),MATCH(K$4,AEO22_Table_21._Residential_Sec!$E$5:$AJ$5,0))*gigwatt_to_megawatt*Percent_rural</f>
        <v>2.6602192180037236</v>
      </c>
      <c r="L66" s="17">
        <f>INDEX(AEO22_Table_21._Residential_Sec!$E$8:$AJ$93,MATCH($B66,AEO22_Table_21._Residential_Sec!$C$8:$C$93,0),MATCH(L$4,AEO22_Table_21._Residential_Sec!$E$5:$AJ$5,0))*gigwatt_to_megawatt*Percent_rural</f>
        <v>2.6602192180037236</v>
      </c>
      <c r="M66" s="17">
        <f>INDEX(AEO22_Table_21._Residential_Sec!$E$8:$AJ$93,MATCH($B66,AEO22_Table_21._Residential_Sec!$C$8:$C$93,0),MATCH(M$4,AEO22_Table_21._Residential_Sec!$E$5:$AJ$5,0))*gigwatt_to_megawatt*Percent_rural</f>
        <v>2.6602192180037236</v>
      </c>
      <c r="N66" s="17">
        <f>INDEX(AEO22_Table_21._Residential_Sec!$E$8:$AJ$93,MATCH($B66,AEO22_Table_21._Residential_Sec!$C$8:$C$93,0),MATCH(N$4,AEO22_Table_21._Residential_Sec!$E$5:$AJ$5,0))*gigwatt_to_megawatt*Percent_rural</f>
        <v>2.6602192180037236</v>
      </c>
      <c r="O66" s="17">
        <f>INDEX(AEO22_Table_21._Residential_Sec!$E$8:$AJ$93,MATCH($B66,AEO22_Table_21._Residential_Sec!$C$8:$C$93,0),MATCH(O$4,AEO22_Table_21._Residential_Sec!$E$5:$AJ$5,0))*gigwatt_to_megawatt*Percent_rural</f>
        <v>2.6602192180037236</v>
      </c>
      <c r="P66" s="17">
        <f>INDEX(AEO22_Table_21._Residential_Sec!$E$8:$AJ$93,MATCH($B66,AEO22_Table_21._Residential_Sec!$C$8:$C$93,0),MATCH(P$4,AEO22_Table_21._Residential_Sec!$E$5:$AJ$5,0))*gigwatt_to_megawatt*Percent_rural</f>
        <v>2.6602192180037236</v>
      </c>
      <c r="Q66" s="17">
        <f>INDEX(AEO22_Table_21._Residential_Sec!$E$8:$AJ$93,MATCH($B66,AEO22_Table_21._Residential_Sec!$C$8:$C$93,0),MATCH(Q$4,AEO22_Table_21._Residential_Sec!$E$5:$AJ$5,0))*gigwatt_to_megawatt*Percent_rural</f>
        <v>2.6604061361612565</v>
      </c>
      <c r="R66" s="17">
        <f>INDEX(AEO22_Table_21._Residential_Sec!$E$8:$AJ$93,MATCH($B66,AEO22_Table_21._Residential_Sec!$C$8:$C$93,0),MATCH(R$4,AEO22_Table_21._Residential_Sec!$E$5:$AJ$5,0))*gigwatt_to_megawatt*Percent_rural</f>
        <v>2.6604061361612565</v>
      </c>
      <c r="S66" s="17">
        <f>INDEX(AEO22_Table_21._Residential_Sec!$E$8:$AJ$93,MATCH($B66,AEO22_Table_21._Residential_Sec!$C$8:$C$93,0),MATCH(S$4,AEO22_Table_21._Residential_Sec!$E$5:$AJ$5,0))*gigwatt_to_megawatt*Percent_rural</f>
        <v>2.6609668906338544</v>
      </c>
      <c r="T66" s="17">
        <f>INDEX(AEO22_Table_21._Residential_Sec!$E$8:$AJ$93,MATCH($B66,AEO22_Table_21._Residential_Sec!$C$8:$C$93,0),MATCH(T$4,AEO22_Table_21._Residential_Sec!$E$5:$AJ$5,0))*gigwatt_to_megawatt*Percent_rural</f>
        <v>2.6620883995790492</v>
      </c>
      <c r="U66" s="17">
        <f>INDEX(AEO22_Table_21._Residential_Sec!$E$8:$AJ$93,MATCH($B66,AEO22_Table_21._Residential_Sec!$C$8:$C$93,0),MATCH(U$4,AEO22_Table_21._Residential_Sec!$E$5:$AJ$5,0))*gigwatt_to_megawatt*Percent_rural</f>
        <v>2.6641444993119081</v>
      </c>
      <c r="V66" s="17">
        <f>INDEX(AEO22_Table_21._Residential_Sec!$E$8:$AJ$93,MATCH($B66,AEO22_Table_21._Residential_Sec!$C$8:$C$93,0),MATCH(V$4,AEO22_Table_21._Residential_Sec!$E$5:$AJ$5,0))*gigwatt_to_megawatt*Percent_rural</f>
        <v>2.6680697806200926</v>
      </c>
      <c r="W66" s="17">
        <f>INDEX(AEO22_Table_21._Residential_Sec!$E$8:$AJ$93,MATCH($B66,AEO22_Table_21._Residential_Sec!$C$8:$C$93,0),MATCH(W$4,AEO22_Table_21._Residential_Sec!$E$5:$AJ$5,0))*gigwatt_to_megawatt*Percent_rural</f>
        <v>2.6755465069213957</v>
      </c>
      <c r="X66" s="17">
        <f>INDEX(AEO22_Table_21._Residential_Sec!$E$8:$AJ$93,MATCH($B66,AEO22_Table_21._Residential_Sec!$C$8:$C$93,0),MATCH(X$4,AEO22_Table_21._Residential_Sec!$E$5:$AJ$5,0))*gigwatt_to_megawatt*Percent_rural</f>
        <v>2.6893784505788068</v>
      </c>
      <c r="Y66" s="17">
        <f>INDEX(AEO22_Table_21._Residential_Sec!$E$8:$AJ$93,MATCH($B66,AEO22_Table_21._Residential_Sec!$C$8:$C$93,0),MATCH(Y$4,AEO22_Table_21._Residential_Sec!$E$5:$AJ$5,0))*gigwatt_to_megawatt*Percent_rural</f>
        <v>2.7149862381607708</v>
      </c>
      <c r="Z66" s="17">
        <f>INDEX(AEO22_Table_21._Residential_Sec!$E$8:$AJ$93,MATCH($B66,AEO22_Table_21._Residential_Sec!$C$8:$C$93,0),MATCH(Z$4,AEO22_Table_21._Residential_Sec!$E$5:$AJ$5,0))*gigwatt_to_megawatt*Percent_rural</f>
        <v>2.7613419412288511</v>
      </c>
      <c r="AA66" s="17">
        <f>INDEX(AEO22_Table_21._Residential_Sec!$E$8:$AJ$93,MATCH($B66,AEO22_Table_21._Residential_Sec!$C$8:$C$93,0),MATCH(AA$4,AEO22_Table_21._Residential_Sec!$E$5:$AJ$5,0))*gigwatt_to_megawatt*Percent_rural</f>
        <v>2.8078845624544644</v>
      </c>
      <c r="AB66" s="17">
        <f>INDEX(AEO22_Table_21._Residential_Sec!$E$8:$AJ$93,MATCH($B66,AEO22_Table_21._Residential_Sec!$C$8:$C$93,0),MATCH(AB$4,AEO22_Table_21._Residential_Sec!$E$5:$AJ$5,0))*gigwatt_to_megawatt*Percent_rural</f>
        <v>2.8546141018376101</v>
      </c>
      <c r="AC66" s="17">
        <f>INDEX(AEO22_Table_21._Residential_Sec!$E$8:$AJ$93,MATCH($B66,AEO22_Table_21._Residential_Sec!$C$8:$C$93,0),MATCH(AC$4,AEO22_Table_21._Residential_Sec!$E$5:$AJ$5,0))*gigwatt_to_megawatt*Percent_rural</f>
        <v>2.9013436412207558</v>
      </c>
      <c r="AD66" s="17">
        <f>INDEX(AEO22_Table_21._Residential_Sec!$E$8:$AJ$93,MATCH($B66,AEO22_Table_21._Residential_Sec!$C$8:$C$93,0),MATCH(AD$4,AEO22_Table_21._Residential_Sec!$E$5:$AJ$5,0))*gigwatt_to_megawatt*Percent_rural</f>
        <v>2.9482600987614345</v>
      </c>
      <c r="AE66" s="17">
        <f>INDEX(AEO22_Table_21._Residential_Sec!$E$8:$AJ$93,MATCH($B66,AEO22_Table_21._Residential_Sec!$C$8:$C$93,0),MATCH(AE$4,AEO22_Table_21._Residential_Sec!$E$5:$AJ$5,0))*gigwatt_to_megawatt*Percent_rural</f>
        <v>2.9951765563021131</v>
      </c>
      <c r="AF66" s="17">
        <f>INDEX(AEO22_Table_21._Residential_Sec!$E$8:$AJ$93,MATCH($B66,AEO22_Table_21._Residential_Sec!$C$8:$C$93,0),MATCH(AF$4,AEO22_Table_21._Residential_Sec!$E$5:$AJ$5,0))*gigwatt_to_megawatt*Percent_rural</f>
        <v>3.0420930138427917</v>
      </c>
      <c r="AG66" s="17">
        <f>INDEX(AEO22_Table_21._Residential_Sec!$E$8:$AJ$93,MATCH($B66,AEO22_Table_21._Residential_Sec!$C$8:$C$93,0),MATCH(AG$4,AEO22_Table_21._Residential_Sec!$E$5:$AJ$5,0))*gigwatt_to_megawatt*Percent_rural</f>
        <v>3.0891963895410024</v>
      </c>
      <c r="AH66" s="17">
        <f>INDEX(AEO22_Table_21._Residential_Sec!$E$8:$AJ$93,MATCH($B66,AEO22_Table_21._Residential_Sec!$C$8:$C$93,0),MATCH(AH$4,AEO22_Table_21._Residential_Sec!$E$5:$AJ$5,0))*gigwatt_to_megawatt*Percent_rural</f>
        <v>3.1362997652392131</v>
      </c>
      <c r="AI66" s="17">
        <f>INDEX(AEO22_Table_21._Residential_Sec!$E$8:$AJ$93,MATCH($B66,AEO22_Table_21._Residential_Sec!$C$8:$C$93,0),MATCH(AI$4,AEO22_Table_21._Residential_Sec!$E$5:$AJ$5,0))*gigwatt_to_megawatt*Percent_rural</f>
        <v>3.1834031409374246</v>
      </c>
    </row>
    <row r="67" spans="1:35" x14ac:dyDescent="0.25">
      <c r="A67" t="s">
        <v>551</v>
      </c>
      <c r="B67" s="3" t="s">
        <v>757</v>
      </c>
      <c r="C67" t="s">
        <v>10</v>
      </c>
      <c r="D67" s="17"/>
      <c r="E67" s="17">
        <f>INDEX(AEO21_Table_21._Residential_Sec!$E$8:$AK$93,MATCH($A67,AEO21_Table_21._Residential_Sec!$C$8:$C$93,0),MATCH(E$4,AEO21_Table_21._Residential_Sec!$E$5:$AK$5,0))*gigwatt_to_megawatt*Percent_rural</f>
        <v>3424.0051279041522</v>
      </c>
      <c r="F67" s="17">
        <f>INDEX(AEO22_Table_21._Residential_Sec!$E$8:$AJ$93,MATCH($B67,AEO22_Table_21._Residential_Sec!$C$8:$C$93,0),MATCH(F$4,AEO22_Table_21._Residential_Sec!$E$5:$AJ$5,0))*gigwatt_to_megawatt*Percent_rural</f>
        <v>3976.219496802396</v>
      </c>
      <c r="G67" s="17">
        <f>INDEX(AEO22_Table_21._Residential_Sec!$E$8:$AJ$93,MATCH($B67,AEO22_Table_21._Residential_Sec!$C$8:$C$93,0),MATCH(G$4,AEO22_Table_21._Residential_Sec!$E$5:$AJ$5,0))*gigwatt_to_megawatt*Percent_rural</f>
        <v>4340.1517663725408</v>
      </c>
      <c r="H67" s="17">
        <f>INDEX(AEO22_Table_21._Residential_Sec!$E$8:$AJ$93,MATCH($B67,AEO22_Table_21._Residential_Sec!$C$8:$C$93,0),MATCH(H$4,AEO22_Table_21._Residential_Sec!$E$5:$AJ$5,0))*gigwatt_to_megawatt*Percent_rural</f>
        <v>4703.7888921719423</v>
      </c>
      <c r="I67" s="17">
        <f>INDEX(AEO22_Table_21._Residential_Sec!$E$8:$AJ$93,MATCH($B67,AEO22_Table_21._Residential_Sec!$C$8:$C$93,0),MATCH(I$4,AEO22_Table_21._Residential_Sec!$E$5:$AJ$5,0))*gigwatt_to_megawatt*Percent_rural</f>
        <v>4964.0309307050911</v>
      </c>
      <c r="J67" s="17">
        <f>INDEX(AEO22_Table_21._Residential_Sec!$E$8:$AJ$93,MATCH($B67,AEO22_Table_21._Residential_Sec!$C$8:$C$93,0),MATCH(J$4,AEO22_Table_21._Residential_Sec!$E$5:$AJ$5,0))*gigwatt_to_megawatt*Percent_rural</f>
        <v>5207.6273465554923</v>
      </c>
      <c r="K67" s="17">
        <f>INDEX(AEO22_Table_21._Residential_Sec!$E$8:$AJ$93,MATCH($B67,AEO22_Table_21._Residential_Sec!$C$8:$C$93,0),MATCH(K$4,AEO22_Table_21._Residential_Sec!$E$5:$AJ$5,0))*gigwatt_to_megawatt*Percent_rural</f>
        <v>5449.1669150004045</v>
      </c>
      <c r="L67" s="17">
        <f>INDEX(AEO22_Table_21._Residential_Sec!$E$8:$AJ$93,MATCH($B67,AEO22_Table_21._Residential_Sec!$C$8:$C$93,0),MATCH(L$4,AEO22_Table_21._Residential_Sec!$E$5:$AJ$5,0))*gigwatt_to_megawatt*Percent_rural</f>
        <v>5692.5511787420055</v>
      </c>
      <c r="M67" s="17">
        <f>INDEX(AEO22_Table_21._Residential_Sec!$E$8:$AJ$93,MATCH($B67,AEO22_Table_21._Residential_Sec!$C$8:$C$93,0),MATCH(M$4,AEO22_Table_21._Residential_Sec!$E$5:$AJ$5,0))*gigwatt_to_megawatt*Percent_rural</f>
        <v>5948.897282117704</v>
      </c>
      <c r="N67" s="17">
        <f>INDEX(AEO22_Table_21._Residential_Sec!$E$8:$AJ$93,MATCH($B67,AEO22_Table_21._Residential_Sec!$C$8:$C$93,0),MATCH(N$4,AEO22_Table_21._Residential_Sec!$E$5:$AJ$5,0))*gigwatt_to_megawatt*Percent_rural</f>
        <v>6216.7422167084924</v>
      </c>
      <c r="O67" s="17">
        <f>INDEX(AEO22_Table_21._Residential_Sec!$E$8:$AJ$93,MATCH($B67,AEO22_Table_21._Residential_Sec!$C$8:$C$93,0),MATCH(O$4,AEO22_Table_21._Residential_Sec!$E$5:$AJ$5,0))*gigwatt_to_megawatt*Percent_rural</f>
        <v>6487.3393342507889</v>
      </c>
      <c r="P67" s="17">
        <f>INDEX(AEO22_Table_21._Residential_Sec!$E$8:$AJ$93,MATCH($B67,AEO22_Table_21._Residential_Sec!$C$8:$C$93,0),MATCH(P$4,AEO22_Table_21._Residential_Sec!$E$5:$AJ$5,0))*gigwatt_to_megawatt*Percent_rural</f>
        <v>6773.701129199384</v>
      </c>
      <c r="Q67" s="17">
        <f>INDEX(AEO22_Table_21._Residential_Sec!$E$8:$AJ$93,MATCH($B67,AEO22_Table_21._Residential_Sec!$C$8:$C$93,0),MATCH(Q$4,AEO22_Table_21._Residential_Sec!$E$5:$AJ$5,0))*gigwatt_to_megawatt*Percent_rural</f>
        <v>7070.9652995223832</v>
      </c>
      <c r="R67" s="17">
        <f>INDEX(AEO22_Table_21._Residential_Sec!$E$8:$AJ$93,MATCH($B67,AEO22_Table_21._Residential_Sec!$C$8:$C$93,0),MATCH(R$4,AEO22_Table_21._Residential_Sec!$E$5:$AJ$5,0))*gigwatt_to_megawatt*Percent_rural</f>
        <v>7399.0603115032782</v>
      </c>
      <c r="S67" s="17">
        <f>INDEX(AEO22_Table_21._Residential_Sec!$E$8:$AJ$93,MATCH($B67,AEO22_Table_21._Residential_Sec!$C$8:$C$93,0),MATCH(S$4,AEO22_Table_21._Residential_Sec!$E$5:$AJ$5,0))*gigwatt_to_megawatt*Percent_rural</f>
        <v>7753.7786374160123</v>
      </c>
      <c r="T67" s="17">
        <f>INDEX(AEO22_Table_21._Residential_Sec!$E$8:$AJ$93,MATCH($B67,AEO22_Table_21._Residential_Sec!$C$8:$C$93,0),MATCH(T$4,AEO22_Table_21._Residential_Sec!$E$5:$AJ$5,0))*gigwatt_to_megawatt*Percent_rural</f>
        <v>8106.5090887233882</v>
      </c>
      <c r="U67" s="17">
        <f>INDEX(AEO22_Table_21._Residential_Sec!$E$8:$AJ$93,MATCH($B67,AEO22_Table_21._Residential_Sec!$C$8:$C$93,0),MATCH(U$4,AEO22_Table_21._Residential_Sec!$E$5:$AJ$5,0))*gigwatt_to_megawatt*Percent_rural</f>
        <v>8461.2190033190327</v>
      </c>
      <c r="V67" s="17">
        <f>INDEX(AEO22_Table_21._Residential_Sec!$E$8:$AJ$93,MATCH($B67,AEO22_Table_21._Residential_Sec!$C$8:$C$93,0),MATCH(V$4,AEO22_Table_21._Residential_Sec!$E$5:$AJ$5,0))*gigwatt_to_megawatt*Percent_rural</f>
        <v>8850.2272783129592</v>
      </c>
      <c r="W67" s="17">
        <f>INDEX(AEO22_Table_21._Residential_Sec!$E$8:$AJ$93,MATCH($B67,AEO22_Table_21._Residential_Sec!$C$8:$C$93,0),MATCH(W$4,AEO22_Table_21._Residential_Sec!$E$5:$AJ$5,0))*gigwatt_to_megawatt*Percent_rural</f>
        <v>9236.4788843195984</v>
      </c>
      <c r="X67" s="17">
        <f>INDEX(AEO22_Table_21._Residential_Sec!$E$8:$AJ$93,MATCH($B67,AEO22_Table_21._Residential_Sec!$C$8:$C$93,0),MATCH(X$4,AEO22_Table_21._Residential_Sec!$E$5:$AJ$5,0))*gigwatt_to_megawatt*Percent_rural</f>
        <v>9644.6415975066775</v>
      </c>
      <c r="Y67" s="17">
        <f>INDEX(AEO22_Table_21._Residential_Sec!$E$8:$AJ$93,MATCH($B67,AEO22_Table_21._Residential_Sec!$C$8:$C$93,0),MATCH(Y$4,AEO22_Table_21._Residential_Sec!$E$5:$AJ$5,0))*gigwatt_to_megawatt*Percent_rural</f>
        <v>10091.412256132113</v>
      </c>
      <c r="Z67" s="17">
        <f>INDEX(AEO22_Table_21._Residential_Sec!$E$8:$AJ$93,MATCH($B67,AEO22_Table_21._Residential_Sec!$C$8:$C$93,0),MATCH(Z$4,AEO22_Table_21._Residential_Sec!$E$5:$AJ$5,0))*gigwatt_to_megawatt*Percent_rural</f>
        <v>10551.587189670525</v>
      </c>
      <c r="AA67" s="17">
        <f>INDEX(AEO22_Table_21._Residential_Sec!$E$8:$AJ$93,MATCH($B67,AEO22_Table_21._Residential_Sec!$C$8:$C$93,0),MATCH(AA$4,AEO22_Table_21._Residential_Sec!$E$5:$AJ$5,0))*gigwatt_to_megawatt*Percent_rural</f>
        <v>11057.309592163847</v>
      </c>
      <c r="AB67" s="17">
        <f>INDEX(AEO22_Table_21._Residential_Sec!$E$8:$AJ$93,MATCH($B67,AEO22_Table_21._Residential_Sec!$C$8:$C$93,0),MATCH(AB$4,AEO22_Table_21._Residential_Sec!$E$5:$AJ$5,0))*gigwatt_to_megawatt*Percent_rural</f>
        <v>11590.721863595887</v>
      </c>
      <c r="AC67" s="17">
        <f>INDEX(AEO22_Table_21._Residential_Sec!$E$8:$AJ$93,MATCH($B67,AEO22_Table_21._Residential_Sec!$C$8:$C$93,0),MATCH(AC$4,AEO22_Table_21._Residential_Sec!$E$5:$AJ$5,0))*gigwatt_to_megawatt*Percent_rural</f>
        <v>12132.484703715698</v>
      </c>
      <c r="AD67" s="17">
        <f>INDEX(AEO22_Table_21._Residential_Sec!$E$8:$AJ$93,MATCH($B67,AEO22_Table_21._Residential_Sec!$C$8:$C$93,0),MATCH(AD$4,AEO22_Table_21._Residential_Sec!$E$5:$AJ$5,0))*gigwatt_to_megawatt*Percent_rural</f>
        <v>12712.95025677973</v>
      </c>
      <c r="AE67" s="17">
        <f>INDEX(AEO22_Table_21._Residential_Sec!$E$8:$AJ$93,MATCH($B67,AEO22_Table_21._Residential_Sec!$C$8:$C$93,0),MATCH(AE$4,AEO22_Table_21._Residential_Sec!$E$5:$AJ$5,0))*gigwatt_to_megawatt*Percent_rural</f>
        <v>13314.660179956287</v>
      </c>
      <c r="AF67" s="17">
        <f>INDEX(AEO22_Table_21._Residential_Sec!$E$8:$AJ$93,MATCH($B67,AEO22_Table_21._Residential_Sec!$C$8:$C$93,0),MATCH(AF$4,AEO22_Table_21._Residential_Sec!$E$5:$AJ$5,0))*gigwatt_to_megawatt*Percent_rural</f>
        <v>13950.571453007366</v>
      </c>
      <c r="AG67" s="17">
        <f>INDEX(AEO22_Table_21._Residential_Sec!$E$8:$AJ$93,MATCH($B67,AEO22_Table_21._Residential_Sec!$C$8:$C$93,0),MATCH(AG$4,AEO22_Table_21._Residential_Sec!$E$5:$AJ$5,0))*gigwatt_to_megawatt*Percent_rural</f>
        <v>14620.764263822555</v>
      </c>
      <c r="AH67" s="17">
        <f>INDEX(AEO22_Table_21._Residential_Sec!$E$8:$AJ$93,MATCH($B67,AEO22_Table_21._Residential_Sec!$C$8:$C$93,0),MATCH(AH$4,AEO22_Table_21._Residential_Sec!$E$5:$AJ$5,0))*gigwatt_to_megawatt*Percent_rural</f>
        <v>15325.837124342263</v>
      </c>
      <c r="AI67" s="17">
        <f>INDEX(AEO22_Table_21._Residential_Sec!$E$8:$AJ$93,MATCH($B67,AEO22_Table_21._Residential_Sec!$C$8:$C$93,0),MATCH(AI$4,AEO22_Table_21._Residential_Sec!$E$5:$AJ$5,0))*gigwatt_to_megawatt*Percent_rural</f>
        <v>16047.840470816807</v>
      </c>
    </row>
    <row r="68" spans="1:35" x14ac:dyDescent="0.25">
      <c r="C68" t="s">
        <v>11</v>
      </c>
      <c r="D68" s="10"/>
      <c r="E68" s="10">
        <v>0</v>
      </c>
      <c r="F68" s="10">
        <v>0</v>
      </c>
      <c r="G68" s="10">
        <v>0</v>
      </c>
      <c r="H68" s="10">
        <v>0</v>
      </c>
      <c r="I68" s="10">
        <v>0</v>
      </c>
      <c r="J68" s="10">
        <v>0</v>
      </c>
      <c r="K68" s="10">
        <v>0</v>
      </c>
      <c r="L68" s="10">
        <v>0</v>
      </c>
      <c r="M68" s="10">
        <v>0</v>
      </c>
      <c r="N68" s="10">
        <v>0</v>
      </c>
      <c r="O68" s="10">
        <v>0</v>
      </c>
      <c r="P68" s="10">
        <v>0</v>
      </c>
      <c r="Q68" s="10">
        <v>0</v>
      </c>
      <c r="R68" s="10">
        <v>0</v>
      </c>
      <c r="S68" s="10">
        <v>0</v>
      </c>
      <c r="T68" s="10">
        <v>0</v>
      </c>
      <c r="U68" s="10">
        <v>0</v>
      </c>
      <c r="V68" s="10">
        <v>0</v>
      </c>
      <c r="W68" s="10">
        <v>0</v>
      </c>
      <c r="X68" s="10">
        <v>0</v>
      </c>
      <c r="Y68" s="10">
        <v>0</v>
      </c>
      <c r="Z68" s="10">
        <v>0</v>
      </c>
      <c r="AA68" s="10">
        <v>0</v>
      </c>
      <c r="AB68" s="10">
        <v>0</v>
      </c>
      <c r="AC68" s="10">
        <v>0</v>
      </c>
      <c r="AD68" s="10">
        <v>0</v>
      </c>
      <c r="AE68" s="10">
        <v>0</v>
      </c>
      <c r="AF68" s="10">
        <v>0</v>
      </c>
      <c r="AG68" s="10">
        <v>0</v>
      </c>
      <c r="AH68" s="10">
        <v>0</v>
      </c>
      <c r="AI68" s="10">
        <v>0</v>
      </c>
    </row>
    <row r="69" spans="1:35" x14ac:dyDescent="0.25">
      <c r="C69" t="s">
        <v>12</v>
      </c>
      <c r="D69" s="10"/>
      <c r="E69" s="10">
        <v>0</v>
      </c>
      <c r="F69" s="10">
        <v>0</v>
      </c>
      <c r="G69" s="10">
        <v>0</v>
      </c>
      <c r="H69" s="10">
        <v>0</v>
      </c>
      <c r="I69" s="10">
        <v>0</v>
      </c>
      <c r="J69" s="10">
        <v>0</v>
      </c>
      <c r="K69" s="10">
        <v>0</v>
      </c>
      <c r="L69" s="10">
        <v>0</v>
      </c>
      <c r="M69" s="10">
        <v>0</v>
      </c>
      <c r="N69" s="10">
        <v>0</v>
      </c>
      <c r="O69" s="10">
        <v>0</v>
      </c>
      <c r="P69" s="10">
        <v>0</v>
      </c>
      <c r="Q69" s="10">
        <v>0</v>
      </c>
      <c r="R69" s="10">
        <v>0</v>
      </c>
      <c r="S69" s="10">
        <v>0</v>
      </c>
      <c r="T69" s="10">
        <v>0</v>
      </c>
      <c r="U69" s="10">
        <v>0</v>
      </c>
      <c r="V69" s="10">
        <v>0</v>
      </c>
      <c r="W69" s="10">
        <v>0</v>
      </c>
      <c r="X69" s="10">
        <v>0</v>
      </c>
      <c r="Y69" s="10">
        <v>0</v>
      </c>
      <c r="Z69" s="10">
        <v>0</v>
      </c>
      <c r="AA69" s="10">
        <v>0</v>
      </c>
      <c r="AB69" s="10">
        <v>0</v>
      </c>
      <c r="AC69" s="10">
        <v>0</v>
      </c>
      <c r="AD69" s="10">
        <v>0</v>
      </c>
      <c r="AE69" s="10">
        <v>0</v>
      </c>
      <c r="AF69" s="10">
        <v>0</v>
      </c>
      <c r="AG69" s="10">
        <v>0</v>
      </c>
      <c r="AH69" s="10">
        <v>0</v>
      </c>
      <c r="AI69" s="10">
        <v>0</v>
      </c>
    </row>
    <row r="70" spans="1:35" x14ac:dyDescent="0.25">
      <c r="C70" t="s">
        <v>13</v>
      </c>
      <c r="D70" s="10"/>
      <c r="E70" s="10">
        <v>0</v>
      </c>
      <c r="F70" s="10">
        <v>0</v>
      </c>
      <c r="G70" s="10">
        <v>0</v>
      </c>
      <c r="H70" s="10">
        <v>0</v>
      </c>
      <c r="I70" s="10">
        <v>0</v>
      </c>
      <c r="J70" s="10">
        <v>0</v>
      </c>
      <c r="K70" s="10">
        <v>0</v>
      </c>
      <c r="L70" s="10">
        <v>0</v>
      </c>
      <c r="M70" s="10">
        <v>0</v>
      </c>
      <c r="N70" s="10">
        <v>0</v>
      </c>
      <c r="O70" s="10">
        <v>0</v>
      </c>
      <c r="P70" s="10">
        <v>0</v>
      </c>
      <c r="Q70" s="10">
        <v>0</v>
      </c>
      <c r="R70" s="10">
        <v>0</v>
      </c>
      <c r="S70" s="10">
        <v>0</v>
      </c>
      <c r="T70" s="10">
        <v>0</v>
      </c>
      <c r="U70" s="10">
        <v>0</v>
      </c>
      <c r="V70" s="10">
        <v>0</v>
      </c>
      <c r="W70" s="10">
        <v>0</v>
      </c>
      <c r="X70" s="10">
        <v>0</v>
      </c>
      <c r="Y70" s="10">
        <v>0</v>
      </c>
      <c r="Z70" s="10">
        <v>0</v>
      </c>
      <c r="AA70" s="10">
        <v>0</v>
      </c>
      <c r="AB70" s="10">
        <v>0</v>
      </c>
      <c r="AC70" s="10">
        <v>0</v>
      </c>
      <c r="AD70" s="10">
        <v>0</v>
      </c>
      <c r="AE70" s="10">
        <v>0</v>
      </c>
      <c r="AF70" s="10">
        <v>0</v>
      </c>
      <c r="AG70" s="10">
        <v>0</v>
      </c>
      <c r="AH70" s="10">
        <v>0</v>
      </c>
      <c r="AI70" s="10">
        <v>0</v>
      </c>
    </row>
    <row r="71" spans="1:35" x14ac:dyDescent="0.25">
      <c r="C71" t="s">
        <v>14</v>
      </c>
      <c r="D71" s="10"/>
      <c r="E71" s="10">
        <v>0</v>
      </c>
      <c r="F71" s="10">
        <v>0</v>
      </c>
      <c r="G71" s="10">
        <v>0</v>
      </c>
      <c r="H71" s="10">
        <v>0</v>
      </c>
      <c r="I71" s="10">
        <v>0</v>
      </c>
      <c r="J71" s="10">
        <v>0</v>
      </c>
      <c r="K71" s="10">
        <v>0</v>
      </c>
      <c r="L71" s="10">
        <v>0</v>
      </c>
      <c r="M71" s="10">
        <v>0</v>
      </c>
      <c r="N71" s="10">
        <v>0</v>
      </c>
      <c r="O71" s="10">
        <v>0</v>
      </c>
      <c r="P71" s="10">
        <v>0</v>
      </c>
      <c r="Q71" s="10">
        <v>0</v>
      </c>
      <c r="R71" s="10">
        <v>0</v>
      </c>
      <c r="S71" s="10">
        <v>0</v>
      </c>
      <c r="T71" s="10">
        <v>0</v>
      </c>
      <c r="U71" s="10">
        <v>0</v>
      </c>
      <c r="V71" s="10">
        <v>0</v>
      </c>
      <c r="W71" s="10">
        <v>0</v>
      </c>
      <c r="X71" s="10">
        <v>0</v>
      </c>
      <c r="Y71" s="10">
        <v>0</v>
      </c>
      <c r="Z71" s="10">
        <v>0</v>
      </c>
      <c r="AA71" s="10">
        <v>0</v>
      </c>
      <c r="AB71" s="10">
        <v>0</v>
      </c>
      <c r="AC71" s="10">
        <v>0</v>
      </c>
      <c r="AD71" s="10">
        <v>0</v>
      </c>
      <c r="AE71" s="10">
        <v>0</v>
      </c>
      <c r="AF71" s="10">
        <v>0</v>
      </c>
      <c r="AG71" s="10">
        <v>0</v>
      </c>
      <c r="AH71" s="10">
        <v>0</v>
      </c>
      <c r="AI71" s="10">
        <v>0</v>
      </c>
    </row>
    <row r="72" spans="1:35" x14ac:dyDescent="0.25">
      <c r="C72" t="s">
        <v>15</v>
      </c>
      <c r="D72" s="10"/>
      <c r="E72" s="10">
        <v>0</v>
      </c>
      <c r="F72" s="10">
        <v>0</v>
      </c>
      <c r="G72" s="10">
        <v>0</v>
      </c>
      <c r="H72" s="10">
        <v>0</v>
      </c>
      <c r="I72" s="10">
        <v>0</v>
      </c>
      <c r="J72" s="10">
        <v>0</v>
      </c>
      <c r="K72" s="10">
        <v>0</v>
      </c>
      <c r="L72" s="10">
        <v>0</v>
      </c>
      <c r="M72" s="10">
        <v>0</v>
      </c>
      <c r="N72" s="10">
        <v>0</v>
      </c>
      <c r="O72" s="10">
        <v>0</v>
      </c>
      <c r="P72" s="10">
        <v>0</v>
      </c>
      <c r="Q72" s="10">
        <v>0</v>
      </c>
      <c r="R72" s="10">
        <v>0</v>
      </c>
      <c r="S72" s="10">
        <v>0</v>
      </c>
      <c r="T72" s="10">
        <v>0</v>
      </c>
      <c r="U72" s="10">
        <v>0</v>
      </c>
      <c r="V72" s="10">
        <v>0</v>
      </c>
      <c r="W72" s="10">
        <v>0</v>
      </c>
      <c r="X72" s="10">
        <v>0</v>
      </c>
      <c r="Y72" s="10">
        <v>0</v>
      </c>
      <c r="Z72" s="10">
        <v>0</v>
      </c>
      <c r="AA72" s="10">
        <v>0</v>
      </c>
      <c r="AB72" s="10">
        <v>0</v>
      </c>
      <c r="AC72" s="10">
        <v>0</v>
      </c>
      <c r="AD72" s="10">
        <v>0</v>
      </c>
      <c r="AE72" s="10">
        <v>0</v>
      </c>
      <c r="AF72" s="10">
        <v>0</v>
      </c>
      <c r="AG72" s="10">
        <v>0</v>
      </c>
      <c r="AH72" s="10">
        <v>0</v>
      </c>
      <c r="AI72" s="10">
        <v>0</v>
      </c>
    </row>
    <row r="73" spans="1:35" x14ac:dyDescent="0.25">
      <c r="C73" t="s">
        <v>59</v>
      </c>
      <c r="D73" s="10"/>
      <c r="E73" s="10">
        <v>0</v>
      </c>
      <c r="F73" s="10">
        <v>0</v>
      </c>
      <c r="G73" s="10">
        <v>0</v>
      </c>
      <c r="H73" s="10">
        <v>0</v>
      </c>
      <c r="I73" s="10">
        <v>0</v>
      </c>
      <c r="J73" s="10">
        <v>0</v>
      </c>
      <c r="K73" s="10">
        <v>0</v>
      </c>
      <c r="L73" s="10">
        <v>0</v>
      </c>
      <c r="M73" s="10">
        <v>0</v>
      </c>
      <c r="N73" s="10">
        <v>0</v>
      </c>
      <c r="O73" s="10">
        <v>0</v>
      </c>
      <c r="P73" s="10">
        <v>0</v>
      </c>
      <c r="Q73" s="10">
        <v>0</v>
      </c>
      <c r="R73" s="10">
        <v>0</v>
      </c>
      <c r="S73" s="10">
        <v>0</v>
      </c>
      <c r="T73" s="10">
        <v>0</v>
      </c>
      <c r="U73" s="10">
        <v>0</v>
      </c>
      <c r="V73" s="10">
        <v>0</v>
      </c>
      <c r="W73" s="10">
        <v>0</v>
      </c>
      <c r="X73" s="10">
        <v>0</v>
      </c>
      <c r="Y73" s="10">
        <v>0</v>
      </c>
      <c r="Z73" s="10">
        <v>0</v>
      </c>
      <c r="AA73" s="10">
        <v>0</v>
      </c>
      <c r="AB73" s="10">
        <v>0</v>
      </c>
      <c r="AC73" s="10">
        <v>0</v>
      </c>
      <c r="AD73" s="10">
        <v>0</v>
      </c>
      <c r="AE73" s="10">
        <v>0</v>
      </c>
      <c r="AF73" s="10">
        <v>0</v>
      </c>
      <c r="AG73" s="10">
        <v>0</v>
      </c>
      <c r="AH73" s="10">
        <v>0</v>
      </c>
      <c r="AI73" s="10">
        <v>0</v>
      </c>
    </row>
    <row r="74" spans="1:35" x14ac:dyDescent="0.25">
      <c r="C74" t="s">
        <v>62</v>
      </c>
      <c r="D74" s="10"/>
      <c r="E74" s="10">
        <v>0</v>
      </c>
      <c r="F74" s="10">
        <v>0</v>
      </c>
      <c r="G74" s="10">
        <v>0</v>
      </c>
      <c r="H74" s="10">
        <v>0</v>
      </c>
      <c r="I74" s="10">
        <v>0</v>
      </c>
      <c r="J74" s="10">
        <v>0</v>
      </c>
      <c r="K74" s="10">
        <v>0</v>
      </c>
      <c r="L74" s="10">
        <v>0</v>
      </c>
      <c r="M74" s="10">
        <v>0</v>
      </c>
      <c r="N74" s="10">
        <v>0</v>
      </c>
      <c r="O74" s="10">
        <v>0</v>
      </c>
      <c r="P74" s="10">
        <v>0</v>
      </c>
      <c r="Q74" s="10">
        <v>0</v>
      </c>
      <c r="R74" s="10">
        <v>0</v>
      </c>
      <c r="S74" s="10">
        <v>0</v>
      </c>
      <c r="T74" s="10">
        <v>0</v>
      </c>
      <c r="U74" s="10">
        <v>0</v>
      </c>
      <c r="V74" s="10">
        <v>0</v>
      </c>
      <c r="W74" s="10">
        <v>0</v>
      </c>
      <c r="X74" s="10">
        <v>0</v>
      </c>
      <c r="Y74" s="10">
        <v>0</v>
      </c>
      <c r="Z74" s="10">
        <v>0</v>
      </c>
      <c r="AA74" s="10">
        <v>0</v>
      </c>
      <c r="AB74" s="10">
        <v>0</v>
      </c>
      <c r="AC74" s="10">
        <v>0</v>
      </c>
      <c r="AD74" s="10">
        <v>0</v>
      </c>
      <c r="AE74" s="10">
        <v>0</v>
      </c>
      <c r="AF74" s="10">
        <v>0</v>
      </c>
      <c r="AG74" s="10">
        <v>0</v>
      </c>
      <c r="AH74" s="10">
        <v>0</v>
      </c>
      <c r="AI74" s="10">
        <v>0</v>
      </c>
    </row>
    <row r="75" spans="1:35" x14ac:dyDescent="0.25">
      <c r="C75" t="s">
        <v>160</v>
      </c>
      <c r="D75" s="10"/>
      <c r="E75" s="10">
        <v>0</v>
      </c>
      <c r="F75" s="10">
        <v>0</v>
      </c>
      <c r="G75" s="10">
        <v>0</v>
      </c>
      <c r="H75" s="10">
        <v>0</v>
      </c>
      <c r="I75" s="10">
        <v>0</v>
      </c>
      <c r="J75" s="10">
        <v>0</v>
      </c>
      <c r="K75" s="10">
        <v>0</v>
      </c>
      <c r="L75" s="10">
        <v>0</v>
      </c>
      <c r="M75" s="10">
        <v>0</v>
      </c>
      <c r="N75" s="10">
        <v>0</v>
      </c>
      <c r="O75" s="10">
        <v>0</v>
      </c>
      <c r="P75" s="10">
        <v>0</v>
      </c>
      <c r="Q75" s="10">
        <v>0</v>
      </c>
      <c r="R75" s="10">
        <v>0</v>
      </c>
      <c r="S75" s="10">
        <v>0</v>
      </c>
      <c r="T75" s="10">
        <v>0</v>
      </c>
      <c r="U75" s="10">
        <v>0</v>
      </c>
      <c r="V75" s="10">
        <v>0</v>
      </c>
      <c r="W75" s="10">
        <v>0</v>
      </c>
      <c r="X75" s="10">
        <v>0</v>
      </c>
      <c r="Y75" s="10">
        <v>0</v>
      </c>
      <c r="Z75" s="10">
        <v>0</v>
      </c>
      <c r="AA75" s="10">
        <v>0</v>
      </c>
      <c r="AB75" s="10">
        <v>0</v>
      </c>
      <c r="AC75" s="10">
        <v>0</v>
      </c>
      <c r="AD75" s="10">
        <v>0</v>
      </c>
      <c r="AE75" s="10">
        <v>0</v>
      </c>
      <c r="AF75" s="10">
        <v>0</v>
      </c>
      <c r="AG75" s="10">
        <v>0</v>
      </c>
      <c r="AH75" s="10">
        <v>0</v>
      </c>
      <c r="AI75" s="10">
        <v>0</v>
      </c>
    </row>
    <row r="76" spans="1:35" x14ac:dyDescent="0.25">
      <c r="C76" t="s">
        <v>161</v>
      </c>
      <c r="D76" s="10"/>
      <c r="E76" s="10">
        <v>0</v>
      </c>
      <c r="F76" s="10">
        <v>0</v>
      </c>
      <c r="G76" s="10">
        <v>0</v>
      </c>
      <c r="H76" s="10">
        <v>0</v>
      </c>
      <c r="I76" s="10">
        <v>0</v>
      </c>
      <c r="J76" s="10">
        <v>0</v>
      </c>
      <c r="K76" s="10">
        <v>0</v>
      </c>
      <c r="L76" s="10">
        <v>0</v>
      </c>
      <c r="M76" s="10">
        <v>0</v>
      </c>
      <c r="N76" s="10">
        <v>0</v>
      </c>
      <c r="O76" s="10">
        <v>0</v>
      </c>
      <c r="P76" s="10">
        <v>0</v>
      </c>
      <c r="Q76" s="10">
        <v>0</v>
      </c>
      <c r="R76" s="10">
        <v>0</v>
      </c>
      <c r="S76" s="10">
        <v>0</v>
      </c>
      <c r="T76" s="10">
        <v>0</v>
      </c>
      <c r="U76" s="10">
        <v>0</v>
      </c>
      <c r="V76" s="10">
        <v>0</v>
      </c>
      <c r="W76" s="10">
        <v>0</v>
      </c>
      <c r="X76" s="10">
        <v>0</v>
      </c>
      <c r="Y76" s="10">
        <v>0</v>
      </c>
      <c r="Z76" s="10">
        <v>0</v>
      </c>
      <c r="AA76" s="10">
        <v>0</v>
      </c>
      <c r="AB76" s="10">
        <v>0</v>
      </c>
      <c r="AC76" s="10">
        <v>0</v>
      </c>
      <c r="AD76" s="10">
        <v>0</v>
      </c>
      <c r="AE76" s="10">
        <v>0</v>
      </c>
      <c r="AF76" s="10">
        <v>0</v>
      </c>
      <c r="AG76" s="10">
        <v>0</v>
      </c>
      <c r="AH76" s="10">
        <v>0</v>
      </c>
      <c r="AI76" s="10">
        <v>0</v>
      </c>
    </row>
    <row r="77" spans="1:35" x14ac:dyDescent="0.25">
      <c r="C77" t="s">
        <v>162</v>
      </c>
      <c r="D77" s="10"/>
      <c r="E77" s="10">
        <v>0</v>
      </c>
      <c r="F77" s="10">
        <v>0</v>
      </c>
      <c r="G77" s="10">
        <v>0</v>
      </c>
      <c r="H77" s="10">
        <v>0</v>
      </c>
      <c r="I77" s="10">
        <v>0</v>
      </c>
      <c r="J77" s="10">
        <v>0</v>
      </c>
      <c r="K77" s="10">
        <v>0</v>
      </c>
      <c r="L77" s="10">
        <v>0</v>
      </c>
      <c r="M77" s="10">
        <v>0</v>
      </c>
      <c r="N77" s="10">
        <v>0</v>
      </c>
      <c r="O77" s="10">
        <v>0</v>
      </c>
      <c r="P77" s="10">
        <v>0</v>
      </c>
      <c r="Q77" s="10">
        <v>0</v>
      </c>
      <c r="R77" s="10">
        <v>0</v>
      </c>
      <c r="S77" s="10">
        <v>0</v>
      </c>
      <c r="T77" s="10">
        <v>0</v>
      </c>
      <c r="U77" s="10">
        <v>0</v>
      </c>
      <c r="V77" s="10">
        <v>0</v>
      </c>
      <c r="W77" s="10">
        <v>0</v>
      </c>
      <c r="X77" s="10">
        <v>0</v>
      </c>
      <c r="Y77" s="10">
        <v>0</v>
      </c>
      <c r="Z77" s="10">
        <v>0</v>
      </c>
      <c r="AA77" s="10">
        <v>0</v>
      </c>
      <c r="AB77" s="10">
        <v>0</v>
      </c>
      <c r="AC77" s="10">
        <v>0</v>
      </c>
      <c r="AD77" s="10">
        <v>0</v>
      </c>
      <c r="AE77" s="10">
        <v>0</v>
      </c>
      <c r="AF77" s="10">
        <v>0</v>
      </c>
      <c r="AG77" s="10">
        <v>0</v>
      </c>
      <c r="AH77" s="10">
        <v>0</v>
      </c>
      <c r="AI77" s="10">
        <v>0</v>
      </c>
    </row>
    <row r="78" spans="1:35" x14ac:dyDescent="0.25">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row>
    <row r="79" spans="1:35" ht="18.75" x14ac:dyDescent="0.3">
      <c r="A79" s="15" t="s">
        <v>174</v>
      </c>
    </row>
    <row r="80" spans="1:35" ht="18.75" x14ac:dyDescent="0.3">
      <c r="A80" s="15"/>
      <c r="B80" s="18" t="s">
        <v>177</v>
      </c>
    </row>
    <row r="81" spans="1:56" x14ac:dyDescent="0.25">
      <c r="B81" s="1" t="s">
        <v>172</v>
      </c>
      <c r="F81" s="20" t="s">
        <v>178</v>
      </c>
    </row>
    <row r="82" spans="1:56" x14ac:dyDescent="0.25">
      <c r="C82" s="1" t="s">
        <v>163</v>
      </c>
      <c r="D82">
        <v>2019</v>
      </c>
      <c r="E82">
        <v>2020</v>
      </c>
      <c r="F82">
        <v>2021</v>
      </c>
      <c r="G82">
        <v>2022</v>
      </c>
      <c r="H82">
        <v>2023</v>
      </c>
      <c r="I82">
        <v>2024</v>
      </c>
      <c r="J82">
        <v>2025</v>
      </c>
      <c r="K82">
        <v>2026</v>
      </c>
      <c r="L82">
        <v>2027</v>
      </c>
      <c r="M82">
        <v>2028</v>
      </c>
      <c r="N82">
        <v>2029</v>
      </c>
      <c r="O82">
        <v>2030</v>
      </c>
      <c r="P82">
        <v>2031</v>
      </c>
      <c r="Q82">
        <v>2032</v>
      </c>
      <c r="R82">
        <v>2033</v>
      </c>
      <c r="S82">
        <v>2034</v>
      </c>
      <c r="T82">
        <v>2035</v>
      </c>
      <c r="U82">
        <v>2036</v>
      </c>
      <c r="V82">
        <v>2037</v>
      </c>
      <c r="W82">
        <v>2038</v>
      </c>
      <c r="X82">
        <v>2039</v>
      </c>
      <c r="Y82">
        <v>2040</v>
      </c>
      <c r="Z82">
        <v>2041</v>
      </c>
      <c r="AA82">
        <v>2042</v>
      </c>
      <c r="AB82">
        <v>2043</v>
      </c>
      <c r="AC82">
        <v>2044</v>
      </c>
      <c r="AD82">
        <v>2045</v>
      </c>
      <c r="AE82">
        <v>2046</v>
      </c>
      <c r="AF82">
        <v>2047</v>
      </c>
      <c r="AG82">
        <v>2048</v>
      </c>
      <c r="AH82">
        <v>2049</v>
      </c>
      <c r="AI82">
        <v>2050</v>
      </c>
      <c r="AX82">
        <v>2020</v>
      </c>
      <c r="AY82">
        <v>2025</v>
      </c>
      <c r="AZ82">
        <v>2030</v>
      </c>
      <c r="BA82">
        <v>2035</v>
      </c>
      <c r="BB82">
        <v>2040</v>
      </c>
      <c r="BC82">
        <v>2045</v>
      </c>
      <c r="BD82">
        <v>2050</v>
      </c>
    </row>
    <row r="83" spans="1:56" x14ac:dyDescent="0.25">
      <c r="C83" t="s">
        <v>60</v>
      </c>
      <c r="D83" s="10"/>
      <c r="E83" s="10"/>
      <c r="F83" s="10"/>
      <c r="G83" s="10"/>
      <c r="H83" s="10"/>
      <c r="I83" s="10"/>
      <c r="J83" s="10">
        <v>0</v>
      </c>
      <c r="K83" s="10"/>
      <c r="L83" s="10"/>
      <c r="M83" s="10"/>
      <c r="N83" s="10"/>
      <c r="O83" s="10">
        <v>0</v>
      </c>
      <c r="P83" s="10"/>
      <c r="Q83" s="10"/>
      <c r="R83" s="10"/>
      <c r="S83" s="10"/>
      <c r="T83" s="10">
        <v>0</v>
      </c>
      <c r="U83" s="10"/>
      <c r="V83" s="10"/>
      <c r="W83" s="10"/>
      <c r="X83" s="10"/>
      <c r="Y83" s="10">
        <v>0</v>
      </c>
      <c r="Z83" s="10"/>
      <c r="AA83" s="10"/>
      <c r="AB83" s="10"/>
      <c r="AC83" s="10"/>
      <c r="AD83" s="10">
        <v>0</v>
      </c>
      <c r="AE83" s="10"/>
      <c r="AF83" s="10"/>
      <c r="AG83" s="10"/>
      <c r="AH83" s="10"/>
      <c r="AI83" s="10">
        <v>0</v>
      </c>
      <c r="AW83" t="s">
        <v>60</v>
      </c>
      <c r="AX83" s="10">
        <v>0</v>
      </c>
      <c r="AY83" s="10">
        <v>0</v>
      </c>
      <c r="AZ83" s="10">
        <v>0</v>
      </c>
      <c r="BA83" s="10">
        <v>0</v>
      </c>
      <c r="BB83" s="10">
        <v>0</v>
      </c>
      <c r="BC83" s="10">
        <v>0</v>
      </c>
      <c r="BD83" s="10">
        <v>0</v>
      </c>
    </row>
    <row r="84" spans="1:56" x14ac:dyDescent="0.25">
      <c r="A84" t="s">
        <v>437</v>
      </c>
      <c r="B84" s="3" t="s">
        <v>861</v>
      </c>
      <c r="C84" t="s">
        <v>7</v>
      </c>
      <c r="D84" s="17"/>
      <c r="E84" s="17">
        <f>INDEX(AEO21_Table_22._Comm_Sector_Ene!$F$8:$AK$81,MATCH($A84,AEO21_Table_22._Comm_Sector_Ene!$C$8:$C$81,0),MATCH(E$82,AEO21_Table_22._Comm_Sector_Ene!$F$5:$AK$5,0))*gigwatt_to_megawatt</f>
        <v>1377.152</v>
      </c>
      <c r="F84" s="19">
        <f t="shared" ref="F84:I84" si="0">_xlfn.FORECAST.LINEAR(F$82,$AX84:$AY84,$AX$82:$AY$82)</f>
        <v>1385.0491999999995</v>
      </c>
      <c r="G84" s="19">
        <f t="shared" si="0"/>
        <v>1392.9464000000007</v>
      </c>
      <c r="H84" s="19">
        <f t="shared" si="0"/>
        <v>1400.8436000000002</v>
      </c>
      <c r="I84" s="19">
        <f t="shared" si="0"/>
        <v>1408.7407999999996</v>
      </c>
      <c r="J84" s="17">
        <f>INDEX(AEO22_Table_22._Comm_Sector_Ene!$F$8:$AJ$81,MATCH($B84,AEO22_Table_22._Comm_Sector_Ene!$C$8:$C$81,0),MATCH(J$82,AEO22_Table_22._Comm_Sector_Ene!$F$5:$AJ$5,0))*gigwatt_to_megawatt</f>
        <v>1416.6380000000001</v>
      </c>
      <c r="K84" s="19">
        <f>_xlfn.FORECAST.LINEAR(K$82,$AY84:$AZ84,$AY$82:$AZ$82)</f>
        <v>1432.388600000002</v>
      </c>
      <c r="L84" s="19">
        <f t="shared" ref="L84:N84" si="1">_xlfn.FORECAST.LINEAR(L$82,$AY84:$AZ84,$AY$82:$AZ$82)</f>
        <v>1448.1392000000014</v>
      </c>
      <c r="M84" s="19">
        <f t="shared" si="1"/>
        <v>1463.8898000000008</v>
      </c>
      <c r="N84" s="19">
        <f t="shared" si="1"/>
        <v>1479.6404000000002</v>
      </c>
      <c r="O84" s="17">
        <f>INDEX(AEO22_Table_22._Comm_Sector_Ene!$F$8:$AJ$81,MATCH($B84,AEO22_Table_22._Comm_Sector_Ene!$C$8:$C$81,0),MATCH(O$82,AEO22_Table_22._Comm_Sector_Ene!$F$5:$AJ$5,0))*gigwatt_to_megawatt</f>
        <v>1495.3909999999998</v>
      </c>
      <c r="P84" s="19">
        <f>_xlfn.FORECAST.LINEAR(P$82,$AZ84:$BA84,$AZ$82:$BA$82)</f>
        <v>1510.5756000000001</v>
      </c>
      <c r="Q84" s="19">
        <f t="shared" ref="Q84:S84" si="2">_xlfn.FORECAST.LINEAR(Q$82,$AZ84:$BA84,$AZ$82:$BA$82)</f>
        <v>1525.7602000000006</v>
      </c>
      <c r="R84" s="19">
        <f t="shared" si="2"/>
        <v>1540.9448000000011</v>
      </c>
      <c r="S84" s="19">
        <f t="shared" si="2"/>
        <v>1556.1294000000016</v>
      </c>
      <c r="T84" s="17">
        <f>INDEX(AEO22_Table_22._Comm_Sector_Ene!$F$8:$AJ$81,MATCH($B84,AEO22_Table_22._Comm_Sector_Ene!$C$8:$C$81,0),MATCH(T$82,AEO22_Table_22._Comm_Sector_Ene!$F$5:$AJ$5,0))*gigwatt_to_megawatt</f>
        <v>1571.3140000000001</v>
      </c>
      <c r="U84" s="19">
        <f>_xlfn.FORECAST.LINEAR(U$82,$BA84:$BB84,$BA$82:$BB$82)</f>
        <v>1585.6786000000029</v>
      </c>
      <c r="V84" s="19">
        <f t="shared" ref="V84:X84" si="3">_xlfn.FORECAST.LINEAR(V$82,$BA84:$BB84,$BA$82:$BB$82)</f>
        <v>1600.0432000000001</v>
      </c>
      <c r="W84" s="19">
        <f t="shared" si="3"/>
        <v>1614.4078000000009</v>
      </c>
      <c r="X84" s="19">
        <f t="shared" si="3"/>
        <v>1628.7724000000017</v>
      </c>
      <c r="Y84" s="17">
        <f>INDEX(AEO22_Table_22._Comm_Sector_Ene!$F$8:$AJ$81,MATCH($B84,AEO22_Table_22._Comm_Sector_Ene!$C$8:$C$81,0),MATCH(Y$82,AEO22_Table_22._Comm_Sector_Ene!$F$5:$AJ$5,0))*gigwatt_to_megawatt</f>
        <v>1643.1370000000002</v>
      </c>
      <c r="Z84" s="19">
        <f>_xlfn.FORECAST.LINEAR(Z$82,$BB84:$BC84,$BB$82:$BC$82)</f>
        <v>1658.2861999999986</v>
      </c>
      <c r="AA84" s="19">
        <f t="shared" ref="AA84:AC84" si="4">_xlfn.FORECAST.LINEAR(AA$82,$BB84:$BC84,$BB$82:$BC$82)</f>
        <v>1673.4353999999985</v>
      </c>
      <c r="AB84" s="19">
        <f t="shared" si="4"/>
        <v>1688.5845999999983</v>
      </c>
      <c r="AC84" s="19">
        <f t="shared" si="4"/>
        <v>1703.7337999999982</v>
      </c>
      <c r="AD84" s="17">
        <f>INDEX(AEO22_Table_22._Comm_Sector_Ene!$F$8:$AJ$81,MATCH($B84,AEO22_Table_22._Comm_Sector_Ene!$C$8:$C$81,0),MATCH(AD$82,AEO22_Table_22._Comm_Sector_Ene!$F$5:$AJ$5,0))*gigwatt_to_megawatt</f>
        <v>1718.883</v>
      </c>
      <c r="AE84" s="19">
        <f>_xlfn.FORECAST.LINEAR(AE$82,$BC84:$BD84,$BC$82:$BD$82)</f>
        <v>1731.7387999999992</v>
      </c>
      <c r="AF84" s="19">
        <f t="shared" ref="AF84:AH84" si="5">_xlfn.FORECAST.LINEAR(AF$82,$BC84:$BD84,$BC$82:$BD$82)</f>
        <v>1744.5945999999967</v>
      </c>
      <c r="AG84" s="19">
        <f t="shared" si="5"/>
        <v>1757.4503999999979</v>
      </c>
      <c r="AH84" s="19">
        <f t="shared" si="5"/>
        <v>1770.3061999999991</v>
      </c>
      <c r="AI84" s="17">
        <f>INDEX(AEO22_Table_22._Comm_Sector_Ene!$F$8:$AJ$81,MATCH($B84,AEO22_Table_22._Comm_Sector_Ene!$C$8:$C$81,0),MATCH(AI$82,AEO22_Table_22._Comm_Sector_Ene!$F$5:$AJ$5,0))*gigwatt_to_megawatt</f>
        <v>1783.1619999999998</v>
      </c>
      <c r="AW84" t="s">
        <v>7</v>
      </c>
      <c r="AX84" s="17">
        <f>E84</f>
        <v>1377.152</v>
      </c>
      <c r="AY84" s="17">
        <f>J84</f>
        <v>1416.6380000000001</v>
      </c>
      <c r="AZ84" s="17">
        <f>O84</f>
        <v>1495.3909999999998</v>
      </c>
      <c r="BA84" s="17">
        <f>T84</f>
        <v>1571.3140000000001</v>
      </c>
      <c r="BB84" s="17">
        <f>Y84</f>
        <v>1643.1370000000002</v>
      </c>
      <c r="BC84" s="17">
        <f>AD84</f>
        <v>1718.883</v>
      </c>
      <c r="BD84" s="17">
        <f>AI84</f>
        <v>1783.1619999999998</v>
      </c>
    </row>
    <row r="85" spans="1:56" x14ac:dyDescent="0.25">
      <c r="C85" t="s">
        <v>8</v>
      </c>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W85" t="s">
        <v>8</v>
      </c>
      <c r="AX85" s="10">
        <v>0</v>
      </c>
      <c r="AY85" s="10">
        <f t="shared" ref="AY85:AY93" si="6">J85</f>
        <v>0</v>
      </c>
      <c r="AZ85" s="10">
        <f t="shared" ref="AZ85:AZ92" si="7">O85</f>
        <v>0</v>
      </c>
      <c r="BA85" s="10">
        <f t="shared" ref="BA85:BA92" si="8">T85</f>
        <v>0</v>
      </c>
      <c r="BB85" s="10">
        <f t="shared" ref="BB85:BB92" si="9">Y85</f>
        <v>0</v>
      </c>
      <c r="BC85" s="10">
        <f t="shared" ref="BC85:BC92" si="10">AD85</f>
        <v>0</v>
      </c>
      <c r="BD85" s="10">
        <f t="shared" ref="BD85:BD92" si="11">AI85</f>
        <v>0</v>
      </c>
    </row>
    <row r="86" spans="1:56" x14ac:dyDescent="0.25">
      <c r="C86" t="s">
        <v>9</v>
      </c>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W86" t="s">
        <v>9</v>
      </c>
      <c r="AX86" s="10">
        <v>0</v>
      </c>
      <c r="AY86" s="10">
        <f t="shared" si="6"/>
        <v>0</v>
      </c>
      <c r="AZ86" s="10">
        <f t="shared" si="7"/>
        <v>0</v>
      </c>
      <c r="BA86" s="10">
        <f t="shared" si="8"/>
        <v>0</v>
      </c>
      <c r="BB86" s="10">
        <f t="shared" si="9"/>
        <v>0</v>
      </c>
      <c r="BC86" s="10">
        <f t="shared" si="10"/>
        <v>0</v>
      </c>
      <c r="BD86" s="10">
        <f t="shared" si="11"/>
        <v>0</v>
      </c>
    </row>
    <row r="87" spans="1:56" x14ac:dyDescent="0.25">
      <c r="A87" t="s">
        <v>441</v>
      </c>
      <c r="B87" s="3" t="s">
        <v>865</v>
      </c>
      <c r="C87" t="s">
        <v>61</v>
      </c>
      <c r="D87" s="17"/>
      <c r="E87" s="17">
        <f>INDEX(AEO21_Table_22._Comm_Sector_Ene!$F$8:$AK$81,MATCH($A87,AEO21_Table_22._Comm_Sector_Ene!$C$8:$C$81,0),MATCH(E$82,AEO21_Table_22._Comm_Sector_Ene!$F$5:$AK$5,0))*gigwatt_to_megawatt</f>
        <v>554.88099999999997</v>
      </c>
      <c r="F87" s="19">
        <f t="shared" ref="F87:I88" si="12">_xlfn.FORECAST.LINEAR(F$82,$AX87:$AY87,$AX$82:$AY$82)</f>
        <v>555.80780000000004</v>
      </c>
      <c r="G87" s="19">
        <f t="shared" si="12"/>
        <v>556.7346</v>
      </c>
      <c r="H87" s="19">
        <f t="shared" si="12"/>
        <v>557.66139999999996</v>
      </c>
      <c r="I87" s="19">
        <f t="shared" si="12"/>
        <v>558.58819999999992</v>
      </c>
      <c r="J87" s="17">
        <f>INDEX(AEO22_Table_22._Comm_Sector_Ene!$F$8:$AJ$81,MATCH($B87,AEO22_Table_22._Comm_Sector_Ene!$C$8:$C$81,0),MATCH(J$82,AEO22_Table_22._Comm_Sector_Ene!$F$5:$AJ$5,0))*gigwatt_to_megawatt</f>
        <v>559.51499999999999</v>
      </c>
      <c r="K87" s="19">
        <f>_xlfn.FORECAST.LINEAR(K$82,$AY87:$AZ87,$AY$82:$AZ$82)</f>
        <v>560.21679999999981</v>
      </c>
      <c r="L87" s="19">
        <f t="shared" ref="L87:N88" si="13">_xlfn.FORECAST.LINEAR(L$82,$AY87:$AZ87,$AY$82:$AZ$82)</f>
        <v>560.91859999999986</v>
      </c>
      <c r="M87" s="19">
        <f t="shared" si="13"/>
        <v>561.6203999999999</v>
      </c>
      <c r="N87" s="19">
        <f t="shared" si="13"/>
        <v>562.32219999999995</v>
      </c>
      <c r="O87" s="17">
        <f>INDEX(AEO22_Table_22._Comm_Sector_Ene!$F$8:$AJ$81,MATCH($B87,AEO22_Table_22._Comm_Sector_Ene!$C$8:$C$81,0),MATCH(O$82,AEO22_Table_22._Comm_Sector_Ene!$F$5:$AJ$5,0))*gigwatt_to_megawatt</f>
        <v>563.024</v>
      </c>
      <c r="P87" s="19">
        <f>_xlfn.FORECAST.LINEAR(P$82,$AZ87:$BA87,$AZ$82:$BA$82)</f>
        <v>563.88020000000006</v>
      </c>
      <c r="Q87" s="19">
        <f t="shared" ref="Q87:S88" si="14">_xlfn.FORECAST.LINEAR(Q$82,$AZ87:$BA87,$AZ$82:$BA$82)</f>
        <v>564.7364</v>
      </c>
      <c r="R87" s="19">
        <f t="shared" si="14"/>
        <v>565.59259999999995</v>
      </c>
      <c r="S87" s="19">
        <f t="shared" si="14"/>
        <v>566.44879999999989</v>
      </c>
      <c r="T87" s="17">
        <f>INDEX(AEO22_Table_22._Comm_Sector_Ene!$F$8:$AJ$81,MATCH($B87,AEO22_Table_22._Comm_Sector_Ene!$C$8:$C$81,0),MATCH(T$82,AEO22_Table_22._Comm_Sector_Ene!$F$5:$AJ$5,0))*gigwatt_to_megawatt</f>
        <v>567.30499999999995</v>
      </c>
      <c r="U87" s="19">
        <f>_xlfn.FORECAST.LINEAR(U$82,$BA87:$BB87,$BA$82:$BB$82)</f>
        <v>567.67619999999988</v>
      </c>
      <c r="V87" s="19">
        <f t="shared" ref="V87:X88" si="15">_xlfn.FORECAST.LINEAR(V$82,$BA87:$BB87,$BA$82:$BB$82)</f>
        <v>568.04739999999993</v>
      </c>
      <c r="W87" s="19">
        <f t="shared" si="15"/>
        <v>568.41859999999997</v>
      </c>
      <c r="X87" s="19">
        <f t="shared" si="15"/>
        <v>568.78980000000001</v>
      </c>
      <c r="Y87" s="17">
        <f>INDEX(AEO22_Table_22._Comm_Sector_Ene!$F$8:$AJ$81,MATCH($B87,AEO22_Table_22._Comm_Sector_Ene!$C$8:$C$81,0),MATCH(Y$82,AEO22_Table_22._Comm_Sector_Ene!$F$5:$AJ$5,0))*gigwatt_to_megawatt</f>
        <v>569.16100000000006</v>
      </c>
      <c r="Z87" s="19">
        <f>_xlfn.FORECAST.LINEAR(Z$82,$BB87:$BC87,$BB$82:$BC$82)</f>
        <v>569.76780000000008</v>
      </c>
      <c r="AA87" s="19">
        <f t="shared" ref="AA87:AC88" si="16">_xlfn.FORECAST.LINEAR(AA$82,$BB87:$BC87,$BB$82:$BC$82)</f>
        <v>570.3746000000001</v>
      </c>
      <c r="AB87" s="19">
        <f t="shared" si="16"/>
        <v>570.98140000000012</v>
      </c>
      <c r="AC87" s="19">
        <f t="shared" si="16"/>
        <v>571.58819999999992</v>
      </c>
      <c r="AD87" s="17">
        <f>INDEX(AEO22_Table_22._Comm_Sector_Ene!$F$8:$AJ$81,MATCH($B87,AEO22_Table_22._Comm_Sector_Ene!$C$8:$C$81,0),MATCH(AD$82,AEO22_Table_22._Comm_Sector_Ene!$F$5:$AJ$5,0))*gigwatt_to_megawatt</f>
        <v>572.19500000000005</v>
      </c>
      <c r="AE87" s="19">
        <f>_xlfn.FORECAST.LINEAR(AE$82,$BC87:$BD87,$BC$82:$BD$82)</f>
        <v>572.2274000000001</v>
      </c>
      <c r="AF87" s="19">
        <f t="shared" ref="AF87:AH88" si="17">_xlfn.FORECAST.LINEAR(AF$82,$BC87:$BD87,$BC$82:$BD$82)</f>
        <v>572.25980000000004</v>
      </c>
      <c r="AG87" s="19">
        <f t="shared" si="17"/>
        <v>572.29220000000009</v>
      </c>
      <c r="AH87" s="19">
        <f t="shared" si="17"/>
        <v>572.32460000000003</v>
      </c>
      <c r="AI87" s="17">
        <f>INDEX(AEO22_Table_22._Comm_Sector_Ene!$F$8:$AJ$81,MATCH($B87,AEO22_Table_22._Comm_Sector_Ene!$C$8:$C$81,0),MATCH(AI$82,AEO22_Table_22._Comm_Sector_Ene!$F$5:$AJ$5,0))*gigwatt_to_megawatt</f>
        <v>572.35699999999997</v>
      </c>
      <c r="AW87" t="s">
        <v>61</v>
      </c>
      <c r="AX87" s="17">
        <f>E87</f>
        <v>554.88099999999997</v>
      </c>
      <c r="AY87" s="17">
        <f t="shared" si="6"/>
        <v>559.51499999999999</v>
      </c>
      <c r="AZ87" s="17">
        <f t="shared" si="7"/>
        <v>563.024</v>
      </c>
      <c r="BA87" s="17">
        <f t="shared" si="8"/>
        <v>567.30499999999995</v>
      </c>
      <c r="BB87" s="17">
        <f t="shared" si="9"/>
        <v>569.16100000000006</v>
      </c>
      <c r="BC87" s="17">
        <f t="shared" si="10"/>
        <v>572.19500000000005</v>
      </c>
      <c r="BD87" s="17">
        <f t="shared" si="11"/>
        <v>572.35699999999997</v>
      </c>
    </row>
    <row r="88" spans="1:56" x14ac:dyDescent="0.25">
      <c r="A88" t="s">
        <v>439</v>
      </c>
      <c r="B88" s="3" t="s">
        <v>863</v>
      </c>
      <c r="C88" t="s">
        <v>10</v>
      </c>
      <c r="D88" s="17"/>
      <c r="E88" s="17">
        <f>INDEX(AEO21_Table_22._Comm_Sector_Ene!$F$8:$AK$81,MATCH($A88,AEO21_Table_22._Comm_Sector_Ene!$C$8:$C$81,0),MATCH(E$82,AEO21_Table_22._Comm_Sector_Ene!$F$5:$AK$5,0))*gigwatt_to_megawatt</f>
        <v>15855.377</v>
      </c>
      <c r="F88" s="19">
        <f t="shared" si="12"/>
        <v>18413.067400000058</v>
      </c>
      <c r="G88" s="19">
        <f t="shared" si="12"/>
        <v>20970.757799999788</v>
      </c>
      <c r="H88" s="19">
        <f t="shared" si="12"/>
        <v>23528.44820000045</v>
      </c>
      <c r="I88" s="19">
        <f t="shared" si="12"/>
        <v>26086.13860000018</v>
      </c>
      <c r="J88" s="17">
        <f>INDEX(AEO22_Table_22._Comm_Sector_Ene!$F$8:$AJ$81,MATCH($B88,AEO22_Table_22._Comm_Sector_Ene!$C$8:$C$81,0),MATCH(J$82,AEO22_Table_22._Comm_Sector_Ene!$F$5:$AJ$5,0))*gigwatt_to_megawatt</f>
        <v>28643.829000000002</v>
      </c>
      <c r="K88" s="19">
        <f>_xlfn.FORECAST.LINEAR(K$82,$AY88:$AZ88,$AY$82:$AZ$82)</f>
        <v>30182.998399999924</v>
      </c>
      <c r="L88" s="19">
        <f t="shared" si="13"/>
        <v>31722.167799999937</v>
      </c>
      <c r="M88" s="19">
        <f t="shared" si="13"/>
        <v>33261.337199999951</v>
      </c>
      <c r="N88" s="19">
        <f t="shared" si="13"/>
        <v>34800.506599999964</v>
      </c>
      <c r="O88" s="17">
        <f>INDEX(AEO22_Table_22._Comm_Sector_Ene!$F$8:$AJ$81,MATCH($B88,AEO22_Table_22._Comm_Sector_Ene!$C$8:$C$81,0),MATCH(O$82,AEO22_Table_22._Comm_Sector_Ene!$F$5:$AJ$5,0))*gigwatt_to_megawatt</f>
        <v>36339.675999999999</v>
      </c>
      <c r="P88" s="19">
        <f>_xlfn.FORECAST.LINEAR(P$82,$AZ88:$BA88,$AZ$82:$BA$82)</f>
        <v>37371.95980000007</v>
      </c>
      <c r="Q88" s="19">
        <f t="shared" si="14"/>
        <v>38404.243599999929</v>
      </c>
      <c r="R88" s="19">
        <f t="shared" si="14"/>
        <v>39436.527399999788</v>
      </c>
      <c r="S88" s="19">
        <f t="shared" si="14"/>
        <v>40468.811200000113</v>
      </c>
      <c r="T88" s="17">
        <f>INDEX(AEO22_Table_22._Comm_Sector_Ene!$F$8:$AJ$81,MATCH($B88,AEO22_Table_22._Comm_Sector_Ene!$C$8:$C$81,0),MATCH(T$82,AEO22_Table_22._Comm_Sector_Ene!$F$5:$AJ$5,0))*gigwatt_to_megawatt</f>
        <v>41501.095000000001</v>
      </c>
      <c r="U88" s="19">
        <f>_xlfn.FORECAST.LINEAR(U$82,$BA88:$BB88,$BA$82:$BB$82)</f>
        <v>43064.94160000002</v>
      </c>
      <c r="V88" s="19">
        <f t="shared" si="15"/>
        <v>44628.788200000301</v>
      </c>
      <c r="W88" s="19">
        <f t="shared" si="15"/>
        <v>46192.634800000116</v>
      </c>
      <c r="X88" s="19">
        <f t="shared" si="15"/>
        <v>47756.481399999931</v>
      </c>
      <c r="Y88" s="17">
        <f>INDEX(AEO22_Table_22._Comm_Sector_Ene!$F$8:$AJ$81,MATCH($B88,AEO22_Table_22._Comm_Sector_Ene!$C$8:$C$81,0),MATCH(Y$82,AEO22_Table_22._Comm_Sector_Ene!$F$5:$AJ$5,0))*gigwatt_to_megawatt</f>
        <v>49320.328000000001</v>
      </c>
      <c r="Z88" s="19">
        <f>_xlfn.FORECAST.LINEAR(Z$82,$BB88:$BC88,$BB$82:$BC$82)</f>
        <v>51176.549799999688</v>
      </c>
      <c r="AA88" s="19">
        <f t="shared" si="16"/>
        <v>53032.771599999629</v>
      </c>
      <c r="AB88" s="19">
        <f t="shared" si="16"/>
        <v>54888.99339999957</v>
      </c>
      <c r="AC88" s="19">
        <f t="shared" si="16"/>
        <v>56745.215199999977</v>
      </c>
      <c r="AD88" s="17">
        <f>INDEX(AEO22_Table_22._Comm_Sector_Ene!$F$8:$AJ$81,MATCH($B88,AEO22_Table_22._Comm_Sector_Ene!$C$8:$C$81,0),MATCH(AD$82,AEO22_Table_22._Comm_Sector_Ene!$F$5:$AJ$5,0))*gigwatt_to_megawatt</f>
        <v>58601.436999999998</v>
      </c>
      <c r="AE88" s="19">
        <f>_xlfn.FORECAST.LINEAR(AE$82,$BC88:$BD88,$BC$82:$BD$82)</f>
        <v>60444.592600000091</v>
      </c>
      <c r="AF88" s="19">
        <f t="shared" si="17"/>
        <v>62287.748199999798</v>
      </c>
      <c r="AG88" s="19">
        <f t="shared" si="17"/>
        <v>64130.903799999971</v>
      </c>
      <c r="AH88" s="19">
        <f t="shared" si="17"/>
        <v>65974.059400000144</v>
      </c>
      <c r="AI88" s="17">
        <f>INDEX(AEO22_Table_22._Comm_Sector_Ene!$F$8:$AJ$81,MATCH($B88,AEO22_Table_22._Comm_Sector_Ene!$C$8:$C$81,0),MATCH(AI$82,AEO22_Table_22._Comm_Sector_Ene!$F$5:$AJ$5,0))*gigwatt_to_megawatt</f>
        <v>67817.215000000011</v>
      </c>
      <c r="AW88" t="s">
        <v>10</v>
      </c>
      <c r="AX88" s="17">
        <f>E88</f>
        <v>15855.377</v>
      </c>
      <c r="AY88" s="17">
        <f t="shared" si="6"/>
        <v>28643.829000000002</v>
      </c>
      <c r="AZ88" s="17">
        <f t="shared" si="7"/>
        <v>36339.675999999999</v>
      </c>
      <c r="BA88" s="17">
        <f t="shared" si="8"/>
        <v>41501.095000000001</v>
      </c>
      <c r="BB88" s="17">
        <f t="shared" si="9"/>
        <v>49320.328000000001</v>
      </c>
      <c r="BC88" s="17">
        <f t="shared" si="10"/>
        <v>58601.436999999998</v>
      </c>
      <c r="BD88" s="17">
        <f t="shared" si="11"/>
        <v>67817.215000000011</v>
      </c>
    </row>
    <row r="89" spans="1:56" x14ac:dyDescent="0.25">
      <c r="C89" t="s">
        <v>11</v>
      </c>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W89" t="s">
        <v>11</v>
      </c>
      <c r="AX89" s="10">
        <v>0</v>
      </c>
      <c r="AY89" s="10">
        <f t="shared" si="6"/>
        <v>0</v>
      </c>
      <c r="AZ89" s="10">
        <f t="shared" si="7"/>
        <v>0</v>
      </c>
      <c r="BA89" s="10">
        <f t="shared" si="8"/>
        <v>0</v>
      </c>
      <c r="BB89" s="10">
        <f t="shared" si="9"/>
        <v>0</v>
      </c>
      <c r="BC89" s="10">
        <f t="shared" si="10"/>
        <v>0</v>
      </c>
      <c r="BD89" s="10">
        <f t="shared" si="11"/>
        <v>0</v>
      </c>
    </row>
    <row r="90" spans="1:56" x14ac:dyDescent="0.25">
      <c r="C90" t="s">
        <v>12</v>
      </c>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W90" t="s">
        <v>12</v>
      </c>
      <c r="AX90" s="10">
        <v>0</v>
      </c>
      <c r="AY90" s="10">
        <f t="shared" si="6"/>
        <v>0</v>
      </c>
      <c r="AZ90" s="10">
        <f t="shared" si="7"/>
        <v>0</v>
      </c>
      <c r="BA90" s="10">
        <f t="shared" si="8"/>
        <v>0</v>
      </c>
      <c r="BB90" s="10">
        <f t="shared" si="9"/>
        <v>0</v>
      </c>
      <c r="BC90" s="10">
        <f t="shared" si="10"/>
        <v>0</v>
      </c>
      <c r="BD90" s="10">
        <f t="shared" si="11"/>
        <v>0</v>
      </c>
    </row>
    <row r="91" spans="1:56" x14ac:dyDescent="0.25">
      <c r="C91" t="s">
        <v>13</v>
      </c>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W91" t="s">
        <v>13</v>
      </c>
      <c r="AX91" s="10">
        <v>0</v>
      </c>
      <c r="AY91" s="10">
        <f t="shared" si="6"/>
        <v>0</v>
      </c>
      <c r="AZ91" s="10">
        <f t="shared" si="7"/>
        <v>0</v>
      </c>
      <c r="BA91" s="10">
        <f t="shared" si="8"/>
        <v>0</v>
      </c>
      <c r="BB91" s="10">
        <f t="shared" si="9"/>
        <v>0</v>
      </c>
      <c r="BC91" s="10">
        <f t="shared" si="10"/>
        <v>0</v>
      </c>
      <c r="BD91" s="10">
        <f t="shared" si="11"/>
        <v>0</v>
      </c>
    </row>
    <row r="92" spans="1:56" x14ac:dyDescent="0.25">
      <c r="A92" t="s">
        <v>435</v>
      </c>
      <c r="B92" s="3" t="s">
        <v>859</v>
      </c>
      <c r="C92" t="s">
        <v>14</v>
      </c>
      <c r="D92" s="17"/>
      <c r="E92" s="17">
        <f>INDEX(AEO21_Table_22._Comm_Sector_Ene!$F$8:$AK$81,MATCH($A92,AEO21_Table_22._Comm_Sector_Ene!$C$8:$C$81,0),MATCH(E$82,AEO21_Table_22._Comm_Sector_Ene!$F$5:$AK$5,0))*gigwatt_to_megawatt</f>
        <v>17.117000000000001</v>
      </c>
      <c r="F92" s="19">
        <f t="shared" ref="F92:I92" si="18">_xlfn.FORECAST.LINEAR(F$82,$AX92:$AY92,$AX$82:$AY$82)</f>
        <v>16.104200000000219</v>
      </c>
      <c r="G92" s="19">
        <f t="shared" si="18"/>
        <v>15.091400000000021</v>
      </c>
      <c r="H92" s="19">
        <f t="shared" si="18"/>
        <v>14.078600000000279</v>
      </c>
      <c r="I92" s="19">
        <f t="shared" si="18"/>
        <v>13.065800000000309</v>
      </c>
      <c r="J92" s="17">
        <f>INDEX(AEO22_Table_22._Comm_Sector_Ene!$F$8:$AJ$81,MATCH($B92,AEO22_Table_22._Comm_Sector_Ene!$C$8:$C$81,0),MATCH(J$82,AEO22_Table_22._Comm_Sector_Ene!$F$5:$AJ$5,0))*gigwatt_to_megawatt</f>
        <v>12.052999999999999</v>
      </c>
      <c r="K92" s="19">
        <f>_xlfn.FORECAST.LINEAR(K$82,$AY92:$AZ92,$AY$82:$AZ$82)</f>
        <v>12.052999999999999</v>
      </c>
      <c r="L92" s="19">
        <f t="shared" ref="L92:N92" si="19">_xlfn.FORECAST.LINEAR(L$82,$AY92:$AZ92,$AY$82:$AZ$82)</f>
        <v>12.052999999999999</v>
      </c>
      <c r="M92" s="19">
        <f t="shared" si="19"/>
        <v>12.052999999999999</v>
      </c>
      <c r="N92" s="19">
        <f t="shared" si="19"/>
        <v>12.052999999999999</v>
      </c>
      <c r="O92" s="17">
        <f>INDEX(AEO22_Table_22._Comm_Sector_Ene!$F$8:$AJ$81,MATCH($B92,AEO22_Table_22._Comm_Sector_Ene!$C$8:$C$81,0),MATCH(O$82,AEO22_Table_22._Comm_Sector_Ene!$F$5:$AJ$5,0))*gigwatt_to_megawatt</f>
        <v>12.052999999999999</v>
      </c>
      <c r="P92" s="19">
        <f>_xlfn.FORECAST.LINEAR(P$82,$AZ92:$BA92,$AZ$82:$BA$82)</f>
        <v>12.052999999999999</v>
      </c>
      <c r="Q92" s="19">
        <f t="shared" ref="Q92:S92" si="20">_xlfn.FORECAST.LINEAR(Q$82,$AZ92:$BA92,$AZ$82:$BA$82)</f>
        <v>12.052999999999999</v>
      </c>
      <c r="R92" s="19">
        <f t="shared" si="20"/>
        <v>12.052999999999999</v>
      </c>
      <c r="S92" s="19">
        <f t="shared" si="20"/>
        <v>12.052999999999999</v>
      </c>
      <c r="T92" s="17">
        <f>INDEX(AEO22_Table_22._Comm_Sector_Ene!$F$8:$AJ$81,MATCH($B92,AEO22_Table_22._Comm_Sector_Ene!$C$8:$C$81,0),MATCH(T$82,AEO22_Table_22._Comm_Sector_Ene!$F$5:$AJ$5,0))*gigwatt_to_megawatt</f>
        <v>12.052999999999999</v>
      </c>
      <c r="U92" s="19">
        <f>_xlfn.FORECAST.LINEAR(U$82,$BA92:$BB92,$BA$82:$BB$82)</f>
        <v>12.052999999999999</v>
      </c>
      <c r="V92" s="19">
        <f t="shared" ref="V92:X92" si="21">_xlfn.FORECAST.LINEAR(V$82,$BA92:$BB92,$BA$82:$BB$82)</f>
        <v>12.052999999999999</v>
      </c>
      <c r="W92" s="19">
        <f t="shared" si="21"/>
        <v>12.052999999999999</v>
      </c>
      <c r="X92" s="19">
        <f t="shared" si="21"/>
        <v>12.052999999999999</v>
      </c>
      <c r="Y92" s="17">
        <f>INDEX(AEO22_Table_22._Comm_Sector_Ene!$F$8:$AJ$81,MATCH($B92,AEO22_Table_22._Comm_Sector_Ene!$C$8:$C$81,0),MATCH(Y$82,AEO22_Table_22._Comm_Sector_Ene!$F$5:$AJ$5,0))*gigwatt_to_megawatt</f>
        <v>12.052999999999999</v>
      </c>
      <c r="Z92" s="19">
        <f>_xlfn.FORECAST.LINEAR(Z$82,$BB92:$BC92,$BB$82:$BC$82)</f>
        <v>12.052999999999999</v>
      </c>
      <c r="AA92" s="19">
        <f t="shared" ref="AA92:AC92" si="22">_xlfn.FORECAST.LINEAR(AA$82,$BB92:$BC92,$BB$82:$BC$82)</f>
        <v>12.052999999999999</v>
      </c>
      <c r="AB92" s="19">
        <f t="shared" si="22"/>
        <v>12.052999999999999</v>
      </c>
      <c r="AC92" s="19">
        <f t="shared" si="22"/>
        <v>12.052999999999999</v>
      </c>
      <c r="AD92" s="17">
        <f>INDEX(AEO22_Table_22._Comm_Sector_Ene!$F$8:$AJ$81,MATCH($B92,AEO22_Table_22._Comm_Sector_Ene!$C$8:$C$81,0),MATCH(AD$82,AEO22_Table_22._Comm_Sector_Ene!$F$5:$AJ$5,0))*gigwatt_to_megawatt</f>
        <v>12.052999999999999</v>
      </c>
      <c r="AE92" s="19">
        <f>_xlfn.FORECAST.LINEAR(AE$82,$BC92:$BD92,$BC$82:$BD$82)</f>
        <v>12.052999999999999</v>
      </c>
      <c r="AF92" s="19">
        <f t="shared" ref="AF92:AH92" si="23">_xlfn.FORECAST.LINEAR(AF$82,$BC92:$BD92,$BC$82:$BD$82)</f>
        <v>12.052999999999999</v>
      </c>
      <c r="AG92" s="19">
        <f t="shared" si="23"/>
        <v>12.052999999999999</v>
      </c>
      <c r="AH92" s="19">
        <f t="shared" si="23"/>
        <v>12.052999999999999</v>
      </c>
      <c r="AI92" s="17">
        <f>INDEX(AEO22_Table_22._Comm_Sector_Ene!$F$8:$AJ$81,MATCH($B92,AEO22_Table_22._Comm_Sector_Ene!$C$8:$C$81,0),MATCH(AI$82,AEO22_Table_22._Comm_Sector_Ene!$F$5:$AJ$5,0))*gigwatt_to_megawatt</f>
        <v>12.052999999999999</v>
      </c>
      <c r="AW92" t="s">
        <v>14</v>
      </c>
      <c r="AX92" s="17">
        <f>E92</f>
        <v>17.117000000000001</v>
      </c>
      <c r="AY92" s="17">
        <f t="shared" si="6"/>
        <v>12.052999999999999</v>
      </c>
      <c r="AZ92" s="17">
        <f t="shared" si="7"/>
        <v>12.052999999999999</v>
      </c>
      <c r="BA92" s="17">
        <f t="shared" si="8"/>
        <v>12.052999999999999</v>
      </c>
      <c r="BB92" s="17">
        <f t="shared" si="9"/>
        <v>12.052999999999999</v>
      </c>
      <c r="BC92" s="17">
        <f t="shared" si="10"/>
        <v>12.052999999999999</v>
      </c>
      <c r="BD92" s="17">
        <f t="shared" si="11"/>
        <v>12.052999999999999</v>
      </c>
    </row>
    <row r="93" spans="1:56" x14ac:dyDescent="0.25">
      <c r="C93" t="s">
        <v>15</v>
      </c>
      <c r="D93" s="10"/>
      <c r="E93" s="10"/>
      <c r="F93" s="10"/>
      <c r="G93" s="10"/>
      <c r="H93" s="10"/>
      <c r="I93" s="10"/>
      <c r="J93" s="10">
        <v>0</v>
      </c>
      <c r="K93" s="10"/>
      <c r="L93" s="10"/>
      <c r="M93" s="10"/>
      <c r="N93" s="10"/>
      <c r="O93" s="10">
        <v>0</v>
      </c>
      <c r="P93" s="10"/>
      <c r="Q93" s="10"/>
      <c r="R93" s="10"/>
      <c r="S93" s="10"/>
      <c r="T93" s="10">
        <v>0</v>
      </c>
      <c r="U93" s="10"/>
      <c r="V93" s="10"/>
      <c r="W93" s="10"/>
      <c r="X93" s="10"/>
      <c r="Y93" s="10">
        <v>0</v>
      </c>
      <c r="Z93" s="10"/>
      <c r="AA93" s="10"/>
      <c r="AB93" s="10"/>
      <c r="AC93" s="10"/>
      <c r="AD93" s="10">
        <v>0</v>
      </c>
      <c r="AE93" s="10"/>
      <c r="AF93" s="10"/>
      <c r="AG93" s="10"/>
      <c r="AH93" s="10"/>
      <c r="AI93" s="10">
        <v>0</v>
      </c>
      <c r="AW93" t="s">
        <v>15</v>
      </c>
      <c r="AX93" s="10">
        <v>0</v>
      </c>
      <c r="AY93" s="10">
        <f t="shared" si="6"/>
        <v>0</v>
      </c>
      <c r="AZ93" s="10">
        <v>0</v>
      </c>
      <c r="BA93" s="10">
        <v>0</v>
      </c>
      <c r="BB93" s="10">
        <v>0</v>
      </c>
      <c r="BC93" s="10">
        <v>0</v>
      </c>
      <c r="BD93" s="10">
        <v>0</v>
      </c>
    </row>
    <row r="94" spans="1:56" x14ac:dyDescent="0.25">
      <c r="C94" t="s">
        <v>59</v>
      </c>
      <c r="D94" s="10"/>
      <c r="E94" s="10"/>
      <c r="F94" s="10"/>
      <c r="G94" s="10"/>
      <c r="H94" s="10"/>
      <c r="I94" s="10"/>
      <c r="J94" s="10">
        <v>0</v>
      </c>
      <c r="K94" s="10"/>
      <c r="L94" s="10"/>
      <c r="M94" s="10"/>
      <c r="N94" s="10"/>
      <c r="O94" s="10">
        <v>0</v>
      </c>
      <c r="P94" s="10"/>
      <c r="Q94" s="10"/>
      <c r="R94" s="10"/>
      <c r="S94" s="10"/>
      <c r="T94" s="10">
        <v>0</v>
      </c>
      <c r="U94" s="10"/>
      <c r="V94" s="10"/>
      <c r="W94" s="10"/>
      <c r="X94" s="10"/>
      <c r="Y94" s="10">
        <v>0</v>
      </c>
      <c r="Z94" s="10"/>
      <c r="AA94" s="10"/>
      <c r="AB94" s="10"/>
      <c r="AC94" s="10"/>
      <c r="AD94" s="10">
        <v>0</v>
      </c>
      <c r="AE94" s="10"/>
      <c r="AF94" s="10"/>
      <c r="AG94" s="10"/>
      <c r="AH94" s="10"/>
      <c r="AI94" s="10">
        <v>0</v>
      </c>
      <c r="AW94" t="s">
        <v>59</v>
      </c>
      <c r="AX94" s="10">
        <v>0</v>
      </c>
      <c r="AY94" s="10">
        <v>0</v>
      </c>
      <c r="AZ94" s="10">
        <v>0</v>
      </c>
      <c r="BA94" s="10">
        <v>0</v>
      </c>
      <c r="BB94" s="10">
        <v>0</v>
      </c>
      <c r="BC94" s="10">
        <v>0</v>
      </c>
      <c r="BD94" s="10">
        <v>0</v>
      </c>
    </row>
    <row r="95" spans="1:56" x14ac:dyDescent="0.25">
      <c r="C95" t="s">
        <v>62</v>
      </c>
      <c r="D95" s="10"/>
      <c r="E95" s="10"/>
      <c r="F95" s="10"/>
      <c r="G95" s="10"/>
      <c r="H95" s="10"/>
      <c r="I95" s="10"/>
      <c r="J95" s="10">
        <v>0</v>
      </c>
      <c r="K95" s="10"/>
      <c r="L95" s="10"/>
      <c r="M95" s="10"/>
      <c r="N95" s="10"/>
      <c r="O95" s="10">
        <v>0</v>
      </c>
      <c r="P95" s="10"/>
      <c r="Q95" s="10"/>
      <c r="R95" s="10"/>
      <c r="S95" s="10"/>
      <c r="T95" s="10">
        <v>0</v>
      </c>
      <c r="U95" s="10"/>
      <c r="V95" s="10"/>
      <c r="W95" s="10"/>
      <c r="X95" s="10"/>
      <c r="Y95" s="10">
        <v>0</v>
      </c>
      <c r="Z95" s="10"/>
      <c r="AA95" s="10"/>
      <c r="AB95" s="10"/>
      <c r="AC95" s="10"/>
      <c r="AD95" s="10">
        <v>0</v>
      </c>
      <c r="AE95" s="10"/>
      <c r="AF95" s="10"/>
      <c r="AG95" s="10"/>
      <c r="AH95" s="10"/>
      <c r="AI95" s="10">
        <v>0</v>
      </c>
      <c r="AW95" t="s">
        <v>62</v>
      </c>
      <c r="AX95" s="10">
        <v>0</v>
      </c>
      <c r="AY95" s="10">
        <v>0</v>
      </c>
      <c r="AZ95" s="10">
        <v>0</v>
      </c>
      <c r="BA95" s="10">
        <v>0</v>
      </c>
      <c r="BB95" s="10">
        <v>0</v>
      </c>
      <c r="BC95" s="10">
        <v>0</v>
      </c>
      <c r="BD95" s="10">
        <v>0</v>
      </c>
    </row>
    <row r="96" spans="1:56" x14ac:dyDescent="0.25">
      <c r="C96" t="s">
        <v>160</v>
      </c>
      <c r="D96" s="10"/>
      <c r="E96" s="10"/>
      <c r="F96" s="10"/>
      <c r="G96" s="10"/>
      <c r="H96" s="10"/>
      <c r="I96" s="10"/>
      <c r="J96" s="10">
        <v>0</v>
      </c>
      <c r="K96" s="10"/>
      <c r="L96" s="10"/>
      <c r="M96" s="10"/>
      <c r="N96" s="10"/>
      <c r="O96" s="10">
        <v>0</v>
      </c>
      <c r="P96" s="10"/>
      <c r="Q96" s="10"/>
      <c r="R96" s="10"/>
      <c r="S96" s="10"/>
      <c r="T96" s="10">
        <v>0</v>
      </c>
      <c r="U96" s="10"/>
      <c r="V96" s="10"/>
      <c r="W96" s="10"/>
      <c r="X96" s="10"/>
      <c r="Y96" s="10">
        <v>0</v>
      </c>
      <c r="Z96" s="10"/>
      <c r="AA96" s="10"/>
      <c r="AB96" s="10"/>
      <c r="AC96" s="10"/>
      <c r="AD96" s="10">
        <v>0</v>
      </c>
      <c r="AE96" s="10"/>
      <c r="AF96" s="10"/>
      <c r="AG96" s="10"/>
      <c r="AH96" s="10"/>
      <c r="AI96" s="10">
        <v>0</v>
      </c>
      <c r="AW96" t="s">
        <v>160</v>
      </c>
      <c r="AX96" s="10">
        <v>0</v>
      </c>
      <c r="AY96" s="10">
        <v>0</v>
      </c>
      <c r="AZ96" s="10">
        <v>0</v>
      </c>
      <c r="BA96" s="10">
        <v>0</v>
      </c>
      <c r="BB96" s="10">
        <v>0</v>
      </c>
      <c r="BC96" s="10">
        <v>0</v>
      </c>
      <c r="BD96" s="10">
        <v>0</v>
      </c>
    </row>
    <row r="97" spans="1:56" x14ac:dyDescent="0.25">
      <c r="C97" t="s">
        <v>161</v>
      </c>
      <c r="D97" s="10"/>
      <c r="E97" s="10"/>
      <c r="F97" s="10"/>
      <c r="G97" s="10"/>
      <c r="H97" s="10"/>
      <c r="I97" s="10"/>
      <c r="J97" s="10">
        <v>0</v>
      </c>
      <c r="K97" s="10"/>
      <c r="L97" s="10"/>
      <c r="M97" s="10"/>
      <c r="N97" s="10"/>
      <c r="O97" s="10">
        <v>0</v>
      </c>
      <c r="P97" s="10"/>
      <c r="Q97" s="10"/>
      <c r="R97" s="10"/>
      <c r="S97" s="10"/>
      <c r="T97" s="10">
        <v>0</v>
      </c>
      <c r="U97" s="10"/>
      <c r="V97" s="10"/>
      <c r="W97" s="10"/>
      <c r="X97" s="10"/>
      <c r="Y97" s="10">
        <v>0</v>
      </c>
      <c r="Z97" s="10"/>
      <c r="AA97" s="10"/>
      <c r="AB97" s="10"/>
      <c r="AC97" s="10"/>
      <c r="AD97" s="10">
        <v>0</v>
      </c>
      <c r="AE97" s="10"/>
      <c r="AF97" s="10"/>
      <c r="AG97" s="10"/>
      <c r="AH97" s="10"/>
      <c r="AI97" s="10">
        <v>0</v>
      </c>
      <c r="AW97" t="s">
        <v>161</v>
      </c>
      <c r="AX97" s="10">
        <v>0</v>
      </c>
      <c r="AY97" s="10">
        <v>0</v>
      </c>
      <c r="AZ97" s="10">
        <v>0</v>
      </c>
      <c r="BA97" s="10">
        <v>0</v>
      </c>
      <c r="BB97" s="10">
        <v>0</v>
      </c>
      <c r="BC97" s="10">
        <v>0</v>
      </c>
      <c r="BD97" s="10">
        <v>0</v>
      </c>
    </row>
    <row r="98" spans="1:56" x14ac:dyDescent="0.25">
      <c r="C98" t="s">
        <v>162</v>
      </c>
      <c r="D98" s="10"/>
      <c r="E98" s="10"/>
      <c r="F98" s="10"/>
      <c r="G98" s="10"/>
      <c r="H98" s="10"/>
      <c r="I98" s="10"/>
      <c r="J98" s="10">
        <v>0</v>
      </c>
      <c r="K98" s="10"/>
      <c r="L98" s="10"/>
      <c r="M98" s="10"/>
      <c r="N98" s="10"/>
      <c r="O98" s="10">
        <v>0</v>
      </c>
      <c r="P98" s="10"/>
      <c r="Q98" s="10"/>
      <c r="R98" s="10"/>
      <c r="S98" s="10"/>
      <c r="T98" s="10">
        <v>0</v>
      </c>
      <c r="U98" s="10"/>
      <c r="V98" s="10"/>
      <c r="W98" s="10"/>
      <c r="X98" s="10"/>
      <c r="Y98" s="10">
        <v>0</v>
      </c>
      <c r="Z98" s="10"/>
      <c r="AA98" s="10"/>
      <c r="AB98" s="10"/>
      <c r="AC98" s="10"/>
      <c r="AD98" s="10">
        <v>0</v>
      </c>
      <c r="AE98" s="10"/>
      <c r="AF98" s="10"/>
      <c r="AG98" s="10"/>
      <c r="AH98" s="10"/>
      <c r="AI98" s="10">
        <v>0</v>
      </c>
      <c r="AW98" t="s">
        <v>162</v>
      </c>
      <c r="AX98" s="10">
        <v>0</v>
      </c>
      <c r="AY98" s="10">
        <v>0</v>
      </c>
      <c r="AZ98" s="10">
        <v>0</v>
      </c>
      <c r="BA98" s="10">
        <v>0</v>
      </c>
      <c r="BB98" s="10">
        <v>0</v>
      </c>
      <c r="BC98" s="10">
        <v>0</v>
      </c>
      <c r="BD98" s="10">
        <v>0</v>
      </c>
    </row>
    <row r="99" spans="1:56" x14ac:dyDescent="0.25">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row>
    <row r="100" spans="1:56" x14ac:dyDescent="0.25">
      <c r="B100" s="18" t="s">
        <v>176</v>
      </c>
    </row>
    <row r="101" spans="1:56" x14ac:dyDescent="0.25">
      <c r="B101" s="1" t="s">
        <v>169</v>
      </c>
      <c r="F101" s="20" t="s">
        <v>178</v>
      </c>
    </row>
    <row r="102" spans="1:56" x14ac:dyDescent="0.25">
      <c r="C102" s="1" t="s">
        <v>164</v>
      </c>
      <c r="D102">
        <v>2019</v>
      </c>
      <c r="E102">
        <v>2020</v>
      </c>
      <c r="F102">
        <v>2021</v>
      </c>
      <c r="G102">
        <v>2022</v>
      </c>
      <c r="H102">
        <v>2023</v>
      </c>
      <c r="I102">
        <v>2024</v>
      </c>
      <c r="J102">
        <v>2025</v>
      </c>
      <c r="K102">
        <v>2026</v>
      </c>
      <c r="L102">
        <v>2027</v>
      </c>
      <c r="M102">
        <v>2028</v>
      </c>
      <c r="N102">
        <v>2029</v>
      </c>
      <c r="O102">
        <v>2030</v>
      </c>
      <c r="P102">
        <v>2031</v>
      </c>
      <c r="Q102">
        <v>2032</v>
      </c>
      <c r="R102">
        <v>2033</v>
      </c>
      <c r="S102">
        <v>2034</v>
      </c>
      <c r="T102">
        <v>2035</v>
      </c>
      <c r="U102">
        <v>2036</v>
      </c>
      <c r="V102">
        <v>2037</v>
      </c>
      <c r="W102">
        <v>2038</v>
      </c>
      <c r="X102">
        <v>2039</v>
      </c>
      <c r="Y102">
        <v>2040</v>
      </c>
      <c r="Z102">
        <v>2041</v>
      </c>
      <c r="AA102">
        <v>2042</v>
      </c>
      <c r="AB102">
        <v>2043</v>
      </c>
      <c r="AC102">
        <v>2044</v>
      </c>
      <c r="AD102">
        <v>2045</v>
      </c>
      <c r="AE102">
        <v>2046</v>
      </c>
      <c r="AF102">
        <v>2047</v>
      </c>
      <c r="AG102">
        <v>2048</v>
      </c>
      <c r="AH102">
        <v>2049</v>
      </c>
      <c r="AI102">
        <v>2050</v>
      </c>
      <c r="AX102">
        <v>2020</v>
      </c>
      <c r="AY102">
        <v>2025</v>
      </c>
      <c r="AZ102">
        <v>2030</v>
      </c>
      <c r="BA102">
        <v>2035</v>
      </c>
      <c r="BB102">
        <v>2040</v>
      </c>
      <c r="BC102">
        <v>2045</v>
      </c>
      <c r="BD102">
        <v>2050</v>
      </c>
    </row>
    <row r="103" spans="1:56" x14ac:dyDescent="0.25">
      <c r="C103" t="s">
        <v>60</v>
      </c>
      <c r="D103" s="10"/>
      <c r="E103" s="10"/>
      <c r="F103" s="10"/>
      <c r="G103" s="10"/>
      <c r="H103" s="10"/>
      <c r="I103" s="10"/>
      <c r="J103" s="10">
        <v>0</v>
      </c>
      <c r="K103" s="10"/>
      <c r="L103" s="10"/>
      <c r="M103" s="10"/>
      <c r="N103" s="10"/>
      <c r="O103" s="10">
        <v>0</v>
      </c>
      <c r="P103" s="10"/>
      <c r="Q103" s="10"/>
      <c r="R103" s="10"/>
      <c r="S103" s="10"/>
      <c r="T103" s="10">
        <v>0</v>
      </c>
      <c r="U103" s="10"/>
      <c r="V103" s="10"/>
      <c r="W103" s="10"/>
      <c r="X103" s="10"/>
      <c r="Y103" s="10">
        <v>0</v>
      </c>
      <c r="Z103" s="10"/>
      <c r="AA103" s="10"/>
      <c r="AB103" s="10"/>
      <c r="AC103" s="10"/>
      <c r="AD103" s="10">
        <v>0</v>
      </c>
      <c r="AE103" s="10"/>
      <c r="AF103" s="10"/>
      <c r="AG103" s="10"/>
      <c r="AH103" s="10"/>
      <c r="AI103" s="10">
        <v>0</v>
      </c>
      <c r="AW103" t="s">
        <v>60</v>
      </c>
      <c r="AX103" s="10">
        <v>0</v>
      </c>
      <c r="AY103" s="10">
        <v>1</v>
      </c>
      <c r="AZ103" s="10">
        <v>2</v>
      </c>
      <c r="BA103" s="10">
        <v>3</v>
      </c>
      <c r="BB103" s="10">
        <v>4</v>
      </c>
      <c r="BC103" s="10">
        <v>5</v>
      </c>
      <c r="BD103" s="10">
        <v>6</v>
      </c>
    </row>
    <row r="104" spans="1:56" x14ac:dyDescent="0.25">
      <c r="A104" t="s">
        <v>450</v>
      </c>
      <c r="B104" s="3" t="s">
        <v>873</v>
      </c>
      <c r="C104" t="s">
        <v>7</v>
      </c>
      <c r="D104" s="17"/>
      <c r="E104" s="17">
        <f>INDEX(AEO21_Table_22._Comm_Sector_Ene!$F$8:$AK$81,MATCH($A104,AEO21_Table_22._Comm_Sector_Ene!$C$8:$C$81,0),MATCH(E$102,AEO21_Table_22._Comm_Sector_Ene!$F$5:$AK$5,0))*billion_kw_to_MW</f>
        <v>9605634</v>
      </c>
      <c r="F104" s="19">
        <f t="shared" ref="F104:I104" si="24">_xlfn.FORECAST.LINEAR(F$82,$AX104:$AY104,$AX$82:$AY$82)</f>
        <v>9660717.8000000119</v>
      </c>
      <c r="G104" s="19">
        <f t="shared" si="24"/>
        <v>9715801.6000000089</v>
      </c>
      <c r="H104" s="19">
        <f t="shared" si="24"/>
        <v>9770885.400000006</v>
      </c>
      <c r="I104" s="19">
        <f t="shared" si="24"/>
        <v>9825969.200000003</v>
      </c>
      <c r="J104" s="17">
        <f>INDEX(AEO22_Table_22._Comm_Sector_Ene!$F$8:$AJ$81,MATCH($B104,AEO22_Table_22._Comm_Sector_Ene!$C$8:$C$81,0),MATCH(J$102,AEO22_Table_22._Comm_Sector_Ene!$F$5:$AJ$5,0))*billion_kw_to_MW</f>
        <v>9881053</v>
      </c>
      <c r="K104" s="19">
        <f>_xlfn.FORECAST.LINEAR(K$82,$AY104:$AZ104,$AY$102:$AZ$102)</f>
        <v>9990912.8000000119</v>
      </c>
      <c r="L104" s="19">
        <f t="shared" ref="L104:N104" si="25">_xlfn.FORECAST.LINEAR(L$82,$AY104:$AZ104,$AY$102:$AZ$102)</f>
        <v>10100772.599999994</v>
      </c>
      <c r="M104" s="19">
        <f t="shared" si="25"/>
        <v>10210632.400000006</v>
      </c>
      <c r="N104" s="19">
        <f t="shared" si="25"/>
        <v>10320492.200000018</v>
      </c>
      <c r="O104" s="17">
        <f>INDEX(AEO22_Table_22._Comm_Sector_Ene!$F$8:$AJ$81,MATCH($B104,AEO22_Table_22._Comm_Sector_Ene!$C$8:$C$81,0),MATCH(O$102,AEO22_Table_22._Comm_Sector_Ene!$F$5:$AJ$5,0))*billion_kw_to_MW</f>
        <v>10430352</v>
      </c>
      <c r="P104" s="19">
        <f>_xlfn.FORECAST.LINEAR(P$82,$AZ104:$BA104,$AZ$102:$BA$102)</f>
        <v>10536265.199999988</v>
      </c>
      <c r="Q104" s="19">
        <f t="shared" ref="Q104:S104" si="26">_xlfn.FORECAST.LINEAR(Q$82,$AZ104:$BA104,$AZ$102:$BA$102)</f>
        <v>10642178.400000006</v>
      </c>
      <c r="R104" s="19">
        <f t="shared" si="26"/>
        <v>10748091.599999994</v>
      </c>
      <c r="S104" s="19">
        <f t="shared" si="26"/>
        <v>10854004.799999982</v>
      </c>
      <c r="T104" s="17">
        <f>INDEX(AEO22_Table_22._Comm_Sector_Ene!$F$8:$AJ$81,MATCH($B104,AEO22_Table_22._Comm_Sector_Ene!$C$8:$C$81,0),MATCH(T$102,AEO22_Table_22._Comm_Sector_Ene!$F$5:$AJ$5,0))*billion_kw_to_MW</f>
        <v>10959918</v>
      </c>
      <c r="U104" s="19">
        <f>_xlfn.FORECAST.LINEAR(U$82,$BA104:$BB104,$BA$102:$BB$102)</f>
        <v>11060111.199999988</v>
      </c>
      <c r="V104" s="19">
        <f t="shared" ref="V104:X104" si="27">_xlfn.FORECAST.LINEAR(V$82,$BA104:$BB104,$BA$102:$BB$102)</f>
        <v>11160304.400000006</v>
      </c>
      <c r="W104" s="19">
        <f t="shared" si="27"/>
        <v>11260497.599999994</v>
      </c>
      <c r="X104" s="19">
        <f t="shared" si="27"/>
        <v>11360690.799999982</v>
      </c>
      <c r="Y104" s="17">
        <f>INDEX(AEO22_Table_22._Comm_Sector_Ene!$F$8:$AJ$81,MATCH($B104,AEO22_Table_22._Comm_Sector_Ene!$C$8:$C$81,0),MATCH(Y$102,AEO22_Table_22._Comm_Sector_Ene!$F$5:$AJ$5,0))*billion_kw_to_MW</f>
        <v>11460884</v>
      </c>
      <c r="Z104" s="19">
        <f>_xlfn.FORECAST.LINEAR(Z$82,$BB104:$BC104,$BB$102:$BC$102)</f>
        <v>11566549.199999988</v>
      </c>
      <c r="AA104" s="19">
        <f t="shared" ref="AA104:AC104" si="28">_xlfn.FORECAST.LINEAR(AA$82,$BB104:$BC104,$BB$102:$BC$102)</f>
        <v>11672214.400000006</v>
      </c>
      <c r="AB104" s="19">
        <f t="shared" si="28"/>
        <v>11777879.599999994</v>
      </c>
      <c r="AC104" s="19">
        <f t="shared" si="28"/>
        <v>11883544.799999982</v>
      </c>
      <c r="AD104" s="17">
        <f>INDEX(AEO22_Table_22._Comm_Sector_Ene!$F$8:$AJ$81,MATCH($B104,AEO22_Table_22._Comm_Sector_Ene!$C$8:$C$81,0),MATCH(AD$102,AEO22_Table_22._Comm_Sector_Ene!$F$5:$AJ$5,0))*billion_kw_to_MW</f>
        <v>11989210</v>
      </c>
      <c r="AE104" s="19">
        <f>_xlfn.FORECAST.LINEAR(AE$82,$BC104:$BD104,$BC$102:$BD$102)</f>
        <v>12078878.800000012</v>
      </c>
      <c r="AF104" s="19">
        <f t="shared" ref="AF104:AH104" si="29">_xlfn.FORECAST.LINEAR(AF$82,$BC104:$BD104,$BC$102:$BD$102)</f>
        <v>12168547.599999994</v>
      </c>
      <c r="AG104" s="19">
        <f t="shared" si="29"/>
        <v>12258216.400000006</v>
      </c>
      <c r="AH104" s="19">
        <f t="shared" si="29"/>
        <v>12347885.200000018</v>
      </c>
      <c r="AI104" s="17">
        <f>INDEX(AEO22_Table_22._Comm_Sector_Ene!$F$8:$AJ$81,MATCH($B104,AEO22_Table_22._Comm_Sector_Ene!$C$8:$C$81,0),MATCH(AI$102,AEO22_Table_22._Comm_Sector_Ene!$F$5:$AJ$5,0))*billion_kw_to_MW</f>
        <v>12437554</v>
      </c>
      <c r="AW104" t="s">
        <v>7</v>
      </c>
      <c r="AX104" s="17">
        <f>E104</f>
        <v>9605634</v>
      </c>
      <c r="AY104" s="17">
        <f>J104</f>
        <v>9881053</v>
      </c>
      <c r="AZ104" s="17">
        <f>O104</f>
        <v>10430352</v>
      </c>
      <c r="BA104" s="17">
        <f>T104</f>
        <v>10959918</v>
      </c>
      <c r="BB104" s="17">
        <f>Y104</f>
        <v>11460884</v>
      </c>
      <c r="BC104" s="17">
        <f>AD104</f>
        <v>11989210</v>
      </c>
      <c r="BD104" s="17">
        <f>AI104</f>
        <v>12437554</v>
      </c>
    </row>
    <row r="105" spans="1:56" x14ac:dyDescent="0.25">
      <c r="C105" t="s">
        <v>8</v>
      </c>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W105" t="s">
        <v>8</v>
      </c>
      <c r="AX105" s="10"/>
      <c r="AY105" s="10">
        <v>0</v>
      </c>
      <c r="AZ105" s="10">
        <v>0</v>
      </c>
      <c r="BA105" s="10">
        <v>0</v>
      </c>
      <c r="BB105" s="10">
        <v>0</v>
      </c>
      <c r="BC105" s="10">
        <v>0</v>
      </c>
      <c r="BD105" s="10">
        <v>0</v>
      </c>
    </row>
    <row r="106" spans="1:56" x14ac:dyDescent="0.25">
      <c r="C106" t="s">
        <v>9</v>
      </c>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W106" t="s">
        <v>9</v>
      </c>
      <c r="AX106" s="10"/>
      <c r="AY106" s="10">
        <v>0</v>
      </c>
      <c r="AZ106" s="10">
        <v>0</v>
      </c>
      <c r="BA106" s="10">
        <v>0</v>
      </c>
      <c r="BB106" s="10">
        <v>0</v>
      </c>
      <c r="BC106" s="10">
        <v>0</v>
      </c>
      <c r="BD106" s="10">
        <v>0</v>
      </c>
    </row>
    <row r="107" spans="1:56" x14ac:dyDescent="0.25">
      <c r="A107" t="s">
        <v>454</v>
      </c>
      <c r="B107" s="3" t="s">
        <v>877</v>
      </c>
      <c r="C107" t="s">
        <v>61</v>
      </c>
      <c r="D107" s="17"/>
      <c r="E107" s="17">
        <f>INDEX(AEO21_Table_22._Comm_Sector_Ene!$F$8:$AK$81,MATCH($A107,AEO21_Table_22._Comm_Sector_Ene!$C$8:$C$81,0),MATCH(E$102,AEO21_Table_22._Comm_Sector_Ene!$F$5:$AK$5,0))*billion_kw_to_MW</f>
        <v>755308</v>
      </c>
      <c r="F107" s="19">
        <f t="shared" ref="F107:I108" si="30">_xlfn.FORECAST.LINEAR(F$82,$AX107:$AY107,$AX$82:$AY$82)</f>
        <v>756853.20000000019</v>
      </c>
      <c r="G107" s="19">
        <f t="shared" si="30"/>
        <v>758398.39999999991</v>
      </c>
      <c r="H107" s="19">
        <f t="shared" si="30"/>
        <v>759943.60000000009</v>
      </c>
      <c r="I107" s="19">
        <f t="shared" si="30"/>
        <v>761488.80000000028</v>
      </c>
      <c r="J107" s="17">
        <f>INDEX(AEO22_Table_22._Comm_Sector_Ene!$F$8:$AJ$81,MATCH($B107,AEO22_Table_22._Comm_Sector_Ene!$C$8:$C$81,0),MATCH(Calculations!J$102,AEO22_Table_22._Comm_Sector_Ene!$F$5:$AJ$5,0))*billion_kw_to_MW</f>
        <v>763034</v>
      </c>
      <c r="K107" s="19">
        <f>_xlfn.FORECAST.LINEAR(K$82,$AY107:$AZ107,$AY$102:$AZ$102)</f>
        <v>764193.79999999981</v>
      </c>
      <c r="L107" s="19">
        <f t="shared" ref="L107:N108" si="31">_xlfn.FORECAST.LINEAR(L$82,$AY107:$AZ107,$AY$102:$AZ$102)</f>
        <v>765353.60000000009</v>
      </c>
      <c r="M107" s="19">
        <f t="shared" si="31"/>
        <v>766513.39999999991</v>
      </c>
      <c r="N107" s="19">
        <f t="shared" si="31"/>
        <v>767673.19999999972</v>
      </c>
      <c r="O107" s="17">
        <f>INDEX(AEO22_Table_22._Comm_Sector_Ene!$F$8:$AJ$81,MATCH($B107,AEO22_Table_22._Comm_Sector_Ene!$C$8:$C$81,0),MATCH(O$102,AEO22_Table_22._Comm_Sector_Ene!$F$5:$AJ$5,0))*billion_kw_to_MW</f>
        <v>768833</v>
      </c>
      <c r="P107" s="19">
        <f>_xlfn.FORECAST.LINEAR(P$82,$AZ107:$BA107,$AZ$102:$BA$102)</f>
        <v>770258.59999999963</v>
      </c>
      <c r="Q107" s="19">
        <f t="shared" ref="Q107:S108" si="32">_xlfn.FORECAST.LINEAR(Q$82,$AZ107:$BA107,$AZ$102:$BA$102)</f>
        <v>771684.19999999972</v>
      </c>
      <c r="R107" s="19">
        <f t="shared" si="32"/>
        <v>773109.79999999981</v>
      </c>
      <c r="S107" s="19">
        <f t="shared" si="32"/>
        <v>774535.39999999991</v>
      </c>
      <c r="T107" s="17">
        <f>INDEX(AEO22_Table_22._Comm_Sector_Ene!$F$8:$AJ$81,MATCH($B107,AEO22_Table_22._Comm_Sector_Ene!$C$8:$C$81,0),MATCH(T$102,AEO22_Table_22._Comm_Sector_Ene!$F$5:$AJ$5,0))*billion_kw_to_MW</f>
        <v>775961</v>
      </c>
      <c r="U107" s="19">
        <f>_xlfn.FORECAST.LINEAR(U$82,$BA107:$BB107,$BA$102:$BB$102)</f>
        <v>776590.39999999991</v>
      </c>
      <c r="V107" s="19">
        <f t="shared" ref="V107:X107" si="33">_xlfn.FORECAST.LINEAR(V$82,$BA107:$BB107,$BA$102:$BB$102)</f>
        <v>777219.8</v>
      </c>
      <c r="W107" s="19">
        <f t="shared" si="33"/>
        <v>777849.2</v>
      </c>
      <c r="X107" s="19">
        <f t="shared" si="33"/>
        <v>778478.59999999986</v>
      </c>
      <c r="Y107" s="17">
        <f>INDEX(AEO22_Table_22._Comm_Sector_Ene!$F$8:$AJ$81,MATCH($B107,AEO22_Table_22._Comm_Sector_Ene!$C$8:$C$81,0),MATCH(Y$102,AEO22_Table_22._Comm_Sector_Ene!$F$5:$AJ$5,0))*billion_kw_to_MW</f>
        <v>779108</v>
      </c>
      <c r="Z107" s="19">
        <f>_xlfn.FORECAST.LINEAR(Z$82,$BB107:$BC107,$BB$102:$BC$102)</f>
        <v>780136</v>
      </c>
      <c r="AA107" s="19">
        <f t="shared" ref="AA107:AC108" si="34">_xlfn.FORECAST.LINEAR(AA$82,$BB107:$BC107,$BB$102:$BC$102)</f>
        <v>781164</v>
      </c>
      <c r="AB107" s="19">
        <f t="shared" si="34"/>
        <v>782192</v>
      </c>
      <c r="AC107" s="19">
        <f t="shared" si="34"/>
        <v>783220</v>
      </c>
      <c r="AD107" s="17">
        <f>INDEX(AEO22_Table_22._Comm_Sector_Ene!$F$8:$AJ$81,MATCH($B107,AEO22_Table_22._Comm_Sector_Ene!$C$8:$C$81,0),MATCH(AD$102,AEO22_Table_22._Comm_Sector_Ene!$F$5:$AJ$5,0))*billion_kw_to_MW</f>
        <v>784248</v>
      </c>
      <c r="AE107" s="19">
        <f>_xlfn.FORECAST.LINEAR(AE$82,$BC107:$BD107,$BC$102:$BD$102)</f>
        <v>784301.6</v>
      </c>
      <c r="AF107" s="19">
        <f t="shared" ref="AF107:AH108" si="35">_xlfn.FORECAST.LINEAR(AF$82,$BC107:$BD107,$BC$102:$BD$102)</f>
        <v>784355.2</v>
      </c>
      <c r="AG107" s="19">
        <f t="shared" si="35"/>
        <v>784408.8</v>
      </c>
      <c r="AH107" s="19">
        <f t="shared" si="35"/>
        <v>784462.4</v>
      </c>
      <c r="AI107" s="17">
        <f>INDEX(AEO22_Table_22._Comm_Sector_Ene!$F$8:$AJ$81,MATCH($B107,AEO22_Table_22._Comm_Sector_Ene!$C$8:$C$81,0),MATCH(AI$102,AEO22_Table_22._Comm_Sector_Ene!$F$5:$AJ$5,0))*billion_kw_to_MW</f>
        <v>784516</v>
      </c>
      <c r="AW107" t="s">
        <v>61</v>
      </c>
      <c r="AX107" s="17">
        <f>E107</f>
        <v>755308</v>
      </c>
      <c r="AY107" s="17">
        <f>J107</f>
        <v>763034</v>
      </c>
      <c r="AZ107" s="17">
        <f>O107</f>
        <v>768833</v>
      </c>
      <c r="BA107" s="17">
        <f>T107</f>
        <v>775961</v>
      </c>
      <c r="BB107" s="17">
        <f>Y107</f>
        <v>779108</v>
      </c>
      <c r="BC107" s="17">
        <f>AD107</f>
        <v>784248</v>
      </c>
      <c r="BD107" s="17">
        <f>AI107</f>
        <v>784516</v>
      </c>
    </row>
    <row r="108" spans="1:56" x14ac:dyDescent="0.25">
      <c r="A108" t="s">
        <v>452</v>
      </c>
      <c r="B108" s="3" t="s">
        <v>875</v>
      </c>
      <c r="C108" t="s">
        <v>10</v>
      </c>
      <c r="D108" s="17"/>
      <c r="E108" s="17">
        <f>INDEX(AEO21_Table_22._Comm_Sector_Ene!$F$8:$AK$81,MATCH($A108,AEO21_Table_22._Comm_Sector_Ene!$C$8:$C$81,0),MATCH(E$102,AEO21_Table_22._Comm_Sector_Ene!$F$5:$AK$5,0))*billion_kw_to_MW</f>
        <v>20024660</v>
      </c>
      <c r="F108" s="19">
        <f t="shared" si="30"/>
        <v>23193289.799999237</v>
      </c>
      <c r="G108" s="19">
        <f t="shared" si="30"/>
        <v>26361919.599999428</v>
      </c>
      <c r="H108" s="19">
        <f t="shared" si="30"/>
        <v>29530549.399999619</v>
      </c>
      <c r="I108" s="19">
        <f t="shared" si="30"/>
        <v>32699179.199999809</v>
      </c>
      <c r="J108" s="17">
        <f>INDEX(AEO22_Table_22._Comm_Sector_Ene!$F$8:$AJ$81,MATCH($B108,AEO22_Table_22._Comm_Sector_Ene!$C$8:$C$81,0),MATCH(J$102,AEO22_Table_22._Comm_Sector_Ene!$F$5:$AJ$5,0))*billion_kw_to_MW</f>
        <v>35867809</v>
      </c>
      <c r="K108" s="19">
        <f>_xlfn.FORECAST.LINEAR(K$82,$AY108:$AZ108,$AY$102:$AZ$102)</f>
        <v>37785974.600000381</v>
      </c>
      <c r="L108" s="19">
        <f t="shared" si="31"/>
        <v>39704140.200000286</v>
      </c>
      <c r="M108" s="19">
        <f t="shared" si="31"/>
        <v>41622305.800000191</v>
      </c>
      <c r="N108" s="19">
        <f t="shared" si="31"/>
        <v>43540471.400000095</v>
      </c>
      <c r="O108" s="17">
        <f>INDEX(AEO22_Table_22._Comm_Sector_Ene!$F$8:$AJ$81,MATCH($B108,AEO22_Table_22._Comm_Sector_Ene!$C$8:$C$81,0),MATCH(O$102,AEO22_Table_22._Comm_Sector_Ene!$F$5:$AJ$5,0))*billion_kw_to_MW</f>
        <v>45458637</v>
      </c>
      <c r="P108" s="19">
        <f>_xlfn.FORECAST.LINEAR(P$82,$AZ108:$BA108,$AZ$102:$BA$102)</f>
        <v>46740126.600000381</v>
      </c>
      <c r="Q108" s="19">
        <f t="shared" si="32"/>
        <v>48021616.200000286</v>
      </c>
      <c r="R108" s="19">
        <f t="shared" si="32"/>
        <v>49303105.800000191</v>
      </c>
      <c r="S108" s="19">
        <f t="shared" si="32"/>
        <v>50584595.400000095</v>
      </c>
      <c r="T108" s="17">
        <f>INDEX(AEO22_Table_22._Comm_Sector_Ene!$F$8:$AJ$81,MATCH($B108,AEO22_Table_22._Comm_Sector_Ene!$C$8:$C$81,0),MATCH(T$102,AEO22_Table_22._Comm_Sector_Ene!$F$5:$AJ$5,0))*billion_kw_to_MW</f>
        <v>51866085</v>
      </c>
      <c r="U108" s="19">
        <f>_xlfn.FORECAST.LINEAR(U$82,$BA108:$BB108,$BA$102:$BB$102)</f>
        <v>53801245.800000191</v>
      </c>
      <c r="V108" s="19">
        <f t="shared" ref="V108:X108" si="36">_xlfn.FORECAST.LINEAR(V$82,$BA108:$BB108,$BA$102:$BB$102)</f>
        <v>55736406.599999905</v>
      </c>
      <c r="W108" s="19">
        <f t="shared" si="36"/>
        <v>57671567.400000095</v>
      </c>
      <c r="X108" s="19">
        <f t="shared" si="36"/>
        <v>59606728.200000286</v>
      </c>
      <c r="Y108" s="17">
        <f>INDEX(AEO22_Table_22._Comm_Sector_Ene!$F$8:$AJ$81,MATCH($B108,AEO22_Table_22._Comm_Sector_Ene!$C$8:$C$81,0),MATCH(Y$102,AEO22_Table_22._Comm_Sector_Ene!$F$5:$AJ$5,0))*billion_kw_to_MW</f>
        <v>61541889</v>
      </c>
      <c r="Z108" s="19">
        <f>_xlfn.FORECAST.LINEAR(Z$82,$BB108:$BC108,$BB$102:$BC$102)</f>
        <v>63830111.600000381</v>
      </c>
      <c r="AA108" s="19">
        <f t="shared" si="34"/>
        <v>66118334.199999809</v>
      </c>
      <c r="AB108" s="19">
        <f t="shared" si="34"/>
        <v>68406556.800000191</v>
      </c>
      <c r="AC108" s="19">
        <f t="shared" si="34"/>
        <v>70694779.400000572</v>
      </c>
      <c r="AD108" s="17">
        <f>INDEX(AEO22_Table_22._Comm_Sector_Ene!$F$8:$AJ$81,MATCH($B108,AEO22_Table_22._Comm_Sector_Ene!$C$8:$C$81,0),MATCH(AD$102,AEO22_Table_22._Comm_Sector_Ene!$F$5:$AJ$5,0))*billion_kw_to_MW</f>
        <v>72983002</v>
      </c>
      <c r="AE108" s="19">
        <f>_xlfn.FORECAST.LINEAR(AE$82,$BC108:$BD108,$BC$102:$BD$102)</f>
        <v>75295129.600000381</v>
      </c>
      <c r="AF108" s="19">
        <f t="shared" si="35"/>
        <v>77607257.199999809</v>
      </c>
      <c r="AG108" s="19">
        <f t="shared" si="35"/>
        <v>79919384.800000191</v>
      </c>
      <c r="AH108" s="19">
        <f t="shared" si="35"/>
        <v>82231512.400000572</v>
      </c>
      <c r="AI108" s="17">
        <f>INDEX(AEO22_Table_22._Comm_Sector_Ene!$F$8:$AJ$81,MATCH($B108,AEO22_Table_22._Comm_Sector_Ene!$C$8:$C$81,0),MATCH(AI$102,AEO22_Table_22._Comm_Sector_Ene!$F$5:$AJ$5,0))*billion_kw_to_MW</f>
        <v>84543640</v>
      </c>
      <c r="AW108" t="s">
        <v>10</v>
      </c>
      <c r="AX108" s="17">
        <f>E108</f>
        <v>20024660</v>
      </c>
      <c r="AY108" s="17">
        <f>J108</f>
        <v>35867809</v>
      </c>
      <c r="AZ108" s="17">
        <f>O108</f>
        <v>45458637</v>
      </c>
      <c r="BA108" s="17">
        <f>T108</f>
        <v>51866085</v>
      </c>
      <c r="BB108" s="17">
        <f>Y108</f>
        <v>61541889</v>
      </c>
      <c r="BC108" s="17">
        <f>AD108</f>
        <v>72983002</v>
      </c>
      <c r="BD108" s="17">
        <f>AI108</f>
        <v>84543640</v>
      </c>
    </row>
    <row r="109" spans="1:56" x14ac:dyDescent="0.25">
      <c r="C109" t="s">
        <v>11</v>
      </c>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W109" t="s">
        <v>11</v>
      </c>
      <c r="AX109" s="10"/>
      <c r="AY109" s="10">
        <v>0</v>
      </c>
      <c r="AZ109" s="10">
        <v>0</v>
      </c>
      <c r="BA109" s="10">
        <v>0</v>
      </c>
      <c r="BB109" s="10">
        <v>0</v>
      </c>
      <c r="BC109" s="10">
        <v>0</v>
      </c>
      <c r="BD109" s="10">
        <v>0</v>
      </c>
    </row>
    <row r="110" spans="1:56" x14ac:dyDescent="0.25">
      <c r="C110" t="s">
        <v>12</v>
      </c>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W110" t="s">
        <v>12</v>
      </c>
      <c r="AX110" s="10"/>
      <c r="AY110" s="10">
        <v>0</v>
      </c>
      <c r="AZ110" s="10">
        <v>0</v>
      </c>
      <c r="BA110" s="10">
        <v>0</v>
      </c>
      <c r="BB110" s="10">
        <v>0</v>
      </c>
      <c r="BC110" s="10">
        <v>0</v>
      </c>
      <c r="BD110" s="10">
        <v>0</v>
      </c>
    </row>
    <row r="111" spans="1:56" x14ac:dyDescent="0.25">
      <c r="C111" t="s">
        <v>13</v>
      </c>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W111" t="s">
        <v>13</v>
      </c>
      <c r="AX111" s="10"/>
      <c r="AY111" s="10">
        <v>0</v>
      </c>
      <c r="AZ111" s="10">
        <v>0</v>
      </c>
      <c r="BA111" s="10">
        <v>0</v>
      </c>
      <c r="BB111" s="10">
        <v>0</v>
      </c>
      <c r="BC111" s="10">
        <v>0</v>
      </c>
      <c r="BD111" s="10">
        <v>0</v>
      </c>
    </row>
    <row r="112" spans="1:56" x14ac:dyDescent="0.25">
      <c r="A112" t="s">
        <v>448</v>
      </c>
      <c r="B112" s="3" t="s">
        <v>871</v>
      </c>
      <c r="C112" t="s">
        <v>14</v>
      </c>
      <c r="D112" s="17"/>
      <c r="E112" s="17">
        <f>INDEX(AEO21_Table_22._Comm_Sector_Ene!$F$8:$AK$81,MATCH($A112,AEO21_Table_22._Comm_Sector_Ene!$C$8:$C$81,0),MATCH(E$102,AEO21_Table_22._Comm_Sector_Ene!$F$5:$AK$5,0))*billion_kw_to_MW</f>
        <v>119388</v>
      </c>
      <c r="F112" s="19">
        <f t="shared" ref="F112:I112" si="37">_xlfn.FORECAST.LINEAR(F$82,$AX112:$AY112,$AX$82:$AY$82)</f>
        <v>112323.80000000075</v>
      </c>
      <c r="G112" s="19">
        <f t="shared" si="37"/>
        <v>105259.59999999963</v>
      </c>
      <c r="H112" s="19">
        <f t="shared" si="37"/>
        <v>98195.400000000373</v>
      </c>
      <c r="I112" s="19">
        <f t="shared" si="37"/>
        <v>91131.200000001118</v>
      </c>
      <c r="J112" s="17">
        <f>INDEX(AEO22_Table_22._Comm_Sector_Ene!$F$8:$AJ$81,MATCH($B112,AEO22_Table_22._Comm_Sector_Ene!$C$8:$C$81,0),MATCH(J$102,AEO22_Table_22._Comm_Sector_Ene!$F$5:$AJ$5,0))*billion_kw_to_MW</f>
        <v>84067</v>
      </c>
      <c r="K112" s="19">
        <f>_xlfn.FORECAST.LINEAR(K$82,$AY112:$AZ112,$AY$102:$AZ$102)</f>
        <v>84067</v>
      </c>
      <c r="L112" s="19">
        <f t="shared" ref="L112:N112" si="38">_xlfn.FORECAST.LINEAR(L$82,$AY112:$AZ112,$AY$102:$AZ$102)</f>
        <v>84067</v>
      </c>
      <c r="M112" s="19">
        <f t="shared" si="38"/>
        <v>84067</v>
      </c>
      <c r="N112" s="19">
        <f t="shared" si="38"/>
        <v>84067</v>
      </c>
      <c r="O112" s="17">
        <f>INDEX(AEO22_Table_22._Comm_Sector_Ene!$F$8:$AJ$81,MATCH($B112,AEO22_Table_22._Comm_Sector_Ene!$C$8:$C$81,0),MATCH(O$102,AEO22_Table_22._Comm_Sector_Ene!$F$5:$AJ$5,0))*billion_kw_to_MW</f>
        <v>84067</v>
      </c>
      <c r="P112" s="19">
        <f>_xlfn.FORECAST.LINEAR(P$82,$AZ112:$BA112,$AZ$102:$BA$102)</f>
        <v>84067</v>
      </c>
      <c r="Q112" s="19">
        <f t="shared" ref="Q112:S112" si="39">_xlfn.FORECAST.LINEAR(Q$82,$AZ112:$BA112,$AZ$102:$BA$102)</f>
        <v>84067</v>
      </c>
      <c r="R112" s="19">
        <f t="shared" si="39"/>
        <v>84067</v>
      </c>
      <c r="S112" s="19">
        <f t="shared" si="39"/>
        <v>84067</v>
      </c>
      <c r="T112" s="17">
        <f>INDEX(AEO22_Table_22._Comm_Sector_Ene!$F$8:$AJ$81,MATCH($B112,AEO22_Table_22._Comm_Sector_Ene!$C$8:$C$81,0),MATCH(T$102,AEO22_Table_22._Comm_Sector_Ene!$F$5:$AJ$5,0))*billion_kw_to_MW</f>
        <v>84067</v>
      </c>
      <c r="U112" s="19">
        <f>_xlfn.FORECAST.LINEAR(U$82,$BA112:$BB112,$BA$102:$BB$102)</f>
        <v>84067</v>
      </c>
      <c r="V112" s="19">
        <f t="shared" ref="V112:X112" si="40">_xlfn.FORECAST.LINEAR(V$82,$BA112:$BB112,$BA$102:$BB$102)</f>
        <v>84067</v>
      </c>
      <c r="W112" s="19">
        <f t="shared" si="40"/>
        <v>84067</v>
      </c>
      <c r="X112" s="19">
        <f t="shared" si="40"/>
        <v>84067</v>
      </c>
      <c r="Y112" s="17">
        <f>INDEX(AEO22_Table_22._Comm_Sector_Ene!$F$8:$AJ$81,MATCH($B112,AEO22_Table_22._Comm_Sector_Ene!$C$8:$C$81,0),MATCH(Y$102,AEO22_Table_22._Comm_Sector_Ene!$F$5:$AJ$5,0))*billion_kw_to_MW</f>
        <v>84067</v>
      </c>
      <c r="Z112" s="19">
        <f>_xlfn.FORECAST.LINEAR(Z$82,$BB112:$BC112,$BB$102:$BC$102)</f>
        <v>84067</v>
      </c>
      <c r="AA112" s="19">
        <f t="shared" ref="AA112:AC112" si="41">_xlfn.FORECAST.LINEAR(AA$82,$BB112:$BC112,$BB$102:$BC$102)</f>
        <v>84067</v>
      </c>
      <c r="AB112" s="19">
        <f t="shared" si="41"/>
        <v>84067</v>
      </c>
      <c r="AC112" s="19">
        <f t="shared" si="41"/>
        <v>84067</v>
      </c>
      <c r="AD112" s="17">
        <f>INDEX(AEO22_Table_22._Comm_Sector_Ene!$F$8:$AJ$81,MATCH($B112,AEO22_Table_22._Comm_Sector_Ene!$C$8:$C$81,0),MATCH(AD$102,AEO22_Table_22._Comm_Sector_Ene!$F$5:$AJ$5,0))*billion_kw_to_MW</f>
        <v>84067</v>
      </c>
      <c r="AE112" s="19">
        <f>_xlfn.FORECAST.LINEAR(AE$82,$BC112:$BD112,$BC$102:$BD$102)</f>
        <v>84067</v>
      </c>
      <c r="AF112" s="19">
        <f t="shared" ref="AF112:AH112" si="42">_xlfn.FORECAST.LINEAR(AF$82,$BC112:$BD112,$BC$102:$BD$102)</f>
        <v>84067</v>
      </c>
      <c r="AG112" s="19">
        <f t="shared" si="42"/>
        <v>84067</v>
      </c>
      <c r="AH112" s="19">
        <f t="shared" si="42"/>
        <v>84067</v>
      </c>
      <c r="AI112" s="17">
        <f>INDEX(AEO22_Table_22._Comm_Sector_Ene!$F$8:$AJ$81,MATCH($B112,AEO22_Table_22._Comm_Sector_Ene!$C$8:$C$81,0),MATCH(AI$102,AEO22_Table_22._Comm_Sector_Ene!$F$5:$AJ$5,0))*billion_kw_to_MW</f>
        <v>84067</v>
      </c>
      <c r="AW112" t="s">
        <v>14</v>
      </c>
      <c r="AX112" s="17">
        <f>E112</f>
        <v>119388</v>
      </c>
      <c r="AY112" s="17">
        <f>J112</f>
        <v>84067</v>
      </c>
      <c r="AZ112" s="17">
        <f>O112</f>
        <v>84067</v>
      </c>
      <c r="BA112" s="17">
        <f>T112</f>
        <v>84067</v>
      </c>
      <c r="BB112" s="17">
        <f>Y112</f>
        <v>84067</v>
      </c>
      <c r="BC112" s="17">
        <f>AD112</f>
        <v>84067</v>
      </c>
      <c r="BD112" s="17">
        <f>AI112</f>
        <v>84067</v>
      </c>
    </row>
    <row r="113" spans="1:56" x14ac:dyDescent="0.25">
      <c r="C113" t="s">
        <v>15</v>
      </c>
      <c r="D113" s="10"/>
      <c r="E113" s="10"/>
      <c r="F113" s="10"/>
      <c r="G113" s="10"/>
      <c r="H113" s="10"/>
      <c r="I113" s="10"/>
      <c r="J113" s="10">
        <v>0</v>
      </c>
      <c r="K113" s="10"/>
      <c r="L113" s="10"/>
      <c r="M113" s="10"/>
      <c r="N113" s="10"/>
      <c r="O113" s="10">
        <v>0</v>
      </c>
      <c r="P113" s="10"/>
      <c r="Q113" s="10"/>
      <c r="R113" s="10"/>
      <c r="S113" s="10"/>
      <c r="T113" s="10">
        <v>0</v>
      </c>
      <c r="U113" s="10"/>
      <c r="V113" s="10"/>
      <c r="W113" s="10"/>
      <c r="X113" s="10"/>
      <c r="Y113" s="10">
        <v>0</v>
      </c>
      <c r="Z113" s="10"/>
      <c r="AA113" s="10"/>
      <c r="AB113" s="10"/>
      <c r="AC113" s="10"/>
      <c r="AD113" s="10">
        <v>0</v>
      </c>
      <c r="AE113" s="10"/>
      <c r="AF113" s="10"/>
      <c r="AG113" s="10"/>
      <c r="AH113" s="10"/>
      <c r="AI113" s="10">
        <v>0</v>
      </c>
      <c r="AW113" t="s">
        <v>15</v>
      </c>
      <c r="AX113" s="10">
        <v>0</v>
      </c>
      <c r="AY113" s="10">
        <v>0</v>
      </c>
      <c r="AZ113" s="10">
        <v>0</v>
      </c>
      <c r="BA113" s="10">
        <v>0</v>
      </c>
      <c r="BB113" s="10">
        <v>0</v>
      </c>
      <c r="BC113" s="10">
        <v>0</v>
      </c>
      <c r="BD113" s="10">
        <v>0</v>
      </c>
    </row>
    <row r="114" spans="1:56" x14ac:dyDescent="0.25">
      <c r="C114" t="s">
        <v>59</v>
      </c>
      <c r="D114" s="10"/>
      <c r="E114" s="10"/>
      <c r="F114" s="10"/>
      <c r="G114" s="10"/>
      <c r="H114" s="10"/>
      <c r="I114" s="10"/>
      <c r="J114" s="10">
        <v>0</v>
      </c>
      <c r="K114" s="10"/>
      <c r="L114" s="10"/>
      <c r="M114" s="10"/>
      <c r="N114" s="10"/>
      <c r="O114" s="10">
        <v>0</v>
      </c>
      <c r="P114" s="10"/>
      <c r="Q114" s="10"/>
      <c r="R114" s="10"/>
      <c r="S114" s="10"/>
      <c r="T114" s="10">
        <v>0</v>
      </c>
      <c r="U114" s="10"/>
      <c r="V114" s="10"/>
      <c r="W114" s="10"/>
      <c r="X114" s="10"/>
      <c r="Y114" s="10">
        <v>0</v>
      </c>
      <c r="Z114" s="10"/>
      <c r="AA114" s="10"/>
      <c r="AB114" s="10"/>
      <c r="AC114" s="10"/>
      <c r="AD114" s="10">
        <v>0</v>
      </c>
      <c r="AE114" s="10"/>
      <c r="AF114" s="10"/>
      <c r="AG114" s="10"/>
      <c r="AH114" s="10"/>
      <c r="AI114" s="10">
        <v>0</v>
      </c>
      <c r="AW114" t="s">
        <v>59</v>
      </c>
      <c r="AX114" s="10">
        <v>0</v>
      </c>
      <c r="AY114" s="10">
        <v>0</v>
      </c>
      <c r="AZ114" s="10">
        <v>0</v>
      </c>
      <c r="BA114" s="10">
        <v>0</v>
      </c>
      <c r="BB114" s="10">
        <v>0</v>
      </c>
      <c r="BC114" s="10">
        <v>0</v>
      </c>
      <c r="BD114" s="10">
        <v>0</v>
      </c>
    </row>
    <row r="115" spans="1:56" x14ac:dyDescent="0.25">
      <c r="C115" t="s">
        <v>62</v>
      </c>
      <c r="D115" s="10"/>
      <c r="E115" s="10"/>
      <c r="F115" s="10"/>
      <c r="G115" s="10"/>
      <c r="H115" s="10"/>
      <c r="I115" s="10"/>
      <c r="J115" s="10">
        <v>0</v>
      </c>
      <c r="K115" s="10"/>
      <c r="L115" s="10"/>
      <c r="M115" s="10"/>
      <c r="N115" s="10"/>
      <c r="O115" s="10">
        <v>0</v>
      </c>
      <c r="P115" s="10"/>
      <c r="Q115" s="10"/>
      <c r="R115" s="10"/>
      <c r="S115" s="10"/>
      <c r="T115" s="10">
        <v>0</v>
      </c>
      <c r="U115" s="10"/>
      <c r="V115" s="10"/>
      <c r="W115" s="10"/>
      <c r="X115" s="10"/>
      <c r="Y115" s="10">
        <v>0</v>
      </c>
      <c r="Z115" s="10"/>
      <c r="AA115" s="10"/>
      <c r="AB115" s="10"/>
      <c r="AC115" s="10"/>
      <c r="AD115" s="10">
        <v>0</v>
      </c>
      <c r="AE115" s="10"/>
      <c r="AF115" s="10"/>
      <c r="AG115" s="10"/>
      <c r="AH115" s="10"/>
      <c r="AI115" s="10">
        <v>0</v>
      </c>
      <c r="AW115" t="s">
        <v>62</v>
      </c>
      <c r="AX115" s="10">
        <v>0</v>
      </c>
      <c r="AY115" s="10">
        <v>0</v>
      </c>
      <c r="AZ115" s="10">
        <v>0</v>
      </c>
      <c r="BA115" s="10">
        <v>0</v>
      </c>
      <c r="BB115" s="10">
        <v>0</v>
      </c>
      <c r="BC115" s="10">
        <v>0</v>
      </c>
      <c r="BD115" s="10">
        <v>0</v>
      </c>
    </row>
    <row r="116" spans="1:56" x14ac:dyDescent="0.25">
      <c r="C116" t="s">
        <v>160</v>
      </c>
      <c r="D116" s="10"/>
      <c r="E116" s="10"/>
      <c r="F116" s="10"/>
      <c r="G116" s="10"/>
      <c r="H116" s="10"/>
      <c r="I116" s="10"/>
      <c r="J116" s="10">
        <v>0</v>
      </c>
      <c r="K116" s="10"/>
      <c r="L116" s="10"/>
      <c r="M116" s="10"/>
      <c r="N116" s="10"/>
      <c r="O116" s="10">
        <v>0</v>
      </c>
      <c r="P116" s="10"/>
      <c r="Q116" s="10"/>
      <c r="R116" s="10"/>
      <c r="S116" s="10"/>
      <c r="T116" s="10">
        <v>0</v>
      </c>
      <c r="U116" s="10"/>
      <c r="V116" s="10"/>
      <c r="W116" s="10"/>
      <c r="X116" s="10"/>
      <c r="Y116" s="10">
        <v>0</v>
      </c>
      <c r="Z116" s="10"/>
      <c r="AA116" s="10"/>
      <c r="AB116" s="10"/>
      <c r="AC116" s="10"/>
      <c r="AD116" s="10">
        <v>0</v>
      </c>
      <c r="AE116" s="10"/>
      <c r="AF116" s="10"/>
      <c r="AG116" s="10"/>
      <c r="AH116" s="10"/>
      <c r="AI116" s="10">
        <v>0</v>
      </c>
      <c r="AW116" t="s">
        <v>160</v>
      </c>
      <c r="AX116" s="10">
        <v>0</v>
      </c>
      <c r="AY116" s="10">
        <v>0</v>
      </c>
      <c r="AZ116" s="10">
        <v>0</v>
      </c>
      <c r="BA116" s="10">
        <v>0</v>
      </c>
      <c r="BB116" s="10">
        <v>0</v>
      </c>
      <c r="BC116" s="10">
        <v>0</v>
      </c>
      <c r="BD116" s="10">
        <v>0</v>
      </c>
    </row>
    <row r="117" spans="1:56" x14ac:dyDescent="0.25">
      <c r="C117" t="s">
        <v>161</v>
      </c>
      <c r="D117" s="10"/>
      <c r="E117" s="10"/>
      <c r="F117" s="10"/>
      <c r="G117" s="10"/>
      <c r="H117" s="10"/>
      <c r="I117" s="10"/>
      <c r="J117" s="10">
        <v>0</v>
      </c>
      <c r="K117" s="10"/>
      <c r="L117" s="10"/>
      <c r="M117" s="10"/>
      <c r="N117" s="10"/>
      <c r="O117" s="10">
        <v>0</v>
      </c>
      <c r="P117" s="10"/>
      <c r="Q117" s="10"/>
      <c r="R117" s="10"/>
      <c r="S117" s="10"/>
      <c r="T117" s="10">
        <v>0</v>
      </c>
      <c r="U117" s="10"/>
      <c r="V117" s="10"/>
      <c r="W117" s="10"/>
      <c r="X117" s="10"/>
      <c r="Y117" s="10">
        <v>0</v>
      </c>
      <c r="Z117" s="10"/>
      <c r="AA117" s="10"/>
      <c r="AB117" s="10"/>
      <c r="AC117" s="10"/>
      <c r="AD117" s="10">
        <v>0</v>
      </c>
      <c r="AE117" s="10"/>
      <c r="AF117" s="10"/>
      <c r="AG117" s="10"/>
      <c r="AH117" s="10"/>
      <c r="AI117" s="10">
        <v>0</v>
      </c>
      <c r="AW117" t="s">
        <v>161</v>
      </c>
      <c r="AX117" s="10">
        <v>0</v>
      </c>
      <c r="AY117" s="10">
        <v>0</v>
      </c>
      <c r="AZ117" s="10">
        <v>0</v>
      </c>
      <c r="BA117" s="10">
        <v>0</v>
      </c>
      <c r="BB117" s="10">
        <v>0</v>
      </c>
      <c r="BC117" s="10">
        <v>0</v>
      </c>
      <c r="BD117" s="10">
        <v>0</v>
      </c>
    </row>
    <row r="118" spans="1:56" x14ac:dyDescent="0.25">
      <c r="C118" t="s">
        <v>162</v>
      </c>
      <c r="D118" s="10"/>
      <c r="E118" s="10"/>
      <c r="F118" s="10"/>
      <c r="G118" s="10"/>
      <c r="H118" s="10"/>
      <c r="I118" s="10"/>
      <c r="J118" s="10">
        <v>0</v>
      </c>
      <c r="K118" s="10"/>
      <c r="L118" s="10"/>
      <c r="M118" s="10"/>
      <c r="N118" s="10"/>
      <c r="O118" s="10">
        <v>0</v>
      </c>
      <c r="P118" s="10"/>
      <c r="Q118" s="10"/>
      <c r="R118" s="10"/>
      <c r="S118" s="10"/>
      <c r="T118" s="10">
        <v>0</v>
      </c>
      <c r="U118" s="10"/>
      <c r="V118" s="10"/>
      <c r="W118" s="10"/>
      <c r="X118" s="10"/>
      <c r="Y118" s="10">
        <v>0</v>
      </c>
      <c r="Z118" s="10"/>
      <c r="AA118" s="10"/>
      <c r="AB118" s="10"/>
      <c r="AC118" s="10"/>
      <c r="AD118" s="10">
        <v>0</v>
      </c>
      <c r="AE118" s="10"/>
      <c r="AF118" s="10"/>
      <c r="AG118" s="10"/>
      <c r="AH118" s="10"/>
      <c r="AI118" s="10">
        <v>0</v>
      </c>
      <c r="AW118" t="s">
        <v>162</v>
      </c>
      <c r="AX118" s="10">
        <v>0</v>
      </c>
      <c r="AY118" s="10">
        <v>0</v>
      </c>
      <c r="AZ118" s="10">
        <v>0</v>
      </c>
      <c r="BA118" s="10">
        <v>0</v>
      </c>
      <c r="BB118" s="10">
        <v>0</v>
      </c>
      <c r="BC118" s="10">
        <v>0</v>
      </c>
      <c r="BD118" s="10">
        <v>0</v>
      </c>
    </row>
    <row r="121" spans="1:56" x14ac:dyDescent="0.25">
      <c r="A121" t="s">
        <v>931</v>
      </c>
      <c r="E121" s="51">
        <f>E10/(E48*8760)</f>
        <v>0.16894106961455674</v>
      </c>
      <c r="F121" s="51">
        <f t="shared" ref="F121:AI121" si="43">F10/(F48*8760)</f>
        <v>0.18013879342231093</v>
      </c>
      <c r="G121" s="51">
        <f t="shared" si="43"/>
        <v>0.18349618150428545</v>
      </c>
      <c r="H121" s="51">
        <f t="shared" si="43"/>
        <v>0.18634500485552655</v>
      </c>
      <c r="I121" s="51">
        <f t="shared" si="43"/>
        <v>0.18882735750336888</v>
      </c>
      <c r="J121" s="51">
        <f t="shared" si="43"/>
        <v>0.19109292212927406</v>
      </c>
      <c r="K121" s="51">
        <f t="shared" si="43"/>
        <v>0.19315851730344336</v>
      </c>
      <c r="L121" s="51">
        <f t="shared" si="43"/>
        <v>0.1950489179218052</v>
      </c>
      <c r="M121" s="51">
        <f t="shared" si="43"/>
        <v>0.1967608551300441</v>
      </c>
      <c r="N121" s="51">
        <f t="shared" si="43"/>
        <v>0.19831433645656837</v>
      </c>
      <c r="O121" s="51">
        <f t="shared" si="43"/>
        <v>0.19973981784774603</v>
      </c>
      <c r="P121" s="51">
        <f t="shared" si="43"/>
        <v>0.20101971037295446</v>
      </c>
      <c r="Q121" s="51">
        <f t="shared" si="43"/>
        <v>0.2021737355965508</v>
      </c>
      <c r="R121" s="51">
        <f t="shared" si="43"/>
        <v>0.20316143021697536</v>
      </c>
      <c r="S121" s="51">
        <f t="shared" si="43"/>
        <v>0.20400188744464723</v>
      </c>
      <c r="T121" s="51">
        <f t="shared" si="43"/>
        <v>0.20478042577039768</v>
      </c>
      <c r="U121" s="51">
        <f t="shared" si="43"/>
        <v>0.20549560281235812</v>
      </c>
      <c r="V121" s="51">
        <f t="shared" si="43"/>
        <v>0.20607561226360971</v>
      </c>
      <c r="W121" s="51">
        <f t="shared" si="43"/>
        <v>0.20661847443927792</v>
      </c>
      <c r="X121" s="51">
        <f t="shared" si="43"/>
        <v>0.20707282760034548</v>
      </c>
      <c r="Y121" s="51">
        <f t="shared" si="43"/>
        <v>0.20740597785778372</v>
      </c>
      <c r="Z121" s="51">
        <f t="shared" si="43"/>
        <v>0.20768549022366409</v>
      </c>
      <c r="AA121" s="51">
        <f t="shared" si="43"/>
        <v>0.20784854387864829</v>
      </c>
      <c r="AB121" s="51">
        <f t="shared" si="43"/>
        <v>0.207945485752703</v>
      </c>
      <c r="AC121" s="51">
        <f t="shared" si="43"/>
        <v>0.20802150963066285</v>
      </c>
      <c r="AD121" s="51">
        <f t="shared" si="43"/>
        <v>0.2080256789215997</v>
      </c>
      <c r="AE121" s="51">
        <f t="shared" si="43"/>
        <v>0.20799590273962146</v>
      </c>
      <c r="AF121" s="51">
        <f t="shared" si="43"/>
        <v>0.20791823045049204</v>
      </c>
      <c r="AG121" s="51">
        <f t="shared" si="43"/>
        <v>0.20779756981153599</v>
      </c>
      <c r="AH121" s="51">
        <f t="shared" si="43"/>
        <v>0.20763920752231527</v>
      </c>
      <c r="AI121" s="51">
        <f t="shared" si="43"/>
        <v>0.20747589380806344</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G25"/>
  <sheetViews>
    <sheetView topLeftCell="G1" workbookViewId="0">
      <selection activeCell="B24" sqref="B24:AG25"/>
    </sheetView>
  </sheetViews>
  <sheetFormatPr defaultRowHeight="15" x14ac:dyDescent="0.25"/>
  <cols>
    <col min="1" max="1" width="23.42578125" customWidth="1"/>
    <col min="2" max="33" width="9.5703125" bestFit="1" customWidth="1"/>
  </cols>
  <sheetData>
    <row r="1" spans="1:33" x14ac:dyDescent="0.25">
      <c r="A1"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60</v>
      </c>
      <c r="B2" s="10">
        <f>Calculations!D5</f>
        <v>0</v>
      </c>
      <c r="C2" s="10">
        <f>Calculations!E5</f>
        <v>0</v>
      </c>
      <c r="D2" s="10">
        <f>Calculations!F5</f>
        <v>0</v>
      </c>
      <c r="E2" s="10">
        <f>Calculations!G5</f>
        <v>0</v>
      </c>
      <c r="F2" s="10">
        <f>Calculations!H5</f>
        <v>0</v>
      </c>
      <c r="G2" s="10">
        <f>Calculations!I5</f>
        <v>0</v>
      </c>
      <c r="H2" s="10">
        <f>Calculations!J5</f>
        <v>0</v>
      </c>
      <c r="I2" s="10">
        <f>Calculations!K5</f>
        <v>0</v>
      </c>
      <c r="J2" s="10">
        <f>Calculations!L5</f>
        <v>0</v>
      </c>
      <c r="K2" s="10">
        <f>Calculations!M5</f>
        <v>0</v>
      </c>
      <c r="L2" s="10">
        <f>Calculations!N5</f>
        <v>0</v>
      </c>
      <c r="M2" s="10">
        <f>Calculations!O5</f>
        <v>0</v>
      </c>
      <c r="N2" s="10">
        <f>Calculations!P5</f>
        <v>0</v>
      </c>
      <c r="O2" s="10">
        <f>Calculations!Q5</f>
        <v>0</v>
      </c>
      <c r="P2" s="10">
        <f>Calculations!R5</f>
        <v>0</v>
      </c>
      <c r="Q2" s="10">
        <f>Calculations!S5</f>
        <v>0</v>
      </c>
      <c r="R2" s="10">
        <f>Calculations!T5</f>
        <v>0</v>
      </c>
      <c r="S2" s="10">
        <f>Calculations!U5</f>
        <v>0</v>
      </c>
      <c r="T2" s="10">
        <f>Calculations!V5</f>
        <v>0</v>
      </c>
      <c r="U2" s="10">
        <f>Calculations!W5</f>
        <v>0</v>
      </c>
      <c r="V2" s="10">
        <f>Calculations!X5</f>
        <v>0</v>
      </c>
      <c r="W2" s="10">
        <f>Calculations!Y5</f>
        <v>0</v>
      </c>
      <c r="X2" s="10">
        <f>Calculations!Z5</f>
        <v>0</v>
      </c>
      <c r="Y2" s="10">
        <f>Calculations!AA5</f>
        <v>0</v>
      </c>
      <c r="Z2" s="10">
        <f>Calculations!AB5</f>
        <v>0</v>
      </c>
      <c r="AA2" s="10">
        <f>Calculations!AC5</f>
        <v>0</v>
      </c>
      <c r="AB2" s="10">
        <f>Calculations!AD5</f>
        <v>0</v>
      </c>
      <c r="AC2" s="10">
        <f>Calculations!AE5</f>
        <v>0</v>
      </c>
      <c r="AD2" s="10">
        <f>Calculations!AF5</f>
        <v>0</v>
      </c>
      <c r="AE2" s="10">
        <f>Calculations!AG5</f>
        <v>0</v>
      </c>
      <c r="AF2" s="10">
        <f>Calculations!AH5</f>
        <v>0</v>
      </c>
      <c r="AG2" s="10">
        <f>Calculations!AI5</f>
        <v>0</v>
      </c>
    </row>
    <row r="3" spans="1:33" x14ac:dyDescent="0.25">
      <c r="A3" t="s">
        <v>940</v>
      </c>
      <c r="B3" s="10">
        <v>0</v>
      </c>
      <c r="C3" s="10">
        <v>0</v>
      </c>
      <c r="D3" s="10">
        <v>0</v>
      </c>
      <c r="E3" s="10">
        <v>0</v>
      </c>
      <c r="F3" s="10">
        <v>0</v>
      </c>
      <c r="G3" s="10">
        <v>0</v>
      </c>
      <c r="H3" s="10">
        <v>0</v>
      </c>
      <c r="I3" s="10">
        <v>0</v>
      </c>
      <c r="J3" s="10">
        <v>0</v>
      </c>
      <c r="K3" s="10">
        <v>0</v>
      </c>
      <c r="L3" s="10">
        <v>0</v>
      </c>
      <c r="M3" s="10">
        <v>0</v>
      </c>
      <c r="N3" s="10">
        <v>0</v>
      </c>
      <c r="O3" s="10">
        <v>0</v>
      </c>
      <c r="P3" s="10">
        <v>0</v>
      </c>
      <c r="Q3" s="10">
        <v>0</v>
      </c>
      <c r="R3" s="10">
        <v>0</v>
      </c>
      <c r="S3" s="10">
        <v>0</v>
      </c>
      <c r="T3" s="10">
        <v>0</v>
      </c>
      <c r="U3" s="10">
        <v>0</v>
      </c>
      <c r="V3" s="10">
        <v>0</v>
      </c>
      <c r="W3" s="10">
        <v>0</v>
      </c>
      <c r="X3" s="10">
        <v>0</v>
      </c>
      <c r="Y3" s="10">
        <v>0</v>
      </c>
      <c r="Z3" s="10">
        <v>0</v>
      </c>
      <c r="AA3" s="10">
        <v>0</v>
      </c>
      <c r="AB3" s="10">
        <v>0</v>
      </c>
      <c r="AC3" s="10">
        <v>0</v>
      </c>
      <c r="AD3" s="10">
        <v>0</v>
      </c>
      <c r="AE3" s="10">
        <v>0</v>
      </c>
      <c r="AF3" s="10">
        <v>0</v>
      </c>
      <c r="AG3" s="10">
        <v>0</v>
      </c>
    </row>
    <row r="4" spans="1:33" x14ac:dyDescent="0.25">
      <c r="A4" t="s">
        <v>941</v>
      </c>
      <c r="B4" s="10">
        <f>Calculations!D6</f>
        <v>0</v>
      </c>
      <c r="C4" s="10">
        <f>Calculations!E6</f>
        <v>0</v>
      </c>
      <c r="D4" s="10">
        <f>Calculations!F6</f>
        <v>0</v>
      </c>
      <c r="E4" s="10">
        <f>Calculations!G6</f>
        <v>0</v>
      </c>
      <c r="F4" s="10">
        <f>Calculations!H6</f>
        <v>0</v>
      </c>
      <c r="G4" s="10">
        <f>Calculations!I6</f>
        <v>0</v>
      </c>
      <c r="H4" s="10">
        <f>Calculations!J6</f>
        <v>0</v>
      </c>
      <c r="I4" s="10">
        <f>Calculations!K6</f>
        <v>0</v>
      </c>
      <c r="J4" s="10">
        <f>Calculations!L6</f>
        <v>0</v>
      </c>
      <c r="K4" s="10">
        <f>Calculations!M6</f>
        <v>0</v>
      </c>
      <c r="L4" s="10">
        <f>Calculations!N6</f>
        <v>0</v>
      </c>
      <c r="M4" s="10">
        <f>Calculations!O6</f>
        <v>0</v>
      </c>
      <c r="N4" s="10">
        <f>Calculations!P6</f>
        <v>0</v>
      </c>
      <c r="O4" s="10">
        <f>Calculations!Q6</f>
        <v>0</v>
      </c>
      <c r="P4" s="10">
        <f>Calculations!R6</f>
        <v>0.81308184246741666</v>
      </c>
      <c r="Q4" s="10">
        <f>Calculations!S6</f>
        <v>4.0654092123370846</v>
      </c>
      <c r="R4" s="10">
        <f>Calculations!T6</f>
        <v>10.570063952076419</v>
      </c>
      <c r="S4" s="10">
        <f>Calculations!U6</f>
        <v>23.579373431555087</v>
      </c>
      <c r="T4" s="10">
        <f>Calculations!V6</f>
        <v>47.158746863110174</v>
      </c>
      <c r="U4" s="10">
        <f>Calculations!W6</f>
        <v>93.504411883752923</v>
      </c>
      <c r="V4" s="10">
        <f>Calculations!X6</f>
        <v>176.43875981542945</v>
      </c>
      <c r="W4" s="10">
        <f>Calculations!Y6</f>
        <v>331.73739172670605</v>
      </c>
      <c r="X4" s="10">
        <f>Calculations!Z6</f>
        <v>613.87679106289977</v>
      </c>
      <c r="Y4" s="10">
        <f>Calculations!AA6</f>
        <v>896.01619039909326</v>
      </c>
      <c r="Z4" s="10">
        <f>Calculations!AB6</f>
        <v>1179.7817534202218</v>
      </c>
      <c r="AA4" s="10">
        <f>Calculations!AC6</f>
        <v>1463.5473164413499</v>
      </c>
      <c r="AB4" s="10">
        <f>Calculations!AD6</f>
        <v>1747.3128794624786</v>
      </c>
      <c r="AC4" s="10">
        <f>Calculations!AE6</f>
        <v>2031.8915243260744</v>
      </c>
      <c r="AD4" s="10">
        <f>Calculations!AF6</f>
        <v>2317.2832510321382</v>
      </c>
      <c r="AE4" s="10">
        <f>Calculations!AG6</f>
        <v>2602.6749777382011</v>
      </c>
      <c r="AF4" s="10">
        <f>Calculations!AH6</f>
        <v>2888.8797862867318</v>
      </c>
      <c r="AG4" s="10">
        <f>Calculations!AI6</f>
        <v>3174.2715129927951</v>
      </c>
    </row>
    <row r="5" spans="1:33" x14ac:dyDescent="0.25">
      <c r="A5" t="s">
        <v>8</v>
      </c>
      <c r="B5" s="10">
        <f>Calculations!D7</f>
        <v>0</v>
      </c>
      <c r="C5" s="10">
        <f>Calculations!E7</f>
        <v>0</v>
      </c>
      <c r="D5" s="10">
        <f>Calculations!F7</f>
        <v>0</v>
      </c>
      <c r="E5" s="10">
        <f>Calculations!G7</f>
        <v>0</v>
      </c>
      <c r="F5" s="10">
        <f>Calculations!H7</f>
        <v>0</v>
      </c>
      <c r="G5" s="10">
        <f>Calculations!I7</f>
        <v>0</v>
      </c>
      <c r="H5" s="10">
        <f>Calculations!J7</f>
        <v>0</v>
      </c>
      <c r="I5" s="10">
        <f>Calculations!K7</f>
        <v>0</v>
      </c>
      <c r="J5" s="10">
        <f>Calculations!L7</f>
        <v>0</v>
      </c>
      <c r="K5" s="10">
        <f>Calculations!M7</f>
        <v>0</v>
      </c>
      <c r="L5" s="10">
        <f>Calculations!N7</f>
        <v>0</v>
      </c>
      <c r="M5" s="10">
        <f>Calculations!O7</f>
        <v>0</v>
      </c>
      <c r="N5" s="10">
        <f>Calculations!P7</f>
        <v>0</v>
      </c>
      <c r="O5" s="10">
        <f>Calculations!Q7</f>
        <v>0</v>
      </c>
      <c r="P5" s="10">
        <f>Calculations!R7</f>
        <v>0</v>
      </c>
      <c r="Q5" s="10">
        <f>Calculations!S7</f>
        <v>0</v>
      </c>
      <c r="R5" s="10">
        <f>Calculations!T7</f>
        <v>0</v>
      </c>
      <c r="S5" s="10">
        <f>Calculations!U7</f>
        <v>0</v>
      </c>
      <c r="T5" s="10">
        <f>Calculations!V7</f>
        <v>0</v>
      </c>
      <c r="U5" s="10">
        <f>Calculations!W7</f>
        <v>0</v>
      </c>
      <c r="V5" s="10">
        <f>Calculations!X7</f>
        <v>0</v>
      </c>
      <c r="W5" s="10">
        <f>Calculations!Y7</f>
        <v>0</v>
      </c>
      <c r="X5" s="10">
        <f>Calculations!Z7</f>
        <v>0</v>
      </c>
      <c r="Y5" s="10">
        <f>Calculations!AA7</f>
        <v>0</v>
      </c>
      <c r="Z5" s="10">
        <f>Calculations!AB7</f>
        <v>0</v>
      </c>
      <c r="AA5" s="10">
        <f>Calculations!AC7</f>
        <v>0</v>
      </c>
      <c r="AB5" s="10">
        <f>Calculations!AD7</f>
        <v>0</v>
      </c>
      <c r="AC5" s="10">
        <f>Calculations!AE7</f>
        <v>0</v>
      </c>
      <c r="AD5" s="10">
        <f>Calculations!AF7</f>
        <v>0</v>
      </c>
      <c r="AE5" s="10">
        <f>Calculations!AG7</f>
        <v>0</v>
      </c>
      <c r="AF5" s="10">
        <f>Calculations!AH7</f>
        <v>0</v>
      </c>
      <c r="AG5" s="10">
        <f>Calculations!AI7</f>
        <v>0</v>
      </c>
    </row>
    <row r="6" spans="1:33" x14ac:dyDescent="0.25">
      <c r="A6" t="s">
        <v>9</v>
      </c>
      <c r="B6" s="10">
        <f>Calculations!D8</f>
        <v>0</v>
      </c>
      <c r="C6" s="10">
        <f>Calculations!E8</f>
        <v>0</v>
      </c>
      <c r="D6" s="10">
        <f>Calculations!F8</f>
        <v>0</v>
      </c>
      <c r="E6" s="10">
        <f>Calculations!G8</f>
        <v>0</v>
      </c>
      <c r="F6" s="10">
        <f>Calculations!H8</f>
        <v>0</v>
      </c>
      <c r="G6" s="10">
        <f>Calculations!I8</f>
        <v>0</v>
      </c>
      <c r="H6" s="10">
        <f>Calculations!J8</f>
        <v>0</v>
      </c>
      <c r="I6" s="10">
        <f>Calculations!K8</f>
        <v>0</v>
      </c>
      <c r="J6" s="10">
        <f>Calculations!L8</f>
        <v>0</v>
      </c>
      <c r="K6" s="10">
        <f>Calculations!M8</f>
        <v>0</v>
      </c>
      <c r="L6" s="10">
        <f>Calculations!N8</f>
        <v>0</v>
      </c>
      <c r="M6" s="10">
        <f>Calculations!O8</f>
        <v>0</v>
      </c>
      <c r="N6" s="10">
        <f>Calculations!P8</f>
        <v>0</v>
      </c>
      <c r="O6" s="10">
        <f>Calculations!Q8</f>
        <v>0</v>
      </c>
      <c r="P6" s="10">
        <f>Calculations!R8</f>
        <v>0</v>
      </c>
      <c r="Q6" s="10">
        <f>Calculations!S8</f>
        <v>0</v>
      </c>
      <c r="R6" s="10">
        <f>Calculations!T8</f>
        <v>0</v>
      </c>
      <c r="S6" s="10">
        <f>Calculations!U8</f>
        <v>0</v>
      </c>
      <c r="T6" s="10">
        <f>Calculations!V8</f>
        <v>0</v>
      </c>
      <c r="U6" s="10">
        <f>Calculations!W8</f>
        <v>0</v>
      </c>
      <c r="V6" s="10">
        <f>Calculations!X8</f>
        <v>0</v>
      </c>
      <c r="W6" s="10">
        <f>Calculations!Y8</f>
        <v>0</v>
      </c>
      <c r="X6" s="10">
        <f>Calculations!Z8</f>
        <v>0</v>
      </c>
      <c r="Y6" s="10">
        <f>Calculations!AA8</f>
        <v>0</v>
      </c>
      <c r="Z6" s="10">
        <f>Calculations!AB8</f>
        <v>0</v>
      </c>
      <c r="AA6" s="10">
        <f>Calculations!AC8</f>
        <v>0</v>
      </c>
      <c r="AB6" s="10">
        <f>Calculations!AD8</f>
        <v>0</v>
      </c>
      <c r="AC6" s="10">
        <f>Calculations!AE8</f>
        <v>0</v>
      </c>
      <c r="AD6" s="10">
        <f>Calculations!AF8</f>
        <v>0</v>
      </c>
      <c r="AE6" s="10">
        <f>Calculations!AG8</f>
        <v>0</v>
      </c>
      <c r="AF6" s="10">
        <f>Calculations!AH8</f>
        <v>0</v>
      </c>
      <c r="AG6" s="10">
        <f>Calculations!AI8</f>
        <v>0</v>
      </c>
    </row>
    <row r="7" spans="1:33" x14ac:dyDescent="0.25">
      <c r="A7" t="s">
        <v>61</v>
      </c>
      <c r="B7" s="10">
        <f>Calculations!D9</f>
        <v>0</v>
      </c>
      <c r="C7" s="10">
        <f>Calculations!E9</f>
        <v>15079.415850400712</v>
      </c>
      <c r="D7" s="10">
        <f>Calculations!F9</f>
        <v>15079.415850400712</v>
      </c>
      <c r="E7" s="10">
        <f>Calculations!G9</f>
        <v>15079.415850400712</v>
      </c>
      <c r="F7" s="10">
        <f>Calculations!H9</f>
        <v>15079.415850400712</v>
      </c>
      <c r="G7" s="10">
        <f>Calculations!I9</f>
        <v>15079.415850400712</v>
      </c>
      <c r="H7" s="10">
        <f>Calculations!J9</f>
        <v>15079.415850400712</v>
      </c>
      <c r="I7" s="10">
        <f>Calculations!K9</f>
        <v>15079.415850400712</v>
      </c>
      <c r="J7" s="10">
        <f>Calculations!L9</f>
        <v>15079.415850400712</v>
      </c>
      <c r="K7" s="10">
        <f>Calculations!M9</f>
        <v>15079.415850400712</v>
      </c>
      <c r="L7" s="10">
        <f>Calculations!N9</f>
        <v>15079.415850400712</v>
      </c>
      <c r="M7" s="10">
        <f>Calculations!O9</f>
        <v>15079.415850400712</v>
      </c>
      <c r="N7" s="10">
        <f>Calculations!P9</f>
        <v>15079.415850400712</v>
      </c>
      <c r="O7" s="10">
        <f>Calculations!Q9</f>
        <v>15079.415850400712</v>
      </c>
      <c r="P7" s="10">
        <f>Calculations!R9</f>
        <v>15080.228932243179</v>
      </c>
      <c r="Q7" s="10">
        <f>Calculations!S9</f>
        <v>15081.855095928113</v>
      </c>
      <c r="R7" s="10">
        <f>Calculations!T9</f>
        <v>15086.733586982917</v>
      </c>
      <c r="S7" s="10">
        <f>Calculations!U9</f>
        <v>15096.490569092528</v>
      </c>
      <c r="T7" s="10">
        <f>Calculations!V9</f>
        <v>15113.565287784344</v>
      </c>
      <c r="U7" s="10">
        <f>Calculations!W9</f>
        <v>15147.714725167976</v>
      </c>
      <c r="V7" s="10">
        <f>Calculations!X9</f>
        <v>15208.69586335303</v>
      </c>
      <c r="W7" s="10">
        <f>Calculations!Y9</f>
        <v>15323.340403140939</v>
      </c>
      <c r="X7" s="10">
        <f>Calculations!Z9</f>
        <v>15530.676272970128</v>
      </c>
      <c r="Y7" s="10">
        <f>Calculations!AA9</f>
        <v>15738.01214279932</v>
      </c>
      <c r="Z7" s="10">
        <f>Calculations!AB9</f>
        <v>15946.161094470979</v>
      </c>
      <c r="AA7" s="10">
        <f>Calculations!AC9</f>
        <v>16154.310046142637</v>
      </c>
      <c r="AB7" s="10">
        <f>Calculations!AD9</f>
        <v>16363.272079656763</v>
      </c>
      <c r="AC7" s="10">
        <f>Calculations!AE9</f>
        <v>16571.42103132842</v>
      </c>
      <c r="AD7" s="10">
        <f>Calculations!AF9</f>
        <v>16780.383064842546</v>
      </c>
      <c r="AE7" s="10">
        <f>Calculations!AG9</f>
        <v>16990.158180199141</v>
      </c>
      <c r="AF7" s="10">
        <f>Calculations!AH9</f>
        <v>17199.120213713268</v>
      </c>
      <c r="AG7" s="10">
        <f>Calculations!AI9</f>
        <v>17408.082247227394</v>
      </c>
    </row>
    <row r="8" spans="1:33" x14ac:dyDescent="0.25">
      <c r="A8" t="s">
        <v>10</v>
      </c>
      <c r="B8" s="10">
        <f>Calculations!D10</f>
        <v>0</v>
      </c>
      <c r="C8" s="10">
        <f>Calculations!E10</f>
        <v>22042280.423217028</v>
      </c>
      <c r="D8" s="10">
        <f>Calculations!F10</f>
        <v>27293829.688982435</v>
      </c>
      <c r="E8" s="10">
        <f>Calculations!G10</f>
        <v>30347213.819800857</v>
      </c>
      <c r="F8" s="10">
        <f>Calculations!H10+'Inflation Reduction Act'!B52</f>
        <v>33400460.539787907</v>
      </c>
      <c r="G8" s="10">
        <f>Calculations!I10+'Inflation Reduction Act'!C52</f>
        <v>35717929.173480131</v>
      </c>
      <c r="H8" s="10">
        <f>Calculations!J10+'Inflation Reduction Act'!D52</f>
        <v>37920266.231360801</v>
      </c>
      <c r="I8" s="10">
        <f>Calculations!K10+'Inflation Reduction Act'!E52</f>
        <v>40107985.703877598</v>
      </c>
      <c r="J8" s="10">
        <f>Calculations!L10+'Inflation Reduction Act'!F52</f>
        <v>42309448.698777623</v>
      </c>
      <c r="K8" s="10">
        <f>Calculations!M10+'Inflation Reduction Act'!G52</f>
        <v>44602792.381121993</v>
      </c>
      <c r="L8" s="10">
        <f>Calculations!N10+'Inflation Reduction Act'!H52</f>
        <v>46979008.617178008</v>
      </c>
      <c r="M8" s="10">
        <f>Calculations!O10+'Inflation Reduction Act'!I52</f>
        <v>49376254.402007602</v>
      </c>
      <c r="N8" s="10">
        <f>Calculations!P10+'Inflation Reduction Act'!J52</f>
        <v>51886162.433093175</v>
      </c>
      <c r="O8" s="10">
        <f>Calculations!Q10+'Inflation Reduction Act'!K52</f>
        <v>54474132.012628511</v>
      </c>
      <c r="P8" s="10">
        <f>Calculations!R10+'Inflation Reduction Act'!L52</f>
        <v>57280223.805715211</v>
      </c>
      <c r="Q8" s="10">
        <f>Calculations!S10+'Inflation Reduction Act'!M52</f>
        <v>60274617.222698934</v>
      </c>
      <c r="R8" s="10">
        <f>Calculations!T10+'Inflation Reduction Act'!N52</f>
        <v>63257087.607544728</v>
      </c>
      <c r="S8" s="10">
        <f>Calculations!U10+'Inflation Reduction Act'!O52</f>
        <v>66255562.695377633</v>
      </c>
      <c r="T8" s="10">
        <f>Calculations!V10+'Inflation Reduction Act'!P52</f>
        <v>69497294.795758113</v>
      </c>
      <c r="U8" s="10">
        <f>Calculations!W10+'Inflation Reduction Act'!Q52</f>
        <v>72721439.935886011</v>
      </c>
      <c r="V8" s="10">
        <f>Calculations!X10+'Inflation Reduction Act'!R52</f>
        <v>76102002.508540422</v>
      </c>
      <c r="W8" s="10">
        <f>Calculations!Y10+'Inflation Reduction Act'!S52</f>
        <v>79755399.571925849</v>
      </c>
      <c r="X8" s="10">
        <f>Calculations!Z10+'Inflation Reduction Act'!T52</f>
        <v>83504681.750829756</v>
      </c>
      <c r="Y8" s="10">
        <f>Calculations!AA10+'Inflation Reduction Act'!U52</f>
        <v>87575642.685987204</v>
      </c>
      <c r="Z8" s="10">
        <f>Calculations!AB10+'Inflation Reduction Act'!V52</f>
        <v>91843168.595806688</v>
      </c>
      <c r="AA8" s="10">
        <f>Calculations!AC10+'Inflation Reduction Act'!W52</f>
        <v>96171164.215332314</v>
      </c>
      <c r="AB8" s="10">
        <f>Calculations!AD10+'Inflation Reduction Act'!X52</f>
        <v>100774388.85161498</v>
      </c>
      <c r="AC8" s="10">
        <f>Calculations!AE10+'Inflation Reduction Act'!Y52</f>
        <v>105528980.86910062</v>
      </c>
      <c r="AD8" s="10">
        <f>Calculations!AF10+'Inflation Reduction Act'!Z52</f>
        <v>110527779.57872581</v>
      </c>
      <c r="AE8" s="10">
        <f>Calculations!AG10+'Inflation Reduction Act'!AA52</f>
        <v>115770368.68258724</v>
      </c>
      <c r="AF8" s="10">
        <f>Calculations!AH10+'Inflation Reduction Act'!AB52</f>
        <v>121260804.64599693</v>
      </c>
      <c r="AG8" s="10">
        <f>Calculations!AI10+'Inflation Reduction Act'!AC52</f>
        <v>126873558.2025419</v>
      </c>
    </row>
    <row r="9" spans="1:33" x14ac:dyDescent="0.25">
      <c r="A9" t="s">
        <v>11</v>
      </c>
      <c r="B9" s="10">
        <f>Calculations!D11</f>
        <v>0</v>
      </c>
      <c r="C9" s="10">
        <f>Calculations!E11</f>
        <v>0</v>
      </c>
      <c r="D9" s="10">
        <f>Calculations!F11</f>
        <v>0</v>
      </c>
      <c r="E9" s="10">
        <f>Calculations!G11</f>
        <v>0</v>
      </c>
      <c r="F9" s="10">
        <f>Calculations!H11</f>
        <v>0</v>
      </c>
      <c r="G9" s="10">
        <f>Calculations!I11</f>
        <v>0</v>
      </c>
      <c r="H9" s="10">
        <f>Calculations!J11</f>
        <v>0</v>
      </c>
      <c r="I9" s="10">
        <f>Calculations!K11</f>
        <v>0</v>
      </c>
      <c r="J9" s="10">
        <f>Calculations!L11</f>
        <v>0</v>
      </c>
      <c r="K9" s="10">
        <f>Calculations!M11</f>
        <v>0</v>
      </c>
      <c r="L9" s="10">
        <f>Calculations!N11</f>
        <v>0</v>
      </c>
      <c r="M9" s="10">
        <f>Calculations!O11</f>
        <v>0</v>
      </c>
      <c r="N9" s="10">
        <f>Calculations!P11</f>
        <v>0</v>
      </c>
      <c r="O9" s="10">
        <f>Calculations!Q11</f>
        <v>0</v>
      </c>
      <c r="P9" s="10">
        <f>Calculations!R11</f>
        <v>0</v>
      </c>
      <c r="Q9" s="10">
        <f>Calculations!S11</f>
        <v>0</v>
      </c>
      <c r="R9" s="10">
        <f>Calculations!T11</f>
        <v>0</v>
      </c>
      <c r="S9" s="10">
        <f>Calculations!U11</f>
        <v>0</v>
      </c>
      <c r="T9" s="10">
        <f>Calculations!V11</f>
        <v>0</v>
      </c>
      <c r="U9" s="10">
        <f>Calculations!W11</f>
        <v>0</v>
      </c>
      <c r="V9" s="10">
        <f>Calculations!X11</f>
        <v>0</v>
      </c>
      <c r="W9" s="10">
        <f>Calculations!Y11</f>
        <v>0</v>
      </c>
      <c r="X9" s="10">
        <f>Calculations!Z11</f>
        <v>0</v>
      </c>
      <c r="Y9" s="10">
        <f>Calculations!AA11</f>
        <v>0</v>
      </c>
      <c r="Z9" s="10">
        <f>Calculations!AB11</f>
        <v>0</v>
      </c>
      <c r="AA9" s="10">
        <f>Calculations!AC11</f>
        <v>0</v>
      </c>
      <c r="AB9" s="10">
        <f>Calculations!AD11</f>
        <v>0</v>
      </c>
      <c r="AC9" s="10">
        <f>Calculations!AE11</f>
        <v>0</v>
      </c>
      <c r="AD9" s="10">
        <f>Calculations!AF11</f>
        <v>0</v>
      </c>
      <c r="AE9" s="10">
        <f>Calculations!AG11</f>
        <v>0</v>
      </c>
      <c r="AF9" s="10">
        <f>Calculations!AH11</f>
        <v>0</v>
      </c>
      <c r="AG9" s="10">
        <f>Calculations!AI11</f>
        <v>0</v>
      </c>
    </row>
    <row r="10" spans="1:33" x14ac:dyDescent="0.25">
      <c r="A10" t="s">
        <v>12</v>
      </c>
      <c r="B10" s="10">
        <f>Calculations!D12</f>
        <v>0</v>
      </c>
      <c r="C10" s="10">
        <f>Calculations!E12</f>
        <v>0</v>
      </c>
      <c r="D10" s="10">
        <f>Calculations!F12</f>
        <v>0</v>
      </c>
      <c r="E10" s="10">
        <f>Calculations!G12</f>
        <v>0</v>
      </c>
      <c r="F10" s="10">
        <f>Calculations!H12</f>
        <v>0</v>
      </c>
      <c r="G10" s="10">
        <f>Calculations!I12</f>
        <v>0</v>
      </c>
      <c r="H10" s="10">
        <f>Calculations!J12</f>
        <v>0</v>
      </c>
      <c r="I10" s="10">
        <f>Calculations!K12</f>
        <v>0</v>
      </c>
      <c r="J10" s="10">
        <f>Calculations!L12</f>
        <v>0</v>
      </c>
      <c r="K10" s="10">
        <f>Calculations!M12</f>
        <v>0</v>
      </c>
      <c r="L10" s="10">
        <f>Calculations!N12</f>
        <v>0</v>
      </c>
      <c r="M10" s="10">
        <f>Calculations!O12</f>
        <v>0</v>
      </c>
      <c r="N10" s="10">
        <f>Calculations!P12</f>
        <v>0</v>
      </c>
      <c r="O10" s="10">
        <f>Calculations!Q12</f>
        <v>0</v>
      </c>
      <c r="P10" s="10">
        <f>Calculations!R12</f>
        <v>0</v>
      </c>
      <c r="Q10" s="10">
        <f>Calculations!S12</f>
        <v>0</v>
      </c>
      <c r="R10" s="10">
        <f>Calculations!T12</f>
        <v>0</v>
      </c>
      <c r="S10" s="10">
        <f>Calculations!U12</f>
        <v>0</v>
      </c>
      <c r="T10" s="10">
        <f>Calculations!V12</f>
        <v>0</v>
      </c>
      <c r="U10" s="10">
        <f>Calculations!W12</f>
        <v>0</v>
      </c>
      <c r="V10" s="10">
        <f>Calculations!X12</f>
        <v>0</v>
      </c>
      <c r="W10" s="10">
        <f>Calculations!Y12</f>
        <v>0</v>
      </c>
      <c r="X10" s="10">
        <f>Calculations!Z12</f>
        <v>0</v>
      </c>
      <c r="Y10" s="10">
        <f>Calculations!AA12</f>
        <v>0</v>
      </c>
      <c r="Z10" s="10">
        <f>Calculations!AB12</f>
        <v>0</v>
      </c>
      <c r="AA10" s="10">
        <f>Calculations!AC12</f>
        <v>0</v>
      </c>
      <c r="AB10" s="10">
        <f>Calculations!AD12</f>
        <v>0</v>
      </c>
      <c r="AC10" s="10">
        <f>Calculations!AE12</f>
        <v>0</v>
      </c>
      <c r="AD10" s="10">
        <f>Calculations!AF12</f>
        <v>0</v>
      </c>
      <c r="AE10" s="10">
        <f>Calculations!AG12</f>
        <v>0</v>
      </c>
      <c r="AF10" s="10">
        <f>Calculations!AH12</f>
        <v>0</v>
      </c>
      <c r="AG10" s="10">
        <f>Calculations!AI12</f>
        <v>0</v>
      </c>
    </row>
    <row r="11" spans="1:33" x14ac:dyDescent="0.25">
      <c r="A11" t="s">
        <v>13</v>
      </c>
      <c r="B11" s="10">
        <f>Calculations!D13</f>
        <v>0</v>
      </c>
      <c r="C11" s="10">
        <f>Calculations!E13</f>
        <v>0</v>
      </c>
      <c r="D11" s="10">
        <f>Calculations!F13</f>
        <v>0</v>
      </c>
      <c r="E11" s="10">
        <f>Calculations!G13</f>
        <v>0</v>
      </c>
      <c r="F11" s="10">
        <f>Calculations!H13</f>
        <v>0</v>
      </c>
      <c r="G11" s="10">
        <f>Calculations!I13</f>
        <v>0</v>
      </c>
      <c r="H11" s="10">
        <f>Calculations!J13</f>
        <v>0</v>
      </c>
      <c r="I11" s="10">
        <f>Calculations!K13</f>
        <v>0</v>
      </c>
      <c r="J11" s="10">
        <f>Calculations!L13</f>
        <v>0</v>
      </c>
      <c r="K11" s="10">
        <f>Calculations!M13</f>
        <v>0</v>
      </c>
      <c r="L11" s="10">
        <f>Calculations!N13</f>
        <v>0</v>
      </c>
      <c r="M11" s="10">
        <f>Calculations!O13</f>
        <v>0</v>
      </c>
      <c r="N11" s="10">
        <f>Calculations!P13</f>
        <v>0</v>
      </c>
      <c r="O11" s="10">
        <f>Calculations!Q13</f>
        <v>0</v>
      </c>
      <c r="P11" s="10">
        <f>Calculations!R13</f>
        <v>0</v>
      </c>
      <c r="Q11" s="10">
        <f>Calculations!S13</f>
        <v>0</v>
      </c>
      <c r="R11" s="10">
        <f>Calculations!T13</f>
        <v>0</v>
      </c>
      <c r="S11" s="10">
        <f>Calculations!U13</f>
        <v>0</v>
      </c>
      <c r="T11" s="10">
        <f>Calculations!V13</f>
        <v>0</v>
      </c>
      <c r="U11" s="10">
        <f>Calculations!W13</f>
        <v>0</v>
      </c>
      <c r="V11" s="10">
        <f>Calculations!X13</f>
        <v>0</v>
      </c>
      <c r="W11" s="10">
        <f>Calculations!Y13</f>
        <v>0</v>
      </c>
      <c r="X11" s="10">
        <f>Calculations!Z13</f>
        <v>0</v>
      </c>
      <c r="Y11" s="10">
        <f>Calculations!AA13</f>
        <v>0</v>
      </c>
      <c r="Z11" s="10">
        <f>Calculations!AB13</f>
        <v>0</v>
      </c>
      <c r="AA11" s="10">
        <f>Calculations!AC13</f>
        <v>0</v>
      </c>
      <c r="AB11" s="10">
        <f>Calculations!AD13</f>
        <v>0</v>
      </c>
      <c r="AC11" s="10">
        <f>Calculations!AE13</f>
        <v>0</v>
      </c>
      <c r="AD11" s="10">
        <f>Calculations!AF13</f>
        <v>0</v>
      </c>
      <c r="AE11" s="10">
        <f>Calculations!AG13</f>
        <v>0</v>
      </c>
      <c r="AF11" s="10">
        <f>Calculations!AH13</f>
        <v>0</v>
      </c>
      <c r="AG11" s="10">
        <f>Calculations!AI13</f>
        <v>0</v>
      </c>
    </row>
    <row r="12" spans="1:33" x14ac:dyDescent="0.25">
      <c r="A12" t="s">
        <v>14</v>
      </c>
      <c r="B12" s="10">
        <f>Calculations!D14</f>
        <v>0</v>
      </c>
      <c r="C12" s="10">
        <f>Calculations!E14</f>
        <v>0</v>
      </c>
      <c r="D12" s="10">
        <f>Calculations!F14</f>
        <v>0</v>
      </c>
      <c r="E12" s="10">
        <f>Calculations!G14</f>
        <v>0</v>
      </c>
      <c r="F12" s="10">
        <f>Calculations!H14</f>
        <v>0</v>
      </c>
      <c r="G12" s="10">
        <f>Calculations!I14</f>
        <v>0</v>
      </c>
      <c r="H12" s="10">
        <f>Calculations!J14</f>
        <v>0</v>
      </c>
      <c r="I12" s="10">
        <f>Calculations!K14</f>
        <v>0</v>
      </c>
      <c r="J12" s="10">
        <f>Calculations!L14</f>
        <v>0</v>
      </c>
      <c r="K12" s="10">
        <f>Calculations!M14</f>
        <v>0</v>
      </c>
      <c r="L12" s="10">
        <f>Calculations!N14</f>
        <v>0</v>
      </c>
      <c r="M12" s="10">
        <f>Calculations!O14</f>
        <v>0</v>
      </c>
      <c r="N12" s="10">
        <f>Calculations!P14</f>
        <v>0</v>
      </c>
      <c r="O12" s="10">
        <f>Calculations!Q14</f>
        <v>0</v>
      </c>
      <c r="P12" s="10">
        <f>Calculations!R14</f>
        <v>0</v>
      </c>
      <c r="Q12" s="10">
        <f>Calculations!S14</f>
        <v>0</v>
      </c>
      <c r="R12" s="10">
        <f>Calculations!T14</f>
        <v>0</v>
      </c>
      <c r="S12" s="10">
        <f>Calculations!U14</f>
        <v>0</v>
      </c>
      <c r="T12" s="10">
        <f>Calculations!V14</f>
        <v>0</v>
      </c>
      <c r="U12" s="10">
        <f>Calculations!W14</f>
        <v>0</v>
      </c>
      <c r="V12" s="10">
        <f>Calculations!X14</f>
        <v>0</v>
      </c>
      <c r="W12" s="10">
        <f>Calculations!Y14</f>
        <v>0</v>
      </c>
      <c r="X12" s="10">
        <f>Calculations!Z14</f>
        <v>0</v>
      </c>
      <c r="Y12" s="10">
        <f>Calculations!AA14</f>
        <v>0</v>
      </c>
      <c r="Z12" s="10">
        <f>Calculations!AB14</f>
        <v>0</v>
      </c>
      <c r="AA12" s="10">
        <f>Calculations!AC14</f>
        <v>0</v>
      </c>
      <c r="AB12" s="10">
        <f>Calculations!AD14</f>
        <v>0</v>
      </c>
      <c r="AC12" s="10">
        <f>Calculations!AE14</f>
        <v>0</v>
      </c>
      <c r="AD12" s="10">
        <f>Calculations!AF14</f>
        <v>0</v>
      </c>
      <c r="AE12" s="10">
        <f>Calculations!AG14</f>
        <v>0</v>
      </c>
      <c r="AF12" s="10">
        <f>Calculations!AH14</f>
        <v>0</v>
      </c>
      <c r="AG12" s="10">
        <f>Calculations!AI14</f>
        <v>0</v>
      </c>
    </row>
    <row r="13" spans="1:33" x14ac:dyDescent="0.25">
      <c r="A13" t="s">
        <v>15</v>
      </c>
      <c r="B13" s="10">
        <f>Calculations!D15</f>
        <v>0</v>
      </c>
      <c r="C13" s="10">
        <f>Calculations!E15</f>
        <v>0</v>
      </c>
      <c r="D13" s="10">
        <f>Calculations!F15</f>
        <v>0</v>
      </c>
      <c r="E13" s="10">
        <f>Calculations!G15</f>
        <v>0</v>
      </c>
      <c r="F13" s="10">
        <f>Calculations!H15</f>
        <v>0</v>
      </c>
      <c r="G13" s="10">
        <f>Calculations!I15</f>
        <v>0</v>
      </c>
      <c r="H13" s="10">
        <f>Calculations!J15</f>
        <v>0</v>
      </c>
      <c r="I13" s="10">
        <f>Calculations!K15</f>
        <v>0</v>
      </c>
      <c r="J13" s="10">
        <f>Calculations!L15</f>
        <v>0</v>
      </c>
      <c r="K13" s="10">
        <f>Calculations!M15</f>
        <v>0</v>
      </c>
      <c r="L13" s="10">
        <f>Calculations!N15</f>
        <v>0</v>
      </c>
      <c r="M13" s="10">
        <f>Calculations!O15</f>
        <v>0</v>
      </c>
      <c r="N13" s="10">
        <f>Calculations!P15</f>
        <v>0</v>
      </c>
      <c r="O13" s="10">
        <f>Calculations!Q15</f>
        <v>0</v>
      </c>
      <c r="P13" s="10">
        <f>Calculations!R15</f>
        <v>0</v>
      </c>
      <c r="Q13" s="10">
        <f>Calculations!S15</f>
        <v>0</v>
      </c>
      <c r="R13" s="10">
        <f>Calculations!T15</f>
        <v>0</v>
      </c>
      <c r="S13" s="10">
        <f>Calculations!U15</f>
        <v>0</v>
      </c>
      <c r="T13" s="10">
        <f>Calculations!V15</f>
        <v>0</v>
      </c>
      <c r="U13" s="10">
        <f>Calculations!W15</f>
        <v>0</v>
      </c>
      <c r="V13" s="10">
        <f>Calculations!X15</f>
        <v>0</v>
      </c>
      <c r="W13" s="10">
        <f>Calculations!Y15</f>
        <v>0</v>
      </c>
      <c r="X13" s="10">
        <f>Calculations!Z15</f>
        <v>0</v>
      </c>
      <c r="Y13" s="10">
        <f>Calculations!AA15</f>
        <v>0</v>
      </c>
      <c r="Z13" s="10">
        <f>Calculations!AB15</f>
        <v>0</v>
      </c>
      <c r="AA13" s="10">
        <f>Calculations!AC15</f>
        <v>0</v>
      </c>
      <c r="AB13" s="10">
        <f>Calculations!AD15</f>
        <v>0</v>
      </c>
      <c r="AC13" s="10">
        <f>Calculations!AE15</f>
        <v>0</v>
      </c>
      <c r="AD13" s="10">
        <f>Calculations!AF15</f>
        <v>0</v>
      </c>
      <c r="AE13" s="10">
        <f>Calculations!AG15</f>
        <v>0</v>
      </c>
      <c r="AF13" s="10">
        <f>Calculations!AH15</f>
        <v>0</v>
      </c>
      <c r="AG13" s="10">
        <f>Calculations!AI15</f>
        <v>0</v>
      </c>
    </row>
    <row r="14" spans="1:33" x14ac:dyDescent="0.25">
      <c r="A14" t="s">
        <v>59</v>
      </c>
      <c r="B14" s="10">
        <f>Calculations!D16</f>
        <v>0</v>
      </c>
      <c r="C14" s="10">
        <f>Calculations!E16</f>
        <v>0</v>
      </c>
      <c r="D14" s="10">
        <f>Calculations!F16</f>
        <v>0</v>
      </c>
      <c r="E14" s="10">
        <f>Calculations!G16</f>
        <v>0</v>
      </c>
      <c r="F14" s="10">
        <f>Calculations!H16</f>
        <v>0</v>
      </c>
      <c r="G14" s="10">
        <f>Calculations!I16</f>
        <v>0</v>
      </c>
      <c r="H14" s="10">
        <f>Calculations!J16</f>
        <v>0</v>
      </c>
      <c r="I14" s="10">
        <f>Calculations!K16</f>
        <v>0</v>
      </c>
      <c r="J14" s="10">
        <f>Calculations!L16</f>
        <v>0</v>
      </c>
      <c r="K14" s="10">
        <f>Calculations!M16</f>
        <v>0</v>
      </c>
      <c r="L14" s="10">
        <f>Calculations!N16</f>
        <v>0</v>
      </c>
      <c r="M14" s="10">
        <f>Calculations!O16</f>
        <v>0</v>
      </c>
      <c r="N14" s="10">
        <f>Calculations!P16</f>
        <v>0</v>
      </c>
      <c r="O14" s="10">
        <f>Calculations!Q16</f>
        <v>0</v>
      </c>
      <c r="P14" s="10">
        <f>Calculations!R16</f>
        <v>0</v>
      </c>
      <c r="Q14" s="10">
        <f>Calculations!S16</f>
        <v>0</v>
      </c>
      <c r="R14" s="10">
        <f>Calculations!T16</f>
        <v>0</v>
      </c>
      <c r="S14" s="10">
        <f>Calculations!U16</f>
        <v>0</v>
      </c>
      <c r="T14" s="10">
        <f>Calculations!V16</f>
        <v>0</v>
      </c>
      <c r="U14" s="10">
        <f>Calculations!W16</f>
        <v>0</v>
      </c>
      <c r="V14" s="10">
        <f>Calculations!X16</f>
        <v>0</v>
      </c>
      <c r="W14" s="10">
        <f>Calculations!Y16</f>
        <v>0</v>
      </c>
      <c r="X14" s="10">
        <f>Calculations!Z16</f>
        <v>0</v>
      </c>
      <c r="Y14" s="10">
        <f>Calculations!AA16</f>
        <v>0</v>
      </c>
      <c r="Z14" s="10">
        <f>Calculations!AB16</f>
        <v>0</v>
      </c>
      <c r="AA14" s="10">
        <f>Calculations!AC16</f>
        <v>0</v>
      </c>
      <c r="AB14" s="10">
        <f>Calculations!AD16</f>
        <v>0</v>
      </c>
      <c r="AC14" s="10">
        <f>Calculations!AE16</f>
        <v>0</v>
      </c>
      <c r="AD14" s="10">
        <f>Calculations!AF16</f>
        <v>0</v>
      </c>
      <c r="AE14" s="10">
        <f>Calculations!AG16</f>
        <v>0</v>
      </c>
      <c r="AF14" s="10">
        <f>Calculations!AH16</f>
        <v>0</v>
      </c>
      <c r="AG14" s="10">
        <f>Calculations!AI16</f>
        <v>0</v>
      </c>
    </row>
    <row r="15" spans="1:33" x14ac:dyDescent="0.25">
      <c r="A15" t="s">
        <v>62</v>
      </c>
      <c r="B15" s="10">
        <f>Calculations!D17</f>
        <v>0</v>
      </c>
      <c r="C15" s="10">
        <f>Calculations!E17</f>
        <v>0</v>
      </c>
      <c r="D15" s="10">
        <f>Calculations!F17</f>
        <v>0</v>
      </c>
      <c r="E15" s="10">
        <f>Calculations!G17</f>
        <v>0</v>
      </c>
      <c r="F15" s="10">
        <f>Calculations!H17</f>
        <v>0</v>
      </c>
      <c r="G15" s="10">
        <f>Calculations!I17</f>
        <v>0</v>
      </c>
      <c r="H15" s="10">
        <f>Calculations!J17</f>
        <v>0</v>
      </c>
      <c r="I15" s="10">
        <f>Calculations!K17</f>
        <v>0</v>
      </c>
      <c r="J15" s="10">
        <f>Calculations!L17</f>
        <v>0</v>
      </c>
      <c r="K15" s="10">
        <f>Calculations!M17</f>
        <v>0</v>
      </c>
      <c r="L15" s="10">
        <f>Calculations!N17</f>
        <v>0</v>
      </c>
      <c r="M15" s="10">
        <f>Calculations!O17</f>
        <v>0</v>
      </c>
      <c r="N15" s="10">
        <f>Calculations!P17</f>
        <v>0</v>
      </c>
      <c r="O15" s="10">
        <f>Calculations!Q17</f>
        <v>0</v>
      </c>
      <c r="P15" s="10">
        <f>Calculations!R17</f>
        <v>0</v>
      </c>
      <c r="Q15" s="10">
        <f>Calculations!S17</f>
        <v>0</v>
      </c>
      <c r="R15" s="10">
        <f>Calculations!T17</f>
        <v>0</v>
      </c>
      <c r="S15" s="10">
        <f>Calculations!U17</f>
        <v>0</v>
      </c>
      <c r="T15" s="10">
        <f>Calculations!V17</f>
        <v>0</v>
      </c>
      <c r="U15" s="10">
        <f>Calculations!W17</f>
        <v>0</v>
      </c>
      <c r="V15" s="10">
        <f>Calculations!X17</f>
        <v>0</v>
      </c>
      <c r="W15" s="10">
        <f>Calculations!Y17</f>
        <v>0</v>
      </c>
      <c r="X15" s="10">
        <f>Calculations!Z17</f>
        <v>0</v>
      </c>
      <c r="Y15" s="10">
        <f>Calculations!AA17</f>
        <v>0</v>
      </c>
      <c r="Z15" s="10">
        <f>Calculations!AB17</f>
        <v>0</v>
      </c>
      <c r="AA15" s="10">
        <f>Calculations!AC17</f>
        <v>0</v>
      </c>
      <c r="AB15" s="10">
        <f>Calculations!AD17</f>
        <v>0</v>
      </c>
      <c r="AC15" s="10">
        <f>Calculations!AE17</f>
        <v>0</v>
      </c>
      <c r="AD15" s="10">
        <f>Calculations!AF17</f>
        <v>0</v>
      </c>
      <c r="AE15" s="10">
        <f>Calculations!AG17</f>
        <v>0</v>
      </c>
      <c r="AF15" s="10">
        <f>Calculations!AH17</f>
        <v>0</v>
      </c>
      <c r="AG15" s="10">
        <f>Calculations!AI17</f>
        <v>0</v>
      </c>
    </row>
    <row r="16" spans="1:33" x14ac:dyDescent="0.25">
      <c r="A16" t="s">
        <v>160</v>
      </c>
      <c r="B16" s="10">
        <f>Calculations!D18</f>
        <v>0</v>
      </c>
      <c r="C16" s="10">
        <f>Calculations!E18</f>
        <v>0</v>
      </c>
      <c r="D16" s="10">
        <f>Calculations!F18</f>
        <v>0</v>
      </c>
      <c r="E16" s="10">
        <f>Calculations!G18</f>
        <v>0</v>
      </c>
      <c r="F16" s="10">
        <f>Calculations!H18</f>
        <v>0</v>
      </c>
      <c r="G16" s="10">
        <f>Calculations!I18</f>
        <v>0</v>
      </c>
      <c r="H16" s="10">
        <f>Calculations!J18</f>
        <v>0</v>
      </c>
      <c r="I16" s="10">
        <f>Calculations!K18</f>
        <v>0</v>
      </c>
      <c r="J16" s="10">
        <f>Calculations!L18</f>
        <v>0</v>
      </c>
      <c r="K16" s="10">
        <f>Calculations!M18</f>
        <v>0</v>
      </c>
      <c r="L16" s="10">
        <f>Calculations!N18</f>
        <v>0</v>
      </c>
      <c r="M16" s="10">
        <f>Calculations!O18</f>
        <v>0</v>
      </c>
      <c r="N16" s="10">
        <f>Calculations!P18</f>
        <v>0</v>
      </c>
      <c r="O16" s="10">
        <f>Calculations!Q18</f>
        <v>0</v>
      </c>
      <c r="P16" s="10">
        <f>Calculations!R18</f>
        <v>0</v>
      </c>
      <c r="Q16" s="10">
        <f>Calculations!S18</f>
        <v>0</v>
      </c>
      <c r="R16" s="10">
        <f>Calculations!T18</f>
        <v>0</v>
      </c>
      <c r="S16" s="10">
        <f>Calculations!U18</f>
        <v>0</v>
      </c>
      <c r="T16" s="10">
        <f>Calculations!V18</f>
        <v>0</v>
      </c>
      <c r="U16" s="10">
        <f>Calculations!W18</f>
        <v>0</v>
      </c>
      <c r="V16" s="10">
        <f>Calculations!X18</f>
        <v>0</v>
      </c>
      <c r="W16" s="10">
        <f>Calculations!Y18</f>
        <v>0</v>
      </c>
      <c r="X16" s="10">
        <f>Calculations!Z18</f>
        <v>0</v>
      </c>
      <c r="Y16" s="10">
        <f>Calculations!AA18</f>
        <v>0</v>
      </c>
      <c r="Z16" s="10">
        <f>Calculations!AB18</f>
        <v>0</v>
      </c>
      <c r="AA16" s="10">
        <f>Calculations!AC18</f>
        <v>0</v>
      </c>
      <c r="AB16" s="10">
        <f>Calculations!AD18</f>
        <v>0</v>
      </c>
      <c r="AC16" s="10">
        <f>Calculations!AE18</f>
        <v>0</v>
      </c>
      <c r="AD16" s="10">
        <f>Calculations!AF18</f>
        <v>0</v>
      </c>
      <c r="AE16" s="10">
        <f>Calculations!AG18</f>
        <v>0</v>
      </c>
      <c r="AF16" s="10">
        <f>Calculations!AH18</f>
        <v>0</v>
      </c>
      <c r="AG16" s="10">
        <f>Calculations!AI18</f>
        <v>0</v>
      </c>
    </row>
    <row r="17" spans="1:33" x14ac:dyDescent="0.25">
      <c r="A17" t="s">
        <v>161</v>
      </c>
      <c r="B17" s="10">
        <f>Calculations!D19</f>
        <v>0</v>
      </c>
      <c r="C17" s="10">
        <f>Calculations!E19</f>
        <v>0</v>
      </c>
      <c r="D17" s="10">
        <f>Calculations!F19</f>
        <v>0</v>
      </c>
      <c r="E17" s="10">
        <f>Calculations!G19</f>
        <v>0</v>
      </c>
      <c r="F17" s="10">
        <f>Calculations!H19</f>
        <v>0</v>
      </c>
      <c r="G17" s="10">
        <f>Calculations!I19</f>
        <v>0</v>
      </c>
      <c r="H17" s="10">
        <f>Calculations!J19</f>
        <v>0</v>
      </c>
      <c r="I17" s="10">
        <f>Calculations!K19</f>
        <v>0</v>
      </c>
      <c r="J17" s="10">
        <f>Calculations!L19</f>
        <v>0</v>
      </c>
      <c r="K17" s="10">
        <f>Calculations!M19</f>
        <v>0</v>
      </c>
      <c r="L17" s="10">
        <f>Calculations!N19</f>
        <v>0</v>
      </c>
      <c r="M17" s="10">
        <f>Calculations!O19</f>
        <v>0</v>
      </c>
      <c r="N17" s="10">
        <f>Calculations!P19</f>
        <v>0</v>
      </c>
      <c r="O17" s="10">
        <f>Calculations!Q19</f>
        <v>0</v>
      </c>
      <c r="P17" s="10">
        <f>Calculations!R19</f>
        <v>0</v>
      </c>
      <c r="Q17" s="10">
        <f>Calculations!S19</f>
        <v>0</v>
      </c>
      <c r="R17" s="10">
        <f>Calculations!T19</f>
        <v>0</v>
      </c>
      <c r="S17" s="10">
        <f>Calculations!U19</f>
        <v>0</v>
      </c>
      <c r="T17" s="10">
        <f>Calculations!V19</f>
        <v>0</v>
      </c>
      <c r="U17" s="10">
        <f>Calculations!W19</f>
        <v>0</v>
      </c>
      <c r="V17" s="10">
        <f>Calculations!X19</f>
        <v>0</v>
      </c>
      <c r="W17" s="10">
        <f>Calculations!Y19</f>
        <v>0</v>
      </c>
      <c r="X17" s="10">
        <f>Calculations!Z19</f>
        <v>0</v>
      </c>
      <c r="Y17" s="10">
        <f>Calculations!AA19</f>
        <v>0</v>
      </c>
      <c r="Z17" s="10">
        <f>Calculations!AB19</f>
        <v>0</v>
      </c>
      <c r="AA17" s="10">
        <f>Calculations!AC19</f>
        <v>0</v>
      </c>
      <c r="AB17" s="10">
        <f>Calculations!AD19</f>
        <v>0</v>
      </c>
      <c r="AC17" s="10">
        <f>Calculations!AE19</f>
        <v>0</v>
      </c>
      <c r="AD17" s="10">
        <f>Calculations!AF19</f>
        <v>0</v>
      </c>
      <c r="AE17" s="10">
        <f>Calculations!AG19</f>
        <v>0</v>
      </c>
      <c r="AF17" s="10">
        <f>Calculations!AH19</f>
        <v>0</v>
      </c>
      <c r="AG17" s="10">
        <f>Calculations!AI19</f>
        <v>0</v>
      </c>
    </row>
    <row r="18" spans="1:33" x14ac:dyDescent="0.25">
      <c r="A18" t="s">
        <v>162</v>
      </c>
      <c r="B18" s="10">
        <f>Calculations!D20</f>
        <v>0</v>
      </c>
      <c r="C18" s="10">
        <f>Calculations!E20</f>
        <v>0</v>
      </c>
      <c r="D18" s="10">
        <f>Calculations!F20</f>
        <v>0</v>
      </c>
      <c r="E18" s="10">
        <f>Calculations!G20</f>
        <v>0</v>
      </c>
      <c r="F18" s="10">
        <f>Calculations!H20</f>
        <v>0</v>
      </c>
      <c r="G18" s="10">
        <f>Calculations!I20</f>
        <v>0</v>
      </c>
      <c r="H18" s="10">
        <f>Calculations!J20</f>
        <v>0</v>
      </c>
      <c r="I18" s="10">
        <f>Calculations!K20</f>
        <v>0</v>
      </c>
      <c r="J18" s="10">
        <f>Calculations!L20</f>
        <v>0</v>
      </c>
      <c r="K18" s="10">
        <f>Calculations!M20</f>
        <v>0</v>
      </c>
      <c r="L18" s="10">
        <f>Calculations!N20</f>
        <v>0</v>
      </c>
      <c r="M18" s="10">
        <f>Calculations!O20</f>
        <v>0</v>
      </c>
      <c r="N18" s="10">
        <f>Calculations!P20</f>
        <v>0</v>
      </c>
      <c r="O18" s="10">
        <f>Calculations!Q20</f>
        <v>0</v>
      </c>
      <c r="P18" s="10">
        <f>Calculations!R20</f>
        <v>0</v>
      </c>
      <c r="Q18" s="10">
        <f>Calculations!S20</f>
        <v>0</v>
      </c>
      <c r="R18" s="10">
        <f>Calculations!T20</f>
        <v>0</v>
      </c>
      <c r="S18" s="10">
        <f>Calculations!U20</f>
        <v>0</v>
      </c>
      <c r="T18" s="10">
        <f>Calculations!V20</f>
        <v>0</v>
      </c>
      <c r="U18" s="10">
        <f>Calculations!W20</f>
        <v>0</v>
      </c>
      <c r="V18" s="10">
        <f>Calculations!X20</f>
        <v>0</v>
      </c>
      <c r="W18" s="10">
        <f>Calculations!Y20</f>
        <v>0</v>
      </c>
      <c r="X18" s="10">
        <f>Calculations!Z20</f>
        <v>0</v>
      </c>
      <c r="Y18" s="10">
        <f>Calculations!AA20</f>
        <v>0</v>
      </c>
      <c r="Z18" s="10">
        <f>Calculations!AB20</f>
        <v>0</v>
      </c>
      <c r="AA18" s="10">
        <f>Calculations!AC20</f>
        <v>0</v>
      </c>
      <c r="AB18" s="10">
        <f>Calculations!AD20</f>
        <v>0</v>
      </c>
      <c r="AC18" s="10">
        <f>Calculations!AE20</f>
        <v>0</v>
      </c>
      <c r="AD18" s="10">
        <f>Calculations!AF20</f>
        <v>0</v>
      </c>
      <c r="AE18" s="10">
        <f>Calculations!AG20</f>
        <v>0</v>
      </c>
      <c r="AF18" s="10">
        <f>Calculations!AH20</f>
        <v>0</v>
      </c>
      <c r="AG18" s="10">
        <f>Calculations!AI20</f>
        <v>0</v>
      </c>
    </row>
    <row r="19" spans="1:33" x14ac:dyDescent="0.25">
      <c r="A19" t="s">
        <v>942</v>
      </c>
      <c r="B19" s="52">
        <v>0</v>
      </c>
      <c r="C19" s="52">
        <v>0</v>
      </c>
      <c r="D19" s="52">
        <v>0</v>
      </c>
      <c r="E19" s="52">
        <v>0</v>
      </c>
      <c r="F19" s="52">
        <v>0</v>
      </c>
      <c r="G19" s="52">
        <v>0</v>
      </c>
      <c r="H19" s="52">
        <v>0</v>
      </c>
      <c r="I19" s="52">
        <v>0</v>
      </c>
      <c r="J19" s="52">
        <v>0</v>
      </c>
      <c r="K19" s="52">
        <v>0</v>
      </c>
      <c r="L19" s="52">
        <v>0</v>
      </c>
      <c r="M19" s="52">
        <v>0</v>
      </c>
      <c r="N19" s="52">
        <v>0</v>
      </c>
      <c r="O19" s="52">
        <v>0</v>
      </c>
      <c r="P19" s="52">
        <v>0</v>
      </c>
      <c r="Q19" s="52">
        <v>0</v>
      </c>
      <c r="R19" s="52">
        <v>0</v>
      </c>
      <c r="S19" s="52">
        <v>0</v>
      </c>
      <c r="T19" s="52">
        <v>0</v>
      </c>
      <c r="U19" s="52">
        <v>0</v>
      </c>
      <c r="V19" s="52">
        <v>0</v>
      </c>
      <c r="W19" s="52">
        <v>0</v>
      </c>
      <c r="X19" s="52">
        <v>0</v>
      </c>
      <c r="Y19" s="52">
        <v>0</v>
      </c>
      <c r="Z19" s="52">
        <v>0</v>
      </c>
      <c r="AA19" s="52">
        <v>0</v>
      </c>
      <c r="AB19" s="52">
        <v>0</v>
      </c>
      <c r="AC19" s="52">
        <v>0</v>
      </c>
      <c r="AD19" s="52">
        <v>0</v>
      </c>
      <c r="AE19" s="52">
        <v>0</v>
      </c>
      <c r="AF19" s="52">
        <v>0</v>
      </c>
      <c r="AG19" s="52">
        <v>0</v>
      </c>
    </row>
    <row r="20" spans="1:33" x14ac:dyDescent="0.25">
      <c r="A20" t="s">
        <v>943</v>
      </c>
      <c r="B20" s="52">
        <v>0</v>
      </c>
      <c r="C20" s="52">
        <v>0</v>
      </c>
      <c r="D20" s="52">
        <v>0</v>
      </c>
      <c r="E20" s="52">
        <v>0</v>
      </c>
      <c r="F20" s="52">
        <v>0</v>
      </c>
      <c r="G20" s="52">
        <v>0</v>
      </c>
      <c r="H20" s="52">
        <v>0</v>
      </c>
      <c r="I20" s="52">
        <v>0</v>
      </c>
      <c r="J20" s="52">
        <v>0</v>
      </c>
      <c r="K20" s="52">
        <v>0</v>
      </c>
      <c r="L20" s="52">
        <v>0</v>
      </c>
      <c r="M20" s="52">
        <v>0</v>
      </c>
      <c r="N20" s="52">
        <v>0</v>
      </c>
      <c r="O20" s="52">
        <v>0</v>
      </c>
      <c r="P20" s="52">
        <v>0</v>
      </c>
      <c r="Q20" s="52">
        <v>0</v>
      </c>
      <c r="R20" s="52">
        <v>0</v>
      </c>
      <c r="S20" s="52">
        <v>0</v>
      </c>
      <c r="T20" s="52">
        <v>0</v>
      </c>
      <c r="U20" s="52">
        <v>0</v>
      </c>
      <c r="V20" s="52">
        <v>0</v>
      </c>
      <c r="W20" s="52">
        <v>0</v>
      </c>
      <c r="X20" s="52">
        <v>0</v>
      </c>
      <c r="Y20" s="52">
        <v>0</v>
      </c>
      <c r="Z20" s="52">
        <v>0</v>
      </c>
      <c r="AA20" s="52">
        <v>0</v>
      </c>
      <c r="AB20" s="52">
        <v>0</v>
      </c>
      <c r="AC20" s="52">
        <v>0</v>
      </c>
      <c r="AD20" s="52">
        <v>0</v>
      </c>
      <c r="AE20" s="52">
        <v>0</v>
      </c>
      <c r="AF20" s="52">
        <v>0</v>
      </c>
      <c r="AG20" s="52">
        <v>0</v>
      </c>
    </row>
    <row r="21" spans="1:33" x14ac:dyDescent="0.25">
      <c r="A21" t="s">
        <v>944</v>
      </c>
      <c r="B21" s="52">
        <v>0</v>
      </c>
      <c r="C21" s="52">
        <v>0</v>
      </c>
      <c r="D21" s="52">
        <v>0</v>
      </c>
      <c r="E21" s="52">
        <v>0</v>
      </c>
      <c r="F21" s="52">
        <v>0</v>
      </c>
      <c r="G21" s="52">
        <v>0</v>
      </c>
      <c r="H21" s="52">
        <v>0</v>
      </c>
      <c r="I21" s="52">
        <v>0</v>
      </c>
      <c r="J21" s="52">
        <v>0</v>
      </c>
      <c r="K21" s="52">
        <v>0</v>
      </c>
      <c r="L21" s="52">
        <v>0</v>
      </c>
      <c r="M21" s="52">
        <v>0</v>
      </c>
      <c r="N21" s="52">
        <v>0</v>
      </c>
      <c r="O21" s="52">
        <v>0</v>
      </c>
      <c r="P21" s="52">
        <v>0</v>
      </c>
      <c r="Q21" s="52">
        <v>0</v>
      </c>
      <c r="R21" s="52">
        <v>0</v>
      </c>
      <c r="S21" s="52">
        <v>0</v>
      </c>
      <c r="T21" s="52">
        <v>0</v>
      </c>
      <c r="U21" s="52">
        <v>0</v>
      </c>
      <c r="V21" s="52">
        <v>0</v>
      </c>
      <c r="W21" s="52">
        <v>0</v>
      </c>
      <c r="X21" s="52">
        <v>0</v>
      </c>
      <c r="Y21" s="52">
        <v>0</v>
      </c>
      <c r="Z21" s="52">
        <v>0</v>
      </c>
      <c r="AA21" s="52">
        <v>0</v>
      </c>
      <c r="AB21" s="52">
        <v>0</v>
      </c>
      <c r="AC21" s="52">
        <v>0</v>
      </c>
      <c r="AD21" s="52">
        <v>0</v>
      </c>
      <c r="AE21" s="52">
        <v>0</v>
      </c>
      <c r="AF21" s="52">
        <v>0</v>
      </c>
      <c r="AG21" s="52">
        <v>0</v>
      </c>
    </row>
    <row r="22" spans="1:33" x14ac:dyDescent="0.25">
      <c r="A22" t="s">
        <v>945</v>
      </c>
      <c r="B22" s="52">
        <v>0</v>
      </c>
      <c r="C22" s="52">
        <v>0</v>
      </c>
      <c r="D22" s="52">
        <v>0</v>
      </c>
      <c r="E22" s="52">
        <v>0</v>
      </c>
      <c r="F22" s="52">
        <v>0</v>
      </c>
      <c r="G22" s="52">
        <v>0</v>
      </c>
      <c r="H22" s="52">
        <v>0</v>
      </c>
      <c r="I22" s="52">
        <v>0</v>
      </c>
      <c r="J22" s="52">
        <v>0</v>
      </c>
      <c r="K22" s="52">
        <v>0</v>
      </c>
      <c r="L22" s="52">
        <v>0</v>
      </c>
      <c r="M22" s="52">
        <v>0</v>
      </c>
      <c r="N22" s="52">
        <v>0</v>
      </c>
      <c r="O22" s="52">
        <v>0</v>
      </c>
      <c r="P22" s="52">
        <v>0</v>
      </c>
      <c r="Q22" s="52">
        <v>0</v>
      </c>
      <c r="R22" s="52">
        <v>0</v>
      </c>
      <c r="S22" s="52">
        <v>0</v>
      </c>
      <c r="T22" s="52">
        <v>0</v>
      </c>
      <c r="U22" s="52">
        <v>0</v>
      </c>
      <c r="V22" s="52">
        <v>0</v>
      </c>
      <c r="W22" s="52">
        <v>0</v>
      </c>
      <c r="X22" s="52">
        <v>0</v>
      </c>
      <c r="Y22" s="52">
        <v>0</v>
      </c>
      <c r="Z22" s="52">
        <v>0</v>
      </c>
      <c r="AA22" s="52">
        <v>0</v>
      </c>
      <c r="AB22" s="52">
        <v>0</v>
      </c>
      <c r="AC22" s="52">
        <v>0</v>
      </c>
      <c r="AD22" s="52">
        <v>0</v>
      </c>
      <c r="AE22" s="52">
        <v>0</v>
      </c>
      <c r="AF22" s="52">
        <v>0</v>
      </c>
      <c r="AG22" s="52">
        <v>0</v>
      </c>
    </row>
    <row r="23" spans="1:33" x14ac:dyDescent="0.25">
      <c r="A23" t="s">
        <v>946</v>
      </c>
      <c r="B23" s="52">
        <v>0</v>
      </c>
      <c r="C23" s="52">
        <v>0</v>
      </c>
      <c r="D23" s="52">
        <v>0</v>
      </c>
      <c r="E23" s="52">
        <v>0</v>
      </c>
      <c r="F23" s="52">
        <v>0</v>
      </c>
      <c r="G23" s="52">
        <v>0</v>
      </c>
      <c r="H23" s="52">
        <v>0</v>
      </c>
      <c r="I23" s="52">
        <v>0</v>
      </c>
      <c r="J23" s="52">
        <v>0</v>
      </c>
      <c r="K23" s="52">
        <v>0</v>
      </c>
      <c r="L23" s="52">
        <v>0</v>
      </c>
      <c r="M23" s="52">
        <v>0</v>
      </c>
      <c r="N23" s="52">
        <v>0</v>
      </c>
      <c r="O23" s="52">
        <v>0</v>
      </c>
      <c r="P23" s="52">
        <v>0</v>
      </c>
      <c r="Q23" s="52">
        <v>0</v>
      </c>
      <c r="R23" s="52">
        <v>0</v>
      </c>
      <c r="S23" s="52">
        <v>0</v>
      </c>
      <c r="T23" s="52">
        <v>0</v>
      </c>
      <c r="U23" s="52">
        <v>0</v>
      </c>
      <c r="V23" s="52">
        <v>0</v>
      </c>
      <c r="W23" s="52">
        <v>0</v>
      </c>
      <c r="X23" s="52">
        <v>0</v>
      </c>
      <c r="Y23" s="52">
        <v>0</v>
      </c>
      <c r="Z23" s="52">
        <v>0</v>
      </c>
      <c r="AA23" s="52">
        <v>0</v>
      </c>
      <c r="AB23" s="52">
        <v>0</v>
      </c>
      <c r="AC23" s="52">
        <v>0</v>
      </c>
      <c r="AD23" s="52">
        <v>0</v>
      </c>
      <c r="AE23" s="52">
        <v>0</v>
      </c>
      <c r="AF23" s="52">
        <v>0</v>
      </c>
      <c r="AG23" s="52">
        <v>0</v>
      </c>
    </row>
    <row r="24" spans="1:33" x14ac:dyDescent="0.25">
      <c r="A24" s="54" t="s">
        <v>947</v>
      </c>
      <c r="B24" s="52">
        <v>0</v>
      </c>
      <c r="C24" s="52">
        <v>0</v>
      </c>
      <c r="D24" s="52">
        <v>0</v>
      </c>
      <c r="E24" s="52">
        <v>0</v>
      </c>
      <c r="F24" s="52">
        <v>0</v>
      </c>
      <c r="G24" s="52">
        <v>0</v>
      </c>
      <c r="H24" s="52">
        <v>0</v>
      </c>
      <c r="I24" s="52">
        <v>0</v>
      </c>
      <c r="J24" s="52">
        <v>0</v>
      </c>
      <c r="K24" s="52">
        <v>0</v>
      </c>
      <c r="L24" s="52">
        <v>0</v>
      </c>
      <c r="M24" s="52">
        <v>0</v>
      </c>
      <c r="N24" s="52">
        <v>0</v>
      </c>
      <c r="O24" s="52">
        <v>0</v>
      </c>
      <c r="P24" s="52">
        <v>0</v>
      </c>
      <c r="Q24" s="52">
        <v>0</v>
      </c>
      <c r="R24" s="52">
        <v>0</v>
      </c>
      <c r="S24" s="52">
        <v>0</v>
      </c>
      <c r="T24" s="52">
        <v>0</v>
      </c>
      <c r="U24" s="52">
        <v>0</v>
      </c>
      <c r="V24" s="52">
        <v>0</v>
      </c>
      <c r="W24" s="52">
        <v>0</v>
      </c>
      <c r="X24" s="52">
        <v>0</v>
      </c>
      <c r="Y24" s="52">
        <v>0</v>
      </c>
      <c r="Z24" s="52">
        <v>0</v>
      </c>
      <c r="AA24" s="52">
        <v>0</v>
      </c>
      <c r="AB24" s="52">
        <v>0</v>
      </c>
      <c r="AC24" s="52">
        <v>0</v>
      </c>
      <c r="AD24" s="52">
        <v>0</v>
      </c>
      <c r="AE24" s="52">
        <v>0</v>
      </c>
      <c r="AF24" s="52">
        <v>0</v>
      </c>
      <c r="AG24" s="52">
        <v>0</v>
      </c>
    </row>
    <row r="25" spans="1:33" x14ac:dyDescent="0.25">
      <c r="A25" s="54" t="s">
        <v>948</v>
      </c>
      <c r="B25" s="52">
        <v>0</v>
      </c>
      <c r="C25" s="52">
        <v>0</v>
      </c>
      <c r="D25" s="52">
        <v>0</v>
      </c>
      <c r="E25" s="52">
        <v>0</v>
      </c>
      <c r="F25" s="52">
        <v>0</v>
      </c>
      <c r="G25" s="52">
        <v>0</v>
      </c>
      <c r="H25" s="52">
        <v>0</v>
      </c>
      <c r="I25" s="52">
        <v>0</v>
      </c>
      <c r="J25" s="52">
        <v>0</v>
      </c>
      <c r="K25" s="52">
        <v>0</v>
      </c>
      <c r="L25" s="52">
        <v>0</v>
      </c>
      <c r="M25" s="52">
        <v>0</v>
      </c>
      <c r="N25" s="52">
        <v>0</v>
      </c>
      <c r="O25" s="52">
        <v>0</v>
      </c>
      <c r="P25" s="52">
        <v>0</v>
      </c>
      <c r="Q25" s="52">
        <v>0</v>
      </c>
      <c r="R25" s="52">
        <v>0</v>
      </c>
      <c r="S25" s="52">
        <v>0</v>
      </c>
      <c r="T25" s="52">
        <v>0</v>
      </c>
      <c r="U25" s="52">
        <v>0</v>
      </c>
      <c r="V25" s="52">
        <v>0</v>
      </c>
      <c r="W25" s="52">
        <v>0</v>
      </c>
      <c r="X25" s="52">
        <v>0</v>
      </c>
      <c r="Y25" s="52">
        <v>0</v>
      </c>
      <c r="Z25" s="52">
        <v>0</v>
      </c>
      <c r="AA25" s="52">
        <v>0</v>
      </c>
      <c r="AB25" s="52">
        <v>0</v>
      </c>
      <c r="AC25" s="52">
        <v>0</v>
      </c>
      <c r="AD25" s="52">
        <v>0</v>
      </c>
      <c r="AE25" s="52">
        <v>0</v>
      </c>
      <c r="AF25" s="52">
        <v>0</v>
      </c>
      <c r="AG25" s="5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4</vt:i4>
      </vt:variant>
    </vt:vector>
  </HeadingPairs>
  <TitlesOfParts>
    <vt:vector size="18" baseType="lpstr">
      <vt:lpstr>About</vt:lpstr>
      <vt:lpstr>AEO21_Table_21._Residential_Sec</vt:lpstr>
      <vt:lpstr>AEO22_Table_21._Residential_Sec</vt:lpstr>
      <vt:lpstr>AEO21_Table_22._Comm_Sector_Ene</vt:lpstr>
      <vt:lpstr>AEO22_Table_22._Comm_Sector_Ene</vt:lpstr>
      <vt:lpstr>RECS HC2.1</vt:lpstr>
      <vt:lpstr>Inflation Reduction Act</vt:lpstr>
      <vt:lpstr>Calculations</vt:lpstr>
      <vt:lpstr>BDEQ-BEOfDS-urban-residential</vt:lpstr>
      <vt:lpstr>BDEQ-BEOfDS-rural-residential</vt:lpstr>
      <vt:lpstr>BDEQ-BEOfDS-commercial</vt:lpstr>
      <vt:lpstr>BDEQ-BDESC-urban-residential</vt:lpstr>
      <vt:lpstr>BDEQ-BDESC-rural-residential</vt:lpstr>
      <vt:lpstr>BDEQ-BDESC-commercial</vt:lpstr>
      <vt:lpstr>billion_kw_to_MW</vt:lpstr>
      <vt:lpstr>gigwatt_to_megawatt</vt:lpstr>
      <vt:lpstr>Percent_rural</vt:lpstr>
      <vt:lpstr>Percent_Urban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2016-01-26T19:10:58Z</dcterms:created>
  <dcterms:modified xsi:type="dcterms:W3CDTF">2023-10-11T19:33:23Z</dcterms:modified>
</cp:coreProperties>
</file>