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mahajan\Documents\eps-us\InputData\io-model\BPCiOaDCSbIC\"/>
    </mc:Choice>
  </mc:AlternateContent>
  <xr:revisionPtr revIDLastSave="0" documentId="13_ncr:1_{5F9FF68C-854A-4036-883D-0E2D749526C9}" xr6:coauthVersionLast="47" xr6:coauthVersionMax="47" xr10:uidLastSave="{00000000-0000-0000-0000-000000000000}"/>
  <bookViews>
    <workbookView xWindow="-28920" yWindow="-120" windowWidth="29040" windowHeight="17640" firstSheet="3" activeTab="9" xr2:uid="{C3094BDE-EEBB-4416-BA99-794B5E057799}"/>
  </bookViews>
  <sheets>
    <sheet name="About" sheetId="1" r:id="rId1"/>
    <sheet name="BLS Table 2.7" sheetId="11" r:id="rId2"/>
    <sheet name="AEO23 Table 23" sheetId="12" r:id="rId3"/>
    <sheet name="Data from BVAbIC" sheetId="14" r:id="rId4"/>
    <sheet name="OECD GDP Data" sheetId="17" r:id="rId5"/>
    <sheet name="Rescale to Fit GDP Proj" sheetId="16" r:id="rId6"/>
    <sheet name="Growth Rates" sheetId="13" r:id="rId7"/>
    <sheet name="IRA - Advanced Manufacturing" sheetId="19" r:id="rId8"/>
    <sheet name="BPCiObIC" sheetId="2" r:id="rId9"/>
    <sheet name="BPCiDCSbIC" sheetId="20" r:id="rId10"/>
  </sheets>
  <externalReferences>
    <externalReference r:id="rId11"/>
  </externalReferences>
  <definedNames>
    <definedName name="_xlnm._FilterDatabase" localSheetId="1" hidden="1">'BLS Table 2.7'!$A$5:$C$269</definedName>
    <definedName name="gal_per_barrel">[1]About!$A$63</definedName>
    <definedName name="_xlnm.Print_Area" localSheetId="1">'BLS Table 2.7'!$A$1:$N$269</definedName>
    <definedName name="_xlnm.Print_Titles" localSheetId="1">'BLS Table 2.7'!$1:$4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4" i="12" l="1"/>
  <c r="AG25" i="12"/>
  <c r="AG26" i="12"/>
  <c r="O4" i="13"/>
  <c r="Q55" i="13" s="1"/>
  <c r="P4" i="13"/>
  <c r="R55" i="13" s="1"/>
  <c r="Q4" i="13"/>
  <c r="S55" i="13" s="1"/>
  <c r="R4" i="13"/>
  <c r="T55" i="13" s="1"/>
  <c r="S4" i="13"/>
  <c r="U55" i="13" s="1"/>
  <c r="T4" i="13"/>
  <c r="V55" i="13" s="1"/>
  <c r="U4" i="13"/>
  <c r="W55" i="13" s="1"/>
  <c r="V4" i="13"/>
  <c r="X55" i="13" s="1"/>
  <c r="W4" i="13"/>
  <c r="Y55" i="13" s="1"/>
  <c r="X4" i="13"/>
  <c r="Z55" i="13" s="1"/>
  <c r="Y4" i="13"/>
  <c r="AA55" i="13" s="1"/>
  <c r="Z4" i="13"/>
  <c r="AB55" i="13" s="1"/>
  <c r="AA4" i="13"/>
  <c r="AC55" i="13" s="1"/>
  <c r="AB4" i="13"/>
  <c r="AD55" i="13" s="1"/>
  <c r="AC4" i="13"/>
  <c r="AE55" i="13" s="1"/>
  <c r="AD4" i="13"/>
  <c r="AF55" i="13" s="1"/>
  <c r="AE4" i="13"/>
  <c r="AG55" i="13" s="1"/>
  <c r="AF4" i="13"/>
  <c r="AH55" i="13" s="1"/>
  <c r="AG4" i="13"/>
  <c r="AI55" i="13" s="1"/>
  <c r="AH4" i="13"/>
  <c r="AJ55" i="13" s="1"/>
  <c r="AI4" i="13"/>
  <c r="AK55" i="13" s="1"/>
  <c r="O5" i="13"/>
  <c r="Q56" i="13" s="1"/>
  <c r="P5" i="13"/>
  <c r="R56" i="13" s="1"/>
  <c r="Q5" i="13"/>
  <c r="S56" i="13" s="1"/>
  <c r="R5" i="13"/>
  <c r="T56" i="13" s="1"/>
  <c r="S5" i="13"/>
  <c r="U56" i="13" s="1"/>
  <c r="T5" i="13"/>
  <c r="V56" i="13" s="1"/>
  <c r="U5" i="13"/>
  <c r="W56" i="13" s="1"/>
  <c r="V5" i="13"/>
  <c r="X56" i="13" s="1"/>
  <c r="W5" i="13"/>
  <c r="Y56" i="13" s="1"/>
  <c r="X5" i="13"/>
  <c r="Z56" i="13" s="1"/>
  <c r="Y5" i="13"/>
  <c r="AA56" i="13" s="1"/>
  <c r="Z5" i="13"/>
  <c r="AB56" i="13" s="1"/>
  <c r="AA5" i="13"/>
  <c r="AC56" i="13" s="1"/>
  <c r="AB5" i="13"/>
  <c r="AD56" i="13" s="1"/>
  <c r="AC5" i="13"/>
  <c r="AE56" i="13" s="1"/>
  <c r="AD5" i="13"/>
  <c r="AF56" i="13" s="1"/>
  <c r="AE5" i="13"/>
  <c r="AG56" i="13" s="1"/>
  <c r="AF5" i="13"/>
  <c r="AH56" i="13" s="1"/>
  <c r="AG5" i="13"/>
  <c r="AI56" i="13" s="1"/>
  <c r="AH5" i="13"/>
  <c r="AJ56" i="13" s="1"/>
  <c r="AI5" i="13"/>
  <c r="AK56" i="13" s="1"/>
  <c r="O6" i="13"/>
  <c r="Q57" i="13" s="1"/>
  <c r="P6" i="13"/>
  <c r="R57" i="13" s="1"/>
  <c r="Q6" i="13"/>
  <c r="S57" i="13" s="1"/>
  <c r="R6" i="13"/>
  <c r="T57" i="13" s="1"/>
  <c r="S6" i="13"/>
  <c r="U57" i="13" s="1"/>
  <c r="T6" i="13"/>
  <c r="V57" i="13" s="1"/>
  <c r="U6" i="13"/>
  <c r="W57" i="13" s="1"/>
  <c r="V6" i="13"/>
  <c r="X57" i="13" s="1"/>
  <c r="W6" i="13"/>
  <c r="Y57" i="13" s="1"/>
  <c r="X6" i="13"/>
  <c r="Z57" i="13" s="1"/>
  <c r="Y6" i="13"/>
  <c r="AA57" i="13" s="1"/>
  <c r="Z6" i="13"/>
  <c r="AB57" i="13" s="1"/>
  <c r="AA6" i="13"/>
  <c r="AC57" i="13" s="1"/>
  <c r="AB6" i="13"/>
  <c r="AD57" i="13" s="1"/>
  <c r="AC6" i="13"/>
  <c r="AE57" i="13" s="1"/>
  <c r="AD6" i="13"/>
  <c r="AF57" i="13" s="1"/>
  <c r="AE6" i="13"/>
  <c r="AG57" i="13" s="1"/>
  <c r="AF6" i="13"/>
  <c r="AH57" i="13" s="1"/>
  <c r="AG6" i="13"/>
  <c r="AI57" i="13" s="1"/>
  <c r="AH6" i="13"/>
  <c r="AJ57" i="13" s="1"/>
  <c r="AI6" i="13"/>
  <c r="AK57" i="13" s="1"/>
  <c r="O7" i="13"/>
  <c r="Q58" i="13" s="1"/>
  <c r="P7" i="13"/>
  <c r="R58" i="13" s="1"/>
  <c r="Q7" i="13"/>
  <c r="S58" i="13" s="1"/>
  <c r="R7" i="13"/>
  <c r="T58" i="13" s="1"/>
  <c r="S7" i="13"/>
  <c r="U58" i="13" s="1"/>
  <c r="T7" i="13"/>
  <c r="V58" i="13" s="1"/>
  <c r="U7" i="13"/>
  <c r="W58" i="13" s="1"/>
  <c r="V7" i="13"/>
  <c r="X58" i="13" s="1"/>
  <c r="W7" i="13"/>
  <c r="Y58" i="13" s="1"/>
  <c r="X7" i="13"/>
  <c r="Z58" i="13" s="1"/>
  <c r="Y7" i="13"/>
  <c r="AA58" i="13" s="1"/>
  <c r="Z7" i="13"/>
  <c r="AB58" i="13" s="1"/>
  <c r="AA7" i="13"/>
  <c r="AC58" i="13" s="1"/>
  <c r="AB7" i="13"/>
  <c r="AD58" i="13" s="1"/>
  <c r="AC7" i="13"/>
  <c r="AE58" i="13" s="1"/>
  <c r="AD7" i="13"/>
  <c r="AF58" i="13" s="1"/>
  <c r="AE7" i="13"/>
  <c r="AG58" i="13" s="1"/>
  <c r="AF7" i="13"/>
  <c r="AH58" i="13" s="1"/>
  <c r="AG7" i="13"/>
  <c r="AI58" i="13" s="1"/>
  <c r="AH7" i="13"/>
  <c r="AJ58" i="13" s="1"/>
  <c r="AI7" i="13"/>
  <c r="AK58" i="13" s="1"/>
  <c r="O8" i="13"/>
  <c r="Q59" i="13" s="1"/>
  <c r="P8" i="13"/>
  <c r="R59" i="13" s="1"/>
  <c r="Q8" i="13"/>
  <c r="S59" i="13" s="1"/>
  <c r="R8" i="13"/>
  <c r="T59" i="13" s="1"/>
  <c r="S8" i="13"/>
  <c r="U59" i="13" s="1"/>
  <c r="T8" i="13"/>
  <c r="V59" i="13" s="1"/>
  <c r="U8" i="13"/>
  <c r="W59" i="13" s="1"/>
  <c r="V8" i="13"/>
  <c r="X59" i="13" s="1"/>
  <c r="W8" i="13"/>
  <c r="Y59" i="13" s="1"/>
  <c r="X8" i="13"/>
  <c r="Z59" i="13" s="1"/>
  <c r="Y8" i="13"/>
  <c r="AA59" i="13" s="1"/>
  <c r="Z8" i="13"/>
  <c r="AB59" i="13" s="1"/>
  <c r="AA8" i="13"/>
  <c r="AC59" i="13" s="1"/>
  <c r="AB8" i="13"/>
  <c r="AD59" i="13" s="1"/>
  <c r="AC8" i="13"/>
  <c r="AE59" i="13" s="1"/>
  <c r="AD8" i="13"/>
  <c r="AF59" i="13" s="1"/>
  <c r="AE8" i="13"/>
  <c r="AG59" i="13" s="1"/>
  <c r="AF8" i="13"/>
  <c r="AH59" i="13" s="1"/>
  <c r="AG8" i="13"/>
  <c r="AI59" i="13" s="1"/>
  <c r="AH8" i="13"/>
  <c r="AJ59" i="13" s="1"/>
  <c r="AI8" i="13"/>
  <c r="AK59" i="13" s="1"/>
  <c r="O9" i="13"/>
  <c r="Q60" i="13" s="1"/>
  <c r="P9" i="13"/>
  <c r="R60" i="13" s="1"/>
  <c r="Q9" i="13"/>
  <c r="S60" i="13" s="1"/>
  <c r="R9" i="13"/>
  <c r="T60" i="13" s="1"/>
  <c r="S9" i="13"/>
  <c r="U60" i="13" s="1"/>
  <c r="T9" i="13"/>
  <c r="V60" i="13" s="1"/>
  <c r="U9" i="13"/>
  <c r="W60" i="13" s="1"/>
  <c r="V9" i="13"/>
  <c r="X60" i="13" s="1"/>
  <c r="W9" i="13"/>
  <c r="Y60" i="13" s="1"/>
  <c r="X9" i="13"/>
  <c r="Z60" i="13" s="1"/>
  <c r="Y9" i="13"/>
  <c r="AA60" i="13" s="1"/>
  <c r="Z9" i="13"/>
  <c r="AB60" i="13" s="1"/>
  <c r="AA9" i="13"/>
  <c r="AC60" i="13" s="1"/>
  <c r="AB9" i="13"/>
  <c r="AD60" i="13" s="1"/>
  <c r="AC9" i="13"/>
  <c r="AE60" i="13" s="1"/>
  <c r="AD9" i="13"/>
  <c r="AF60" i="13" s="1"/>
  <c r="AE9" i="13"/>
  <c r="AG60" i="13" s="1"/>
  <c r="AF9" i="13"/>
  <c r="AH60" i="13" s="1"/>
  <c r="AG9" i="13"/>
  <c r="AI60" i="13" s="1"/>
  <c r="AH9" i="13"/>
  <c r="AJ60" i="13" s="1"/>
  <c r="AI9" i="13"/>
  <c r="AK60" i="13" s="1"/>
  <c r="O10" i="13"/>
  <c r="Q61" i="13" s="1"/>
  <c r="P10" i="13"/>
  <c r="R61" i="13" s="1"/>
  <c r="Q10" i="13"/>
  <c r="S61" i="13" s="1"/>
  <c r="R10" i="13"/>
  <c r="T61" i="13" s="1"/>
  <c r="S10" i="13"/>
  <c r="U61" i="13" s="1"/>
  <c r="T10" i="13"/>
  <c r="V61" i="13" s="1"/>
  <c r="U10" i="13"/>
  <c r="W61" i="13" s="1"/>
  <c r="V10" i="13"/>
  <c r="X61" i="13" s="1"/>
  <c r="W10" i="13"/>
  <c r="Y61" i="13" s="1"/>
  <c r="X10" i="13"/>
  <c r="Z61" i="13" s="1"/>
  <c r="Y10" i="13"/>
  <c r="AA61" i="13" s="1"/>
  <c r="Z10" i="13"/>
  <c r="AB61" i="13" s="1"/>
  <c r="AA10" i="13"/>
  <c r="AC61" i="13" s="1"/>
  <c r="AB10" i="13"/>
  <c r="AD61" i="13" s="1"/>
  <c r="AC10" i="13"/>
  <c r="AE61" i="13" s="1"/>
  <c r="AD10" i="13"/>
  <c r="AF61" i="13" s="1"/>
  <c r="AE10" i="13"/>
  <c r="AG61" i="13" s="1"/>
  <c r="AF10" i="13"/>
  <c r="AH61" i="13" s="1"/>
  <c r="AG10" i="13"/>
  <c r="AI61" i="13" s="1"/>
  <c r="AH10" i="13"/>
  <c r="AJ61" i="13" s="1"/>
  <c r="AI10" i="13"/>
  <c r="AK61" i="13" s="1"/>
  <c r="O11" i="13"/>
  <c r="Q62" i="13" s="1"/>
  <c r="P11" i="13"/>
  <c r="R62" i="13" s="1"/>
  <c r="Q11" i="13"/>
  <c r="S62" i="13" s="1"/>
  <c r="R11" i="13"/>
  <c r="T62" i="13" s="1"/>
  <c r="S11" i="13"/>
  <c r="U62" i="13" s="1"/>
  <c r="T11" i="13"/>
  <c r="V62" i="13" s="1"/>
  <c r="U11" i="13"/>
  <c r="W62" i="13" s="1"/>
  <c r="V11" i="13"/>
  <c r="X62" i="13" s="1"/>
  <c r="W11" i="13"/>
  <c r="Y62" i="13" s="1"/>
  <c r="X11" i="13"/>
  <c r="Z62" i="13" s="1"/>
  <c r="Y11" i="13"/>
  <c r="AA62" i="13" s="1"/>
  <c r="Z11" i="13"/>
  <c r="AB62" i="13" s="1"/>
  <c r="AA11" i="13"/>
  <c r="AC62" i="13" s="1"/>
  <c r="AB11" i="13"/>
  <c r="AD62" i="13" s="1"/>
  <c r="AC11" i="13"/>
  <c r="AE62" i="13" s="1"/>
  <c r="AD11" i="13"/>
  <c r="AF62" i="13" s="1"/>
  <c r="AE11" i="13"/>
  <c r="AG62" i="13" s="1"/>
  <c r="AF11" i="13"/>
  <c r="AH62" i="13" s="1"/>
  <c r="AG11" i="13"/>
  <c r="AI62" i="13" s="1"/>
  <c r="AH11" i="13"/>
  <c r="AJ62" i="13" s="1"/>
  <c r="AI11" i="13"/>
  <c r="AK62" i="13" s="1"/>
  <c r="O12" i="13"/>
  <c r="Q63" i="13" s="1"/>
  <c r="P12" i="13"/>
  <c r="R63" i="13" s="1"/>
  <c r="Q12" i="13"/>
  <c r="S63" i="13" s="1"/>
  <c r="R12" i="13"/>
  <c r="T63" i="13" s="1"/>
  <c r="S12" i="13"/>
  <c r="U63" i="13" s="1"/>
  <c r="T12" i="13"/>
  <c r="V63" i="13" s="1"/>
  <c r="U12" i="13"/>
  <c r="W63" i="13" s="1"/>
  <c r="V12" i="13"/>
  <c r="X63" i="13" s="1"/>
  <c r="W12" i="13"/>
  <c r="Y63" i="13" s="1"/>
  <c r="X12" i="13"/>
  <c r="Z63" i="13" s="1"/>
  <c r="Y12" i="13"/>
  <c r="AA63" i="13" s="1"/>
  <c r="Z12" i="13"/>
  <c r="AB63" i="13" s="1"/>
  <c r="AA12" i="13"/>
  <c r="AC63" i="13" s="1"/>
  <c r="AB12" i="13"/>
  <c r="AD63" i="13" s="1"/>
  <c r="AC12" i="13"/>
  <c r="AE63" i="13" s="1"/>
  <c r="AD12" i="13"/>
  <c r="AF63" i="13" s="1"/>
  <c r="AE12" i="13"/>
  <c r="AG63" i="13" s="1"/>
  <c r="AF12" i="13"/>
  <c r="AH63" i="13" s="1"/>
  <c r="AG12" i="13"/>
  <c r="AI63" i="13" s="1"/>
  <c r="AH12" i="13"/>
  <c r="AJ63" i="13" s="1"/>
  <c r="AI12" i="13"/>
  <c r="AK63" i="13" s="1"/>
  <c r="O13" i="13"/>
  <c r="Q64" i="13" s="1"/>
  <c r="P13" i="13"/>
  <c r="R64" i="13" s="1"/>
  <c r="Q13" i="13"/>
  <c r="S64" i="13" s="1"/>
  <c r="R13" i="13"/>
  <c r="T64" i="13" s="1"/>
  <c r="S13" i="13"/>
  <c r="U64" i="13" s="1"/>
  <c r="T13" i="13"/>
  <c r="V64" i="13" s="1"/>
  <c r="U13" i="13"/>
  <c r="W64" i="13" s="1"/>
  <c r="V13" i="13"/>
  <c r="X64" i="13" s="1"/>
  <c r="W13" i="13"/>
  <c r="Y64" i="13" s="1"/>
  <c r="X13" i="13"/>
  <c r="Z64" i="13" s="1"/>
  <c r="Y13" i="13"/>
  <c r="AA64" i="13" s="1"/>
  <c r="Z13" i="13"/>
  <c r="AB64" i="13" s="1"/>
  <c r="AA13" i="13"/>
  <c r="AC64" i="13" s="1"/>
  <c r="AB13" i="13"/>
  <c r="AD64" i="13" s="1"/>
  <c r="AC13" i="13"/>
  <c r="AE64" i="13" s="1"/>
  <c r="AD13" i="13"/>
  <c r="AF64" i="13" s="1"/>
  <c r="AE13" i="13"/>
  <c r="AG64" i="13" s="1"/>
  <c r="AF13" i="13"/>
  <c r="AH64" i="13" s="1"/>
  <c r="AG13" i="13"/>
  <c r="AI64" i="13" s="1"/>
  <c r="AH13" i="13"/>
  <c r="AJ64" i="13" s="1"/>
  <c r="AI13" i="13"/>
  <c r="AK64" i="13" s="1"/>
  <c r="O14" i="13"/>
  <c r="Q65" i="13" s="1"/>
  <c r="P14" i="13"/>
  <c r="R65" i="13" s="1"/>
  <c r="Q14" i="13"/>
  <c r="S65" i="13" s="1"/>
  <c r="R14" i="13"/>
  <c r="T65" i="13" s="1"/>
  <c r="S14" i="13"/>
  <c r="U65" i="13" s="1"/>
  <c r="T14" i="13"/>
  <c r="V65" i="13" s="1"/>
  <c r="U14" i="13"/>
  <c r="W65" i="13" s="1"/>
  <c r="V14" i="13"/>
  <c r="X65" i="13" s="1"/>
  <c r="W14" i="13"/>
  <c r="Y65" i="13" s="1"/>
  <c r="X14" i="13"/>
  <c r="Z65" i="13" s="1"/>
  <c r="Y14" i="13"/>
  <c r="AA65" i="13" s="1"/>
  <c r="Z14" i="13"/>
  <c r="AB65" i="13" s="1"/>
  <c r="AA14" i="13"/>
  <c r="AC65" i="13" s="1"/>
  <c r="AB14" i="13"/>
  <c r="AD65" i="13" s="1"/>
  <c r="AC14" i="13"/>
  <c r="AE65" i="13" s="1"/>
  <c r="AD14" i="13"/>
  <c r="AF65" i="13" s="1"/>
  <c r="AE14" i="13"/>
  <c r="AG65" i="13" s="1"/>
  <c r="AF14" i="13"/>
  <c r="AH65" i="13" s="1"/>
  <c r="AG14" i="13"/>
  <c r="AI65" i="13" s="1"/>
  <c r="AH14" i="13"/>
  <c r="AJ65" i="13" s="1"/>
  <c r="AI14" i="13"/>
  <c r="AK65" i="13" s="1"/>
  <c r="O15" i="13"/>
  <c r="Q66" i="13" s="1"/>
  <c r="P15" i="13"/>
  <c r="R66" i="13" s="1"/>
  <c r="Q15" i="13"/>
  <c r="S66" i="13" s="1"/>
  <c r="R15" i="13"/>
  <c r="T66" i="13" s="1"/>
  <c r="S15" i="13"/>
  <c r="U66" i="13" s="1"/>
  <c r="T15" i="13"/>
  <c r="V66" i="13" s="1"/>
  <c r="U15" i="13"/>
  <c r="W66" i="13" s="1"/>
  <c r="V15" i="13"/>
  <c r="X66" i="13" s="1"/>
  <c r="W15" i="13"/>
  <c r="Y66" i="13" s="1"/>
  <c r="X15" i="13"/>
  <c r="Z66" i="13" s="1"/>
  <c r="Y15" i="13"/>
  <c r="AA66" i="13" s="1"/>
  <c r="Z15" i="13"/>
  <c r="AB66" i="13" s="1"/>
  <c r="AA15" i="13"/>
  <c r="AC66" i="13" s="1"/>
  <c r="AB15" i="13"/>
  <c r="AD66" i="13" s="1"/>
  <c r="AC15" i="13"/>
  <c r="AE66" i="13" s="1"/>
  <c r="AD15" i="13"/>
  <c r="AF66" i="13" s="1"/>
  <c r="AE15" i="13"/>
  <c r="AG66" i="13" s="1"/>
  <c r="AF15" i="13"/>
  <c r="AH66" i="13" s="1"/>
  <c r="AG15" i="13"/>
  <c r="AI66" i="13" s="1"/>
  <c r="AH15" i="13"/>
  <c r="AJ66" i="13" s="1"/>
  <c r="AI15" i="13"/>
  <c r="AK66" i="13" s="1"/>
  <c r="O16" i="13"/>
  <c r="Q67" i="13" s="1"/>
  <c r="P16" i="13"/>
  <c r="R67" i="13" s="1"/>
  <c r="Q16" i="13"/>
  <c r="S67" i="13" s="1"/>
  <c r="R16" i="13"/>
  <c r="T67" i="13" s="1"/>
  <c r="S16" i="13"/>
  <c r="U67" i="13" s="1"/>
  <c r="T16" i="13"/>
  <c r="V67" i="13" s="1"/>
  <c r="U16" i="13"/>
  <c r="W67" i="13" s="1"/>
  <c r="V16" i="13"/>
  <c r="X67" i="13" s="1"/>
  <c r="W16" i="13"/>
  <c r="Y67" i="13" s="1"/>
  <c r="X16" i="13"/>
  <c r="Z67" i="13" s="1"/>
  <c r="Y16" i="13"/>
  <c r="AA67" i="13" s="1"/>
  <c r="Z16" i="13"/>
  <c r="AB67" i="13" s="1"/>
  <c r="AA16" i="13"/>
  <c r="AC67" i="13" s="1"/>
  <c r="AB16" i="13"/>
  <c r="AD67" i="13" s="1"/>
  <c r="AC16" i="13"/>
  <c r="AE67" i="13" s="1"/>
  <c r="AD16" i="13"/>
  <c r="AF67" i="13" s="1"/>
  <c r="AE16" i="13"/>
  <c r="AG67" i="13" s="1"/>
  <c r="AF16" i="13"/>
  <c r="AH67" i="13" s="1"/>
  <c r="AG16" i="13"/>
  <c r="AI67" i="13" s="1"/>
  <c r="AH16" i="13"/>
  <c r="AJ67" i="13" s="1"/>
  <c r="AI16" i="13"/>
  <c r="AK67" i="13" s="1"/>
  <c r="O17" i="13"/>
  <c r="Q68" i="13" s="1"/>
  <c r="P17" i="13"/>
  <c r="R68" i="13" s="1"/>
  <c r="Q17" i="13"/>
  <c r="S68" i="13" s="1"/>
  <c r="R17" i="13"/>
  <c r="T68" i="13" s="1"/>
  <c r="S17" i="13"/>
  <c r="U68" i="13" s="1"/>
  <c r="T17" i="13"/>
  <c r="V68" i="13" s="1"/>
  <c r="U17" i="13"/>
  <c r="W68" i="13" s="1"/>
  <c r="V17" i="13"/>
  <c r="X68" i="13" s="1"/>
  <c r="W17" i="13"/>
  <c r="Y68" i="13" s="1"/>
  <c r="X17" i="13"/>
  <c r="Z68" i="13" s="1"/>
  <c r="Y17" i="13"/>
  <c r="AA68" i="13" s="1"/>
  <c r="Z17" i="13"/>
  <c r="AB68" i="13" s="1"/>
  <c r="AA17" i="13"/>
  <c r="AC68" i="13" s="1"/>
  <c r="AB17" i="13"/>
  <c r="AD68" i="13" s="1"/>
  <c r="AC17" i="13"/>
  <c r="AE68" i="13" s="1"/>
  <c r="AD17" i="13"/>
  <c r="AF68" i="13" s="1"/>
  <c r="AE17" i="13"/>
  <c r="AG68" i="13" s="1"/>
  <c r="AF17" i="13"/>
  <c r="AH68" i="13" s="1"/>
  <c r="AG17" i="13"/>
  <c r="AI68" i="13" s="1"/>
  <c r="AH17" i="13"/>
  <c r="AJ68" i="13" s="1"/>
  <c r="AI17" i="13"/>
  <c r="AK68" i="13" s="1"/>
  <c r="O18" i="13"/>
  <c r="Q69" i="13" s="1"/>
  <c r="P18" i="13"/>
  <c r="R69" i="13" s="1"/>
  <c r="Q18" i="13"/>
  <c r="S69" i="13" s="1"/>
  <c r="R18" i="13"/>
  <c r="T69" i="13" s="1"/>
  <c r="S18" i="13"/>
  <c r="U69" i="13" s="1"/>
  <c r="T18" i="13"/>
  <c r="V69" i="13" s="1"/>
  <c r="U18" i="13"/>
  <c r="W69" i="13" s="1"/>
  <c r="V18" i="13"/>
  <c r="X69" i="13" s="1"/>
  <c r="W18" i="13"/>
  <c r="Y69" i="13" s="1"/>
  <c r="X18" i="13"/>
  <c r="Z69" i="13" s="1"/>
  <c r="Y18" i="13"/>
  <c r="AA69" i="13" s="1"/>
  <c r="Z18" i="13"/>
  <c r="AB69" i="13" s="1"/>
  <c r="AA18" i="13"/>
  <c r="AC69" i="13" s="1"/>
  <c r="AB18" i="13"/>
  <c r="AD69" i="13" s="1"/>
  <c r="AC18" i="13"/>
  <c r="AE69" i="13" s="1"/>
  <c r="AD18" i="13"/>
  <c r="AF69" i="13" s="1"/>
  <c r="AE18" i="13"/>
  <c r="AG69" i="13" s="1"/>
  <c r="AF18" i="13"/>
  <c r="AH69" i="13" s="1"/>
  <c r="AG18" i="13"/>
  <c r="AI69" i="13" s="1"/>
  <c r="AH18" i="13"/>
  <c r="AJ69" i="13" s="1"/>
  <c r="AI18" i="13"/>
  <c r="AK69" i="13" s="1"/>
  <c r="O19" i="13"/>
  <c r="Q70" i="13" s="1"/>
  <c r="P19" i="13"/>
  <c r="R70" i="13" s="1"/>
  <c r="Q19" i="13"/>
  <c r="S70" i="13" s="1"/>
  <c r="R19" i="13"/>
  <c r="T70" i="13" s="1"/>
  <c r="S19" i="13"/>
  <c r="U70" i="13" s="1"/>
  <c r="T19" i="13"/>
  <c r="V70" i="13" s="1"/>
  <c r="U19" i="13"/>
  <c r="W70" i="13" s="1"/>
  <c r="V19" i="13"/>
  <c r="X70" i="13" s="1"/>
  <c r="W19" i="13"/>
  <c r="Y70" i="13" s="1"/>
  <c r="X19" i="13"/>
  <c r="Z70" i="13" s="1"/>
  <c r="Y19" i="13"/>
  <c r="AA70" i="13" s="1"/>
  <c r="Z19" i="13"/>
  <c r="AB70" i="13" s="1"/>
  <c r="AA19" i="13"/>
  <c r="AC70" i="13" s="1"/>
  <c r="AB19" i="13"/>
  <c r="AD70" i="13" s="1"/>
  <c r="AC19" i="13"/>
  <c r="AE70" i="13" s="1"/>
  <c r="AD19" i="13"/>
  <c r="AF70" i="13" s="1"/>
  <c r="AE19" i="13"/>
  <c r="AG70" i="13" s="1"/>
  <c r="AF19" i="13"/>
  <c r="AH70" i="13" s="1"/>
  <c r="AG19" i="13"/>
  <c r="AI70" i="13" s="1"/>
  <c r="AH19" i="13"/>
  <c r="AJ70" i="13" s="1"/>
  <c r="AI19" i="13"/>
  <c r="AK70" i="13" s="1"/>
  <c r="O20" i="13"/>
  <c r="Q71" i="13" s="1"/>
  <c r="P20" i="13"/>
  <c r="R71" i="13" s="1"/>
  <c r="Q20" i="13"/>
  <c r="S71" i="13" s="1"/>
  <c r="R20" i="13"/>
  <c r="T71" i="13" s="1"/>
  <c r="S20" i="13"/>
  <c r="U71" i="13" s="1"/>
  <c r="T20" i="13"/>
  <c r="V71" i="13" s="1"/>
  <c r="U20" i="13"/>
  <c r="W71" i="13" s="1"/>
  <c r="V20" i="13"/>
  <c r="X71" i="13" s="1"/>
  <c r="W20" i="13"/>
  <c r="Y71" i="13" s="1"/>
  <c r="X20" i="13"/>
  <c r="Z71" i="13" s="1"/>
  <c r="Y20" i="13"/>
  <c r="AA71" i="13" s="1"/>
  <c r="Z20" i="13"/>
  <c r="AB71" i="13" s="1"/>
  <c r="AA20" i="13"/>
  <c r="AC71" i="13" s="1"/>
  <c r="AB20" i="13"/>
  <c r="AD71" i="13" s="1"/>
  <c r="AC20" i="13"/>
  <c r="AE71" i="13" s="1"/>
  <c r="AD20" i="13"/>
  <c r="AF71" i="13" s="1"/>
  <c r="AE20" i="13"/>
  <c r="AG71" i="13" s="1"/>
  <c r="AF20" i="13"/>
  <c r="AH71" i="13" s="1"/>
  <c r="AG20" i="13"/>
  <c r="AI71" i="13" s="1"/>
  <c r="AH20" i="13"/>
  <c r="AJ71" i="13" s="1"/>
  <c r="AI20" i="13"/>
  <c r="AK71" i="13" s="1"/>
  <c r="O21" i="13"/>
  <c r="Q72" i="13" s="1"/>
  <c r="P21" i="13"/>
  <c r="R72" i="13" s="1"/>
  <c r="Q21" i="13"/>
  <c r="S72" i="13" s="1"/>
  <c r="R21" i="13"/>
  <c r="T72" i="13" s="1"/>
  <c r="S21" i="13"/>
  <c r="U72" i="13" s="1"/>
  <c r="T21" i="13"/>
  <c r="V72" i="13" s="1"/>
  <c r="U21" i="13"/>
  <c r="W72" i="13" s="1"/>
  <c r="V21" i="13"/>
  <c r="X72" i="13" s="1"/>
  <c r="W21" i="13"/>
  <c r="Y72" i="13" s="1"/>
  <c r="X21" i="13"/>
  <c r="Z72" i="13" s="1"/>
  <c r="Y21" i="13"/>
  <c r="AA72" i="13" s="1"/>
  <c r="Z21" i="13"/>
  <c r="AB72" i="13" s="1"/>
  <c r="AA21" i="13"/>
  <c r="AC72" i="13" s="1"/>
  <c r="AB21" i="13"/>
  <c r="AD72" i="13" s="1"/>
  <c r="AC21" i="13"/>
  <c r="AE72" i="13" s="1"/>
  <c r="AD21" i="13"/>
  <c r="AF72" i="13" s="1"/>
  <c r="AE21" i="13"/>
  <c r="AG72" i="13" s="1"/>
  <c r="AF21" i="13"/>
  <c r="AH72" i="13" s="1"/>
  <c r="AG21" i="13"/>
  <c r="AI72" i="13" s="1"/>
  <c r="AH21" i="13"/>
  <c r="AJ72" i="13" s="1"/>
  <c r="AI21" i="13"/>
  <c r="AK72" i="13" s="1"/>
  <c r="O22" i="13"/>
  <c r="Q73" i="13" s="1"/>
  <c r="P22" i="13"/>
  <c r="R73" i="13" s="1"/>
  <c r="Q22" i="13"/>
  <c r="S73" i="13" s="1"/>
  <c r="R22" i="13"/>
  <c r="T73" i="13" s="1"/>
  <c r="S22" i="13"/>
  <c r="U73" i="13" s="1"/>
  <c r="T22" i="13"/>
  <c r="V73" i="13" s="1"/>
  <c r="U22" i="13"/>
  <c r="W73" i="13" s="1"/>
  <c r="V22" i="13"/>
  <c r="X73" i="13" s="1"/>
  <c r="W22" i="13"/>
  <c r="Y73" i="13" s="1"/>
  <c r="X22" i="13"/>
  <c r="Z73" i="13" s="1"/>
  <c r="Y22" i="13"/>
  <c r="AA73" i="13" s="1"/>
  <c r="Z22" i="13"/>
  <c r="AB73" i="13" s="1"/>
  <c r="AA22" i="13"/>
  <c r="AC73" i="13" s="1"/>
  <c r="AB22" i="13"/>
  <c r="AD73" i="13" s="1"/>
  <c r="AC22" i="13"/>
  <c r="AE73" i="13" s="1"/>
  <c r="AD22" i="13"/>
  <c r="AF73" i="13" s="1"/>
  <c r="AE22" i="13"/>
  <c r="AG73" i="13" s="1"/>
  <c r="AF22" i="13"/>
  <c r="AH73" i="13" s="1"/>
  <c r="AG22" i="13"/>
  <c r="AI73" i="13" s="1"/>
  <c r="AH22" i="13"/>
  <c r="AJ73" i="13" s="1"/>
  <c r="AI22" i="13"/>
  <c r="AK73" i="13" s="1"/>
  <c r="O23" i="13"/>
  <c r="Q74" i="13" s="1"/>
  <c r="P23" i="13"/>
  <c r="R74" i="13" s="1"/>
  <c r="Q23" i="13"/>
  <c r="S74" i="13" s="1"/>
  <c r="R23" i="13"/>
  <c r="T74" i="13" s="1"/>
  <c r="S23" i="13"/>
  <c r="U74" i="13" s="1"/>
  <c r="T23" i="13"/>
  <c r="V74" i="13" s="1"/>
  <c r="U23" i="13"/>
  <c r="W74" i="13" s="1"/>
  <c r="V23" i="13"/>
  <c r="X74" i="13" s="1"/>
  <c r="W23" i="13"/>
  <c r="Y74" i="13" s="1"/>
  <c r="X23" i="13"/>
  <c r="Z74" i="13" s="1"/>
  <c r="Y23" i="13"/>
  <c r="AA74" i="13" s="1"/>
  <c r="Z23" i="13"/>
  <c r="AB74" i="13" s="1"/>
  <c r="AA23" i="13"/>
  <c r="AC74" i="13" s="1"/>
  <c r="AB23" i="13"/>
  <c r="AD74" i="13" s="1"/>
  <c r="AC23" i="13"/>
  <c r="AE74" i="13" s="1"/>
  <c r="AD23" i="13"/>
  <c r="AF74" i="13" s="1"/>
  <c r="AE23" i="13"/>
  <c r="AG74" i="13" s="1"/>
  <c r="AF23" i="13"/>
  <c r="AH74" i="13" s="1"/>
  <c r="AG23" i="13"/>
  <c r="AI74" i="13" s="1"/>
  <c r="AH23" i="13"/>
  <c r="AJ74" i="13" s="1"/>
  <c r="AI23" i="13"/>
  <c r="AK74" i="13" s="1"/>
  <c r="O24" i="13"/>
  <c r="Q75" i="13" s="1"/>
  <c r="P24" i="13"/>
  <c r="R75" i="13" s="1"/>
  <c r="Q24" i="13"/>
  <c r="S75" i="13" s="1"/>
  <c r="R24" i="13"/>
  <c r="T75" i="13" s="1"/>
  <c r="S24" i="13"/>
  <c r="U75" i="13" s="1"/>
  <c r="T24" i="13"/>
  <c r="V75" i="13" s="1"/>
  <c r="U24" i="13"/>
  <c r="W75" i="13" s="1"/>
  <c r="V24" i="13"/>
  <c r="X75" i="13" s="1"/>
  <c r="W24" i="13"/>
  <c r="Y75" i="13" s="1"/>
  <c r="X24" i="13"/>
  <c r="Z75" i="13" s="1"/>
  <c r="Y24" i="13"/>
  <c r="AA75" i="13" s="1"/>
  <c r="Z24" i="13"/>
  <c r="AB75" i="13" s="1"/>
  <c r="AA24" i="13"/>
  <c r="AC75" i="13" s="1"/>
  <c r="AB24" i="13"/>
  <c r="AD75" i="13" s="1"/>
  <c r="AC24" i="13"/>
  <c r="AE75" i="13" s="1"/>
  <c r="AD24" i="13"/>
  <c r="AF75" i="13" s="1"/>
  <c r="AE24" i="13"/>
  <c r="AG75" i="13" s="1"/>
  <c r="AF24" i="13"/>
  <c r="AH75" i="13" s="1"/>
  <c r="AG24" i="13"/>
  <c r="AI75" i="13" s="1"/>
  <c r="AH24" i="13"/>
  <c r="AJ75" i="13" s="1"/>
  <c r="AI24" i="13"/>
  <c r="AK75" i="13" s="1"/>
  <c r="O25" i="13"/>
  <c r="Q76" i="13" s="1"/>
  <c r="P25" i="13"/>
  <c r="R76" i="13" s="1"/>
  <c r="Q25" i="13"/>
  <c r="S76" i="13" s="1"/>
  <c r="R25" i="13"/>
  <c r="T76" i="13" s="1"/>
  <c r="S25" i="13"/>
  <c r="U76" i="13" s="1"/>
  <c r="T25" i="13"/>
  <c r="V76" i="13" s="1"/>
  <c r="U25" i="13"/>
  <c r="W76" i="13" s="1"/>
  <c r="V25" i="13"/>
  <c r="X76" i="13" s="1"/>
  <c r="W25" i="13"/>
  <c r="Y76" i="13" s="1"/>
  <c r="X25" i="13"/>
  <c r="Z76" i="13" s="1"/>
  <c r="Y25" i="13"/>
  <c r="AA76" i="13" s="1"/>
  <c r="Z25" i="13"/>
  <c r="AB76" i="13" s="1"/>
  <c r="AA25" i="13"/>
  <c r="AC76" i="13" s="1"/>
  <c r="AB25" i="13"/>
  <c r="AD76" i="13" s="1"/>
  <c r="AC25" i="13"/>
  <c r="AE76" i="13" s="1"/>
  <c r="AD25" i="13"/>
  <c r="AF76" i="13" s="1"/>
  <c r="AE25" i="13"/>
  <c r="AG76" i="13" s="1"/>
  <c r="AF25" i="13"/>
  <c r="AH76" i="13" s="1"/>
  <c r="AG25" i="13"/>
  <c r="AI76" i="13" s="1"/>
  <c r="AH25" i="13"/>
  <c r="AJ76" i="13" s="1"/>
  <c r="AI25" i="13"/>
  <c r="AK76" i="13" s="1"/>
  <c r="O26" i="13"/>
  <c r="Q77" i="13" s="1"/>
  <c r="P26" i="13"/>
  <c r="R77" i="13" s="1"/>
  <c r="Q26" i="13"/>
  <c r="S77" i="13" s="1"/>
  <c r="R26" i="13"/>
  <c r="T77" i="13" s="1"/>
  <c r="S26" i="13"/>
  <c r="U77" i="13" s="1"/>
  <c r="T26" i="13"/>
  <c r="V77" i="13" s="1"/>
  <c r="U26" i="13"/>
  <c r="W77" i="13" s="1"/>
  <c r="V26" i="13"/>
  <c r="X77" i="13" s="1"/>
  <c r="W26" i="13"/>
  <c r="Y77" i="13" s="1"/>
  <c r="X26" i="13"/>
  <c r="Z77" i="13" s="1"/>
  <c r="Y26" i="13"/>
  <c r="AA77" i="13" s="1"/>
  <c r="Z26" i="13"/>
  <c r="AB77" i="13" s="1"/>
  <c r="AA26" i="13"/>
  <c r="AC77" i="13" s="1"/>
  <c r="AB26" i="13"/>
  <c r="AD77" i="13" s="1"/>
  <c r="AC26" i="13"/>
  <c r="AE77" i="13" s="1"/>
  <c r="AD26" i="13"/>
  <c r="AF77" i="13" s="1"/>
  <c r="AE26" i="13"/>
  <c r="AG77" i="13" s="1"/>
  <c r="AF26" i="13"/>
  <c r="AH77" i="13" s="1"/>
  <c r="AG26" i="13"/>
  <c r="AI77" i="13" s="1"/>
  <c r="AH26" i="13"/>
  <c r="AJ77" i="13" s="1"/>
  <c r="AI26" i="13"/>
  <c r="AK77" i="13" s="1"/>
  <c r="O27" i="13"/>
  <c r="Q78" i="13" s="1"/>
  <c r="P27" i="13"/>
  <c r="R78" i="13" s="1"/>
  <c r="Q27" i="13"/>
  <c r="S78" i="13" s="1"/>
  <c r="R27" i="13"/>
  <c r="T78" i="13" s="1"/>
  <c r="S27" i="13"/>
  <c r="U78" i="13" s="1"/>
  <c r="T27" i="13"/>
  <c r="V78" i="13" s="1"/>
  <c r="U27" i="13"/>
  <c r="W78" i="13" s="1"/>
  <c r="V27" i="13"/>
  <c r="X78" i="13" s="1"/>
  <c r="W27" i="13"/>
  <c r="Y78" i="13" s="1"/>
  <c r="X27" i="13"/>
  <c r="Z78" i="13" s="1"/>
  <c r="Y27" i="13"/>
  <c r="AA78" i="13" s="1"/>
  <c r="Z27" i="13"/>
  <c r="AB78" i="13" s="1"/>
  <c r="AA27" i="13"/>
  <c r="AC78" i="13" s="1"/>
  <c r="AB27" i="13"/>
  <c r="AD78" i="13" s="1"/>
  <c r="AC27" i="13"/>
  <c r="AE78" i="13" s="1"/>
  <c r="AD27" i="13"/>
  <c r="AF78" i="13" s="1"/>
  <c r="AE27" i="13"/>
  <c r="AG78" i="13" s="1"/>
  <c r="AF27" i="13"/>
  <c r="AH78" i="13" s="1"/>
  <c r="AG27" i="13"/>
  <c r="AI78" i="13" s="1"/>
  <c r="AH27" i="13"/>
  <c r="AJ78" i="13" s="1"/>
  <c r="AI27" i="13"/>
  <c r="AK78" i="13" s="1"/>
  <c r="O28" i="13"/>
  <c r="Q79" i="13" s="1"/>
  <c r="P28" i="13"/>
  <c r="R79" i="13" s="1"/>
  <c r="Q28" i="13"/>
  <c r="S79" i="13" s="1"/>
  <c r="R28" i="13"/>
  <c r="T79" i="13" s="1"/>
  <c r="S28" i="13"/>
  <c r="U79" i="13" s="1"/>
  <c r="T28" i="13"/>
  <c r="V79" i="13" s="1"/>
  <c r="U28" i="13"/>
  <c r="W79" i="13" s="1"/>
  <c r="V28" i="13"/>
  <c r="X79" i="13" s="1"/>
  <c r="W28" i="13"/>
  <c r="Y79" i="13" s="1"/>
  <c r="X28" i="13"/>
  <c r="Z79" i="13" s="1"/>
  <c r="Y28" i="13"/>
  <c r="AA79" i="13" s="1"/>
  <c r="Z28" i="13"/>
  <c r="AB79" i="13" s="1"/>
  <c r="AA28" i="13"/>
  <c r="AC79" i="13" s="1"/>
  <c r="AB28" i="13"/>
  <c r="AD79" i="13" s="1"/>
  <c r="AC28" i="13"/>
  <c r="AE79" i="13" s="1"/>
  <c r="AD28" i="13"/>
  <c r="AF79" i="13" s="1"/>
  <c r="AE28" i="13"/>
  <c r="AG79" i="13" s="1"/>
  <c r="AF28" i="13"/>
  <c r="AH79" i="13" s="1"/>
  <c r="AG28" i="13"/>
  <c r="AI79" i="13" s="1"/>
  <c r="AH28" i="13"/>
  <c r="AJ79" i="13" s="1"/>
  <c r="AI28" i="13"/>
  <c r="AK79" i="13" s="1"/>
  <c r="O29" i="13"/>
  <c r="Q80" i="13" s="1"/>
  <c r="P29" i="13"/>
  <c r="R80" i="13" s="1"/>
  <c r="Q29" i="13"/>
  <c r="S80" i="13" s="1"/>
  <c r="R29" i="13"/>
  <c r="T80" i="13" s="1"/>
  <c r="S29" i="13"/>
  <c r="U80" i="13" s="1"/>
  <c r="T29" i="13"/>
  <c r="V80" i="13" s="1"/>
  <c r="U29" i="13"/>
  <c r="W80" i="13" s="1"/>
  <c r="V29" i="13"/>
  <c r="X80" i="13" s="1"/>
  <c r="W29" i="13"/>
  <c r="Y80" i="13" s="1"/>
  <c r="X29" i="13"/>
  <c r="Z80" i="13" s="1"/>
  <c r="Y29" i="13"/>
  <c r="AA80" i="13" s="1"/>
  <c r="Z29" i="13"/>
  <c r="AB80" i="13" s="1"/>
  <c r="AA29" i="13"/>
  <c r="AC80" i="13" s="1"/>
  <c r="AB29" i="13"/>
  <c r="AD80" i="13" s="1"/>
  <c r="AC29" i="13"/>
  <c r="AE80" i="13" s="1"/>
  <c r="AD29" i="13"/>
  <c r="AF80" i="13" s="1"/>
  <c r="AE29" i="13"/>
  <c r="AG80" i="13" s="1"/>
  <c r="AF29" i="13"/>
  <c r="AH80" i="13" s="1"/>
  <c r="AG29" i="13"/>
  <c r="AI80" i="13" s="1"/>
  <c r="AH29" i="13"/>
  <c r="AJ80" i="13" s="1"/>
  <c r="AI29" i="13"/>
  <c r="AK80" i="13" s="1"/>
  <c r="O30" i="13"/>
  <c r="Q81" i="13" s="1"/>
  <c r="P30" i="13"/>
  <c r="R81" i="13" s="1"/>
  <c r="Q30" i="13"/>
  <c r="S81" i="13" s="1"/>
  <c r="R30" i="13"/>
  <c r="T81" i="13" s="1"/>
  <c r="S30" i="13"/>
  <c r="U81" i="13" s="1"/>
  <c r="T30" i="13"/>
  <c r="V81" i="13" s="1"/>
  <c r="U30" i="13"/>
  <c r="W81" i="13" s="1"/>
  <c r="V30" i="13"/>
  <c r="X81" i="13" s="1"/>
  <c r="W30" i="13"/>
  <c r="Y81" i="13" s="1"/>
  <c r="X30" i="13"/>
  <c r="Z81" i="13" s="1"/>
  <c r="Y30" i="13"/>
  <c r="AA81" i="13" s="1"/>
  <c r="Z30" i="13"/>
  <c r="AB81" i="13" s="1"/>
  <c r="AA30" i="13"/>
  <c r="AC81" i="13" s="1"/>
  <c r="AB30" i="13"/>
  <c r="AD81" i="13" s="1"/>
  <c r="AC30" i="13"/>
  <c r="AE81" i="13" s="1"/>
  <c r="AD30" i="13"/>
  <c r="AF81" i="13" s="1"/>
  <c r="AE30" i="13"/>
  <c r="AG81" i="13" s="1"/>
  <c r="AF30" i="13"/>
  <c r="AH81" i="13" s="1"/>
  <c r="AG30" i="13"/>
  <c r="AI81" i="13" s="1"/>
  <c r="AH30" i="13"/>
  <c r="AJ81" i="13" s="1"/>
  <c r="AI30" i="13"/>
  <c r="AK81" i="13" s="1"/>
  <c r="O31" i="13"/>
  <c r="Q82" i="13" s="1"/>
  <c r="P31" i="13"/>
  <c r="R82" i="13" s="1"/>
  <c r="Q31" i="13"/>
  <c r="S82" i="13" s="1"/>
  <c r="R31" i="13"/>
  <c r="T82" i="13" s="1"/>
  <c r="S31" i="13"/>
  <c r="U82" i="13" s="1"/>
  <c r="T31" i="13"/>
  <c r="V82" i="13" s="1"/>
  <c r="U31" i="13"/>
  <c r="W82" i="13" s="1"/>
  <c r="V31" i="13"/>
  <c r="X82" i="13" s="1"/>
  <c r="W31" i="13"/>
  <c r="Y82" i="13" s="1"/>
  <c r="X31" i="13"/>
  <c r="Z82" i="13" s="1"/>
  <c r="Y31" i="13"/>
  <c r="AA82" i="13" s="1"/>
  <c r="Z31" i="13"/>
  <c r="AB82" i="13" s="1"/>
  <c r="AA31" i="13"/>
  <c r="AC82" i="13" s="1"/>
  <c r="AB31" i="13"/>
  <c r="AD82" i="13" s="1"/>
  <c r="AC31" i="13"/>
  <c r="AE82" i="13" s="1"/>
  <c r="AD31" i="13"/>
  <c r="AF82" i="13" s="1"/>
  <c r="AE31" i="13"/>
  <c r="AG82" i="13" s="1"/>
  <c r="AF31" i="13"/>
  <c r="AH82" i="13" s="1"/>
  <c r="AG31" i="13"/>
  <c r="AI82" i="13" s="1"/>
  <c r="AH31" i="13"/>
  <c r="AJ82" i="13" s="1"/>
  <c r="AI31" i="13"/>
  <c r="AK82" i="13" s="1"/>
  <c r="O32" i="13"/>
  <c r="Q83" i="13" s="1"/>
  <c r="P32" i="13"/>
  <c r="R83" i="13" s="1"/>
  <c r="Q32" i="13"/>
  <c r="S83" i="13" s="1"/>
  <c r="R32" i="13"/>
  <c r="T83" i="13" s="1"/>
  <c r="S32" i="13"/>
  <c r="U83" i="13" s="1"/>
  <c r="T32" i="13"/>
  <c r="V83" i="13" s="1"/>
  <c r="U32" i="13"/>
  <c r="W83" i="13" s="1"/>
  <c r="V32" i="13"/>
  <c r="X83" i="13" s="1"/>
  <c r="W32" i="13"/>
  <c r="Y83" i="13" s="1"/>
  <c r="X32" i="13"/>
  <c r="Z83" i="13" s="1"/>
  <c r="Y32" i="13"/>
  <c r="AA83" i="13" s="1"/>
  <c r="Z32" i="13"/>
  <c r="AB83" i="13" s="1"/>
  <c r="AA32" i="13"/>
  <c r="AC83" i="13" s="1"/>
  <c r="AB32" i="13"/>
  <c r="AD83" i="13" s="1"/>
  <c r="AC32" i="13"/>
  <c r="AE83" i="13" s="1"/>
  <c r="AD32" i="13"/>
  <c r="AF83" i="13" s="1"/>
  <c r="AE32" i="13"/>
  <c r="AG83" i="13" s="1"/>
  <c r="AF32" i="13"/>
  <c r="AH83" i="13" s="1"/>
  <c r="AG32" i="13"/>
  <c r="AI83" i="13" s="1"/>
  <c r="AH32" i="13"/>
  <c r="AJ83" i="13" s="1"/>
  <c r="AI32" i="13"/>
  <c r="AK83" i="13" s="1"/>
  <c r="O33" i="13"/>
  <c r="Q84" i="13" s="1"/>
  <c r="P33" i="13"/>
  <c r="R84" i="13" s="1"/>
  <c r="Q33" i="13"/>
  <c r="S84" i="13" s="1"/>
  <c r="R33" i="13"/>
  <c r="T84" i="13" s="1"/>
  <c r="S33" i="13"/>
  <c r="U84" i="13" s="1"/>
  <c r="T33" i="13"/>
  <c r="V84" i="13" s="1"/>
  <c r="U33" i="13"/>
  <c r="W84" i="13" s="1"/>
  <c r="V33" i="13"/>
  <c r="X84" i="13" s="1"/>
  <c r="W33" i="13"/>
  <c r="Y84" i="13" s="1"/>
  <c r="X33" i="13"/>
  <c r="Z84" i="13" s="1"/>
  <c r="Y33" i="13"/>
  <c r="AA84" i="13" s="1"/>
  <c r="Z33" i="13"/>
  <c r="AB84" i="13" s="1"/>
  <c r="AA33" i="13"/>
  <c r="AC84" i="13" s="1"/>
  <c r="AB33" i="13"/>
  <c r="AD84" i="13" s="1"/>
  <c r="AC33" i="13"/>
  <c r="AE84" i="13" s="1"/>
  <c r="AD33" i="13"/>
  <c r="AF84" i="13" s="1"/>
  <c r="AE33" i="13"/>
  <c r="AG84" i="13" s="1"/>
  <c r="AF33" i="13"/>
  <c r="AH84" i="13" s="1"/>
  <c r="AG33" i="13"/>
  <c r="AI84" i="13" s="1"/>
  <c r="AH33" i="13"/>
  <c r="AJ84" i="13" s="1"/>
  <c r="AI33" i="13"/>
  <c r="AK84" i="13" s="1"/>
  <c r="O34" i="13"/>
  <c r="Q85" i="13" s="1"/>
  <c r="P34" i="13"/>
  <c r="R85" i="13" s="1"/>
  <c r="Q34" i="13"/>
  <c r="S85" i="13" s="1"/>
  <c r="R34" i="13"/>
  <c r="T85" i="13" s="1"/>
  <c r="S34" i="13"/>
  <c r="U85" i="13" s="1"/>
  <c r="T34" i="13"/>
  <c r="V85" i="13" s="1"/>
  <c r="U34" i="13"/>
  <c r="W85" i="13" s="1"/>
  <c r="V34" i="13"/>
  <c r="X85" i="13" s="1"/>
  <c r="W34" i="13"/>
  <c r="Y85" i="13" s="1"/>
  <c r="X34" i="13"/>
  <c r="Z85" i="13" s="1"/>
  <c r="Y34" i="13"/>
  <c r="AA85" i="13" s="1"/>
  <c r="Z34" i="13"/>
  <c r="AB85" i="13" s="1"/>
  <c r="AA34" i="13"/>
  <c r="AC85" i="13" s="1"/>
  <c r="AB34" i="13"/>
  <c r="AD85" i="13" s="1"/>
  <c r="AC34" i="13"/>
  <c r="AE85" i="13" s="1"/>
  <c r="AD34" i="13"/>
  <c r="AF85" i="13" s="1"/>
  <c r="AE34" i="13"/>
  <c r="AG85" i="13" s="1"/>
  <c r="AF34" i="13"/>
  <c r="AH85" i="13" s="1"/>
  <c r="AG34" i="13"/>
  <c r="AI85" i="13" s="1"/>
  <c r="AH34" i="13"/>
  <c r="AJ85" i="13" s="1"/>
  <c r="AI34" i="13"/>
  <c r="AK85" i="13" s="1"/>
  <c r="O35" i="13"/>
  <c r="Q86" i="13" s="1"/>
  <c r="P35" i="13"/>
  <c r="R86" i="13" s="1"/>
  <c r="Q35" i="13"/>
  <c r="S86" i="13" s="1"/>
  <c r="R35" i="13"/>
  <c r="T86" i="13" s="1"/>
  <c r="S35" i="13"/>
  <c r="U86" i="13" s="1"/>
  <c r="T35" i="13"/>
  <c r="V86" i="13" s="1"/>
  <c r="U35" i="13"/>
  <c r="W86" i="13" s="1"/>
  <c r="V35" i="13"/>
  <c r="X86" i="13" s="1"/>
  <c r="W35" i="13"/>
  <c r="Y86" i="13" s="1"/>
  <c r="X35" i="13"/>
  <c r="Z86" i="13" s="1"/>
  <c r="Y35" i="13"/>
  <c r="AA86" i="13" s="1"/>
  <c r="Z35" i="13"/>
  <c r="AB86" i="13" s="1"/>
  <c r="AA35" i="13"/>
  <c r="AC86" i="13" s="1"/>
  <c r="AB35" i="13"/>
  <c r="AD86" i="13" s="1"/>
  <c r="AC35" i="13"/>
  <c r="AE86" i="13" s="1"/>
  <c r="AD35" i="13"/>
  <c r="AF86" i="13" s="1"/>
  <c r="AE35" i="13"/>
  <c r="AG86" i="13" s="1"/>
  <c r="AF35" i="13"/>
  <c r="AH86" i="13" s="1"/>
  <c r="AG35" i="13"/>
  <c r="AI86" i="13" s="1"/>
  <c r="AH35" i="13"/>
  <c r="AJ86" i="13" s="1"/>
  <c r="AI35" i="13"/>
  <c r="AK86" i="13" s="1"/>
  <c r="O36" i="13"/>
  <c r="Q87" i="13" s="1"/>
  <c r="P36" i="13"/>
  <c r="R87" i="13" s="1"/>
  <c r="Q36" i="13"/>
  <c r="S87" i="13" s="1"/>
  <c r="R36" i="13"/>
  <c r="T87" i="13" s="1"/>
  <c r="S36" i="13"/>
  <c r="U87" i="13" s="1"/>
  <c r="T36" i="13"/>
  <c r="V87" i="13" s="1"/>
  <c r="U36" i="13"/>
  <c r="W87" i="13" s="1"/>
  <c r="V36" i="13"/>
  <c r="X87" i="13" s="1"/>
  <c r="W36" i="13"/>
  <c r="Y87" i="13" s="1"/>
  <c r="X36" i="13"/>
  <c r="Z87" i="13" s="1"/>
  <c r="Y36" i="13"/>
  <c r="AA87" i="13" s="1"/>
  <c r="Z36" i="13"/>
  <c r="AB87" i="13" s="1"/>
  <c r="AA36" i="13"/>
  <c r="AC87" i="13" s="1"/>
  <c r="AB36" i="13"/>
  <c r="AD87" i="13" s="1"/>
  <c r="AC36" i="13"/>
  <c r="AE87" i="13" s="1"/>
  <c r="AD36" i="13"/>
  <c r="AF87" i="13" s="1"/>
  <c r="AE36" i="13"/>
  <c r="AG87" i="13" s="1"/>
  <c r="AF36" i="13"/>
  <c r="AH87" i="13" s="1"/>
  <c r="AG36" i="13"/>
  <c r="AI87" i="13" s="1"/>
  <c r="AH36" i="13"/>
  <c r="AJ87" i="13" s="1"/>
  <c r="AI36" i="13"/>
  <c r="AK87" i="13" s="1"/>
  <c r="O37" i="13"/>
  <c r="Q88" i="13" s="1"/>
  <c r="P37" i="13"/>
  <c r="R88" i="13" s="1"/>
  <c r="Q37" i="13"/>
  <c r="S88" i="13" s="1"/>
  <c r="R37" i="13"/>
  <c r="T88" i="13" s="1"/>
  <c r="S37" i="13"/>
  <c r="U88" i="13" s="1"/>
  <c r="T37" i="13"/>
  <c r="V88" i="13" s="1"/>
  <c r="U37" i="13"/>
  <c r="W88" i="13" s="1"/>
  <c r="V37" i="13"/>
  <c r="X88" i="13" s="1"/>
  <c r="W37" i="13"/>
  <c r="Y88" i="13" s="1"/>
  <c r="X37" i="13"/>
  <c r="Z88" i="13" s="1"/>
  <c r="Y37" i="13"/>
  <c r="AA88" i="13" s="1"/>
  <c r="Z37" i="13"/>
  <c r="AB88" i="13" s="1"/>
  <c r="AA37" i="13"/>
  <c r="AC88" i="13" s="1"/>
  <c r="AB37" i="13"/>
  <c r="AD88" i="13" s="1"/>
  <c r="AC37" i="13"/>
  <c r="AE88" i="13" s="1"/>
  <c r="AD37" i="13"/>
  <c r="AF88" i="13" s="1"/>
  <c r="AE37" i="13"/>
  <c r="AG88" i="13" s="1"/>
  <c r="AF37" i="13"/>
  <c r="AH88" i="13" s="1"/>
  <c r="AG37" i="13"/>
  <c r="AI88" i="13" s="1"/>
  <c r="AH37" i="13"/>
  <c r="AJ88" i="13" s="1"/>
  <c r="AI37" i="13"/>
  <c r="AK88" i="13" s="1"/>
  <c r="O38" i="13"/>
  <c r="Q89" i="13" s="1"/>
  <c r="P38" i="13"/>
  <c r="R89" i="13" s="1"/>
  <c r="Q38" i="13"/>
  <c r="S89" i="13" s="1"/>
  <c r="R38" i="13"/>
  <c r="T89" i="13" s="1"/>
  <c r="S38" i="13"/>
  <c r="U89" i="13" s="1"/>
  <c r="T38" i="13"/>
  <c r="V89" i="13" s="1"/>
  <c r="U38" i="13"/>
  <c r="W89" i="13" s="1"/>
  <c r="V38" i="13"/>
  <c r="X89" i="13" s="1"/>
  <c r="W38" i="13"/>
  <c r="Y89" i="13" s="1"/>
  <c r="X38" i="13"/>
  <c r="Z89" i="13" s="1"/>
  <c r="Y38" i="13"/>
  <c r="AA89" i="13" s="1"/>
  <c r="Z38" i="13"/>
  <c r="AB89" i="13" s="1"/>
  <c r="AA38" i="13"/>
  <c r="AC89" i="13" s="1"/>
  <c r="AB38" i="13"/>
  <c r="AD89" i="13" s="1"/>
  <c r="AC38" i="13"/>
  <c r="AE89" i="13" s="1"/>
  <c r="AD38" i="13"/>
  <c r="AF89" i="13" s="1"/>
  <c r="AE38" i="13"/>
  <c r="AG89" i="13" s="1"/>
  <c r="AF38" i="13"/>
  <c r="AH89" i="13" s="1"/>
  <c r="AG38" i="13"/>
  <c r="AI89" i="13" s="1"/>
  <c r="AH38" i="13"/>
  <c r="AJ89" i="13" s="1"/>
  <c r="AI38" i="13"/>
  <c r="AK89" i="13" s="1"/>
  <c r="O39" i="13"/>
  <c r="Q90" i="13" s="1"/>
  <c r="P39" i="13"/>
  <c r="R90" i="13" s="1"/>
  <c r="Q39" i="13"/>
  <c r="S90" i="13" s="1"/>
  <c r="R39" i="13"/>
  <c r="T90" i="13" s="1"/>
  <c r="S39" i="13"/>
  <c r="U90" i="13" s="1"/>
  <c r="T39" i="13"/>
  <c r="V90" i="13" s="1"/>
  <c r="U39" i="13"/>
  <c r="W90" i="13" s="1"/>
  <c r="V39" i="13"/>
  <c r="X90" i="13" s="1"/>
  <c r="W39" i="13"/>
  <c r="Y90" i="13" s="1"/>
  <c r="X39" i="13"/>
  <c r="Z90" i="13" s="1"/>
  <c r="Y39" i="13"/>
  <c r="AA90" i="13" s="1"/>
  <c r="Z39" i="13"/>
  <c r="AB90" i="13" s="1"/>
  <c r="AA39" i="13"/>
  <c r="AC90" i="13" s="1"/>
  <c r="AB39" i="13"/>
  <c r="AD90" i="13" s="1"/>
  <c r="AC39" i="13"/>
  <c r="AE90" i="13" s="1"/>
  <c r="AD39" i="13"/>
  <c r="AF90" i="13" s="1"/>
  <c r="AE39" i="13"/>
  <c r="AG90" i="13" s="1"/>
  <c r="AF39" i="13"/>
  <c r="AH90" i="13" s="1"/>
  <c r="AG39" i="13"/>
  <c r="AI90" i="13" s="1"/>
  <c r="AH39" i="13"/>
  <c r="AJ90" i="13" s="1"/>
  <c r="AI39" i="13"/>
  <c r="AK90" i="13" s="1"/>
  <c r="O40" i="13"/>
  <c r="Q91" i="13" s="1"/>
  <c r="P40" i="13"/>
  <c r="R91" i="13" s="1"/>
  <c r="Q40" i="13"/>
  <c r="S91" i="13" s="1"/>
  <c r="R40" i="13"/>
  <c r="T91" i="13" s="1"/>
  <c r="S40" i="13"/>
  <c r="U91" i="13" s="1"/>
  <c r="T40" i="13"/>
  <c r="V91" i="13" s="1"/>
  <c r="U40" i="13"/>
  <c r="W91" i="13" s="1"/>
  <c r="V40" i="13"/>
  <c r="X91" i="13" s="1"/>
  <c r="W40" i="13"/>
  <c r="Y91" i="13" s="1"/>
  <c r="X40" i="13"/>
  <c r="Z91" i="13" s="1"/>
  <c r="Y40" i="13"/>
  <c r="AA91" i="13" s="1"/>
  <c r="Z40" i="13"/>
  <c r="AB91" i="13" s="1"/>
  <c r="AA40" i="13"/>
  <c r="AC91" i="13" s="1"/>
  <c r="AB40" i="13"/>
  <c r="AD91" i="13" s="1"/>
  <c r="AC40" i="13"/>
  <c r="AE91" i="13" s="1"/>
  <c r="AD40" i="13"/>
  <c r="AF91" i="13" s="1"/>
  <c r="AE40" i="13"/>
  <c r="AG91" i="13" s="1"/>
  <c r="AF40" i="13"/>
  <c r="AH91" i="13" s="1"/>
  <c r="AG40" i="13"/>
  <c r="AI91" i="13" s="1"/>
  <c r="AH40" i="13"/>
  <c r="AJ91" i="13" s="1"/>
  <c r="AI40" i="13"/>
  <c r="AK91" i="13" s="1"/>
  <c r="O41" i="13"/>
  <c r="Q92" i="13" s="1"/>
  <c r="P41" i="13"/>
  <c r="R92" i="13" s="1"/>
  <c r="Q41" i="13"/>
  <c r="S92" i="13" s="1"/>
  <c r="R41" i="13"/>
  <c r="T92" i="13" s="1"/>
  <c r="S41" i="13"/>
  <c r="U92" i="13" s="1"/>
  <c r="T41" i="13"/>
  <c r="V92" i="13" s="1"/>
  <c r="U41" i="13"/>
  <c r="W92" i="13" s="1"/>
  <c r="V41" i="13"/>
  <c r="X92" i="13" s="1"/>
  <c r="W41" i="13"/>
  <c r="Y92" i="13" s="1"/>
  <c r="X41" i="13"/>
  <c r="Z92" i="13" s="1"/>
  <c r="Y41" i="13"/>
  <c r="AA92" i="13" s="1"/>
  <c r="Z41" i="13"/>
  <c r="AB92" i="13" s="1"/>
  <c r="AA41" i="13"/>
  <c r="AC92" i="13" s="1"/>
  <c r="AB41" i="13"/>
  <c r="AD92" i="13" s="1"/>
  <c r="AC41" i="13"/>
  <c r="AE92" i="13" s="1"/>
  <c r="AD41" i="13"/>
  <c r="AF92" i="13" s="1"/>
  <c r="AE41" i="13"/>
  <c r="AG92" i="13" s="1"/>
  <c r="AF41" i="13"/>
  <c r="AH92" i="13" s="1"/>
  <c r="AG41" i="13"/>
  <c r="AI92" i="13" s="1"/>
  <c r="AH41" i="13"/>
  <c r="AJ92" i="13" s="1"/>
  <c r="AI41" i="13"/>
  <c r="AK92" i="13" s="1"/>
  <c r="O42" i="13"/>
  <c r="Q93" i="13" s="1"/>
  <c r="P42" i="13"/>
  <c r="R93" i="13" s="1"/>
  <c r="Q42" i="13"/>
  <c r="S93" i="13" s="1"/>
  <c r="R42" i="13"/>
  <c r="T93" i="13" s="1"/>
  <c r="S42" i="13"/>
  <c r="U93" i="13" s="1"/>
  <c r="T42" i="13"/>
  <c r="V93" i="13" s="1"/>
  <c r="U42" i="13"/>
  <c r="W93" i="13" s="1"/>
  <c r="V42" i="13"/>
  <c r="X93" i="13" s="1"/>
  <c r="W42" i="13"/>
  <c r="Y93" i="13" s="1"/>
  <c r="X42" i="13"/>
  <c r="Z93" i="13" s="1"/>
  <c r="Y42" i="13"/>
  <c r="AA93" i="13" s="1"/>
  <c r="Z42" i="13"/>
  <c r="AB93" i="13" s="1"/>
  <c r="AA42" i="13"/>
  <c r="AC93" i="13" s="1"/>
  <c r="AB42" i="13"/>
  <c r="AD93" i="13" s="1"/>
  <c r="AC42" i="13"/>
  <c r="AE93" i="13" s="1"/>
  <c r="AD42" i="13"/>
  <c r="AF93" i="13" s="1"/>
  <c r="AE42" i="13"/>
  <c r="AG93" i="13" s="1"/>
  <c r="AF42" i="13"/>
  <c r="AH93" i="13" s="1"/>
  <c r="AG42" i="13"/>
  <c r="AI93" i="13" s="1"/>
  <c r="AH42" i="13"/>
  <c r="AJ93" i="13" s="1"/>
  <c r="AI42" i="13"/>
  <c r="AK93" i="13" s="1"/>
  <c r="O43" i="13"/>
  <c r="Q94" i="13" s="1"/>
  <c r="P43" i="13"/>
  <c r="R94" i="13" s="1"/>
  <c r="Q43" i="13"/>
  <c r="S94" i="13" s="1"/>
  <c r="R43" i="13"/>
  <c r="T94" i="13" s="1"/>
  <c r="S43" i="13"/>
  <c r="U94" i="13" s="1"/>
  <c r="T43" i="13"/>
  <c r="V94" i="13" s="1"/>
  <c r="U43" i="13"/>
  <c r="W94" i="13" s="1"/>
  <c r="V43" i="13"/>
  <c r="X94" i="13" s="1"/>
  <c r="W43" i="13"/>
  <c r="Y94" i="13" s="1"/>
  <c r="X43" i="13"/>
  <c r="Z94" i="13" s="1"/>
  <c r="Y43" i="13"/>
  <c r="AA94" i="13" s="1"/>
  <c r="Z43" i="13"/>
  <c r="AB94" i="13" s="1"/>
  <c r="AA43" i="13"/>
  <c r="AC94" i="13" s="1"/>
  <c r="AB43" i="13"/>
  <c r="AD94" i="13" s="1"/>
  <c r="AC43" i="13"/>
  <c r="AE94" i="13" s="1"/>
  <c r="AD43" i="13"/>
  <c r="AF94" i="13" s="1"/>
  <c r="AE43" i="13"/>
  <c r="AG94" i="13" s="1"/>
  <c r="AF43" i="13"/>
  <c r="AH94" i="13" s="1"/>
  <c r="AG43" i="13"/>
  <c r="AI94" i="13" s="1"/>
  <c r="AH43" i="13"/>
  <c r="AJ94" i="13" s="1"/>
  <c r="AI43" i="13"/>
  <c r="AK94" i="13" s="1"/>
  <c r="O44" i="13"/>
  <c r="Q95" i="13" s="1"/>
  <c r="P44" i="13"/>
  <c r="R95" i="13" s="1"/>
  <c r="Q44" i="13"/>
  <c r="S95" i="13" s="1"/>
  <c r="R44" i="13"/>
  <c r="T95" i="13" s="1"/>
  <c r="S44" i="13"/>
  <c r="U95" i="13" s="1"/>
  <c r="T44" i="13"/>
  <c r="V95" i="13" s="1"/>
  <c r="U44" i="13"/>
  <c r="W95" i="13" s="1"/>
  <c r="V44" i="13"/>
  <c r="X95" i="13" s="1"/>
  <c r="W44" i="13"/>
  <c r="Y95" i="13" s="1"/>
  <c r="X44" i="13"/>
  <c r="Z95" i="13" s="1"/>
  <c r="Y44" i="13"/>
  <c r="AA95" i="13" s="1"/>
  <c r="Z44" i="13"/>
  <c r="AB95" i="13" s="1"/>
  <c r="AA44" i="13"/>
  <c r="AC95" i="13" s="1"/>
  <c r="AB44" i="13"/>
  <c r="AD95" i="13" s="1"/>
  <c r="AC44" i="13"/>
  <c r="AE95" i="13" s="1"/>
  <c r="AD44" i="13"/>
  <c r="AF95" i="13" s="1"/>
  <c r="AE44" i="13"/>
  <c r="AG95" i="13" s="1"/>
  <c r="AF44" i="13"/>
  <c r="AH95" i="13" s="1"/>
  <c r="AG44" i="13"/>
  <c r="AI95" i="13" s="1"/>
  <c r="AH44" i="13"/>
  <c r="AJ95" i="13" s="1"/>
  <c r="AI44" i="13"/>
  <c r="AK95" i="13" s="1"/>
  <c r="O45" i="13"/>
  <c r="Q96" i="13" s="1"/>
  <c r="P45" i="13"/>
  <c r="R96" i="13" s="1"/>
  <c r="Q45" i="13"/>
  <c r="S96" i="13" s="1"/>
  <c r="R45" i="13"/>
  <c r="T96" i="13" s="1"/>
  <c r="S45" i="13"/>
  <c r="U96" i="13" s="1"/>
  <c r="T45" i="13"/>
  <c r="V96" i="13" s="1"/>
  <c r="U45" i="13"/>
  <c r="W96" i="13" s="1"/>
  <c r="V45" i="13"/>
  <c r="X96" i="13" s="1"/>
  <c r="W45" i="13"/>
  <c r="Y96" i="13" s="1"/>
  <c r="X45" i="13"/>
  <c r="Z96" i="13" s="1"/>
  <c r="Y45" i="13"/>
  <c r="AA96" i="13" s="1"/>
  <c r="Z45" i="13"/>
  <c r="AB96" i="13" s="1"/>
  <c r="AA45" i="13"/>
  <c r="AC96" i="13" s="1"/>
  <c r="AB45" i="13"/>
  <c r="AD96" i="13" s="1"/>
  <c r="AC45" i="13"/>
  <c r="AE96" i="13" s="1"/>
  <c r="AD45" i="13"/>
  <c r="AF96" i="13" s="1"/>
  <c r="AE45" i="13"/>
  <c r="AG96" i="13" s="1"/>
  <c r="AF45" i="13"/>
  <c r="AH96" i="13" s="1"/>
  <c r="AG45" i="13"/>
  <c r="AI96" i="13" s="1"/>
  <c r="AH45" i="13"/>
  <c r="AJ96" i="13" s="1"/>
  <c r="AI45" i="13"/>
  <c r="AK96" i="13" s="1"/>
  <c r="H15" i="13"/>
  <c r="I15" i="13"/>
  <c r="J15" i="13"/>
  <c r="K15" i="13"/>
  <c r="M66" i="13" s="1"/>
  <c r="L15" i="13"/>
  <c r="N66" i="13" s="1"/>
  <c r="M15" i="13"/>
  <c r="O66" i="13" s="1"/>
  <c r="N15" i="13"/>
  <c r="P66" i="13" s="1"/>
  <c r="H16" i="13"/>
  <c r="I16" i="13"/>
  <c r="J16" i="13"/>
  <c r="K16" i="13"/>
  <c r="M67" i="13" s="1"/>
  <c r="L16" i="13"/>
  <c r="N67" i="13" s="1"/>
  <c r="M16" i="13"/>
  <c r="O67" i="13" s="1"/>
  <c r="N16" i="13"/>
  <c r="P67" i="13" s="1"/>
  <c r="H17" i="13"/>
  <c r="I17" i="13"/>
  <c r="J17" i="13"/>
  <c r="K17" i="13"/>
  <c r="M68" i="13" s="1"/>
  <c r="L17" i="13"/>
  <c r="N68" i="13" s="1"/>
  <c r="M17" i="13"/>
  <c r="O68" i="13" s="1"/>
  <c r="N17" i="13"/>
  <c r="P68" i="13" s="1"/>
  <c r="H18" i="13"/>
  <c r="I18" i="13"/>
  <c r="J18" i="13"/>
  <c r="K18" i="13"/>
  <c r="M69" i="13" s="1"/>
  <c r="L18" i="13"/>
  <c r="N69" i="13" s="1"/>
  <c r="M18" i="13"/>
  <c r="O69" i="13" s="1"/>
  <c r="N18" i="13"/>
  <c r="P69" i="13" s="1"/>
  <c r="H19" i="13"/>
  <c r="I19" i="13"/>
  <c r="J19" i="13"/>
  <c r="K19" i="13"/>
  <c r="M70" i="13" s="1"/>
  <c r="L19" i="13"/>
  <c r="N70" i="13" s="1"/>
  <c r="M19" i="13"/>
  <c r="O70" i="13" s="1"/>
  <c r="N19" i="13"/>
  <c r="P70" i="13" s="1"/>
  <c r="H20" i="13"/>
  <c r="I20" i="13"/>
  <c r="J20" i="13"/>
  <c r="K20" i="13"/>
  <c r="M71" i="13" s="1"/>
  <c r="L20" i="13"/>
  <c r="N71" i="13" s="1"/>
  <c r="M20" i="13"/>
  <c r="O71" i="13" s="1"/>
  <c r="N20" i="13"/>
  <c r="P71" i="13" s="1"/>
  <c r="H21" i="13"/>
  <c r="I21" i="13"/>
  <c r="J21" i="13"/>
  <c r="K21" i="13"/>
  <c r="M72" i="13" s="1"/>
  <c r="L21" i="13"/>
  <c r="N72" i="13" s="1"/>
  <c r="M21" i="13"/>
  <c r="O72" i="13" s="1"/>
  <c r="N21" i="13"/>
  <c r="P72" i="13" s="1"/>
  <c r="H22" i="13"/>
  <c r="I22" i="13"/>
  <c r="J22" i="13"/>
  <c r="K22" i="13"/>
  <c r="M73" i="13" s="1"/>
  <c r="L22" i="13"/>
  <c r="N73" i="13" s="1"/>
  <c r="M22" i="13"/>
  <c r="O73" i="13" s="1"/>
  <c r="N22" i="13"/>
  <c r="P73" i="13" s="1"/>
  <c r="H23" i="13"/>
  <c r="I23" i="13"/>
  <c r="J23" i="13"/>
  <c r="K23" i="13"/>
  <c r="M74" i="13" s="1"/>
  <c r="L23" i="13"/>
  <c r="N74" i="13" s="1"/>
  <c r="M23" i="13"/>
  <c r="O74" i="13" s="1"/>
  <c r="N23" i="13"/>
  <c r="P74" i="13" s="1"/>
  <c r="H24" i="13"/>
  <c r="I24" i="13"/>
  <c r="J24" i="13"/>
  <c r="K24" i="13"/>
  <c r="M75" i="13" s="1"/>
  <c r="L24" i="13"/>
  <c r="N75" i="13" s="1"/>
  <c r="M24" i="13"/>
  <c r="O75" i="13" s="1"/>
  <c r="N24" i="13"/>
  <c r="P75" i="13" s="1"/>
  <c r="H25" i="13"/>
  <c r="I25" i="13"/>
  <c r="J25" i="13"/>
  <c r="K25" i="13"/>
  <c r="M76" i="13" s="1"/>
  <c r="L25" i="13"/>
  <c r="N76" i="13" s="1"/>
  <c r="M25" i="13"/>
  <c r="O76" i="13" s="1"/>
  <c r="N25" i="13"/>
  <c r="P76" i="13" s="1"/>
  <c r="H26" i="13"/>
  <c r="I26" i="13"/>
  <c r="J26" i="13"/>
  <c r="K26" i="13"/>
  <c r="M77" i="13" s="1"/>
  <c r="L26" i="13"/>
  <c r="N77" i="13" s="1"/>
  <c r="M26" i="13"/>
  <c r="O77" i="13" s="1"/>
  <c r="N26" i="13"/>
  <c r="P77" i="13" s="1"/>
  <c r="H27" i="13"/>
  <c r="I27" i="13"/>
  <c r="J27" i="13"/>
  <c r="K27" i="13"/>
  <c r="M78" i="13" s="1"/>
  <c r="L27" i="13"/>
  <c r="N78" i="13" s="1"/>
  <c r="M27" i="13"/>
  <c r="O78" i="13" s="1"/>
  <c r="N27" i="13"/>
  <c r="P78" i="13" s="1"/>
  <c r="H28" i="13"/>
  <c r="I28" i="13"/>
  <c r="J28" i="13"/>
  <c r="K28" i="13"/>
  <c r="M79" i="13" s="1"/>
  <c r="L28" i="13"/>
  <c r="N79" i="13" s="1"/>
  <c r="M28" i="13"/>
  <c r="O79" i="13" s="1"/>
  <c r="N28" i="13"/>
  <c r="P79" i="13" s="1"/>
  <c r="H29" i="13"/>
  <c r="I29" i="13"/>
  <c r="J29" i="13"/>
  <c r="K29" i="13"/>
  <c r="M80" i="13" s="1"/>
  <c r="L29" i="13"/>
  <c r="N80" i="13" s="1"/>
  <c r="M29" i="13"/>
  <c r="O80" i="13" s="1"/>
  <c r="N29" i="13"/>
  <c r="P80" i="13" s="1"/>
  <c r="H30" i="13"/>
  <c r="I30" i="13"/>
  <c r="J30" i="13"/>
  <c r="K30" i="13"/>
  <c r="M81" i="13" s="1"/>
  <c r="L30" i="13"/>
  <c r="N81" i="13" s="1"/>
  <c r="M30" i="13"/>
  <c r="O81" i="13" s="1"/>
  <c r="N30" i="13"/>
  <c r="P81" i="13" s="1"/>
  <c r="H31" i="13"/>
  <c r="I31" i="13"/>
  <c r="J31" i="13"/>
  <c r="K31" i="13"/>
  <c r="M82" i="13" s="1"/>
  <c r="L31" i="13"/>
  <c r="N82" i="13" s="1"/>
  <c r="M31" i="13"/>
  <c r="O82" i="13" s="1"/>
  <c r="N31" i="13"/>
  <c r="P82" i="13" s="1"/>
  <c r="H32" i="13"/>
  <c r="I32" i="13"/>
  <c r="J32" i="13"/>
  <c r="K32" i="13"/>
  <c r="M83" i="13" s="1"/>
  <c r="L32" i="13"/>
  <c r="N83" i="13" s="1"/>
  <c r="M32" i="13"/>
  <c r="O83" i="13" s="1"/>
  <c r="N32" i="13"/>
  <c r="P83" i="13" s="1"/>
  <c r="H33" i="13"/>
  <c r="I33" i="13"/>
  <c r="J33" i="13"/>
  <c r="K33" i="13"/>
  <c r="M84" i="13" s="1"/>
  <c r="L33" i="13"/>
  <c r="N84" i="13" s="1"/>
  <c r="M33" i="13"/>
  <c r="O84" i="13" s="1"/>
  <c r="N33" i="13"/>
  <c r="P84" i="13" s="1"/>
  <c r="H34" i="13"/>
  <c r="I34" i="13"/>
  <c r="J34" i="13"/>
  <c r="K34" i="13"/>
  <c r="M85" i="13" s="1"/>
  <c r="L34" i="13"/>
  <c r="N85" i="13" s="1"/>
  <c r="M34" i="13"/>
  <c r="O85" i="13" s="1"/>
  <c r="N34" i="13"/>
  <c r="P85" i="13" s="1"/>
  <c r="H35" i="13"/>
  <c r="I35" i="13"/>
  <c r="J35" i="13"/>
  <c r="K35" i="13"/>
  <c r="M86" i="13" s="1"/>
  <c r="L35" i="13"/>
  <c r="N86" i="13" s="1"/>
  <c r="M35" i="13"/>
  <c r="O86" i="13" s="1"/>
  <c r="N35" i="13"/>
  <c r="P86" i="13" s="1"/>
  <c r="H36" i="13"/>
  <c r="I36" i="13"/>
  <c r="J36" i="13"/>
  <c r="K36" i="13"/>
  <c r="M87" i="13" s="1"/>
  <c r="L36" i="13"/>
  <c r="N87" i="13" s="1"/>
  <c r="M36" i="13"/>
  <c r="O87" i="13" s="1"/>
  <c r="N36" i="13"/>
  <c r="P87" i="13" s="1"/>
  <c r="H37" i="13"/>
  <c r="I37" i="13"/>
  <c r="J37" i="13"/>
  <c r="K37" i="13"/>
  <c r="M88" i="13" s="1"/>
  <c r="L37" i="13"/>
  <c r="N88" i="13" s="1"/>
  <c r="M37" i="13"/>
  <c r="O88" i="13" s="1"/>
  <c r="N37" i="13"/>
  <c r="P88" i="13" s="1"/>
  <c r="H38" i="13"/>
  <c r="I38" i="13"/>
  <c r="J38" i="13"/>
  <c r="K38" i="13"/>
  <c r="M89" i="13" s="1"/>
  <c r="L38" i="13"/>
  <c r="N89" i="13" s="1"/>
  <c r="M38" i="13"/>
  <c r="O89" i="13" s="1"/>
  <c r="N38" i="13"/>
  <c r="P89" i="13" s="1"/>
  <c r="H39" i="13"/>
  <c r="I39" i="13"/>
  <c r="J39" i="13"/>
  <c r="K39" i="13"/>
  <c r="M90" i="13" s="1"/>
  <c r="L39" i="13"/>
  <c r="N90" i="13" s="1"/>
  <c r="M39" i="13"/>
  <c r="O90" i="13" s="1"/>
  <c r="N39" i="13"/>
  <c r="P90" i="13" s="1"/>
  <c r="H40" i="13"/>
  <c r="I40" i="13"/>
  <c r="J40" i="13"/>
  <c r="K40" i="13"/>
  <c r="M91" i="13" s="1"/>
  <c r="L40" i="13"/>
  <c r="N91" i="13" s="1"/>
  <c r="M40" i="13"/>
  <c r="O91" i="13" s="1"/>
  <c r="N40" i="13"/>
  <c r="P91" i="13" s="1"/>
  <c r="H41" i="13"/>
  <c r="I41" i="13"/>
  <c r="J41" i="13"/>
  <c r="K41" i="13"/>
  <c r="M92" i="13" s="1"/>
  <c r="L41" i="13"/>
  <c r="N92" i="13" s="1"/>
  <c r="M41" i="13"/>
  <c r="O92" i="13" s="1"/>
  <c r="N41" i="13"/>
  <c r="P92" i="13" s="1"/>
  <c r="H42" i="13"/>
  <c r="I42" i="13"/>
  <c r="J42" i="13"/>
  <c r="K42" i="13"/>
  <c r="M93" i="13" s="1"/>
  <c r="L42" i="13"/>
  <c r="N93" i="13" s="1"/>
  <c r="M42" i="13"/>
  <c r="O93" i="13" s="1"/>
  <c r="N42" i="13"/>
  <c r="P93" i="13" s="1"/>
  <c r="H43" i="13"/>
  <c r="I43" i="13"/>
  <c r="J43" i="13"/>
  <c r="K43" i="13"/>
  <c r="M94" i="13" s="1"/>
  <c r="L43" i="13"/>
  <c r="N94" i="13" s="1"/>
  <c r="M43" i="13"/>
  <c r="O94" i="13" s="1"/>
  <c r="N43" i="13"/>
  <c r="P94" i="13" s="1"/>
  <c r="H44" i="13"/>
  <c r="I44" i="13"/>
  <c r="J44" i="13"/>
  <c r="K44" i="13"/>
  <c r="M95" i="13" s="1"/>
  <c r="L44" i="13"/>
  <c r="N95" i="13" s="1"/>
  <c r="M44" i="13"/>
  <c r="O95" i="13" s="1"/>
  <c r="N44" i="13"/>
  <c r="P95" i="13" s="1"/>
  <c r="H45" i="13"/>
  <c r="I45" i="13"/>
  <c r="J45" i="13"/>
  <c r="K45" i="13"/>
  <c r="M96" i="13" s="1"/>
  <c r="L45" i="13"/>
  <c r="N96" i="13" s="1"/>
  <c r="M45" i="13"/>
  <c r="O96" i="13" s="1"/>
  <c r="N45" i="13"/>
  <c r="P96" i="13" s="1"/>
  <c r="H5" i="13"/>
  <c r="I5" i="13"/>
  <c r="J5" i="13"/>
  <c r="K5" i="13"/>
  <c r="M56" i="13" s="1"/>
  <c r="L5" i="13"/>
  <c r="N56" i="13" s="1"/>
  <c r="M5" i="13"/>
  <c r="O56" i="13" s="1"/>
  <c r="N5" i="13"/>
  <c r="P56" i="13" s="1"/>
  <c r="H6" i="13"/>
  <c r="I6" i="13"/>
  <c r="J6" i="13"/>
  <c r="K6" i="13"/>
  <c r="M57" i="13" s="1"/>
  <c r="L6" i="13"/>
  <c r="N57" i="13" s="1"/>
  <c r="M6" i="13"/>
  <c r="O57" i="13" s="1"/>
  <c r="N6" i="13"/>
  <c r="P57" i="13" s="1"/>
  <c r="H7" i="13"/>
  <c r="I7" i="13"/>
  <c r="J7" i="13"/>
  <c r="K7" i="13"/>
  <c r="M58" i="13" s="1"/>
  <c r="L7" i="13"/>
  <c r="N58" i="13" s="1"/>
  <c r="M7" i="13"/>
  <c r="O58" i="13" s="1"/>
  <c r="N7" i="13"/>
  <c r="P58" i="13" s="1"/>
  <c r="H8" i="13"/>
  <c r="I8" i="13"/>
  <c r="J8" i="13"/>
  <c r="K8" i="13"/>
  <c r="M59" i="13" s="1"/>
  <c r="L8" i="13"/>
  <c r="N59" i="13" s="1"/>
  <c r="M8" i="13"/>
  <c r="O59" i="13" s="1"/>
  <c r="N8" i="13"/>
  <c r="P59" i="13" s="1"/>
  <c r="H9" i="13"/>
  <c r="I9" i="13"/>
  <c r="J9" i="13"/>
  <c r="K9" i="13"/>
  <c r="M60" i="13" s="1"/>
  <c r="L9" i="13"/>
  <c r="N60" i="13" s="1"/>
  <c r="M9" i="13"/>
  <c r="O60" i="13" s="1"/>
  <c r="N9" i="13"/>
  <c r="P60" i="13" s="1"/>
  <c r="H10" i="13"/>
  <c r="I10" i="13"/>
  <c r="J10" i="13"/>
  <c r="K10" i="13"/>
  <c r="M61" i="13" s="1"/>
  <c r="L10" i="13"/>
  <c r="N61" i="13" s="1"/>
  <c r="M10" i="13"/>
  <c r="O61" i="13" s="1"/>
  <c r="N10" i="13"/>
  <c r="P61" i="13" s="1"/>
  <c r="H11" i="13"/>
  <c r="I11" i="13"/>
  <c r="J11" i="13"/>
  <c r="K11" i="13"/>
  <c r="M62" i="13" s="1"/>
  <c r="L11" i="13"/>
  <c r="N62" i="13" s="1"/>
  <c r="M11" i="13"/>
  <c r="O62" i="13" s="1"/>
  <c r="N11" i="13"/>
  <c r="P62" i="13" s="1"/>
  <c r="H12" i="13"/>
  <c r="I12" i="13"/>
  <c r="J12" i="13"/>
  <c r="K12" i="13"/>
  <c r="M63" i="13" s="1"/>
  <c r="L12" i="13"/>
  <c r="N63" i="13" s="1"/>
  <c r="M12" i="13"/>
  <c r="O63" i="13" s="1"/>
  <c r="N12" i="13"/>
  <c r="P63" i="13" s="1"/>
  <c r="H13" i="13"/>
  <c r="I13" i="13"/>
  <c r="J13" i="13"/>
  <c r="K13" i="13"/>
  <c r="M64" i="13" s="1"/>
  <c r="L13" i="13"/>
  <c r="N64" i="13" s="1"/>
  <c r="M13" i="13"/>
  <c r="O64" i="13" s="1"/>
  <c r="N13" i="13"/>
  <c r="P64" i="13" s="1"/>
  <c r="H14" i="13"/>
  <c r="I14" i="13"/>
  <c r="J14" i="13"/>
  <c r="K14" i="13"/>
  <c r="M65" i="13" s="1"/>
  <c r="L14" i="13"/>
  <c r="N65" i="13" s="1"/>
  <c r="M14" i="13"/>
  <c r="O65" i="13" s="1"/>
  <c r="N14" i="13"/>
  <c r="P65" i="13" s="1"/>
  <c r="I4" i="13"/>
  <c r="J4" i="13"/>
  <c r="K4" i="13"/>
  <c r="M55" i="13" s="1"/>
  <c r="L4" i="13"/>
  <c r="N55" i="13" s="1"/>
  <c r="M4" i="13"/>
  <c r="O55" i="13" s="1"/>
  <c r="N4" i="13"/>
  <c r="P55" i="13" s="1"/>
  <c r="H4" i="13"/>
  <c r="G4" i="13" l="1"/>
  <c r="G67" i="13"/>
  <c r="G5" i="13"/>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D174" i="19"/>
  <c r="E174" i="19"/>
  <c r="F174" i="19"/>
  <c r="G174" i="19"/>
  <c r="H174" i="19"/>
  <c r="I174" i="19"/>
  <c r="J174" i="19"/>
  <c r="K174" i="19"/>
  <c r="L174" i="19"/>
  <c r="D175" i="19"/>
  <c r="E175" i="19"/>
  <c r="F175" i="19"/>
  <c r="G175" i="19"/>
  <c r="H175" i="19"/>
  <c r="I175" i="19"/>
  <c r="J175" i="19"/>
  <c r="K175" i="19"/>
  <c r="L175" i="19"/>
  <c r="D176" i="19"/>
  <c r="E176" i="19"/>
  <c r="F176" i="19"/>
  <c r="G176" i="19"/>
  <c r="H176" i="19"/>
  <c r="I176" i="19"/>
  <c r="J176" i="19"/>
  <c r="K176" i="19"/>
  <c r="L176" i="19"/>
  <c r="D177" i="19"/>
  <c r="E177" i="19"/>
  <c r="F177" i="19"/>
  <c r="G177" i="19"/>
  <c r="H177" i="19"/>
  <c r="I177" i="19"/>
  <c r="J177" i="19"/>
  <c r="K177" i="19"/>
  <c r="L177" i="19"/>
  <c r="D178" i="19"/>
  <c r="E178" i="19"/>
  <c r="F178" i="19"/>
  <c r="G178" i="19"/>
  <c r="H178" i="19"/>
  <c r="I178" i="19"/>
  <c r="J178" i="19"/>
  <c r="K178" i="19"/>
  <c r="L178" i="19"/>
  <c r="D179" i="19"/>
  <c r="E179" i="19"/>
  <c r="F179" i="19"/>
  <c r="G179" i="19"/>
  <c r="H179" i="19"/>
  <c r="I179" i="19"/>
  <c r="J179" i="19"/>
  <c r="K179" i="19"/>
  <c r="L179" i="19"/>
  <c r="D180" i="19"/>
  <c r="E180" i="19"/>
  <c r="F180" i="19"/>
  <c r="G180" i="19"/>
  <c r="H180" i="19"/>
  <c r="I180" i="19"/>
  <c r="J180" i="19"/>
  <c r="K180" i="19"/>
  <c r="L180" i="19"/>
  <c r="D181" i="19"/>
  <c r="E181" i="19"/>
  <c r="F181" i="19"/>
  <c r="G181" i="19"/>
  <c r="H181" i="19"/>
  <c r="I181" i="19"/>
  <c r="J181" i="19"/>
  <c r="K181" i="19"/>
  <c r="L181" i="19"/>
  <c r="D182" i="19"/>
  <c r="E182" i="19"/>
  <c r="F182" i="19"/>
  <c r="G182" i="19"/>
  <c r="H182" i="19"/>
  <c r="I182" i="19"/>
  <c r="J182" i="19"/>
  <c r="K182" i="19"/>
  <c r="L182" i="19"/>
  <c r="D183" i="19"/>
  <c r="E183" i="19"/>
  <c r="F183" i="19"/>
  <c r="G183" i="19"/>
  <c r="H183" i="19"/>
  <c r="I183" i="19"/>
  <c r="J183" i="19"/>
  <c r="K183" i="19"/>
  <c r="L183" i="19"/>
  <c r="D184" i="19"/>
  <c r="E184" i="19"/>
  <c r="F184" i="19"/>
  <c r="G184" i="19"/>
  <c r="H184" i="19"/>
  <c r="I184" i="19"/>
  <c r="J184" i="19"/>
  <c r="K184" i="19"/>
  <c r="L184" i="19"/>
  <c r="C175" i="19"/>
  <c r="C176" i="19"/>
  <c r="C177" i="19"/>
  <c r="C178" i="19"/>
  <c r="C179" i="19"/>
  <c r="C180" i="19"/>
  <c r="C181" i="19"/>
  <c r="C182" i="19"/>
  <c r="C183" i="19"/>
  <c r="C184" i="19"/>
  <c r="C174" i="19"/>
  <c r="B174" i="19"/>
  <c r="B173" i="19"/>
  <c r="A173" i="19"/>
  <c r="C484" i="19"/>
  <c r="A55" i="19" s="1"/>
  <c r="C483" i="19"/>
  <c r="A54" i="19" s="1"/>
  <c r="C482" i="19"/>
  <c r="C481" i="19"/>
  <c r="C480" i="19"/>
  <c r="C479" i="19"/>
  <c r="C478" i="19"/>
  <c r="A49" i="19" s="1"/>
  <c r="C477" i="19"/>
  <c r="A48" i="19" s="1"/>
  <c r="C476" i="19"/>
  <c r="A47" i="19" s="1"/>
  <c r="C475" i="19"/>
  <c r="A46" i="19" s="1"/>
  <c r="C474" i="19"/>
  <c r="AF328" i="19"/>
  <c r="AE328" i="19"/>
  <c r="AD328" i="19"/>
  <c r="AC328" i="19"/>
  <c r="AB328" i="19"/>
  <c r="AA328" i="19"/>
  <c r="Z328" i="19"/>
  <c r="Y328" i="19"/>
  <c r="X328" i="19"/>
  <c r="W328" i="19"/>
  <c r="V328" i="19"/>
  <c r="U328" i="19"/>
  <c r="T328" i="19"/>
  <c r="S328" i="19"/>
  <c r="R328" i="19"/>
  <c r="Q328" i="19"/>
  <c r="P328" i="19"/>
  <c r="O328" i="19"/>
  <c r="N328" i="19"/>
  <c r="M328" i="19"/>
  <c r="L328" i="19"/>
  <c r="K328" i="19"/>
  <c r="J328" i="19"/>
  <c r="I328" i="19"/>
  <c r="H328" i="19"/>
  <c r="G328" i="19"/>
  <c r="F328" i="19"/>
  <c r="E328" i="19"/>
  <c r="D328" i="19"/>
  <c r="C328" i="19"/>
  <c r="B328" i="19"/>
  <c r="AF327" i="19"/>
  <c r="AE327" i="19"/>
  <c r="AD327" i="19"/>
  <c r="AC327" i="19"/>
  <c r="AB327" i="19"/>
  <c r="AA327" i="19"/>
  <c r="Z327" i="19"/>
  <c r="Y327" i="19"/>
  <c r="X327" i="19"/>
  <c r="W327" i="19"/>
  <c r="V327" i="19"/>
  <c r="U327" i="19"/>
  <c r="T327" i="19"/>
  <c r="S327" i="19"/>
  <c r="R327" i="19"/>
  <c r="Q327" i="19"/>
  <c r="P327" i="19"/>
  <c r="O327" i="19"/>
  <c r="N327" i="19"/>
  <c r="M327" i="19"/>
  <c r="L327" i="19"/>
  <c r="K327" i="19"/>
  <c r="J327" i="19"/>
  <c r="I327" i="19"/>
  <c r="H327" i="19"/>
  <c r="G327" i="19"/>
  <c r="F327" i="19"/>
  <c r="E327" i="19"/>
  <c r="D327" i="19"/>
  <c r="C327" i="19"/>
  <c r="B327" i="19"/>
  <c r="AF326" i="19"/>
  <c r="AE326" i="19"/>
  <c r="AD326" i="19"/>
  <c r="AC326" i="19"/>
  <c r="AB326" i="19"/>
  <c r="AA326" i="19"/>
  <c r="Z326" i="19"/>
  <c r="Y326" i="19"/>
  <c r="X326" i="19"/>
  <c r="W326" i="19"/>
  <c r="V326" i="19"/>
  <c r="U326" i="19"/>
  <c r="T326" i="19"/>
  <c r="S326" i="19"/>
  <c r="R326" i="19"/>
  <c r="Q326" i="19"/>
  <c r="P326" i="19"/>
  <c r="O326" i="19"/>
  <c r="N326" i="19"/>
  <c r="M326" i="19"/>
  <c r="L326" i="19"/>
  <c r="K326" i="19"/>
  <c r="J326" i="19"/>
  <c r="I326" i="19"/>
  <c r="H326" i="19"/>
  <c r="G326" i="19"/>
  <c r="F326" i="19"/>
  <c r="E326" i="19"/>
  <c r="D326" i="19"/>
  <c r="C326" i="19"/>
  <c r="B326" i="19"/>
  <c r="AF325" i="19"/>
  <c r="AE325" i="19"/>
  <c r="AD325" i="19"/>
  <c r="AC325" i="19"/>
  <c r="AB325" i="19"/>
  <c r="AA325" i="19"/>
  <c r="Z325" i="19"/>
  <c r="Y325" i="19"/>
  <c r="X325" i="19"/>
  <c r="W325" i="19"/>
  <c r="V325" i="19"/>
  <c r="U325" i="19"/>
  <c r="T325" i="19"/>
  <c r="S325" i="19"/>
  <c r="R325" i="19"/>
  <c r="Q325" i="19"/>
  <c r="P325" i="19"/>
  <c r="O325" i="19"/>
  <c r="N325" i="19"/>
  <c r="M325" i="19"/>
  <c r="L325" i="19"/>
  <c r="K325" i="19"/>
  <c r="J325" i="19"/>
  <c r="I325" i="19"/>
  <c r="H325" i="19"/>
  <c r="G325" i="19"/>
  <c r="F325" i="19"/>
  <c r="E325" i="19"/>
  <c r="D325" i="19"/>
  <c r="C325" i="19"/>
  <c r="B325" i="19"/>
  <c r="AF324" i="19"/>
  <c r="AE324" i="19"/>
  <c r="AD324" i="19"/>
  <c r="AC324" i="19"/>
  <c r="AB324" i="19"/>
  <c r="AA324" i="19"/>
  <c r="Z324" i="19"/>
  <c r="Y324" i="19"/>
  <c r="X324" i="19"/>
  <c r="W324" i="19"/>
  <c r="V324" i="19"/>
  <c r="U324" i="19"/>
  <c r="T324" i="19"/>
  <c r="S324" i="19"/>
  <c r="R324" i="19"/>
  <c r="Q324" i="19"/>
  <c r="P324" i="19"/>
  <c r="O324" i="19"/>
  <c r="N324" i="19"/>
  <c r="M324" i="19"/>
  <c r="L324" i="19"/>
  <c r="K324" i="19"/>
  <c r="J324" i="19"/>
  <c r="I324" i="19"/>
  <c r="H324" i="19"/>
  <c r="G324" i="19"/>
  <c r="F324" i="19"/>
  <c r="E324" i="19"/>
  <c r="D324" i="19"/>
  <c r="C324" i="19"/>
  <c r="B324" i="19"/>
  <c r="AF323" i="19"/>
  <c r="AE323" i="19"/>
  <c r="AD323" i="19"/>
  <c r="AC323" i="19"/>
  <c r="AB323" i="19"/>
  <c r="AA323" i="19"/>
  <c r="Z323" i="19"/>
  <c r="Y323" i="19"/>
  <c r="X323" i="19"/>
  <c r="W323" i="19"/>
  <c r="V323" i="19"/>
  <c r="U323" i="19"/>
  <c r="T323" i="19"/>
  <c r="S323" i="19"/>
  <c r="R323" i="19"/>
  <c r="Q323" i="19"/>
  <c r="P323" i="19"/>
  <c r="O323" i="19"/>
  <c r="N323" i="19"/>
  <c r="M323" i="19"/>
  <c r="L323" i="19"/>
  <c r="K323" i="19"/>
  <c r="J323" i="19"/>
  <c r="I323" i="19"/>
  <c r="H323" i="19"/>
  <c r="G323" i="19"/>
  <c r="F323" i="19"/>
  <c r="E323" i="19"/>
  <c r="D323" i="19"/>
  <c r="AF322" i="19"/>
  <c r="AE322" i="19"/>
  <c r="AD322" i="19"/>
  <c r="AC322" i="19"/>
  <c r="AB322" i="19"/>
  <c r="AA322" i="19"/>
  <c r="Z322" i="19"/>
  <c r="Y322" i="19"/>
  <c r="X322" i="19"/>
  <c r="W322" i="19"/>
  <c r="V322" i="19"/>
  <c r="U322" i="19"/>
  <c r="T322" i="19"/>
  <c r="S322" i="19"/>
  <c r="R322" i="19"/>
  <c r="Q322" i="19"/>
  <c r="P322" i="19"/>
  <c r="O322" i="19"/>
  <c r="N322" i="19"/>
  <c r="M322" i="19"/>
  <c r="L322" i="19"/>
  <c r="K322" i="19"/>
  <c r="J322" i="19"/>
  <c r="I322" i="19"/>
  <c r="H322" i="19"/>
  <c r="G322" i="19"/>
  <c r="F322" i="19"/>
  <c r="E322" i="19"/>
  <c r="D322" i="19"/>
  <c r="C322" i="19"/>
  <c r="B322" i="19"/>
  <c r="A159" i="19"/>
  <c r="A187" i="19" s="1"/>
  <c r="A215" i="19" s="1"/>
  <c r="B89" i="19"/>
  <c r="B103" i="19" s="1"/>
  <c r="A89" i="19"/>
  <c r="A117" i="19" s="1"/>
  <c r="A131" i="19" s="1"/>
  <c r="A145" i="19" s="1"/>
  <c r="A72" i="19"/>
  <c r="C55" i="19"/>
  <c r="C69" i="19" s="1"/>
  <c r="B86" i="19" s="1"/>
  <c r="B100" i="19" s="1"/>
  <c r="B55" i="19"/>
  <c r="B69" i="19" s="1"/>
  <c r="A86" i="19" s="1"/>
  <c r="A100" i="19" s="1"/>
  <c r="A128" i="19" s="1"/>
  <c r="C54" i="19"/>
  <c r="C68" i="19" s="1"/>
  <c r="B85" i="19" s="1"/>
  <c r="B99" i="19" s="1"/>
  <c r="B127" i="19" s="1"/>
  <c r="B54" i="19"/>
  <c r="B68" i="19" s="1"/>
  <c r="A85" i="19" s="1"/>
  <c r="A99" i="19" s="1"/>
  <c r="C53" i="19"/>
  <c r="C67" i="19" s="1"/>
  <c r="B84" i="19" s="1"/>
  <c r="B98" i="19" s="1"/>
  <c r="B53" i="19"/>
  <c r="B67" i="19" s="1"/>
  <c r="A84" i="19" s="1"/>
  <c r="A98" i="19" s="1"/>
  <c r="A53" i="19"/>
  <c r="C52" i="19"/>
  <c r="C66" i="19" s="1"/>
  <c r="B83" i="19" s="1"/>
  <c r="B97" i="19" s="1"/>
  <c r="B52" i="19"/>
  <c r="B66" i="19" s="1"/>
  <c r="A83" i="19" s="1"/>
  <c r="A97" i="19" s="1"/>
  <c r="A52" i="19"/>
  <c r="C51" i="19"/>
  <c r="C65" i="19" s="1"/>
  <c r="B82" i="19" s="1"/>
  <c r="B96" i="19" s="1"/>
  <c r="B51" i="19"/>
  <c r="B65" i="19" s="1"/>
  <c r="A82" i="19" s="1"/>
  <c r="A96" i="19" s="1"/>
  <c r="A51" i="19"/>
  <c r="C50" i="19"/>
  <c r="C64" i="19" s="1"/>
  <c r="B81" i="19" s="1"/>
  <c r="B95" i="19" s="1"/>
  <c r="B50" i="19"/>
  <c r="B64" i="19" s="1"/>
  <c r="A81" i="19" s="1"/>
  <c r="A95" i="19" s="1"/>
  <c r="A50" i="19"/>
  <c r="C49" i="19"/>
  <c r="C63" i="19" s="1"/>
  <c r="B80" i="19" s="1"/>
  <c r="B94" i="19" s="1"/>
  <c r="B49" i="19"/>
  <c r="B63" i="19" s="1"/>
  <c r="A80" i="19" s="1"/>
  <c r="A94" i="19" s="1"/>
  <c r="C48" i="19"/>
  <c r="C62" i="19" s="1"/>
  <c r="B79" i="19" s="1"/>
  <c r="B93" i="19" s="1"/>
  <c r="B48" i="19"/>
  <c r="B62" i="19" s="1"/>
  <c r="A79" i="19" s="1"/>
  <c r="A93" i="19" s="1"/>
  <c r="C47" i="19"/>
  <c r="C61" i="19" s="1"/>
  <c r="B78" i="19" s="1"/>
  <c r="B92" i="19" s="1"/>
  <c r="B47" i="19"/>
  <c r="B61" i="19" s="1"/>
  <c r="A78" i="19" s="1"/>
  <c r="A92" i="19" s="1"/>
  <c r="C46" i="19"/>
  <c r="C60" i="19" s="1"/>
  <c r="B77" i="19" s="1"/>
  <c r="B91" i="19" s="1"/>
  <c r="B46" i="19"/>
  <c r="B60" i="19" s="1"/>
  <c r="A77" i="19" s="1"/>
  <c r="A91" i="19" s="1"/>
  <c r="C45" i="19"/>
  <c r="C59" i="19" s="1"/>
  <c r="B76" i="19" s="1"/>
  <c r="B90" i="19" s="1"/>
  <c r="B45" i="19"/>
  <c r="B59" i="19" s="1"/>
  <c r="A76" i="19" s="1"/>
  <c r="A90" i="19" s="1"/>
  <c r="A45" i="19"/>
  <c r="K39" i="19"/>
  <c r="J39" i="19"/>
  <c r="I39" i="19"/>
  <c r="H39" i="19"/>
  <c r="G39" i="19"/>
  <c r="F39" i="19"/>
  <c r="E39" i="19"/>
  <c r="D39" i="19"/>
  <c r="C39" i="19"/>
  <c r="B39" i="19"/>
  <c r="K38" i="19"/>
  <c r="J38" i="19"/>
  <c r="I38" i="19"/>
  <c r="H38" i="19"/>
  <c r="G38" i="19"/>
  <c r="F38" i="19"/>
  <c r="E38" i="19"/>
  <c r="D38" i="19"/>
  <c r="C38" i="19"/>
  <c r="B38" i="19"/>
  <c r="K33" i="19"/>
  <c r="K40" i="19" s="1"/>
  <c r="J33" i="19"/>
  <c r="J40" i="19" s="1"/>
  <c r="I33" i="19"/>
  <c r="I40" i="19" s="1"/>
  <c r="H33" i="19"/>
  <c r="H40" i="19" s="1"/>
  <c r="G33" i="19"/>
  <c r="G40" i="19" s="1"/>
  <c r="F33" i="19"/>
  <c r="F40" i="19" s="1"/>
  <c r="E33" i="19"/>
  <c r="E40" i="19" s="1"/>
  <c r="D33" i="19"/>
  <c r="D40" i="19" s="1"/>
  <c r="C33" i="19"/>
  <c r="C40" i="19" s="1"/>
  <c r="B33" i="19"/>
  <c r="B40" i="19" s="1"/>
  <c r="A28" i="19"/>
  <c r="A201" i="19" l="1"/>
  <c r="A69" i="19"/>
  <c r="J86" i="19" s="1"/>
  <c r="J100" i="19" s="1"/>
  <c r="B117" i="19"/>
  <c r="A110" i="19"/>
  <c r="A124" i="19"/>
  <c r="B128" i="19"/>
  <c r="B114" i="19"/>
  <c r="B122" i="19"/>
  <c r="B108" i="19"/>
  <c r="A61" i="19"/>
  <c r="A64" i="19"/>
  <c r="B125" i="19"/>
  <c r="B111" i="19"/>
  <c r="A170" i="19"/>
  <c r="A198" i="19" s="1"/>
  <c r="A142" i="19"/>
  <c r="A156" i="19" s="1"/>
  <c r="A184" i="19" s="1"/>
  <c r="B119" i="19"/>
  <c r="B105" i="19"/>
  <c r="A120" i="19"/>
  <c r="A106" i="19"/>
  <c r="A109" i="19"/>
  <c r="A123" i="19"/>
  <c r="B120" i="19"/>
  <c r="B106" i="19"/>
  <c r="B109" i="19"/>
  <c r="B123" i="19"/>
  <c r="A119" i="19"/>
  <c r="A105" i="19"/>
  <c r="A104" i="19"/>
  <c r="A118" i="19"/>
  <c r="G86" i="19"/>
  <c r="G100" i="19" s="1"/>
  <c r="F86" i="19"/>
  <c r="F100" i="19" s="1"/>
  <c r="E86" i="19"/>
  <c r="E100" i="19" s="1"/>
  <c r="L86" i="19"/>
  <c r="L100" i="19" s="1"/>
  <c r="D86" i="19"/>
  <c r="D100" i="19" s="1"/>
  <c r="K86" i="19"/>
  <c r="K100" i="19" s="1"/>
  <c r="C86" i="19"/>
  <c r="C100" i="19" s="1"/>
  <c r="I86" i="19"/>
  <c r="I100" i="19" s="1"/>
  <c r="H86" i="19"/>
  <c r="H100" i="19" s="1"/>
  <c r="A68" i="19"/>
  <c r="A65" i="19"/>
  <c r="B126" i="19"/>
  <c r="B112" i="19"/>
  <c r="A121" i="19"/>
  <c r="A107" i="19"/>
  <c r="A122" i="19"/>
  <c r="A108" i="19"/>
  <c r="B118" i="19"/>
  <c r="B104" i="19"/>
  <c r="B121" i="19"/>
  <c r="B107" i="19"/>
  <c r="A125" i="19"/>
  <c r="A111" i="19"/>
  <c r="A60" i="19"/>
  <c r="A126" i="19"/>
  <c r="A112" i="19"/>
  <c r="B124" i="19"/>
  <c r="B110" i="19"/>
  <c r="A114" i="19"/>
  <c r="A59" i="19"/>
  <c r="A67" i="19"/>
  <c r="A63" i="19"/>
  <c r="A113" i="19"/>
  <c r="A127" i="19"/>
  <c r="B113" i="19"/>
  <c r="A66" i="19"/>
  <c r="B169" i="19"/>
  <c r="B197" i="19" s="1"/>
  <c r="B141" i="19"/>
  <c r="A103" i="19"/>
  <c r="A226" i="19" l="1"/>
  <c r="A212" i="19"/>
  <c r="B225" i="19"/>
  <c r="B211" i="19"/>
  <c r="B159" i="19"/>
  <c r="B187" i="19" s="1"/>
  <c r="B131" i="19"/>
  <c r="B145" i="19" s="1"/>
  <c r="A62" i="19"/>
  <c r="B163" i="19"/>
  <c r="B191" i="19" s="1"/>
  <c r="B135" i="19"/>
  <c r="A169" i="19"/>
  <c r="A197" i="19" s="1"/>
  <c r="A141" i="19"/>
  <c r="A155" i="19" s="1"/>
  <c r="A183" i="19" s="1"/>
  <c r="B132" i="19"/>
  <c r="B160" i="19"/>
  <c r="B188" i="19" s="1"/>
  <c r="K85" i="19"/>
  <c r="K99" i="19" s="1"/>
  <c r="C85" i="19"/>
  <c r="C99" i="19" s="1"/>
  <c r="J85" i="19"/>
  <c r="J99" i="19" s="1"/>
  <c r="I85" i="19"/>
  <c r="I99" i="19" s="1"/>
  <c r="H85" i="19"/>
  <c r="H99" i="19" s="1"/>
  <c r="G85" i="19"/>
  <c r="G99" i="19" s="1"/>
  <c r="L85" i="19"/>
  <c r="L99" i="19" s="1"/>
  <c r="F85" i="19"/>
  <c r="F99" i="19" s="1"/>
  <c r="E85" i="19"/>
  <c r="E99" i="19" s="1"/>
  <c r="D85" i="19"/>
  <c r="D99" i="19" s="1"/>
  <c r="B136" i="19"/>
  <c r="B164" i="19"/>
  <c r="B192" i="19" s="1"/>
  <c r="A168" i="19"/>
  <c r="A196" i="19" s="1"/>
  <c r="A140" i="19"/>
  <c r="A154" i="19" s="1"/>
  <c r="A182" i="19" s="1"/>
  <c r="B134" i="19"/>
  <c r="B162" i="19"/>
  <c r="B190" i="19" s="1"/>
  <c r="G82" i="19"/>
  <c r="G96" i="19" s="1"/>
  <c r="F82" i="19"/>
  <c r="F96" i="19" s="1"/>
  <c r="L82" i="19"/>
  <c r="L96" i="19" s="1"/>
  <c r="D82" i="19"/>
  <c r="D96" i="19" s="1"/>
  <c r="K82" i="19"/>
  <c r="K96" i="19" s="1"/>
  <c r="C82" i="19"/>
  <c r="C96" i="19" s="1"/>
  <c r="J82" i="19"/>
  <c r="J96" i="19" s="1"/>
  <c r="I82" i="19"/>
  <c r="I96" i="19" s="1"/>
  <c r="H82" i="19"/>
  <c r="H96" i="19" s="1"/>
  <c r="E82" i="19"/>
  <c r="E96" i="19" s="1"/>
  <c r="G80" i="19"/>
  <c r="G94" i="19" s="1"/>
  <c r="F80" i="19"/>
  <c r="F94" i="19" s="1"/>
  <c r="L80" i="19"/>
  <c r="L94" i="19" s="1"/>
  <c r="D80" i="19"/>
  <c r="D94" i="19" s="1"/>
  <c r="K80" i="19"/>
  <c r="K94" i="19" s="1"/>
  <c r="C80" i="19"/>
  <c r="C94" i="19" s="1"/>
  <c r="H80" i="19"/>
  <c r="H94" i="19" s="1"/>
  <c r="E80" i="19"/>
  <c r="E94" i="19" s="1"/>
  <c r="J80" i="19"/>
  <c r="J94" i="19" s="1"/>
  <c r="I80" i="19"/>
  <c r="I94" i="19" s="1"/>
  <c r="K77" i="19"/>
  <c r="K91" i="19" s="1"/>
  <c r="C77" i="19"/>
  <c r="C91" i="19" s="1"/>
  <c r="H77" i="19"/>
  <c r="H91" i="19" s="1"/>
  <c r="G77" i="19"/>
  <c r="G91" i="19" s="1"/>
  <c r="L77" i="19"/>
  <c r="L91" i="19" s="1"/>
  <c r="J77" i="19"/>
  <c r="J91" i="19" s="1"/>
  <c r="I77" i="19"/>
  <c r="I91" i="19" s="1"/>
  <c r="F77" i="19"/>
  <c r="F91" i="19" s="1"/>
  <c r="E77" i="19"/>
  <c r="E91" i="19" s="1"/>
  <c r="D77" i="19"/>
  <c r="D91" i="19" s="1"/>
  <c r="A164" i="19"/>
  <c r="A192" i="19" s="1"/>
  <c r="A136" i="19"/>
  <c r="A150" i="19" s="1"/>
  <c r="A178" i="19" s="1"/>
  <c r="A160" i="19"/>
  <c r="A188" i="19" s="1"/>
  <c r="A132" i="19"/>
  <c r="A146" i="19" s="1"/>
  <c r="A174" i="19" s="1"/>
  <c r="A165" i="19"/>
  <c r="A193" i="19" s="1"/>
  <c r="A137" i="19"/>
  <c r="A151" i="19" s="1"/>
  <c r="A179" i="19" s="1"/>
  <c r="G84" i="19"/>
  <c r="G98" i="19" s="1"/>
  <c r="F84" i="19"/>
  <c r="F98" i="19" s="1"/>
  <c r="E84" i="19"/>
  <c r="E98" i="19" s="1"/>
  <c r="L84" i="19"/>
  <c r="L98" i="19" s="1"/>
  <c r="D84" i="19"/>
  <c r="D98" i="19" s="1"/>
  <c r="K84" i="19"/>
  <c r="K98" i="19" s="1"/>
  <c r="C84" i="19"/>
  <c r="C98" i="19" s="1"/>
  <c r="J84" i="19"/>
  <c r="J98" i="19" s="1"/>
  <c r="I84" i="19"/>
  <c r="I98" i="19" s="1"/>
  <c r="H84" i="19"/>
  <c r="H98" i="19" s="1"/>
  <c r="H114" i="19"/>
  <c r="H170" i="19" s="1"/>
  <c r="E114" i="19"/>
  <c r="E170" i="19" s="1"/>
  <c r="L114" i="19"/>
  <c r="L170" i="19" s="1"/>
  <c r="D114" i="19"/>
  <c r="D170" i="19" s="1"/>
  <c r="J114" i="19"/>
  <c r="J170" i="19" s="1"/>
  <c r="I114" i="19"/>
  <c r="I170" i="19" s="1"/>
  <c r="G114" i="19"/>
  <c r="G170" i="19" s="1"/>
  <c r="F114" i="19"/>
  <c r="F170" i="19" s="1"/>
  <c r="C114" i="19"/>
  <c r="C170" i="19" s="1"/>
  <c r="K114" i="19"/>
  <c r="K170" i="19" s="1"/>
  <c r="B167" i="19"/>
  <c r="B195" i="19" s="1"/>
  <c r="B139" i="19"/>
  <c r="B170" i="19"/>
  <c r="B198" i="19" s="1"/>
  <c r="B142" i="19"/>
  <c r="K83" i="19"/>
  <c r="K97" i="19" s="1"/>
  <c r="C83" i="19"/>
  <c r="C97" i="19" s="1"/>
  <c r="J83" i="19"/>
  <c r="J97" i="19" s="1"/>
  <c r="I83" i="19"/>
  <c r="I97" i="19" s="1"/>
  <c r="H83" i="19"/>
  <c r="H97" i="19" s="1"/>
  <c r="G83" i="19"/>
  <c r="G97" i="19" s="1"/>
  <c r="D83" i="19"/>
  <c r="D97" i="19" s="1"/>
  <c r="F83" i="19"/>
  <c r="F97" i="19" s="1"/>
  <c r="L83" i="19"/>
  <c r="L97" i="19" s="1"/>
  <c r="E83" i="19"/>
  <c r="E97" i="19" s="1"/>
  <c r="B165" i="19"/>
  <c r="B193" i="19" s="1"/>
  <c r="B137" i="19"/>
  <c r="C141" i="19"/>
  <c r="B155" i="19"/>
  <c r="B183" i="19" s="1"/>
  <c r="G76" i="19"/>
  <c r="G90" i="19" s="1"/>
  <c r="L76" i="19"/>
  <c r="L90" i="19" s="1"/>
  <c r="D76" i="19"/>
  <c r="D90" i="19" s="1"/>
  <c r="K76" i="19"/>
  <c r="K90" i="19" s="1"/>
  <c r="C76" i="19"/>
  <c r="C90" i="19" s="1"/>
  <c r="J76" i="19"/>
  <c r="J90" i="19" s="1"/>
  <c r="I76" i="19"/>
  <c r="I90" i="19" s="1"/>
  <c r="H76" i="19"/>
  <c r="H90" i="19" s="1"/>
  <c r="F76" i="19"/>
  <c r="F90" i="19" s="1"/>
  <c r="E76" i="19"/>
  <c r="E90" i="19" s="1"/>
  <c r="A167" i="19"/>
  <c r="A195" i="19" s="1"/>
  <c r="A139" i="19"/>
  <c r="A153" i="19" s="1"/>
  <c r="A181" i="19" s="1"/>
  <c r="A135" i="19"/>
  <c r="A149" i="19" s="1"/>
  <c r="A177" i="19" s="1"/>
  <c r="A163" i="19"/>
  <c r="A191" i="19" s="1"/>
  <c r="K81" i="19"/>
  <c r="K95" i="19" s="1"/>
  <c r="C81" i="19"/>
  <c r="C95" i="19" s="1"/>
  <c r="J81" i="19"/>
  <c r="J95" i="19" s="1"/>
  <c r="H81" i="19"/>
  <c r="H95" i="19" s="1"/>
  <c r="G81" i="19"/>
  <c r="G95" i="19" s="1"/>
  <c r="L81" i="19"/>
  <c r="L95" i="19" s="1"/>
  <c r="I81" i="19"/>
  <c r="I95" i="19" s="1"/>
  <c r="F81" i="19"/>
  <c r="F95" i="19" s="1"/>
  <c r="E81" i="19"/>
  <c r="E95" i="19" s="1"/>
  <c r="D81" i="19"/>
  <c r="D95" i="19" s="1"/>
  <c r="A166" i="19"/>
  <c r="A194" i="19" s="1"/>
  <c r="A138" i="19"/>
  <c r="A152" i="19" s="1"/>
  <c r="A180" i="19" s="1"/>
  <c r="B140" i="19"/>
  <c r="B168" i="19"/>
  <c r="B196" i="19" s="1"/>
  <c r="B166" i="19"/>
  <c r="B194" i="19" s="1"/>
  <c r="B138" i="19"/>
  <c r="B161" i="19"/>
  <c r="B189" i="19" s="1"/>
  <c r="B133" i="19"/>
  <c r="A161" i="19"/>
  <c r="A189" i="19" s="1"/>
  <c r="A133" i="19"/>
  <c r="A147" i="19" s="1"/>
  <c r="A175" i="19" s="1"/>
  <c r="A162" i="19"/>
  <c r="A190" i="19" s="1"/>
  <c r="A134" i="19"/>
  <c r="A148" i="19" s="1"/>
  <c r="A176" i="19" s="1"/>
  <c r="G78" i="19"/>
  <c r="G92" i="19" s="1"/>
  <c r="L78" i="19"/>
  <c r="L92" i="19" s="1"/>
  <c r="D78" i="19"/>
  <c r="D92" i="19" s="1"/>
  <c r="K78" i="19"/>
  <c r="K92" i="19" s="1"/>
  <c r="C78" i="19"/>
  <c r="C92" i="19" s="1"/>
  <c r="J78" i="19"/>
  <c r="J92" i="19" s="1"/>
  <c r="I78" i="19"/>
  <c r="I92" i="19" s="1"/>
  <c r="H78" i="19"/>
  <c r="H92" i="19" s="1"/>
  <c r="E78" i="19"/>
  <c r="E92" i="19" s="1"/>
  <c r="F78" i="19"/>
  <c r="F92" i="19" s="1"/>
  <c r="B223" i="19" l="1"/>
  <c r="B209" i="19"/>
  <c r="A216" i="19"/>
  <c r="A202" i="19"/>
  <c r="A217" i="19"/>
  <c r="A203" i="19"/>
  <c r="A221" i="19"/>
  <c r="A207" i="19"/>
  <c r="A219" i="19"/>
  <c r="A205" i="19"/>
  <c r="B215" i="19"/>
  <c r="B201" i="19"/>
  <c r="B222" i="19"/>
  <c r="B208" i="19"/>
  <c r="B221" i="19"/>
  <c r="B207" i="19"/>
  <c r="A220" i="19"/>
  <c r="A206" i="19"/>
  <c r="A222" i="19"/>
  <c r="A208" i="19"/>
  <c r="B226" i="19"/>
  <c r="B212" i="19"/>
  <c r="B219" i="19"/>
  <c r="B205" i="19"/>
  <c r="B224" i="19"/>
  <c r="B210" i="19"/>
  <c r="B217" i="19"/>
  <c r="B203" i="19"/>
  <c r="B218" i="19"/>
  <c r="B204" i="19"/>
  <c r="A218" i="19"/>
  <c r="A204" i="19"/>
  <c r="A223" i="19"/>
  <c r="A209" i="19"/>
  <c r="A224" i="19"/>
  <c r="A210" i="19"/>
  <c r="A225" i="19"/>
  <c r="A211" i="19"/>
  <c r="B216" i="19"/>
  <c r="B202" i="19"/>
  <c r="B220" i="19"/>
  <c r="B206" i="19"/>
  <c r="C79" i="19"/>
  <c r="C93" i="19" s="1"/>
  <c r="E79" i="19"/>
  <c r="E93" i="19" s="1"/>
  <c r="J79" i="19"/>
  <c r="J93" i="19" s="1"/>
  <c r="H79" i="19"/>
  <c r="H93" i="19" s="1"/>
  <c r="L79" i="19"/>
  <c r="L93" i="19" s="1"/>
  <c r="G79" i="19"/>
  <c r="G93" i="19" s="1"/>
  <c r="I79" i="19"/>
  <c r="I93" i="19" s="1"/>
  <c r="D79" i="19"/>
  <c r="D93" i="19" s="1"/>
  <c r="F79" i="19"/>
  <c r="F93" i="19" s="1"/>
  <c r="K79" i="19"/>
  <c r="K93" i="19" s="1"/>
  <c r="L111" i="19"/>
  <c r="L167" i="19" s="1"/>
  <c r="D111" i="19"/>
  <c r="D167" i="19" s="1"/>
  <c r="I111" i="19"/>
  <c r="I167" i="19" s="1"/>
  <c r="H111" i="19"/>
  <c r="H167" i="19" s="1"/>
  <c r="G111" i="19"/>
  <c r="G167" i="19" s="1"/>
  <c r="F111" i="19"/>
  <c r="F167" i="19" s="1"/>
  <c r="E111" i="19"/>
  <c r="E167" i="19" s="1"/>
  <c r="C111" i="19"/>
  <c r="C167" i="19" s="1"/>
  <c r="K111" i="19"/>
  <c r="K167" i="19" s="1"/>
  <c r="J111" i="19"/>
  <c r="J167" i="19" s="1"/>
  <c r="G105" i="19"/>
  <c r="G161" i="19" s="1"/>
  <c r="F105" i="19"/>
  <c r="F161" i="19" s="1"/>
  <c r="E105" i="19"/>
  <c r="E161" i="19" s="1"/>
  <c r="L105" i="19"/>
  <c r="L161" i="19" s="1"/>
  <c r="D105" i="19"/>
  <c r="D161" i="19" s="1"/>
  <c r="K105" i="19"/>
  <c r="K161" i="19" s="1"/>
  <c r="C105" i="19"/>
  <c r="C161" i="19" s="1"/>
  <c r="J105" i="19"/>
  <c r="J161" i="19" s="1"/>
  <c r="I105" i="19"/>
  <c r="I161" i="19" s="1"/>
  <c r="H105" i="19"/>
  <c r="H161" i="19" s="1"/>
  <c r="H110" i="19"/>
  <c r="H166" i="19" s="1"/>
  <c r="E110" i="19"/>
  <c r="E166" i="19" s="1"/>
  <c r="L110" i="19"/>
  <c r="L166" i="19" s="1"/>
  <c r="D110" i="19"/>
  <c r="D166" i="19" s="1"/>
  <c r="G110" i="19"/>
  <c r="G166" i="19" s="1"/>
  <c r="F110" i="19"/>
  <c r="F166" i="19" s="1"/>
  <c r="C110" i="19"/>
  <c r="C166" i="19" s="1"/>
  <c r="J110" i="19"/>
  <c r="J166" i="19" s="1"/>
  <c r="I110" i="19"/>
  <c r="I166" i="19" s="1"/>
  <c r="K110" i="19"/>
  <c r="K166" i="19" s="1"/>
  <c r="C138" i="19"/>
  <c r="B152" i="19"/>
  <c r="B180" i="19" s="1"/>
  <c r="C137" i="19"/>
  <c r="B151" i="19"/>
  <c r="B179" i="19" s="1"/>
  <c r="B148" i="19"/>
  <c r="B176" i="19" s="1"/>
  <c r="C134" i="19"/>
  <c r="B154" i="19"/>
  <c r="B182" i="19" s="1"/>
  <c r="C140" i="19"/>
  <c r="B146" i="19"/>
  <c r="C132" i="19"/>
  <c r="C142" i="19"/>
  <c r="B156" i="19"/>
  <c r="B184" i="19" s="1"/>
  <c r="H108" i="19"/>
  <c r="H164" i="19" s="1"/>
  <c r="E108" i="19"/>
  <c r="E164" i="19" s="1"/>
  <c r="L108" i="19"/>
  <c r="L164" i="19" s="1"/>
  <c r="D108" i="19"/>
  <c r="D164" i="19" s="1"/>
  <c r="F108" i="19"/>
  <c r="F164" i="19" s="1"/>
  <c r="C108" i="19"/>
  <c r="C164" i="19" s="1"/>
  <c r="K108" i="19"/>
  <c r="K164" i="19" s="1"/>
  <c r="I108" i="19"/>
  <c r="I164" i="19" s="1"/>
  <c r="J108" i="19"/>
  <c r="J164" i="19" s="1"/>
  <c r="G108" i="19"/>
  <c r="G164" i="19" s="1"/>
  <c r="L113" i="19"/>
  <c r="L169" i="19" s="1"/>
  <c r="D113" i="19"/>
  <c r="D169" i="19" s="1"/>
  <c r="I113" i="19"/>
  <c r="I169" i="19" s="1"/>
  <c r="H113" i="19"/>
  <c r="H169" i="19" s="1"/>
  <c r="J113" i="19"/>
  <c r="J169" i="19" s="1"/>
  <c r="G113" i="19"/>
  <c r="G169" i="19" s="1"/>
  <c r="F113" i="19"/>
  <c r="F169" i="19" s="1"/>
  <c r="E113" i="19"/>
  <c r="E169" i="19" s="1"/>
  <c r="C113" i="19"/>
  <c r="C169" i="19" s="1"/>
  <c r="K113" i="19"/>
  <c r="K169" i="19" s="1"/>
  <c r="K106" i="19"/>
  <c r="K162" i="19" s="1"/>
  <c r="C106" i="19"/>
  <c r="C162" i="19" s="1"/>
  <c r="J106" i="19"/>
  <c r="J162" i="19" s="1"/>
  <c r="I106" i="19"/>
  <c r="I162" i="19" s="1"/>
  <c r="H106" i="19"/>
  <c r="H162" i="19" s="1"/>
  <c r="G106" i="19"/>
  <c r="G162" i="19" s="1"/>
  <c r="D106" i="19"/>
  <c r="D162" i="19" s="1"/>
  <c r="F106" i="19"/>
  <c r="F162" i="19" s="1"/>
  <c r="L106" i="19"/>
  <c r="L162" i="19" s="1"/>
  <c r="E106" i="19"/>
  <c r="E162" i="19" s="1"/>
  <c r="H112" i="19"/>
  <c r="H168" i="19" s="1"/>
  <c r="E112" i="19"/>
  <c r="E168" i="19" s="1"/>
  <c r="L112" i="19"/>
  <c r="L168" i="19" s="1"/>
  <c r="D112" i="19"/>
  <c r="D168" i="19" s="1"/>
  <c r="I112" i="19"/>
  <c r="I168" i="19" s="1"/>
  <c r="G112" i="19"/>
  <c r="G168" i="19" s="1"/>
  <c r="F112" i="19"/>
  <c r="F168" i="19" s="1"/>
  <c r="C112" i="19"/>
  <c r="C168" i="19" s="1"/>
  <c r="K112" i="19"/>
  <c r="K168" i="19" s="1"/>
  <c r="J112" i="19"/>
  <c r="J168" i="19" s="1"/>
  <c r="C136" i="19"/>
  <c r="B150" i="19"/>
  <c r="B178" i="19" s="1"/>
  <c r="K104" i="19"/>
  <c r="K160" i="19" s="1"/>
  <c r="C104" i="19"/>
  <c r="C160" i="19" s="1"/>
  <c r="J104" i="19"/>
  <c r="J160" i="19" s="1"/>
  <c r="I104" i="19"/>
  <c r="I160" i="19" s="1"/>
  <c r="H104" i="19"/>
  <c r="H160" i="19" s="1"/>
  <c r="G104" i="19"/>
  <c r="G160" i="19" s="1"/>
  <c r="E104" i="19"/>
  <c r="E160" i="19" s="1"/>
  <c r="D104" i="19"/>
  <c r="D160" i="19" s="1"/>
  <c r="L104" i="19"/>
  <c r="L160" i="19" s="1"/>
  <c r="F104" i="19"/>
  <c r="F160" i="19" s="1"/>
  <c r="C133" i="19"/>
  <c r="B147" i="19"/>
  <c r="B175" i="19" s="1"/>
  <c r="L109" i="19"/>
  <c r="L165" i="19" s="1"/>
  <c r="D109" i="19"/>
  <c r="D165" i="19" s="1"/>
  <c r="I109" i="19"/>
  <c r="I165" i="19" s="1"/>
  <c r="H109" i="19"/>
  <c r="H165" i="19" s="1"/>
  <c r="F109" i="19"/>
  <c r="F165" i="19" s="1"/>
  <c r="E109" i="19"/>
  <c r="E165" i="19" s="1"/>
  <c r="C109" i="19"/>
  <c r="C165" i="19" s="1"/>
  <c r="K109" i="19"/>
  <c r="K165" i="19" s="1"/>
  <c r="J109" i="19"/>
  <c r="J165" i="19" s="1"/>
  <c r="G109" i="19"/>
  <c r="G165" i="19" s="1"/>
  <c r="C139" i="19"/>
  <c r="B153" i="19"/>
  <c r="B181" i="19" s="1"/>
  <c r="B149" i="19"/>
  <c r="B177" i="19" s="1"/>
  <c r="C135" i="19"/>
  <c r="K155" i="19"/>
  <c r="C155" i="19"/>
  <c r="H155" i="19"/>
  <c r="G155" i="19"/>
  <c r="J155" i="19"/>
  <c r="I155" i="19"/>
  <c r="F155" i="19"/>
  <c r="E155" i="19"/>
  <c r="D155" i="19"/>
  <c r="L155" i="19"/>
  <c r="I197" i="19" l="1"/>
  <c r="I211" i="19" s="1"/>
  <c r="J107" i="19"/>
  <c r="J163" i="19" s="1"/>
  <c r="K107" i="19"/>
  <c r="K163" i="19" s="1"/>
  <c r="L107" i="19"/>
  <c r="L163" i="19" s="1"/>
  <c r="I107" i="19"/>
  <c r="I163" i="19" s="1"/>
  <c r="G107" i="19"/>
  <c r="G163" i="19" s="1"/>
  <c r="H107" i="19"/>
  <c r="H163" i="19" s="1"/>
  <c r="E107" i="19"/>
  <c r="E163" i="19" s="1"/>
  <c r="D107" i="19"/>
  <c r="D163" i="19" s="1"/>
  <c r="C107" i="19"/>
  <c r="C163" i="19" s="1"/>
  <c r="F107" i="19"/>
  <c r="F163" i="19" s="1"/>
  <c r="K149" i="19"/>
  <c r="C149" i="19"/>
  <c r="H149" i="19"/>
  <c r="G149" i="19"/>
  <c r="D149" i="19"/>
  <c r="L149" i="19"/>
  <c r="J149" i="19"/>
  <c r="I149" i="19"/>
  <c r="F149" i="19"/>
  <c r="E149" i="19"/>
  <c r="E197" i="19"/>
  <c r="E211" i="19" s="1"/>
  <c r="H192" i="19"/>
  <c r="H206" i="19" s="1"/>
  <c r="L197" i="19"/>
  <c r="L211" i="19" s="1"/>
  <c r="G150" i="19"/>
  <c r="L150" i="19"/>
  <c r="D150" i="19"/>
  <c r="K150" i="19"/>
  <c r="C150" i="19"/>
  <c r="E150" i="19"/>
  <c r="J150" i="19"/>
  <c r="I150" i="19"/>
  <c r="H150" i="19"/>
  <c r="F150" i="19"/>
  <c r="F197" i="19"/>
  <c r="F211" i="19" s="1"/>
  <c r="K147" i="19"/>
  <c r="C147" i="19"/>
  <c r="H147" i="19"/>
  <c r="G147" i="19"/>
  <c r="L147" i="19"/>
  <c r="J147" i="19"/>
  <c r="I147" i="19"/>
  <c r="F147" i="19"/>
  <c r="E147" i="19"/>
  <c r="D147" i="19"/>
  <c r="G197" i="19"/>
  <c r="G211" i="19" s="1"/>
  <c r="C197" i="19"/>
  <c r="C211" i="19" s="1"/>
  <c r="K151" i="19"/>
  <c r="C151" i="19"/>
  <c r="H151" i="19"/>
  <c r="G151" i="19"/>
  <c r="E151" i="19"/>
  <c r="D151" i="19"/>
  <c r="L151" i="19"/>
  <c r="J151" i="19"/>
  <c r="I151" i="19"/>
  <c r="F151" i="19"/>
  <c r="H197" i="19"/>
  <c r="H211" i="19" s="1"/>
  <c r="G154" i="19"/>
  <c r="L154" i="19"/>
  <c r="D154" i="19"/>
  <c r="K154" i="19"/>
  <c r="C154" i="19"/>
  <c r="I154" i="19"/>
  <c r="H154" i="19"/>
  <c r="F154" i="19"/>
  <c r="E154" i="19"/>
  <c r="J154" i="19"/>
  <c r="C189" i="19"/>
  <c r="C203" i="19" s="1"/>
  <c r="G146" i="19"/>
  <c r="G188" i="19" s="1"/>
  <c r="G202" i="19" s="1"/>
  <c r="L146" i="19"/>
  <c r="L188" i="19" s="1"/>
  <c r="L202" i="19" s="1"/>
  <c r="D146" i="19"/>
  <c r="D188" i="19" s="1"/>
  <c r="D202" i="19" s="1"/>
  <c r="K146" i="19"/>
  <c r="K188" i="19" s="1"/>
  <c r="K202" i="19" s="1"/>
  <c r="C146" i="19"/>
  <c r="C188" i="19" s="1"/>
  <c r="J146" i="19"/>
  <c r="J188" i="19" s="1"/>
  <c r="J202" i="19" s="1"/>
  <c r="I146" i="19"/>
  <c r="I188" i="19" s="1"/>
  <c r="I202" i="19" s="1"/>
  <c r="H146" i="19"/>
  <c r="H188" i="19" s="1"/>
  <c r="H202" i="19" s="1"/>
  <c r="F146" i="19"/>
  <c r="F188" i="19" s="1"/>
  <c r="F202" i="19" s="1"/>
  <c r="E146" i="19"/>
  <c r="E188" i="19" s="1"/>
  <c r="E202" i="19" s="1"/>
  <c r="J197" i="19"/>
  <c r="J211" i="19" s="1"/>
  <c r="G152" i="19"/>
  <c r="L152" i="19"/>
  <c r="D152" i="19"/>
  <c r="K152" i="19"/>
  <c r="C152" i="19"/>
  <c r="F152" i="19"/>
  <c r="E152" i="19"/>
  <c r="J152" i="19"/>
  <c r="I152" i="19"/>
  <c r="H152" i="19"/>
  <c r="K153" i="19"/>
  <c r="C153" i="19"/>
  <c r="H153" i="19"/>
  <c r="G153" i="19"/>
  <c r="I153" i="19"/>
  <c r="F153" i="19"/>
  <c r="E153" i="19"/>
  <c r="D153" i="19"/>
  <c r="L153" i="19"/>
  <c r="J153" i="19"/>
  <c r="K197" i="19"/>
  <c r="K211" i="19" s="1"/>
  <c r="D197" i="19"/>
  <c r="D211" i="19" s="1"/>
  <c r="G156" i="19"/>
  <c r="L156" i="19"/>
  <c r="D156" i="19"/>
  <c r="K156" i="19"/>
  <c r="C156" i="19"/>
  <c r="J156" i="19"/>
  <c r="I156" i="19"/>
  <c r="H156" i="19"/>
  <c r="F156" i="19"/>
  <c r="E156" i="19"/>
  <c r="G148" i="19"/>
  <c r="L148" i="19"/>
  <c r="D148" i="19"/>
  <c r="K148" i="19"/>
  <c r="C148" i="19"/>
  <c r="J148" i="19"/>
  <c r="I148" i="19"/>
  <c r="E148" i="19"/>
  <c r="H148" i="19"/>
  <c r="F148" i="19"/>
  <c r="D189" i="19"/>
  <c r="D203" i="19" s="1"/>
  <c r="D194" i="19" l="1"/>
  <c r="D208" i="19" s="1"/>
  <c r="J192" i="19"/>
  <c r="J206" i="19" s="1"/>
  <c r="E193" i="19"/>
  <c r="E207" i="19" s="1"/>
  <c r="L193" i="19"/>
  <c r="L207" i="19" s="1"/>
  <c r="I192" i="19"/>
  <c r="I206" i="19" s="1"/>
  <c r="G189" i="19"/>
  <c r="G203" i="19" s="1"/>
  <c r="G192" i="19"/>
  <c r="G206" i="19" s="1"/>
  <c r="L191" i="19"/>
  <c r="L205" i="19" s="1"/>
  <c r="K198" i="19"/>
  <c r="K212" i="19" s="1"/>
  <c r="J195" i="19"/>
  <c r="J209" i="19" s="1"/>
  <c r="C195" i="19"/>
  <c r="C209" i="19" s="1"/>
  <c r="C194" i="19"/>
  <c r="C208" i="19" s="1"/>
  <c r="I196" i="19"/>
  <c r="I210" i="19" s="1"/>
  <c r="C193" i="19"/>
  <c r="C207" i="19" s="1"/>
  <c r="F198" i="19"/>
  <c r="F212" i="19" s="1"/>
  <c r="E195" i="19"/>
  <c r="E209" i="19" s="1"/>
  <c r="H194" i="19"/>
  <c r="H208" i="19" s="1"/>
  <c r="J190" i="19"/>
  <c r="J204" i="19" s="1"/>
  <c r="D192" i="19"/>
  <c r="D206" i="19" s="1"/>
  <c r="F195" i="19"/>
  <c r="F209" i="19" s="1"/>
  <c r="I194" i="19"/>
  <c r="I208" i="19" s="1"/>
  <c r="J196" i="19"/>
  <c r="J210" i="19" s="1"/>
  <c r="I198" i="19"/>
  <c r="I212" i="19" s="1"/>
  <c r="I195" i="19"/>
  <c r="I209" i="19" s="1"/>
  <c r="J194" i="19"/>
  <c r="J208" i="19" s="1"/>
  <c r="F192" i="19"/>
  <c r="F206" i="19" s="1"/>
  <c r="E196" i="19"/>
  <c r="E210" i="19" s="1"/>
  <c r="G196" i="19"/>
  <c r="G210" i="19" s="1"/>
  <c r="L190" i="19"/>
  <c r="L204" i="19" s="1"/>
  <c r="F193" i="19"/>
  <c r="F207" i="19" s="1"/>
  <c r="I189" i="19"/>
  <c r="I203" i="19" s="1"/>
  <c r="K192" i="19"/>
  <c r="K206" i="19" s="1"/>
  <c r="D198" i="19"/>
  <c r="D212" i="19" s="1"/>
  <c r="I193" i="19"/>
  <c r="I207" i="19" s="1"/>
  <c r="J189" i="19"/>
  <c r="J203" i="19" s="1"/>
  <c r="L189" i="19"/>
  <c r="L203" i="19" s="1"/>
  <c r="L192" i="19"/>
  <c r="L206" i="19" s="1"/>
  <c r="I190" i="19"/>
  <c r="I204" i="19" s="1"/>
  <c r="H198" i="19"/>
  <c r="H212" i="19" s="1"/>
  <c r="G194" i="19"/>
  <c r="G208" i="19" s="1"/>
  <c r="K190" i="19"/>
  <c r="K204" i="19" s="1"/>
  <c r="J198" i="19"/>
  <c r="J212" i="19" s="1"/>
  <c r="G195" i="19"/>
  <c r="G209" i="19" s="1"/>
  <c r="E194" i="19"/>
  <c r="E208" i="19" s="1"/>
  <c r="C216" i="19"/>
  <c r="C202" i="19"/>
  <c r="F196" i="19"/>
  <c r="F210" i="19" s="1"/>
  <c r="G193" i="19"/>
  <c r="G207" i="19" s="1"/>
  <c r="E189" i="19"/>
  <c r="E203" i="19" s="1"/>
  <c r="K189" i="19"/>
  <c r="K203" i="19" s="1"/>
  <c r="E192" i="19"/>
  <c r="E206" i="19" s="1"/>
  <c r="H190" i="19"/>
  <c r="H204" i="19" s="1"/>
  <c r="G190" i="19"/>
  <c r="G204" i="19" s="1"/>
  <c r="L195" i="19"/>
  <c r="L209" i="19" s="1"/>
  <c r="K195" i="19"/>
  <c r="K209" i="19" s="1"/>
  <c r="K194" i="19"/>
  <c r="K208" i="19" s="1"/>
  <c r="C196" i="19"/>
  <c r="C210" i="19" s="1"/>
  <c r="K193" i="19"/>
  <c r="K207" i="19" s="1"/>
  <c r="E190" i="19"/>
  <c r="E204" i="19" s="1"/>
  <c r="E198" i="19"/>
  <c r="E212" i="19" s="1"/>
  <c r="L198" i="19"/>
  <c r="L212" i="19" s="1"/>
  <c r="D195" i="19"/>
  <c r="D209" i="19" s="1"/>
  <c r="K196" i="19"/>
  <c r="K210" i="19" s="1"/>
  <c r="J193" i="19"/>
  <c r="J207" i="19" s="1"/>
  <c r="J191" i="19"/>
  <c r="J205" i="19" s="1"/>
  <c r="G198" i="19"/>
  <c r="G212" i="19" s="1"/>
  <c r="D196" i="19"/>
  <c r="D210" i="19" s="1"/>
  <c r="L196" i="19"/>
  <c r="L210" i="19" s="1"/>
  <c r="D193" i="19"/>
  <c r="D207" i="19" s="1"/>
  <c r="L194" i="19"/>
  <c r="L208" i="19" s="1"/>
  <c r="D190" i="19"/>
  <c r="D204" i="19" s="1"/>
  <c r="C198" i="19"/>
  <c r="C212" i="19" s="1"/>
  <c r="F190" i="19"/>
  <c r="F204" i="19" s="1"/>
  <c r="H195" i="19"/>
  <c r="H209" i="19" s="1"/>
  <c r="F194" i="19"/>
  <c r="F208" i="19" s="1"/>
  <c r="H196" i="19"/>
  <c r="H210" i="19" s="1"/>
  <c r="C190" i="19"/>
  <c r="C204" i="19" s="1"/>
  <c r="H193" i="19"/>
  <c r="H207" i="19" s="1"/>
  <c r="F189" i="19"/>
  <c r="F203" i="19" s="1"/>
  <c r="H189" i="19"/>
  <c r="H203" i="19" s="1"/>
  <c r="C192" i="19"/>
  <c r="C206" i="19" s="1"/>
  <c r="C191" i="19"/>
  <c r="C205" i="19" s="1"/>
  <c r="G224" i="19"/>
  <c r="K220" i="19"/>
  <c r="E216" i="19"/>
  <c r="C224" i="19"/>
  <c r="J218" i="19"/>
  <c r="D222" i="19"/>
  <c r="J216" i="19"/>
  <c r="K216" i="19"/>
  <c r="H221" i="19"/>
  <c r="I226" i="19"/>
  <c r="D225" i="19"/>
  <c r="F223" i="19"/>
  <c r="E221" i="19"/>
  <c r="D216" i="19"/>
  <c r="I224" i="19"/>
  <c r="F217" i="19"/>
  <c r="H217" i="19"/>
  <c r="H220" i="19"/>
  <c r="G191" i="19"/>
  <c r="G205" i="19" s="1"/>
  <c r="J220" i="19"/>
  <c r="I223" i="19"/>
  <c r="E225" i="19"/>
  <c r="D218" i="19"/>
  <c r="J222" i="19"/>
  <c r="J217" i="19"/>
  <c r="L218" i="19"/>
  <c r="H216" i="19"/>
  <c r="C217" i="19"/>
  <c r="D224" i="19"/>
  <c r="L221" i="19"/>
  <c r="F191" i="19"/>
  <c r="F205" i="19" s="1"/>
  <c r="K191" i="19"/>
  <c r="K205" i="19" s="1"/>
  <c r="D217" i="19"/>
  <c r="K225" i="19"/>
  <c r="L216" i="19"/>
  <c r="G216" i="19"/>
  <c r="F225" i="19"/>
  <c r="J223" i="19"/>
  <c r="F222" i="19"/>
  <c r="I216" i="19"/>
  <c r="J224" i="19"/>
  <c r="G217" i="19"/>
  <c r="K218" i="19"/>
  <c r="L222" i="19"/>
  <c r="F216" i="19"/>
  <c r="L226" i="19"/>
  <c r="C222" i="19"/>
  <c r="J225" i="19"/>
  <c r="G225" i="19"/>
  <c r="J226" i="19"/>
  <c r="I222" i="19"/>
  <c r="K221" i="19"/>
  <c r="F218" i="19"/>
  <c r="C225" i="19"/>
  <c r="I218" i="19"/>
  <c r="H225" i="19"/>
  <c r="L225" i="19"/>
  <c r="L219" i="19"/>
  <c r="I225" i="19"/>
  <c r="D191" i="19"/>
  <c r="D205" i="19" s="1"/>
  <c r="H191" i="19"/>
  <c r="H205" i="19" s="1"/>
  <c r="E191" i="19"/>
  <c r="E205" i="19" s="1"/>
  <c r="I191" i="19"/>
  <c r="I205" i="19" s="1"/>
  <c r="G221" i="19" l="1"/>
  <c r="L217" i="19"/>
  <c r="C221" i="19"/>
  <c r="K223" i="19"/>
  <c r="I220" i="19"/>
  <c r="G223" i="19"/>
  <c r="F221" i="19"/>
  <c r="D221" i="19"/>
  <c r="C220" i="19"/>
  <c r="E218" i="19"/>
  <c r="H226" i="19"/>
  <c r="G226" i="19"/>
  <c r="C218" i="19"/>
  <c r="F226" i="19"/>
  <c r="L223" i="19"/>
  <c r="L220" i="19"/>
  <c r="C223" i="19"/>
  <c r="K224" i="19"/>
  <c r="E220" i="19"/>
  <c r="H222" i="19"/>
  <c r="H224" i="19"/>
  <c r="I221" i="19"/>
  <c r="D226" i="19"/>
  <c r="E222" i="19"/>
  <c r="F224" i="19"/>
  <c r="J221" i="19"/>
  <c r="G220" i="19"/>
  <c r="G218" i="19"/>
  <c r="H223" i="19"/>
  <c r="J219" i="19"/>
  <c r="E226" i="19"/>
  <c r="F220" i="19"/>
  <c r="L224" i="19"/>
  <c r="K226" i="19"/>
  <c r="K217" i="19"/>
  <c r="E223" i="19"/>
  <c r="H218" i="19"/>
  <c r="K222" i="19"/>
  <c r="E224" i="19"/>
  <c r="E217" i="19"/>
  <c r="D220" i="19"/>
  <c r="D223" i="19"/>
  <c r="C226" i="19"/>
  <c r="G222" i="19"/>
  <c r="C219" i="19"/>
  <c r="I217" i="19"/>
  <c r="K219" i="19"/>
  <c r="F219" i="19"/>
  <c r="I219" i="19"/>
  <c r="E219" i="19"/>
  <c r="H219" i="19"/>
  <c r="G219" i="19"/>
  <c r="D219" i="19"/>
  <c r="A63" i="1" l="1"/>
  <c r="I2" i="17" s="1"/>
  <c r="B5" i="16" a="1"/>
  <c r="B5" i="16" s="1"/>
  <c r="I35" i="17" l="1"/>
  <c r="I36" i="17"/>
  <c r="I12" i="17"/>
  <c r="I44" i="17"/>
  <c r="I4" i="17"/>
  <c r="I43" i="17"/>
  <c r="I28" i="17"/>
  <c r="I27" i="17"/>
  <c r="I20" i="17"/>
  <c r="I41" i="17"/>
  <c r="I33" i="17"/>
  <c r="I25" i="17"/>
  <c r="I17" i="17"/>
  <c r="I9" i="17"/>
  <c r="I19" i="17"/>
  <c r="I11" i="17"/>
  <c r="I3" i="17"/>
  <c r="I34" i="17"/>
  <c r="I18" i="17"/>
  <c r="I10" i="17"/>
  <c r="I48" i="17"/>
  <c r="I40" i="17"/>
  <c r="I32" i="17"/>
  <c r="I24" i="17"/>
  <c r="I16" i="17"/>
  <c r="I8" i="17"/>
  <c r="I47" i="17"/>
  <c r="I39" i="17"/>
  <c r="I31" i="17"/>
  <c r="I23" i="17"/>
  <c r="I15" i="17"/>
  <c r="I7" i="17"/>
  <c r="I42" i="17"/>
  <c r="I26" i="17"/>
  <c r="I46" i="17"/>
  <c r="I38" i="17"/>
  <c r="I30" i="17"/>
  <c r="I22" i="17"/>
  <c r="I14" i="17"/>
  <c r="I6" i="17"/>
  <c r="I45" i="17"/>
  <c r="I37" i="17"/>
  <c r="I29" i="17"/>
  <c r="I21" i="17"/>
  <c r="I13" i="17"/>
  <c r="I5" i="17"/>
  <c r="B36" i="16"/>
  <c r="B27" i="16"/>
  <c r="B11" i="16"/>
  <c r="B42" i="16"/>
  <c r="B34" i="16"/>
  <c r="B26" i="16"/>
  <c r="B18" i="16"/>
  <c r="B10" i="16"/>
  <c r="B41" i="16"/>
  <c r="B33" i="16"/>
  <c r="B25" i="16"/>
  <c r="B17" i="16"/>
  <c r="B9" i="16"/>
  <c r="B20" i="16"/>
  <c r="B12" i="16"/>
  <c r="B32" i="16"/>
  <c r="B8" i="16"/>
  <c r="B39" i="16"/>
  <c r="B31" i="16"/>
  <c r="B23" i="16"/>
  <c r="B15" i="16"/>
  <c r="B7" i="16"/>
  <c r="B28" i="16"/>
  <c r="B35" i="16"/>
  <c r="B24" i="16"/>
  <c r="B46" i="16"/>
  <c r="B38" i="16"/>
  <c r="B30" i="16"/>
  <c r="B22" i="16"/>
  <c r="B14" i="16"/>
  <c r="B6" i="16"/>
  <c r="B44" i="16"/>
  <c r="B43" i="16"/>
  <c r="B19" i="16"/>
  <c r="B40" i="16"/>
  <c r="B16" i="16"/>
  <c r="B45" i="16"/>
  <c r="B37" i="16"/>
  <c r="B29" i="16"/>
  <c r="B21" i="16"/>
  <c r="B13" i="16"/>
  <c r="D52" i="16" l="1"/>
  <c r="B48" i="16"/>
  <c r="B5" i="13" a="1"/>
  <c r="B5" i="13" s="1"/>
  <c r="C5" i="13" a="1"/>
  <c r="C5" i="13" s="1"/>
  <c r="B6" i="13" a="1"/>
  <c r="B6" i="13" s="1"/>
  <c r="E57" i="13" s="1"/>
  <c r="C6" i="13" a="1"/>
  <c r="C6" i="13" s="1"/>
  <c r="B7" i="13" a="1"/>
  <c r="B7" i="13" s="1"/>
  <c r="C7" i="13" a="1"/>
  <c r="C7" i="13" s="1"/>
  <c r="B8" i="13" a="1"/>
  <c r="B8" i="13" s="1"/>
  <c r="E59" i="13" s="1"/>
  <c r="C8" i="13" a="1"/>
  <c r="C8" i="13" s="1"/>
  <c r="B9" i="13" a="1"/>
  <c r="B9" i="13" s="1"/>
  <c r="C60" i="13" s="1"/>
  <c r="C9" i="13" a="1"/>
  <c r="C9" i="13" s="1"/>
  <c r="B10" i="13" a="1"/>
  <c r="B10" i="13" s="1"/>
  <c r="E61" i="13" s="1"/>
  <c r="C10" i="13" a="1"/>
  <c r="C10" i="13" s="1"/>
  <c r="B11" i="13" a="1"/>
  <c r="B11" i="13" s="1"/>
  <c r="B62" i="13" s="1"/>
  <c r="C11" i="13" a="1"/>
  <c r="C11" i="13" s="1"/>
  <c r="B12" i="13" a="1"/>
  <c r="B12" i="13" s="1"/>
  <c r="E63" i="13" s="1"/>
  <c r="C12" i="13" a="1"/>
  <c r="C12" i="13" s="1"/>
  <c r="B13" i="13" a="1"/>
  <c r="B13" i="13" s="1"/>
  <c r="C13" i="13" a="1"/>
  <c r="C13" i="13" s="1"/>
  <c r="B14" i="13" a="1"/>
  <c r="B14" i="13" s="1"/>
  <c r="E65" i="13" s="1"/>
  <c r="C14" i="13" a="1"/>
  <c r="C14" i="13" s="1"/>
  <c r="B15" i="13" a="1"/>
  <c r="B15" i="13" s="1"/>
  <c r="C15" i="13" a="1"/>
  <c r="C15" i="13" s="1"/>
  <c r="B16" i="13" a="1"/>
  <c r="B16" i="13" s="1"/>
  <c r="E67" i="13" s="1"/>
  <c r="C16" i="13" a="1"/>
  <c r="C16" i="13" s="1"/>
  <c r="B17" i="13" a="1"/>
  <c r="B17" i="13" s="1"/>
  <c r="C68" i="13" s="1"/>
  <c r="C17" i="13" a="1"/>
  <c r="C17" i="13" s="1"/>
  <c r="B18" i="13" a="1"/>
  <c r="B18" i="13" s="1"/>
  <c r="E69" i="13" s="1"/>
  <c r="C18" i="13" a="1"/>
  <c r="C18" i="13" s="1"/>
  <c r="B19" i="13" a="1"/>
  <c r="B19" i="13" s="1"/>
  <c r="B70" i="13" s="1"/>
  <c r="C19" i="13" a="1"/>
  <c r="C19" i="13" s="1"/>
  <c r="B20" i="13" a="1"/>
  <c r="B20" i="13" s="1"/>
  <c r="E71" i="13" s="1"/>
  <c r="C20" i="13" a="1"/>
  <c r="C20" i="13" s="1"/>
  <c r="B21" i="13" a="1"/>
  <c r="B21" i="13" s="1"/>
  <c r="C21" i="13" a="1"/>
  <c r="C21" i="13" s="1"/>
  <c r="B22" i="13" a="1"/>
  <c r="B22" i="13" s="1"/>
  <c r="C22" i="13" a="1"/>
  <c r="C22" i="13" s="1"/>
  <c r="B23" i="13" a="1"/>
  <c r="B23" i="13" s="1"/>
  <c r="B74" i="13" s="1"/>
  <c r="C23" i="13" a="1"/>
  <c r="C23" i="13" s="1"/>
  <c r="B24" i="13" a="1"/>
  <c r="B24" i="13" s="1"/>
  <c r="E75" i="13" s="1"/>
  <c r="C24" i="13" a="1"/>
  <c r="C24" i="13" s="1"/>
  <c r="B25" i="13" a="1"/>
  <c r="B25" i="13" s="1"/>
  <c r="C76" i="13" s="1"/>
  <c r="C25" i="13" a="1"/>
  <c r="C25" i="13" s="1"/>
  <c r="B26" i="13" a="1"/>
  <c r="B26" i="13" s="1"/>
  <c r="D77" i="13" s="1"/>
  <c r="C26" i="13" a="1"/>
  <c r="C26" i="13" s="1"/>
  <c r="B27" i="13" a="1"/>
  <c r="B27" i="13" s="1"/>
  <c r="C78" i="13" s="1"/>
  <c r="C27" i="13" a="1"/>
  <c r="C27" i="13" s="1"/>
  <c r="B28" i="13" a="1"/>
  <c r="B28" i="13" s="1"/>
  <c r="D79" i="13" s="1"/>
  <c r="C28" i="13" a="1"/>
  <c r="C28" i="13" s="1"/>
  <c r="B29" i="13" a="1"/>
  <c r="B29" i="13" s="1"/>
  <c r="C29" i="13" a="1"/>
  <c r="C29" i="13" s="1"/>
  <c r="B30" i="13" a="1"/>
  <c r="B30" i="13" s="1"/>
  <c r="C30" i="13" a="1"/>
  <c r="C30" i="13" s="1"/>
  <c r="B31" i="13" a="1"/>
  <c r="B31" i="13" s="1"/>
  <c r="D82" i="13" s="1"/>
  <c r="C31" i="13" a="1"/>
  <c r="C31" i="13" s="1"/>
  <c r="B32" i="13" a="1"/>
  <c r="B32" i="13" s="1"/>
  <c r="C83" i="13" s="1"/>
  <c r="C32" i="13" a="1"/>
  <c r="C32" i="13" s="1"/>
  <c r="B33" i="13" a="1"/>
  <c r="B33" i="13" s="1"/>
  <c r="B84" i="13" s="1"/>
  <c r="C33" i="13" a="1"/>
  <c r="C33" i="13" s="1"/>
  <c r="B34" i="13" a="1"/>
  <c r="B34" i="13" s="1"/>
  <c r="C85" i="13" s="1"/>
  <c r="C34" i="13" a="1"/>
  <c r="C34" i="13" s="1"/>
  <c r="B35" i="13" a="1"/>
  <c r="B35" i="13" s="1"/>
  <c r="E86" i="13" s="1"/>
  <c r="C35" i="13" a="1"/>
  <c r="C35" i="13" s="1"/>
  <c r="B36" i="13" a="1"/>
  <c r="B36" i="13" s="1"/>
  <c r="C36" i="13" a="1"/>
  <c r="C36" i="13" s="1"/>
  <c r="B37" i="13" a="1"/>
  <c r="B37" i="13" s="1"/>
  <c r="E88" i="13" s="1"/>
  <c r="C37" i="13" a="1"/>
  <c r="C37" i="13" s="1"/>
  <c r="B38" i="13" a="1"/>
  <c r="B38" i="13" s="1"/>
  <c r="C38" i="13" a="1"/>
  <c r="C38" i="13" s="1"/>
  <c r="B39" i="13" a="1"/>
  <c r="B39" i="13" s="1"/>
  <c r="E90" i="13" s="1"/>
  <c r="C39" i="13" a="1"/>
  <c r="C39" i="13" s="1"/>
  <c r="B40" i="13" a="1"/>
  <c r="B40" i="13" s="1"/>
  <c r="C91" i="13" s="1"/>
  <c r="C40" i="13" a="1"/>
  <c r="C40" i="13" s="1"/>
  <c r="B41" i="13" a="1"/>
  <c r="B41" i="13" s="1"/>
  <c r="E92" i="13" s="1"/>
  <c r="C41" i="13" a="1"/>
  <c r="C41" i="13" s="1"/>
  <c r="B42" i="13" a="1"/>
  <c r="B42" i="13" s="1"/>
  <c r="C93" i="13" s="1"/>
  <c r="C42" i="13" a="1"/>
  <c r="C42" i="13" s="1"/>
  <c r="B43" i="13" a="1"/>
  <c r="B43" i="13" s="1"/>
  <c r="E94" i="13" s="1"/>
  <c r="C43" i="13" a="1"/>
  <c r="C43" i="13" s="1"/>
  <c r="B44" i="13" a="1"/>
  <c r="B44" i="13" s="1"/>
  <c r="C44" i="13" a="1"/>
  <c r="C44" i="13" s="1"/>
  <c r="B45" i="13" a="1"/>
  <c r="B45" i="13" s="1"/>
  <c r="E96" i="13" s="1"/>
  <c r="C45" i="13" a="1"/>
  <c r="C45" i="13" s="1"/>
  <c r="C4" i="13" a="1"/>
  <c r="C4" i="13" s="1"/>
  <c r="B4" i="13" a="1"/>
  <c r="B4" i="13" s="1"/>
  <c r="B69" i="13" l="1"/>
  <c r="B61" i="13"/>
  <c r="D75" i="13"/>
  <c r="D71" i="13"/>
  <c r="D69" i="13"/>
  <c r="D67" i="13"/>
  <c r="D65" i="13"/>
  <c r="D63" i="13"/>
  <c r="D61" i="13"/>
  <c r="D59" i="13"/>
  <c r="D57" i="13"/>
  <c r="B68" i="13"/>
  <c r="B60" i="13"/>
  <c r="C75" i="13"/>
  <c r="C71" i="13"/>
  <c r="C69" i="13"/>
  <c r="C67" i="13"/>
  <c r="C65" i="13"/>
  <c r="C63" i="13"/>
  <c r="C61" i="13"/>
  <c r="C59" i="13"/>
  <c r="C57" i="13"/>
  <c r="B67" i="13"/>
  <c r="B59" i="13"/>
  <c r="F73" i="13"/>
  <c r="F70" i="13"/>
  <c r="F68" i="13"/>
  <c r="F66" i="13"/>
  <c r="F64" i="13"/>
  <c r="F62" i="13"/>
  <c r="F60" i="13"/>
  <c r="F58" i="13"/>
  <c r="F56" i="13"/>
  <c r="B66" i="13"/>
  <c r="B58" i="13"/>
  <c r="E73" i="13"/>
  <c r="E70" i="13"/>
  <c r="E68" i="13"/>
  <c r="E66" i="13"/>
  <c r="E64" i="13"/>
  <c r="E62" i="13"/>
  <c r="E60" i="13"/>
  <c r="E58" i="13"/>
  <c r="E56" i="13"/>
  <c r="B75" i="13"/>
  <c r="B65" i="13"/>
  <c r="B57" i="13"/>
  <c r="D73" i="13"/>
  <c r="D70" i="13"/>
  <c r="D68" i="13"/>
  <c r="D66" i="13"/>
  <c r="D64" i="13"/>
  <c r="D62" i="13"/>
  <c r="D60" i="13"/>
  <c r="D58" i="13"/>
  <c r="D56" i="13"/>
  <c r="B73" i="13"/>
  <c r="B64" i="13"/>
  <c r="B56" i="13"/>
  <c r="C73" i="13"/>
  <c r="C70" i="13"/>
  <c r="C66" i="13"/>
  <c r="C64" i="13"/>
  <c r="C62" i="13"/>
  <c r="C58" i="13"/>
  <c r="C56" i="13"/>
  <c r="B71" i="13"/>
  <c r="B63" i="13"/>
  <c r="F75" i="13"/>
  <c r="F71" i="13"/>
  <c r="F69" i="13"/>
  <c r="F67" i="13"/>
  <c r="F65" i="13"/>
  <c r="F63" i="13"/>
  <c r="F61" i="13"/>
  <c r="F59" i="13"/>
  <c r="F57" i="13"/>
  <c r="B80" i="13"/>
  <c r="B72" i="13"/>
  <c r="C82" i="13"/>
  <c r="C79" i="13"/>
  <c r="C77" i="13"/>
  <c r="B79" i="13"/>
  <c r="F84" i="13"/>
  <c r="F80" i="13"/>
  <c r="F78" i="13"/>
  <c r="F76" i="13"/>
  <c r="F74" i="13"/>
  <c r="F72" i="13"/>
  <c r="B78" i="13"/>
  <c r="E84" i="13"/>
  <c r="E80" i="13"/>
  <c r="E78" i="13"/>
  <c r="E76" i="13"/>
  <c r="E74" i="13"/>
  <c r="E72" i="13"/>
  <c r="B77" i="13"/>
  <c r="D84" i="13"/>
  <c r="D80" i="13"/>
  <c r="D78" i="13"/>
  <c r="D76" i="13"/>
  <c r="D74" i="13"/>
  <c r="D72" i="13"/>
  <c r="B76" i="13"/>
  <c r="C84" i="13"/>
  <c r="C80" i="13"/>
  <c r="C74" i="13"/>
  <c r="C72" i="13"/>
  <c r="F82" i="13"/>
  <c r="F79" i="13"/>
  <c r="F77" i="13"/>
  <c r="E82" i="13"/>
  <c r="E79" i="13"/>
  <c r="E77" i="13"/>
  <c r="B82" i="13"/>
  <c r="B93" i="13"/>
  <c r="B85" i="13"/>
  <c r="D96" i="13"/>
  <c r="D94" i="13"/>
  <c r="D92" i="13"/>
  <c r="D90" i="13"/>
  <c r="D88" i="13"/>
  <c r="D86" i="13"/>
  <c r="B92" i="13"/>
  <c r="C96" i="13"/>
  <c r="C94" i="13"/>
  <c r="C92" i="13"/>
  <c r="C90" i="13"/>
  <c r="C88" i="13"/>
  <c r="C86" i="13"/>
  <c r="B91" i="13"/>
  <c r="B83" i="13"/>
  <c r="F95" i="13"/>
  <c r="F93" i="13"/>
  <c r="F91" i="13"/>
  <c r="F89" i="13"/>
  <c r="F87" i="13"/>
  <c r="F85" i="13"/>
  <c r="F83" i="13"/>
  <c r="F81" i="13"/>
  <c r="F55" i="13"/>
  <c r="B90" i="13"/>
  <c r="E95" i="13"/>
  <c r="E93" i="13"/>
  <c r="E91" i="13"/>
  <c r="E89" i="13"/>
  <c r="E87" i="13"/>
  <c r="E85" i="13"/>
  <c r="E83" i="13"/>
  <c r="E81" i="13"/>
  <c r="E55" i="13"/>
  <c r="B55" i="13"/>
  <c r="B89" i="13"/>
  <c r="B81" i="13"/>
  <c r="D95" i="13"/>
  <c r="D93" i="13"/>
  <c r="D91" i="13"/>
  <c r="D89" i="13"/>
  <c r="D87" i="13"/>
  <c r="D85" i="13"/>
  <c r="D83" i="13"/>
  <c r="D81" i="13"/>
  <c r="D55" i="13"/>
  <c r="B96" i="13"/>
  <c r="B88" i="13"/>
  <c r="C95" i="13"/>
  <c r="C89" i="13"/>
  <c r="C87" i="13"/>
  <c r="C81" i="13"/>
  <c r="C55" i="13"/>
  <c r="B95" i="13"/>
  <c r="B87" i="13"/>
  <c r="F96" i="13"/>
  <c r="F94" i="13"/>
  <c r="F92" i="13"/>
  <c r="F90" i="13"/>
  <c r="F88" i="13"/>
  <c r="F86" i="13"/>
  <c r="B94" i="13"/>
  <c r="B86" i="13"/>
  <c r="G90" i="13" l="1"/>
  <c r="I90" i="13"/>
  <c r="J90" i="13"/>
  <c r="K90" i="13"/>
  <c r="G89" i="13"/>
  <c r="H89" i="13"/>
  <c r="I89" i="13"/>
  <c r="L89" i="13"/>
  <c r="G74" i="13"/>
  <c r="I74" i="13"/>
  <c r="J74" i="13"/>
  <c r="K74" i="13"/>
  <c r="G57" i="13"/>
  <c r="H57" i="13"/>
  <c r="I57" i="13"/>
  <c r="L57" i="13"/>
  <c r="H75" i="13"/>
  <c r="I75" i="13"/>
  <c r="K75" i="13"/>
  <c r="L75" i="13"/>
  <c r="J64" i="13"/>
  <c r="K64" i="13"/>
  <c r="G64" i="13"/>
  <c r="H77" i="13"/>
  <c r="I77" i="13"/>
  <c r="L77" i="13"/>
  <c r="G77" i="13"/>
  <c r="H59" i="13"/>
  <c r="I59" i="13"/>
  <c r="K59" i="13"/>
  <c r="L59" i="13"/>
  <c r="J66" i="13"/>
  <c r="K66" i="13"/>
  <c r="G66" i="13"/>
  <c r="I66" i="13"/>
  <c r="G92" i="13"/>
  <c r="J92" i="13"/>
  <c r="K92" i="13"/>
  <c r="G76" i="13"/>
  <c r="J76" i="13"/>
  <c r="K76" i="13"/>
  <c r="I79" i="13"/>
  <c r="K79" i="13"/>
  <c r="L79" i="13"/>
  <c r="H79" i="13"/>
  <c r="G78" i="13"/>
  <c r="I78" i="13"/>
  <c r="J78" i="13"/>
  <c r="K78" i="13"/>
  <c r="G61" i="13"/>
  <c r="H61" i="13"/>
  <c r="I61" i="13"/>
  <c r="L61" i="13"/>
  <c r="K68" i="13"/>
  <c r="G68" i="13"/>
  <c r="J68" i="13"/>
  <c r="I81" i="13"/>
  <c r="L81" i="13"/>
  <c r="G81" i="13"/>
  <c r="H81" i="13"/>
  <c r="H91" i="13"/>
  <c r="I91" i="13"/>
  <c r="K91" i="13"/>
  <c r="L91" i="13"/>
  <c r="I94" i="13"/>
  <c r="J94" i="13"/>
  <c r="K94" i="13"/>
  <c r="G94" i="13"/>
  <c r="G93" i="13"/>
  <c r="H93" i="13"/>
  <c r="I93" i="13"/>
  <c r="L93" i="13"/>
  <c r="J96" i="13"/>
  <c r="K96" i="13"/>
  <c r="G96" i="13"/>
  <c r="K55" i="13"/>
  <c r="L55" i="13"/>
  <c r="H55" i="13"/>
  <c r="J55" i="13"/>
  <c r="H95" i="13"/>
  <c r="I95" i="13"/>
  <c r="K95" i="13"/>
  <c r="L95" i="13"/>
  <c r="G82" i="13"/>
  <c r="I82" i="13"/>
  <c r="J82" i="13"/>
  <c r="K82" i="13"/>
  <c r="G80" i="13"/>
  <c r="J80" i="13"/>
  <c r="K80" i="13"/>
  <c r="H63" i="13"/>
  <c r="I63" i="13"/>
  <c r="K63" i="13"/>
  <c r="L63" i="13"/>
  <c r="K70" i="13"/>
  <c r="G70" i="13"/>
  <c r="I70" i="13"/>
  <c r="J70" i="13"/>
  <c r="G84" i="13"/>
  <c r="J84" i="13"/>
  <c r="K84" i="13"/>
  <c r="G65" i="13"/>
  <c r="H65" i="13"/>
  <c r="I65" i="13"/>
  <c r="L65" i="13"/>
  <c r="G56" i="13"/>
  <c r="H56" i="13"/>
  <c r="I56" i="13"/>
  <c r="L56" i="13"/>
  <c r="G73" i="13"/>
  <c r="H73" i="13"/>
  <c r="I73" i="13"/>
  <c r="L73" i="13"/>
  <c r="H67" i="13"/>
  <c r="I67" i="13"/>
  <c r="K67" i="13"/>
  <c r="L67" i="13"/>
  <c r="G58" i="13"/>
  <c r="I58" i="13"/>
  <c r="J58" i="13"/>
  <c r="K58" i="13"/>
  <c r="K83" i="13"/>
  <c r="L83" i="13"/>
  <c r="H83" i="13"/>
  <c r="I83" i="13"/>
  <c r="L85" i="13"/>
  <c r="G85" i="13"/>
  <c r="H85" i="13"/>
  <c r="I85" i="13"/>
  <c r="G69" i="13"/>
  <c r="H69" i="13"/>
  <c r="I69" i="13"/>
  <c r="L69" i="13"/>
  <c r="G60" i="13"/>
  <c r="J60" i="13"/>
  <c r="K60" i="13"/>
  <c r="G86" i="13"/>
  <c r="I86" i="13"/>
  <c r="J86" i="13"/>
  <c r="K86" i="13"/>
  <c r="G88" i="13"/>
  <c r="J88" i="13"/>
  <c r="K88" i="13"/>
  <c r="L87" i="13"/>
  <c r="H87" i="13"/>
  <c r="I87" i="13"/>
  <c r="K87" i="13"/>
  <c r="G72" i="13"/>
  <c r="J72" i="13"/>
  <c r="K72" i="13"/>
  <c r="H71" i="13"/>
  <c r="I71" i="13"/>
  <c r="K71" i="13"/>
  <c r="L71" i="13"/>
  <c r="I62" i="13"/>
  <c r="J62" i="13"/>
  <c r="K62" i="13"/>
  <c r="G62" i="13"/>
  <c r="L86" i="13"/>
  <c r="H86" i="13"/>
  <c r="H88" i="13"/>
  <c r="I88" i="13"/>
  <c r="L88" i="13"/>
  <c r="L90" i="13"/>
  <c r="H90" i="13"/>
  <c r="H92" i="13"/>
  <c r="I92" i="13"/>
  <c r="L92" i="13"/>
  <c r="L94" i="13"/>
  <c r="H94" i="13"/>
  <c r="H96" i="13"/>
  <c r="I96" i="13"/>
  <c r="L96" i="13"/>
  <c r="G55" i="13"/>
  <c r="I55" i="13"/>
  <c r="J81" i="13"/>
  <c r="K81" i="13"/>
  <c r="G83" i="13"/>
  <c r="J83" i="13"/>
  <c r="J85" i="13"/>
  <c r="K85" i="13"/>
  <c r="G87" i="13"/>
  <c r="J87" i="13"/>
  <c r="J89" i="13"/>
  <c r="K89" i="13"/>
  <c r="G91" i="13"/>
  <c r="J91" i="13"/>
  <c r="J93" i="13"/>
  <c r="K93" i="13"/>
  <c r="G95" i="13"/>
  <c r="J95" i="13"/>
  <c r="J77" i="13"/>
  <c r="K77" i="13"/>
  <c r="G79" i="13"/>
  <c r="J79" i="13"/>
  <c r="L82" i="13"/>
  <c r="H82" i="13"/>
  <c r="H72" i="13"/>
  <c r="I72" i="13"/>
  <c r="L72" i="13"/>
  <c r="L74" i="13"/>
  <c r="H74" i="13"/>
  <c r="H76" i="13"/>
  <c r="I76" i="13"/>
  <c r="L76" i="13"/>
  <c r="L78" i="13"/>
  <c r="H78" i="13"/>
  <c r="H80" i="13"/>
  <c r="I80" i="13"/>
  <c r="L80" i="13"/>
  <c r="H84" i="13"/>
  <c r="I84" i="13"/>
  <c r="L84" i="13"/>
  <c r="J57" i="13"/>
  <c r="K57" i="13"/>
  <c r="G59" i="13"/>
  <c r="J59" i="13"/>
  <c r="J61" i="13"/>
  <c r="K61" i="13"/>
  <c r="G63" i="13"/>
  <c r="J63" i="13"/>
  <c r="J65" i="13"/>
  <c r="K65" i="13"/>
  <c r="J67" i="13"/>
  <c r="J69" i="13"/>
  <c r="K69" i="13"/>
  <c r="G71" i="13"/>
  <c r="J71" i="13"/>
  <c r="G75" i="13"/>
  <c r="J75" i="13"/>
  <c r="J56" i="13"/>
  <c r="K56" i="13"/>
  <c r="L58" i="13"/>
  <c r="H58" i="13"/>
  <c r="H60" i="13"/>
  <c r="I60" i="13"/>
  <c r="L60" i="13"/>
  <c r="L62" i="13"/>
  <c r="H62" i="13"/>
  <c r="H64" i="13"/>
  <c r="I64" i="13"/>
  <c r="L64" i="13"/>
  <c r="L66" i="13"/>
  <c r="H66" i="13"/>
  <c r="H68" i="13"/>
  <c r="I68" i="13"/>
  <c r="L68" i="13"/>
  <c r="L70" i="13"/>
  <c r="H70" i="13"/>
  <c r="J73" i="13"/>
  <c r="K73" i="13"/>
  <c r="H120" i="13" l="1"/>
  <c r="H79" i="16" s="1"/>
  <c r="H130" i="13"/>
  <c r="H108" i="13"/>
  <c r="H67" i="16" s="1"/>
  <c r="H116" i="13"/>
  <c r="H75" i="16" s="1"/>
  <c r="H104" i="13" l="1"/>
  <c r="H126" i="13"/>
  <c r="I120" i="13"/>
  <c r="I79" i="16" s="1"/>
  <c r="H131" i="13"/>
  <c r="H111" i="13"/>
  <c r="H70" i="16" s="1"/>
  <c r="H121" i="13"/>
  <c r="H80" i="16" s="1"/>
  <c r="H114" i="13"/>
  <c r="H73" i="16" s="1"/>
  <c r="H136" i="13"/>
  <c r="I116" i="13"/>
  <c r="I75" i="16" s="1"/>
  <c r="H135" i="13"/>
  <c r="H138" i="13"/>
  <c r="H124" i="13"/>
  <c r="H83" i="16" s="1"/>
  <c r="H141" i="13"/>
  <c r="H134" i="13"/>
  <c r="H132" i="13"/>
  <c r="H117" i="13"/>
  <c r="H76" i="16" s="1"/>
  <c r="H133" i="13"/>
  <c r="H119" i="13"/>
  <c r="H78" i="16" s="1"/>
  <c r="H118" i="13"/>
  <c r="H77" i="16" s="1"/>
  <c r="H128" i="13"/>
  <c r="H87" i="16" s="1"/>
  <c r="H103" i="13"/>
  <c r="H115" i="13"/>
  <c r="H74" i="16" s="1"/>
  <c r="I108" i="13"/>
  <c r="I67" i="16" s="1"/>
  <c r="I130" i="13"/>
  <c r="H112" i="13"/>
  <c r="H105" i="13"/>
  <c r="H123" i="13"/>
  <c r="H140" i="13"/>
  <c r="H109" i="13"/>
  <c r="H68" i="16" s="1"/>
  <c r="H125" i="13"/>
  <c r="H122" i="13"/>
  <c r="H81" i="16" s="1"/>
  <c r="H102" i="13"/>
  <c r="H110" i="13"/>
  <c r="H69" i="16" s="1"/>
  <c r="H127" i="13"/>
  <c r="H107" i="13"/>
  <c r="H66" i="16" s="1"/>
  <c r="H139" i="13"/>
  <c r="H101" i="13"/>
  <c r="H60" i="16" s="1"/>
  <c r="H113" i="13"/>
  <c r="H72" i="16" s="1"/>
  <c r="H129" i="13"/>
  <c r="H106" i="13"/>
  <c r="H65" i="16" s="1"/>
  <c r="H137" i="13"/>
  <c r="H142" i="13"/>
  <c r="I107" i="13" l="1"/>
  <c r="I66" i="16" s="1"/>
  <c r="I125" i="13"/>
  <c r="I115" i="13"/>
  <c r="I74" i="16" s="1"/>
  <c r="I118" i="13"/>
  <c r="I77" i="16" s="1"/>
  <c r="I134" i="13"/>
  <c r="J120" i="13"/>
  <c r="J79" i="16" s="1"/>
  <c r="I106" i="13"/>
  <c r="I65" i="16" s="1"/>
  <c r="I102" i="13"/>
  <c r="I123" i="13"/>
  <c r="J130" i="13"/>
  <c r="I117" i="13"/>
  <c r="I76" i="16" s="1"/>
  <c r="I138" i="13"/>
  <c r="I136" i="13"/>
  <c r="I103" i="13"/>
  <c r="I119" i="13"/>
  <c r="I78" i="16" s="1"/>
  <c r="I111" i="13"/>
  <c r="I70" i="16" s="1"/>
  <c r="I101" i="13"/>
  <c r="I60" i="16" s="1"/>
  <c r="I109" i="13"/>
  <c r="I68" i="16" s="1"/>
  <c r="I105" i="13"/>
  <c r="I141" i="13"/>
  <c r="I142" i="13"/>
  <c r="I129" i="13"/>
  <c r="I127" i="13"/>
  <c r="I140" i="13"/>
  <c r="J108" i="13"/>
  <c r="J67" i="16" s="1"/>
  <c r="I132" i="13"/>
  <c r="I135" i="13"/>
  <c r="I114" i="13"/>
  <c r="I73" i="16" s="1"/>
  <c r="I126" i="13"/>
  <c r="I122" i="13"/>
  <c r="I81" i="16" s="1"/>
  <c r="I128" i="13"/>
  <c r="I87" i="16" s="1"/>
  <c r="I124" i="13"/>
  <c r="I83" i="16" s="1"/>
  <c r="I131" i="13"/>
  <c r="I137" i="13"/>
  <c r="I139" i="13"/>
  <c r="I110" i="13"/>
  <c r="I69" i="16" s="1"/>
  <c r="I112" i="13"/>
  <c r="J116" i="13"/>
  <c r="J75" i="16" s="1"/>
  <c r="I104" i="13"/>
  <c r="I113" i="13"/>
  <c r="I72" i="16" s="1"/>
  <c r="I133" i="13"/>
  <c r="I121" i="13"/>
  <c r="I80" i="16" s="1"/>
  <c r="J113" i="13" l="1"/>
  <c r="J72" i="16" s="1"/>
  <c r="J139" i="13"/>
  <c r="J135" i="13"/>
  <c r="J105" i="13"/>
  <c r="J117" i="13"/>
  <c r="J76" i="16" s="1"/>
  <c r="J115" i="13"/>
  <c r="J74" i="16" s="1"/>
  <c r="J124" i="13"/>
  <c r="J83" i="16" s="1"/>
  <c r="J140" i="13"/>
  <c r="J111" i="13"/>
  <c r="J70" i="16" s="1"/>
  <c r="J102" i="13"/>
  <c r="J112" i="13"/>
  <c r="J137" i="13"/>
  <c r="J126" i="13"/>
  <c r="J142" i="13"/>
  <c r="J136" i="13"/>
  <c r="K130" i="13"/>
  <c r="J121" i="13"/>
  <c r="J80" i="16" s="1"/>
  <c r="J128" i="13"/>
  <c r="J87" i="16" s="1"/>
  <c r="J132" i="13"/>
  <c r="J109" i="13"/>
  <c r="J68" i="16" s="1"/>
  <c r="J106" i="13"/>
  <c r="J65" i="16" s="1"/>
  <c r="J134" i="13"/>
  <c r="J125" i="13"/>
  <c r="J104" i="13"/>
  <c r="J110" i="13"/>
  <c r="J69" i="16" s="1"/>
  <c r="J127" i="13"/>
  <c r="J119" i="13"/>
  <c r="J78" i="16" s="1"/>
  <c r="J114" i="13"/>
  <c r="J73" i="16" s="1"/>
  <c r="J141" i="13"/>
  <c r="J138" i="13"/>
  <c r="J118" i="13"/>
  <c r="J77" i="16" s="1"/>
  <c r="J107" i="13"/>
  <c r="J66" i="16" s="1"/>
  <c r="J133" i="13"/>
  <c r="J131" i="13"/>
  <c r="K108" i="13"/>
  <c r="K67" i="16" s="1"/>
  <c r="J129" i="13"/>
  <c r="J101" i="13"/>
  <c r="J60" i="16" s="1"/>
  <c r="J123" i="13"/>
  <c r="K116" i="13"/>
  <c r="K75" i="16" s="1"/>
  <c r="J122" i="13"/>
  <c r="J81" i="16" s="1"/>
  <c r="J103" i="13"/>
  <c r="K120" i="13"/>
  <c r="K79" i="16" s="1"/>
  <c r="K122" i="13" l="1"/>
  <c r="K81" i="16" s="1"/>
  <c r="L108" i="13"/>
  <c r="L67" i="16" s="1"/>
  <c r="K119" i="13"/>
  <c r="K78" i="16" s="1"/>
  <c r="K132" i="13"/>
  <c r="L130" i="13"/>
  <c r="K112" i="13"/>
  <c r="K135" i="13"/>
  <c r="K107" i="13"/>
  <c r="K66" i="16" s="1"/>
  <c r="K141" i="13"/>
  <c r="K104" i="13"/>
  <c r="K101" i="13"/>
  <c r="K60" i="16" s="1"/>
  <c r="K106" i="13"/>
  <c r="K65" i="16" s="1"/>
  <c r="K126" i="13"/>
  <c r="K140" i="13"/>
  <c r="K117" i="13"/>
  <c r="K76" i="16" s="1"/>
  <c r="L120" i="13"/>
  <c r="L79" i="16" s="1"/>
  <c r="L116" i="13"/>
  <c r="L75" i="16" s="1"/>
  <c r="K131" i="13"/>
  <c r="K127" i="13"/>
  <c r="K128" i="13"/>
  <c r="K87" i="16" s="1"/>
  <c r="K102" i="13"/>
  <c r="K139" i="13"/>
  <c r="K118" i="13"/>
  <c r="K77" i="16" s="1"/>
  <c r="K125" i="13"/>
  <c r="K136" i="13"/>
  <c r="K124" i="13"/>
  <c r="K83" i="16" s="1"/>
  <c r="K129" i="13"/>
  <c r="K114" i="13"/>
  <c r="K73" i="16" s="1"/>
  <c r="K109" i="13"/>
  <c r="K68" i="16" s="1"/>
  <c r="K137" i="13"/>
  <c r="K105" i="13"/>
  <c r="K103" i="13"/>
  <c r="K133" i="13"/>
  <c r="K110" i="13"/>
  <c r="K69" i="16" s="1"/>
  <c r="K134" i="13"/>
  <c r="K121" i="13"/>
  <c r="K80" i="16" s="1"/>
  <c r="K111" i="13"/>
  <c r="K70" i="16" s="1"/>
  <c r="K113" i="13"/>
  <c r="K72" i="16" s="1"/>
  <c r="K123" i="13"/>
  <c r="K138" i="13"/>
  <c r="K142" i="13"/>
  <c r="K115" i="13"/>
  <c r="K74" i="16" s="1"/>
  <c r="L134" i="13" l="1"/>
  <c r="L129" i="13"/>
  <c r="L127" i="13"/>
  <c r="M120" i="13"/>
  <c r="M79" i="16" s="1"/>
  <c r="L101" i="13"/>
  <c r="L60" i="16" s="1"/>
  <c r="L119" i="13"/>
  <c r="L78" i="16" s="1"/>
  <c r="L103" i="13"/>
  <c r="L109" i="13"/>
  <c r="L68" i="16" s="1"/>
  <c r="L125" i="13"/>
  <c r="L107" i="13"/>
  <c r="L66" i="16" s="1"/>
  <c r="M130" i="13"/>
  <c r="L138" i="13"/>
  <c r="L111" i="13"/>
  <c r="L70" i="16" s="1"/>
  <c r="L102" i="13"/>
  <c r="L126" i="13"/>
  <c r="L115" i="13"/>
  <c r="L74" i="16" s="1"/>
  <c r="L110" i="13"/>
  <c r="L69" i="16" s="1"/>
  <c r="L105" i="13"/>
  <c r="L124" i="13"/>
  <c r="L83" i="16" s="1"/>
  <c r="L131" i="13"/>
  <c r="L104" i="13"/>
  <c r="M108" i="13"/>
  <c r="M67" i="16" s="1"/>
  <c r="L123" i="13"/>
  <c r="L118" i="13"/>
  <c r="L77" i="16" s="1"/>
  <c r="L117" i="13"/>
  <c r="L76" i="16" s="1"/>
  <c r="L135" i="13"/>
  <c r="L132" i="13"/>
  <c r="L121" i="13"/>
  <c r="L80" i="16" s="1"/>
  <c r="L114" i="13"/>
  <c r="L73" i="16" s="1"/>
  <c r="L128" i="13"/>
  <c r="L87" i="16" s="1"/>
  <c r="L106" i="13"/>
  <c r="L65" i="16" s="1"/>
  <c r="L142" i="13"/>
  <c r="L113" i="13"/>
  <c r="L72" i="16" s="1"/>
  <c r="L133" i="13"/>
  <c r="L137" i="13"/>
  <c r="L136" i="13"/>
  <c r="M116" i="13"/>
  <c r="M75" i="16" s="1"/>
  <c r="L141" i="13"/>
  <c r="L122" i="13"/>
  <c r="L81" i="16" s="1"/>
  <c r="L139" i="13"/>
  <c r="L140" i="13"/>
  <c r="L112" i="13"/>
  <c r="M141" i="13" l="1"/>
  <c r="M137" i="13"/>
  <c r="M132" i="13"/>
  <c r="M124" i="13"/>
  <c r="M83" i="16" s="1"/>
  <c r="N130" i="13"/>
  <c r="M127" i="13"/>
  <c r="N116" i="13"/>
  <c r="N75" i="16" s="1"/>
  <c r="M142" i="13"/>
  <c r="M118" i="13"/>
  <c r="M77" i="16" s="1"/>
  <c r="M115" i="13"/>
  <c r="M74" i="16" s="1"/>
  <c r="M109" i="13"/>
  <c r="M68" i="16" s="1"/>
  <c r="M139" i="13"/>
  <c r="M104" i="13"/>
  <c r="M111" i="13"/>
  <c r="M70" i="16" s="1"/>
  <c r="M101" i="13"/>
  <c r="M60" i="16" s="1"/>
  <c r="M129" i="13"/>
  <c r="M114" i="13"/>
  <c r="M73" i="16" s="1"/>
  <c r="M112" i="13"/>
  <c r="M133" i="13"/>
  <c r="M135" i="13"/>
  <c r="M105" i="13"/>
  <c r="M107" i="13"/>
  <c r="M66" i="16" s="1"/>
  <c r="M103" i="13"/>
  <c r="M122" i="13"/>
  <c r="M81" i="16" s="1"/>
  <c r="M106" i="13"/>
  <c r="M65" i="16" s="1"/>
  <c r="M123" i="13"/>
  <c r="M131" i="13"/>
  <c r="M126" i="13"/>
  <c r="N120" i="13"/>
  <c r="N79" i="16" s="1"/>
  <c r="M136" i="13"/>
  <c r="M121" i="13"/>
  <c r="M80" i="16" s="1"/>
  <c r="M138" i="13"/>
  <c r="M113" i="13"/>
  <c r="M72" i="16" s="1"/>
  <c r="M110" i="13"/>
  <c r="M69" i="16" s="1"/>
  <c r="M125" i="13"/>
  <c r="M134" i="13"/>
  <c r="M140" i="13"/>
  <c r="M117" i="13"/>
  <c r="M76" i="16" s="1"/>
  <c r="M128" i="13"/>
  <c r="M87" i="16" s="1"/>
  <c r="N108" i="13"/>
  <c r="N67" i="16" s="1"/>
  <c r="M102" i="13"/>
  <c r="M119" i="13"/>
  <c r="M78" i="16" s="1"/>
  <c r="N125" i="13" l="1"/>
  <c r="N136" i="13"/>
  <c r="N131" i="13"/>
  <c r="N133" i="13"/>
  <c r="N132" i="13"/>
  <c r="O108" i="13"/>
  <c r="O67" i="16" s="1"/>
  <c r="N138" i="13"/>
  <c r="N122" i="13"/>
  <c r="N81" i="16" s="1"/>
  <c r="N129" i="13"/>
  <c r="N142" i="13"/>
  <c r="N119" i="13"/>
  <c r="N78" i="16" s="1"/>
  <c r="N140" i="13"/>
  <c r="N105" i="13"/>
  <c r="N104" i="13"/>
  <c r="O130" i="13"/>
  <c r="O120" i="13"/>
  <c r="O79" i="16" s="1"/>
  <c r="N110" i="13"/>
  <c r="N69" i="16" s="1"/>
  <c r="N123" i="13"/>
  <c r="N112" i="13"/>
  <c r="N115" i="13"/>
  <c r="N74" i="16" s="1"/>
  <c r="N137" i="13"/>
  <c r="N128" i="13"/>
  <c r="N87" i="16" s="1"/>
  <c r="N121" i="13"/>
  <c r="N80" i="16" s="1"/>
  <c r="N103" i="13"/>
  <c r="N101" i="13"/>
  <c r="N60" i="16" s="1"/>
  <c r="O116" i="13"/>
  <c r="O75" i="16" s="1"/>
  <c r="N134" i="13"/>
  <c r="N113" i="13"/>
  <c r="N72" i="16" s="1"/>
  <c r="N126" i="13"/>
  <c r="N135" i="13"/>
  <c r="N139" i="13"/>
  <c r="N124" i="13"/>
  <c r="N83" i="16" s="1"/>
  <c r="N141" i="13"/>
  <c r="N102" i="13"/>
  <c r="N106" i="13"/>
  <c r="N65" i="16" s="1"/>
  <c r="N114" i="13"/>
  <c r="N73" i="16" s="1"/>
  <c r="N118" i="13"/>
  <c r="N77" i="16" s="1"/>
  <c r="N117" i="13"/>
  <c r="N76" i="16" s="1"/>
  <c r="N107" i="13"/>
  <c r="N66" i="16" s="1"/>
  <c r="N111" i="13"/>
  <c r="N70" i="16" s="1"/>
  <c r="N109" i="13"/>
  <c r="N68" i="16" s="1"/>
  <c r="N127" i="13"/>
  <c r="O106" i="13" l="1"/>
  <c r="O65" i="16" s="1"/>
  <c r="O134" i="13"/>
  <c r="O112" i="13"/>
  <c r="O119" i="13"/>
  <c r="O78" i="16" s="1"/>
  <c r="O131" i="13"/>
  <c r="O111" i="13"/>
  <c r="O70" i="16" s="1"/>
  <c r="O124" i="13"/>
  <c r="O83" i="16" s="1"/>
  <c r="O103" i="13"/>
  <c r="P120" i="13"/>
  <c r="P79" i="16" s="1"/>
  <c r="O122" i="13"/>
  <c r="O81" i="16" s="1"/>
  <c r="O118" i="13"/>
  <c r="O77" i="16" s="1"/>
  <c r="O126" i="13"/>
  <c r="O137" i="13"/>
  <c r="O123" i="13"/>
  <c r="O105" i="13"/>
  <c r="O132" i="13"/>
  <c r="O127" i="13"/>
  <c r="O102" i="13"/>
  <c r="P116" i="13"/>
  <c r="P75" i="16" s="1"/>
  <c r="O136" i="13"/>
  <c r="O107" i="13"/>
  <c r="O66" i="16" s="1"/>
  <c r="O139" i="13"/>
  <c r="O121" i="13"/>
  <c r="O80" i="16" s="1"/>
  <c r="P130" i="13"/>
  <c r="O142" i="13"/>
  <c r="O138" i="13"/>
  <c r="O114" i="13"/>
  <c r="O73" i="16" s="1"/>
  <c r="O113" i="13"/>
  <c r="O72" i="16" s="1"/>
  <c r="O115" i="13"/>
  <c r="O74" i="16" s="1"/>
  <c r="O140" i="13"/>
  <c r="O133" i="13"/>
  <c r="O109" i="13"/>
  <c r="O68" i="16" s="1"/>
  <c r="O141" i="13"/>
  <c r="O101" i="13"/>
  <c r="O60" i="16" s="1"/>
  <c r="O110" i="13"/>
  <c r="O69" i="16" s="1"/>
  <c r="O129" i="13"/>
  <c r="O125" i="13"/>
  <c r="O117" i="13"/>
  <c r="O76" i="16" s="1"/>
  <c r="O135" i="13"/>
  <c r="O128" i="13"/>
  <c r="O87" i="16" s="1"/>
  <c r="O104" i="13"/>
  <c r="P108" i="13"/>
  <c r="P67" i="16" s="1"/>
  <c r="P110" i="13" l="1"/>
  <c r="P69" i="16" s="1"/>
  <c r="P114" i="13"/>
  <c r="P73" i="16" s="1"/>
  <c r="Q116" i="13"/>
  <c r="Q75" i="16" s="1"/>
  <c r="P118" i="13"/>
  <c r="P77" i="16" s="1"/>
  <c r="P103" i="13"/>
  <c r="P112" i="13"/>
  <c r="P128" i="13"/>
  <c r="P87" i="16" s="1"/>
  <c r="P109" i="13"/>
  <c r="P68" i="16" s="1"/>
  <c r="Q130" i="13"/>
  <c r="P107" i="13"/>
  <c r="P66" i="16" s="1"/>
  <c r="P132" i="13"/>
  <c r="P137" i="13"/>
  <c r="Q108" i="13"/>
  <c r="Q67" i="16" s="1"/>
  <c r="P125" i="13"/>
  <c r="P115" i="13"/>
  <c r="P74" i="16" s="1"/>
  <c r="P131" i="13"/>
  <c r="P101" i="13"/>
  <c r="P60" i="16" s="1"/>
  <c r="P138" i="13"/>
  <c r="P102" i="13"/>
  <c r="P122" i="13"/>
  <c r="P81" i="16" s="1"/>
  <c r="P124" i="13"/>
  <c r="P83" i="16" s="1"/>
  <c r="P134" i="13"/>
  <c r="P135" i="13"/>
  <c r="P133" i="13"/>
  <c r="P105" i="13"/>
  <c r="P126" i="13"/>
  <c r="P119" i="13"/>
  <c r="P78" i="16" s="1"/>
  <c r="P129" i="13"/>
  <c r="P113" i="13"/>
  <c r="P72" i="16" s="1"/>
  <c r="P121" i="13"/>
  <c r="P80" i="16" s="1"/>
  <c r="P136" i="13"/>
  <c r="Q120" i="13"/>
  <c r="Q79" i="16" s="1"/>
  <c r="P104" i="13"/>
  <c r="P141" i="13"/>
  <c r="P142" i="13"/>
  <c r="P127" i="13"/>
  <c r="P106" i="13"/>
  <c r="P65" i="16" s="1"/>
  <c r="P117" i="13"/>
  <c r="P76" i="16" s="1"/>
  <c r="P140" i="13"/>
  <c r="P139" i="13"/>
  <c r="P123" i="13"/>
  <c r="P111" i="13"/>
  <c r="P70" i="16" s="1"/>
  <c r="Q142" i="13" l="1"/>
  <c r="Q119" i="13"/>
  <c r="Q78" i="16" s="1"/>
  <c r="Q102" i="13"/>
  <c r="Q132" i="13"/>
  <c r="Q109" i="13"/>
  <c r="Q68" i="16" s="1"/>
  <c r="R116" i="13"/>
  <c r="R75" i="16" s="1"/>
  <c r="Q139" i="13"/>
  <c r="R120" i="13"/>
  <c r="R79" i="16" s="1"/>
  <c r="Q133" i="13"/>
  <c r="Q131" i="13"/>
  <c r="Q106" i="13"/>
  <c r="Q65" i="16" s="1"/>
  <c r="Q113" i="13"/>
  <c r="Q72" i="16" s="1"/>
  <c r="Q126" i="13"/>
  <c r="Q124" i="13"/>
  <c r="Q83" i="16" s="1"/>
  <c r="R108" i="13"/>
  <c r="R67" i="16" s="1"/>
  <c r="Q103" i="13"/>
  <c r="Q114" i="13"/>
  <c r="Q73" i="16" s="1"/>
  <c r="Q111" i="13"/>
  <c r="Q70" i="16" s="1"/>
  <c r="Q141" i="13"/>
  <c r="Q138" i="13"/>
  <c r="Q115" i="13"/>
  <c r="Q74" i="16" s="1"/>
  <c r="Q107" i="13"/>
  <c r="Q66" i="16" s="1"/>
  <c r="Q140" i="13"/>
  <c r="Q136" i="13"/>
  <c r="Q135" i="13"/>
  <c r="Q128" i="13"/>
  <c r="Q87" i="16" s="1"/>
  <c r="Q123" i="13"/>
  <c r="Q127" i="13"/>
  <c r="Q129" i="13"/>
  <c r="Q122" i="13"/>
  <c r="Q81" i="16" s="1"/>
  <c r="Q137" i="13"/>
  <c r="Q118" i="13"/>
  <c r="Q77" i="16" s="1"/>
  <c r="Q104" i="13"/>
  <c r="Q105" i="13"/>
  <c r="Q101" i="13"/>
  <c r="Q60" i="16" s="1"/>
  <c r="R130" i="13"/>
  <c r="Q110" i="13"/>
  <c r="Q69" i="16" s="1"/>
  <c r="Q117" i="13"/>
  <c r="Q76" i="16" s="1"/>
  <c r="Q121" i="13"/>
  <c r="Q80" i="16" s="1"/>
  <c r="Q134" i="13"/>
  <c r="Q125" i="13"/>
  <c r="Q112" i="13"/>
  <c r="R101" i="13" l="1"/>
  <c r="R60" i="16" s="1"/>
  <c r="R123" i="13"/>
  <c r="R106" i="13"/>
  <c r="R65" i="16" s="1"/>
  <c r="S120" i="13"/>
  <c r="S79" i="16" s="1"/>
  <c r="R102" i="13"/>
  <c r="R118" i="13"/>
  <c r="R77" i="16" s="1"/>
  <c r="R136" i="13"/>
  <c r="R103" i="13"/>
  <c r="R134" i="13"/>
  <c r="R129" i="13"/>
  <c r="R115" i="13"/>
  <c r="R74" i="16" s="1"/>
  <c r="R126" i="13"/>
  <c r="R131" i="13"/>
  <c r="R109" i="13"/>
  <c r="R68" i="16" s="1"/>
  <c r="R110" i="13"/>
  <c r="R69" i="16" s="1"/>
  <c r="R112" i="13"/>
  <c r="R105" i="13"/>
  <c r="R128" i="13"/>
  <c r="R87" i="16" s="1"/>
  <c r="R111" i="13"/>
  <c r="R70" i="16" s="1"/>
  <c r="R139" i="13"/>
  <c r="R119" i="13"/>
  <c r="R78" i="16" s="1"/>
  <c r="R121" i="13"/>
  <c r="R80" i="16" s="1"/>
  <c r="R137" i="13"/>
  <c r="R140" i="13"/>
  <c r="S108" i="13"/>
  <c r="S67" i="16" s="1"/>
  <c r="S130" i="13"/>
  <c r="R127" i="13"/>
  <c r="R113" i="13"/>
  <c r="R72" i="16" s="1"/>
  <c r="R132" i="13"/>
  <c r="R125" i="13"/>
  <c r="R104" i="13"/>
  <c r="R135" i="13"/>
  <c r="R138" i="13"/>
  <c r="R114" i="13"/>
  <c r="R73" i="16" s="1"/>
  <c r="R133" i="13"/>
  <c r="R142" i="13"/>
  <c r="R117" i="13"/>
  <c r="R76" i="16" s="1"/>
  <c r="R122" i="13"/>
  <c r="R81" i="16" s="1"/>
  <c r="R107" i="13"/>
  <c r="R66" i="16" s="1"/>
  <c r="R141" i="13"/>
  <c r="R124" i="13"/>
  <c r="R83" i="16" s="1"/>
  <c r="S116" i="13"/>
  <c r="S75" i="16" s="1"/>
  <c r="S133" i="13" l="1"/>
  <c r="S135" i="13"/>
  <c r="S127" i="13"/>
  <c r="S111" i="13"/>
  <c r="S70" i="16" s="1"/>
  <c r="S115" i="13"/>
  <c r="S74" i="16" s="1"/>
  <c r="S106" i="13"/>
  <c r="S65" i="16" s="1"/>
  <c r="S141" i="13"/>
  <c r="S112" i="13"/>
  <c r="S103" i="13"/>
  <c r="S102" i="13"/>
  <c r="S117" i="13"/>
  <c r="S76" i="16" s="1"/>
  <c r="S132" i="13"/>
  <c r="S140" i="13"/>
  <c r="S119" i="13"/>
  <c r="S78" i="16" s="1"/>
  <c r="S131" i="13"/>
  <c r="S129" i="13"/>
  <c r="T116" i="13"/>
  <c r="T75" i="16" s="1"/>
  <c r="S114" i="13"/>
  <c r="S73" i="16" s="1"/>
  <c r="T130" i="13"/>
  <c r="S137" i="13"/>
  <c r="S128" i="13"/>
  <c r="S87" i="16" s="1"/>
  <c r="S123" i="13"/>
  <c r="S107" i="13"/>
  <c r="S66" i="16" s="1"/>
  <c r="S104" i="13"/>
  <c r="S110" i="13"/>
  <c r="S69" i="16" s="1"/>
  <c r="S136" i="13"/>
  <c r="S113" i="13"/>
  <c r="S72" i="16" s="1"/>
  <c r="S139" i="13"/>
  <c r="S126" i="13"/>
  <c r="T120" i="13"/>
  <c r="T79" i="16" s="1"/>
  <c r="S142" i="13"/>
  <c r="S124" i="13"/>
  <c r="S83" i="16" s="1"/>
  <c r="S138" i="13"/>
  <c r="T108" i="13"/>
  <c r="T67" i="16" s="1"/>
  <c r="S105" i="13"/>
  <c r="S134" i="13"/>
  <c r="S101" i="13"/>
  <c r="S60" i="16" s="1"/>
  <c r="S122" i="13"/>
  <c r="S81" i="16" s="1"/>
  <c r="S125" i="13"/>
  <c r="S121" i="13"/>
  <c r="S80" i="16" s="1"/>
  <c r="S109" i="13"/>
  <c r="S68" i="16" s="1"/>
  <c r="S118" i="13"/>
  <c r="S77" i="16" s="1"/>
  <c r="T105" i="13" l="1"/>
  <c r="T113" i="13"/>
  <c r="T72" i="16" s="1"/>
  <c r="T123" i="13"/>
  <c r="U130" i="13"/>
  <c r="T112" i="13"/>
  <c r="T127" i="13"/>
  <c r="T121" i="13"/>
  <c r="T80" i="16" s="1"/>
  <c r="T124" i="13"/>
  <c r="T83" i="16" s="1"/>
  <c r="T104" i="13"/>
  <c r="T129" i="13"/>
  <c r="T101" i="13"/>
  <c r="T60" i="16" s="1"/>
  <c r="T126" i="13"/>
  <c r="T128" i="13"/>
  <c r="T87" i="16" s="1"/>
  <c r="T140" i="13"/>
  <c r="T115" i="13"/>
  <c r="T74" i="16" s="1"/>
  <c r="T118" i="13"/>
  <c r="T77" i="16" s="1"/>
  <c r="U108" i="13"/>
  <c r="U67" i="16" s="1"/>
  <c r="T136" i="13"/>
  <c r="T114" i="13"/>
  <c r="T73" i="16" s="1"/>
  <c r="T102" i="13"/>
  <c r="T135" i="13"/>
  <c r="T125" i="13"/>
  <c r="T142" i="13"/>
  <c r="T107" i="13"/>
  <c r="T66" i="16" s="1"/>
  <c r="T131" i="13"/>
  <c r="T132" i="13"/>
  <c r="T141" i="13"/>
  <c r="T109" i="13"/>
  <c r="T68" i="16" s="1"/>
  <c r="T134" i="13"/>
  <c r="T139" i="13"/>
  <c r="T137" i="13"/>
  <c r="T111" i="13"/>
  <c r="T70" i="16" s="1"/>
  <c r="T138" i="13"/>
  <c r="T110" i="13"/>
  <c r="T69" i="16" s="1"/>
  <c r="U116" i="13"/>
  <c r="U75" i="16" s="1"/>
  <c r="T119" i="13"/>
  <c r="T78" i="16" s="1"/>
  <c r="T103" i="13"/>
  <c r="T133" i="13"/>
  <c r="T122" i="13"/>
  <c r="T81" i="16" s="1"/>
  <c r="U120" i="13"/>
  <c r="U79" i="16" s="1"/>
  <c r="T117" i="13"/>
  <c r="T76" i="16" s="1"/>
  <c r="T106" i="13"/>
  <c r="T65" i="16" s="1"/>
  <c r="V116" i="13" l="1"/>
  <c r="V75" i="16" s="1"/>
  <c r="U107" i="13"/>
  <c r="U66" i="16" s="1"/>
  <c r="U101" i="13"/>
  <c r="U60" i="16" s="1"/>
  <c r="U123" i="13"/>
  <c r="V120" i="13"/>
  <c r="V79" i="16" s="1"/>
  <c r="U111" i="13"/>
  <c r="U70" i="16" s="1"/>
  <c r="U141" i="13"/>
  <c r="U118" i="13"/>
  <c r="U77" i="16" s="1"/>
  <c r="U124" i="13"/>
  <c r="U83" i="16" s="1"/>
  <c r="U103" i="13"/>
  <c r="U134" i="13"/>
  <c r="U135" i="13"/>
  <c r="U128" i="13"/>
  <c r="U87" i="16" s="1"/>
  <c r="U129" i="13"/>
  <c r="U112" i="13"/>
  <c r="U106" i="13"/>
  <c r="U65" i="16" s="1"/>
  <c r="U110" i="13"/>
  <c r="U69" i="16" s="1"/>
  <c r="U132" i="13"/>
  <c r="U136" i="13"/>
  <c r="U121" i="13"/>
  <c r="U80" i="16" s="1"/>
  <c r="U113" i="13"/>
  <c r="U72" i="16" s="1"/>
  <c r="U122" i="13"/>
  <c r="U81" i="16" s="1"/>
  <c r="U137" i="13"/>
  <c r="U142" i="13"/>
  <c r="U115" i="13"/>
  <c r="U74" i="16" s="1"/>
  <c r="V130" i="13"/>
  <c r="U117" i="13"/>
  <c r="U76" i="16" s="1"/>
  <c r="U119" i="13"/>
  <c r="U78" i="16" s="1"/>
  <c r="U109" i="13"/>
  <c r="U68" i="16" s="1"/>
  <c r="U102" i="13"/>
  <c r="U126" i="13"/>
  <c r="U138" i="13"/>
  <c r="U131" i="13"/>
  <c r="U125" i="13"/>
  <c r="V108" i="13"/>
  <c r="V67" i="16" s="1"/>
  <c r="U104" i="13"/>
  <c r="U127" i="13"/>
  <c r="U105" i="13"/>
  <c r="U133" i="13"/>
  <c r="U139" i="13"/>
  <c r="U114" i="13"/>
  <c r="U73" i="16" s="1"/>
  <c r="U140" i="13"/>
  <c r="V102" i="13" l="1"/>
  <c r="W108" i="13"/>
  <c r="W67" i="16" s="1"/>
  <c r="V117" i="13"/>
  <c r="V76" i="16" s="1"/>
  <c r="V136" i="13"/>
  <c r="V101" i="13"/>
  <c r="V60" i="16" s="1"/>
  <c r="V127" i="13"/>
  <c r="V138" i="13"/>
  <c r="V142" i="13"/>
  <c r="V113" i="13"/>
  <c r="V72" i="16" s="1"/>
  <c r="V106" i="13"/>
  <c r="V65" i="16" s="1"/>
  <c r="V118" i="13"/>
  <c r="V77" i="16" s="1"/>
  <c r="V139" i="13"/>
  <c r="V109" i="13"/>
  <c r="V68" i="16" s="1"/>
  <c r="W130" i="13"/>
  <c r="V128" i="13"/>
  <c r="V87" i="16" s="1"/>
  <c r="W120" i="13"/>
  <c r="W79" i="16" s="1"/>
  <c r="V105" i="13"/>
  <c r="V140" i="13"/>
  <c r="V125" i="13"/>
  <c r="V132" i="13"/>
  <c r="V112" i="13"/>
  <c r="V103" i="13"/>
  <c r="V107" i="13"/>
  <c r="V66" i="16" s="1"/>
  <c r="V133" i="13"/>
  <c r="V126" i="13"/>
  <c r="V137" i="13"/>
  <c r="V141" i="13"/>
  <c r="V104" i="13"/>
  <c r="V131" i="13"/>
  <c r="V119" i="13"/>
  <c r="V78" i="16" s="1"/>
  <c r="V121" i="13"/>
  <c r="V80" i="16" s="1"/>
  <c r="V135" i="13"/>
  <c r="V124" i="13"/>
  <c r="V83" i="16" s="1"/>
  <c r="V123" i="13"/>
  <c r="V114" i="13"/>
  <c r="V73" i="16" s="1"/>
  <c r="V115" i="13"/>
  <c r="V74" i="16" s="1"/>
  <c r="V110" i="13"/>
  <c r="V69" i="16" s="1"/>
  <c r="W116" i="13"/>
  <c r="W75" i="16" s="1"/>
  <c r="V122" i="13"/>
  <c r="V81" i="16" s="1"/>
  <c r="V129" i="13"/>
  <c r="V134" i="13"/>
  <c r="V111" i="13"/>
  <c r="V70" i="16" s="1"/>
  <c r="W114" i="13" l="1"/>
  <c r="W73" i="16" s="1"/>
  <c r="W125" i="13"/>
  <c r="W118" i="13"/>
  <c r="W77" i="16" s="1"/>
  <c r="W117" i="13"/>
  <c r="W76" i="16" s="1"/>
  <c r="W129" i="13"/>
  <c r="W135" i="13"/>
  <c r="W133" i="13"/>
  <c r="X120" i="13"/>
  <c r="X79" i="16" s="1"/>
  <c r="W110" i="13"/>
  <c r="W69" i="16" s="1"/>
  <c r="W131" i="13"/>
  <c r="W112" i="13"/>
  <c r="W109" i="13"/>
  <c r="W68" i="16" s="1"/>
  <c r="W142" i="13"/>
  <c r="W101" i="13"/>
  <c r="W60" i="16" s="1"/>
  <c r="W111" i="13"/>
  <c r="W70" i="16" s="1"/>
  <c r="W123" i="13"/>
  <c r="W137" i="13"/>
  <c r="W140" i="13"/>
  <c r="W106" i="13"/>
  <c r="W65" i="16" s="1"/>
  <c r="X108" i="13"/>
  <c r="X67" i="16" s="1"/>
  <c r="W122" i="13"/>
  <c r="W81" i="16" s="1"/>
  <c r="W121" i="13"/>
  <c r="W80" i="16" s="1"/>
  <c r="W107" i="13"/>
  <c r="W66" i="16" s="1"/>
  <c r="W128" i="13"/>
  <c r="W87" i="16" s="1"/>
  <c r="W138" i="13"/>
  <c r="W136" i="13"/>
  <c r="W115" i="13"/>
  <c r="W74" i="16" s="1"/>
  <c r="W124" i="13"/>
  <c r="W83" i="16" s="1"/>
  <c r="W104" i="13"/>
  <c r="W132" i="13"/>
  <c r="W139" i="13"/>
  <c r="W134" i="13"/>
  <c r="W126" i="13"/>
  <c r="W105" i="13"/>
  <c r="W113" i="13"/>
  <c r="W72" i="16" s="1"/>
  <c r="W127" i="13"/>
  <c r="W102" i="13"/>
  <c r="X116" i="13"/>
  <c r="X75" i="16" s="1"/>
  <c r="W119" i="13"/>
  <c r="W78" i="16" s="1"/>
  <c r="W141" i="13"/>
  <c r="W103" i="13"/>
  <c r="X130" i="13"/>
  <c r="X115" i="13" l="1"/>
  <c r="X74" i="16" s="1"/>
  <c r="X106" i="13"/>
  <c r="X65" i="16" s="1"/>
  <c r="X112" i="13"/>
  <c r="X118" i="13"/>
  <c r="X77" i="16" s="1"/>
  <c r="X128" i="13"/>
  <c r="X87" i="16" s="1"/>
  <c r="X123" i="13"/>
  <c r="X102" i="13"/>
  <c r="X104" i="13"/>
  <c r="X122" i="13"/>
  <c r="X81" i="16" s="1"/>
  <c r="X142" i="13"/>
  <c r="X129" i="13"/>
  <c r="X105" i="13"/>
  <c r="Y130" i="13"/>
  <c r="X136" i="13"/>
  <c r="X107" i="13"/>
  <c r="X66" i="16" s="1"/>
  <c r="X140" i="13"/>
  <c r="X131" i="13"/>
  <c r="X141" i="13"/>
  <c r="X134" i="13"/>
  <c r="Y120" i="13"/>
  <c r="Y79" i="16" s="1"/>
  <c r="X119" i="13"/>
  <c r="X78" i="16" s="1"/>
  <c r="X139" i="13"/>
  <c r="X111" i="13"/>
  <c r="X70" i="16" s="1"/>
  <c r="X133" i="13"/>
  <c r="X125" i="13"/>
  <c r="X127" i="13"/>
  <c r="X124" i="13"/>
  <c r="X83" i="16" s="1"/>
  <c r="X109" i="13"/>
  <c r="X68" i="16" s="1"/>
  <c r="X117" i="13"/>
  <c r="X76" i="16" s="1"/>
  <c r="X103" i="13"/>
  <c r="X126" i="13"/>
  <c r="X138" i="13"/>
  <c r="X137" i="13"/>
  <c r="X114" i="13"/>
  <c r="X73" i="16" s="1"/>
  <c r="Y108" i="13"/>
  <c r="Y67" i="16" s="1"/>
  <c r="X110" i="13"/>
  <c r="X69" i="16" s="1"/>
  <c r="Y116" i="13"/>
  <c r="Y75" i="16" s="1"/>
  <c r="X113" i="13"/>
  <c r="X72" i="16" s="1"/>
  <c r="X132" i="13"/>
  <c r="X121" i="13"/>
  <c r="X80" i="16" s="1"/>
  <c r="X101" i="13"/>
  <c r="X60" i="16" s="1"/>
  <c r="X135" i="13"/>
  <c r="Z108" i="13" l="1"/>
  <c r="Z67" i="16" s="1"/>
  <c r="Y124" i="13"/>
  <c r="Y83" i="16" s="1"/>
  <c r="Y133" i="13"/>
  <c r="Y134" i="13"/>
  <c r="Y129" i="13"/>
  <c r="Y112" i="13"/>
  <c r="Y121" i="13"/>
  <c r="Y80" i="16" s="1"/>
  <c r="Y104" i="13"/>
  <c r="Z116" i="13"/>
  <c r="Z75" i="16" s="1"/>
  <c r="Y119" i="13"/>
  <c r="Y78" i="16" s="1"/>
  <c r="Y141" i="13"/>
  <c r="Z130" i="13"/>
  <c r="Y128" i="13"/>
  <c r="Y87" i="16" s="1"/>
  <c r="Y117" i="13"/>
  <c r="Y76" i="16" s="1"/>
  <c r="Y135" i="13"/>
  <c r="Y114" i="13"/>
  <c r="Y73" i="16" s="1"/>
  <c r="Y127" i="13"/>
  <c r="Y142" i="13"/>
  <c r="Y106" i="13"/>
  <c r="Y65" i="16" s="1"/>
  <c r="Y140" i="13"/>
  <c r="Y132" i="13"/>
  <c r="Y110" i="13"/>
  <c r="Y69" i="16" s="1"/>
  <c r="Y126" i="13"/>
  <c r="Y111" i="13"/>
  <c r="Y70" i="16" s="1"/>
  <c r="Y107" i="13"/>
  <c r="Y66" i="16" s="1"/>
  <c r="Y102" i="13"/>
  <c r="Y138" i="13"/>
  <c r="Y109" i="13"/>
  <c r="Y68" i="16" s="1"/>
  <c r="Y105" i="13"/>
  <c r="Y118" i="13"/>
  <c r="Y77" i="16" s="1"/>
  <c r="Y101" i="13"/>
  <c r="Y60" i="16" s="1"/>
  <c r="Y137" i="13"/>
  <c r="Y125" i="13"/>
  <c r="Y131" i="13"/>
  <c r="Y122" i="13"/>
  <c r="Y81" i="16" s="1"/>
  <c r="Y115" i="13"/>
  <c r="Y74" i="16" s="1"/>
  <c r="Z120" i="13"/>
  <c r="Z79" i="16" s="1"/>
  <c r="Y113" i="13"/>
  <c r="Y72" i="16" s="1"/>
  <c r="Y103" i="13"/>
  <c r="Y139" i="13"/>
  <c r="Y136" i="13"/>
  <c r="Y123" i="13"/>
  <c r="Z139" i="13" l="1"/>
  <c r="Z122" i="13"/>
  <c r="Z81" i="16" s="1"/>
  <c r="Z138" i="13"/>
  <c r="Z111" i="13"/>
  <c r="Z70" i="16" s="1"/>
  <c r="Z106" i="13"/>
  <c r="Z65" i="16" s="1"/>
  <c r="Z141" i="13"/>
  <c r="Z133" i="13"/>
  <c r="Z137" i="13"/>
  <c r="Z105" i="13"/>
  <c r="Z132" i="13"/>
  <c r="Z119" i="13"/>
  <c r="Z78" i="16" s="1"/>
  <c r="Z129" i="13"/>
  <c r="Z128" i="13"/>
  <c r="Z87" i="16" s="1"/>
  <c r="AA120" i="13"/>
  <c r="AA79" i="16" s="1"/>
  <c r="Z123" i="13"/>
  <c r="Z131" i="13"/>
  <c r="Z102" i="13"/>
  <c r="Z142" i="13"/>
  <c r="Z124" i="13"/>
  <c r="Z83" i="16" s="1"/>
  <c r="Z114" i="13"/>
  <c r="Z73" i="16" s="1"/>
  <c r="Z104" i="13"/>
  <c r="Z103" i="13"/>
  <c r="Z101" i="13"/>
  <c r="Z60" i="16" s="1"/>
  <c r="Z126" i="13"/>
  <c r="Z135" i="13"/>
  <c r="Z121" i="13"/>
  <c r="Z80" i="16" s="1"/>
  <c r="Z115" i="13"/>
  <c r="Z74" i="16" s="1"/>
  <c r="Z134" i="13"/>
  <c r="Z136" i="13"/>
  <c r="Z125" i="13"/>
  <c r="Z118" i="13"/>
  <c r="Z77" i="16" s="1"/>
  <c r="Z107" i="13"/>
  <c r="Z66" i="16" s="1"/>
  <c r="Z127" i="13"/>
  <c r="AA116" i="13"/>
  <c r="AA75" i="16" s="1"/>
  <c r="AA108" i="13"/>
  <c r="AA67" i="16" s="1"/>
  <c r="Z109" i="13"/>
  <c r="Z68" i="16" s="1"/>
  <c r="Z140" i="13"/>
  <c r="AA130" i="13"/>
  <c r="Z113" i="13"/>
  <c r="Z72" i="16" s="1"/>
  <c r="Z110" i="13"/>
  <c r="Z69" i="16" s="1"/>
  <c r="Z117" i="13"/>
  <c r="Z76" i="16" s="1"/>
  <c r="Z112" i="13"/>
  <c r="AA110" i="13" l="1"/>
  <c r="AA69" i="16" s="1"/>
  <c r="AB108" i="13"/>
  <c r="AB67" i="16" s="1"/>
  <c r="AA115" i="13"/>
  <c r="AA74" i="16" s="1"/>
  <c r="AA126" i="13"/>
  <c r="AA124" i="13"/>
  <c r="AA83" i="16" s="1"/>
  <c r="AA119" i="13"/>
  <c r="AA78" i="16" s="1"/>
  <c r="AA138" i="13"/>
  <c r="AA107" i="13"/>
  <c r="AA66" i="16" s="1"/>
  <c r="AA131" i="13"/>
  <c r="AA128" i="13"/>
  <c r="AA87" i="16" s="1"/>
  <c r="AA137" i="13"/>
  <c r="AA106" i="13"/>
  <c r="AA65" i="16" s="1"/>
  <c r="AA112" i="13"/>
  <c r="AA136" i="13"/>
  <c r="AA104" i="13"/>
  <c r="AA142" i="13"/>
  <c r="AA140" i="13"/>
  <c r="AB116" i="13"/>
  <c r="AB75" i="16" s="1"/>
  <c r="AA121" i="13"/>
  <c r="AA80" i="16" s="1"/>
  <c r="AA132" i="13"/>
  <c r="AA122" i="13"/>
  <c r="AA81" i="16" s="1"/>
  <c r="AA113" i="13"/>
  <c r="AA72" i="16" s="1"/>
  <c r="AA118" i="13"/>
  <c r="AA77" i="16" s="1"/>
  <c r="AA101" i="13"/>
  <c r="AA60" i="16" s="1"/>
  <c r="AA123" i="13"/>
  <c r="AA129" i="13"/>
  <c r="AA133" i="13"/>
  <c r="AA109" i="13"/>
  <c r="AA68" i="16" s="1"/>
  <c r="AA134" i="13"/>
  <c r="AA114" i="13"/>
  <c r="AA73" i="16" s="1"/>
  <c r="AA111" i="13"/>
  <c r="AA70" i="16" s="1"/>
  <c r="AA117" i="13"/>
  <c r="AA76" i="16" s="1"/>
  <c r="AA127" i="13"/>
  <c r="AA135" i="13"/>
  <c r="AA102" i="13"/>
  <c r="AA105" i="13"/>
  <c r="AA139" i="13"/>
  <c r="AB130" i="13"/>
  <c r="AA125" i="13"/>
  <c r="AA103" i="13"/>
  <c r="AB120" i="13"/>
  <c r="AB79" i="16" s="1"/>
  <c r="AA141" i="13"/>
  <c r="AB102" i="13" l="1"/>
  <c r="AB133" i="13"/>
  <c r="AB121" i="13"/>
  <c r="AB80" i="16" s="1"/>
  <c r="AB137" i="13"/>
  <c r="AB117" i="13"/>
  <c r="AB76" i="16" s="1"/>
  <c r="AB101" i="13"/>
  <c r="AB60" i="16" s="1"/>
  <c r="AB122" i="13"/>
  <c r="AB81" i="16" s="1"/>
  <c r="AB142" i="13"/>
  <c r="AB107" i="13"/>
  <c r="AB66" i="16" s="1"/>
  <c r="AB139" i="13"/>
  <c r="AB135" i="13"/>
  <c r="AB134" i="13"/>
  <c r="AB128" i="13"/>
  <c r="AB87" i="16" s="1"/>
  <c r="AB124" i="13"/>
  <c r="AB83" i="16" s="1"/>
  <c r="AC108" i="13"/>
  <c r="AC67" i="16" s="1"/>
  <c r="AB103" i="13"/>
  <c r="AB141" i="13"/>
  <c r="AB129" i="13"/>
  <c r="AC116" i="13"/>
  <c r="AC75" i="16" s="1"/>
  <c r="AB112" i="13"/>
  <c r="AB138" i="13"/>
  <c r="AB125" i="13"/>
  <c r="AB111" i="13"/>
  <c r="AB70" i="16" s="1"/>
  <c r="AB118" i="13"/>
  <c r="AB77" i="16" s="1"/>
  <c r="AB104" i="13"/>
  <c r="AB126" i="13"/>
  <c r="AB105" i="13"/>
  <c r="AB109" i="13"/>
  <c r="AB68" i="16" s="1"/>
  <c r="AB132" i="13"/>
  <c r="AB106" i="13"/>
  <c r="AB65" i="16" s="1"/>
  <c r="AC120" i="13"/>
  <c r="AC79" i="16" s="1"/>
  <c r="AB123" i="13"/>
  <c r="AB140" i="13"/>
  <c r="AB131" i="13"/>
  <c r="AB110" i="13"/>
  <c r="AB69" i="16" s="1"/>
  <c r="AC130" i="13"/>
  <c r="AB127" i="13"/>
  <c r="AB114" i="13"/>
  <c r="AB73" i="16" s="1"/>
  <c r="AB113" i="13"/>
  <c r="AB72" i="16" s="1"/>
  <c r="AB136" i="13"/>
  <c r="AB119" i="13"/>
  <c r="AB78" i="16" s="1"/>
  <c r="AB115" i="13"/>
  <c r="AB74" i="16" s="1"/>
  <c r="AC110" i="13" l="1"/>
  <c r="AC69" i="16" s="1"/>
  <c r="AD116" i="13"/>
  <c r="AD75" i="16" s="1"/>
  <c r="AC135" i="13"/>
  <c r="AC142" i="13"/>
  <c r="AC121" i="13"/>
  <c r="AC80" i="16" s="1"/>
  <c r="AC136" i="13"/>
  <c r="AC123" i="13"/>
  <c r="AC132" i="13"/>
  <c r="AC118" i="13"/>
  <c r="AC77" i="16" s="1"/>
  <c r="AC138" i="13"/>
  <c r="AC103" i="13"/>
  <c r="AC115" i="13"/>
  <c r="AC74" i="16" s="1"/>
  <c r="AC127" i="13"/>
  <c r="AC128" i="13"/>
  <c r="AC87" i="16" s="1"/>
  <c r="AC117" i="13"/>
  <c r="AC76" i="16" s="1"/>
  <c r="AC131" i="13"/>
  <c r="AC126" i="13"/>
  <c r="AC129" i="13"/>
  <c r="AC139" i="13"/>
  <c r="AC133" i="13"/>
  <c r="AC113" i="13"/>
  <c r="AC72" i="16" s="1"/>
  <c r="AD120" i="13"/>
  <c r="AD79" i="16" s="1"/>
  <c r="AC111" i="13"/>
  <c r="AC70" i="16" s="1"/>
  <c r="AD108" i="13"/>
  <c r="AD67" i="16" s="1"/>
  <c r="AC122" i="13"/>
  <c r="AC81" i="16" s="1"/>
  <c r="AD130" i="13"/>
  <c r="AC109" i="13"/>
  <c r="AC68" i="16" s="1"/>
  <c r="AC112" i="13"/>
  <c r="AC134" i="13"/>
  <c r="AC137" i="13"/>
  <c r="AC119" i="13"/>
  <c r="AC78" i="16" s="1"/>
  <c r="AC140" i="13"/>
  <c r="AC104" i="13"/>
  <c r="AC107" i="13"/>
  <c r="AC66" i="16" s="1"/>
  <c r="AC102" i="13"/>
  <c r="AC114" i="13"/>
  <c r="AC73" i="16" s="1"/>
  <c r="AC106" i="13"/>
  <c r="AC65" i="16" s="1"/>
  <c r="AC105" i="13"/>
  <c r="AC125" i="13"/>
  <c r="AC141" i="13"/>
  <c r="AC124" i="13"/>
  <c r="AC83" i="16" s="1"/>
  <c r="AC101" i="13"/>
  <c r="AC60" i="16" s="1"/>
  <c r="AD102" i="13" l="1"/>
  <c r="AD137" i="13"/>
  <c r="AD109" i="13"/>
  <c r="AD68" i="16" s="1"/>
  <c r="AE108" i="13"/>
  <c r="AE67" i="16" s="1"/>
  <c r="AD139" i="13"/>
  <c r="AD103" i="13"/>
  <c r="AD135" i="13"/>
  <c r="AD140" i="13"/>
  <c r="AD131" i="13"/>
  <c r="AD132" i="13"/>
  <c r="AD141" i="13"/>
  <c r="AD106" i="13"/>
  <c r="AD65" i="16" s="1"/>
  <c r="AD107" i="13"/>
  <c r="AD66" i="16" s="1"/>
  <c r="AD134" i="13"/>
  <c r="AD113" i="13"/>
  <c r="AD72" i="16" s="1"/>
  <c r="AD127" i="13"/>
  <c r="AD138" i="13"/>
  <c r="AD121" i="13"/>
  <c r="AD80" i="16" s="1"/>
  <c r="AD101" i="13"/>
  <c r="AD60" i="16" s="1"/>
  <c r="AE130" i="13"/>
  <c r="AD129" i="13"/>
  <c r="AE116" i="13"/>
  <c r="AE75" i="16" s="1"/>
  <c r="AD125" i="13"/>
  <c r="AD119" i="13"/>
  <c r="AD78" i="16" s="1"/>
  <c r="AD111" i="13"/>
  <c r="AD70" i="16" s="1"/>
  <c r="AD117" i="13"/>
  <c r="AD76" i="16" s="1"/>
  <c r="AD123" i="13"/>
  <c r="AD142" i="13"/>
  <c r="AD114" i="13"/>
  <c r="AD73" i="16" s="1"/>
  <c r="AD112" i="13"/>
  <c r="AD133" i="13"/>
  <c r="AD115" i="13"/>
  <c r="AD74" i="16" s="1"/>
  <c r="AD118" i="13"/>
  <c r="AD77" i="16" s="1"/>
  <c r="AD124" i="13"/>
  <c r="AD83" i="16" s="1"/>
  <c r="AD104" i="13"/>
  <c r="AD122" i="13"/>
  <c r="AD81" i="16" s="1"/>
  <c r="AD126" i="13"/>
  <c r="AD110" i="13"/>
  <c r="AD69" i="16" s="1"/>
  <c r="AD105" i="13"/>
  <c r="AE120" i="13"/>
  <c r="AE79" i="16" s="1"/>
  <c r="AD128" i="13"/>
  <c r="AD87" i="16" s="1"/>
  <c r="AD136" i="13"/>
  <c r="AE104" i="13" l="1"/>
  <c r="AE123" i="13"/>
  <c r="AE101" i="13"/>
  <c r="AE60" i="16" s="1"/>
  <c r="AE127" i="13"/>
  <c r="AE141" i="13"/>
  <c r="AE140" i="13"/>
  <c r="AE109" i="13"/>
  <c r="AE68" i="16" s="1"/>
  <c r="AE115" i="13"/>
  <c r="AE74" i="16" s="1"/>
  <c r="AE119" i="13"/>
  <c r="AE78" i="16" s="1"/>
  <c r="AE126" i="13"/>
  <c r="AE114" i="13"/>
  <c r="AE73" i="16" s="1"/>
  <c r="AE129" i="13"/>
  <c r="AE107" i="13"/>
  <c r="AE66" i="16" s="1"/>
  <c r="AE139" i="13"/>
  <c r="AE136" i="13"/>
  <c r="AE105" i="13"/>
  <c r="AE124" i="13"/>
  <c r="AE83" i="16" s="1"/>
  <c r="AE133" i="13"/>
  <c r="AE117" i="13"/>
  <c r="AE76" i="16" s="1"/>
  <c r="AE121" i="13"/>
  <c r="AE80" i="16" s="1"/>
  <c r="AE132" i="13"/>
  <c r="AE137" i="13"/>
  <c r="AE125" i="13"/>
  <c r="AE113" i="13"/>
  <c r="AE72" i="16" s="1"/>
  <c r="AE135" i="13"/>
  <c r="AE122" i="13"/>
  <c r="AE81" i="16" s="1"/>
  <c r="AE111" i="13"/>
  <c r="AE70" i="16" s="1"/>
  <c r="AF130" i="13"/>
  <c r="AE106" i="13"/>
  <c r="AE65" i="16" s="1"/>
  <c r="AF108" i="13"/>
  <c r="AF67" i="16" s="1"/>
  <c r="AE128" i="13"/>
  <c r="AE87" i="16" s="1"/>
  <c r="AE118" i="13"/>
  <c r="AE77" i="16" s="1"/>
  <c r="AE142" i="13"/>
  <c r="AE138" i="13"/>
  <c r="AE131" i="13"/>
  <c r="AE102" i="13"/>
  <c r="AF120" i="13"/>
  <c r="AF79" i="16" s="1"/>
  <c r="AE110" i="13"/>
  <c r="AE69" i="16" s="1"/>
  <c r="AE112" i="13"/>
  <c r="AF116" i="13"/>
  <c r="AF75" i="16" s="1"/>
  <c r="AE134" i="13"/>
  <c r="AE103" i="13"/>
  <c r="AF113" i="13" l="1"/>
  <c r="AF72" i="16" s="1"/>
  <c r="AF117" i="13"/>
  <c r="AF76" i="16" s="1"/>
  <c r="AF139" i="13"/>
  <c r="AF114" i="13"/>
  <c r="AF73" i="16" s="1"/>
  <c r="AF101" i="13"/>
  <c r="AF60" i="16" s="1"/>
  <c r="AF118" i="13"/>
  <c r="AF77" i="16" s="1"/>
  <c r="AF105" i="13"/>
  <c r="AF115" i="13"/>
  <c r="AF74" i="16" s="1"/>
  <c r="AG120" i="13"/>
  <c r="AG79" i="16" s="1"/>
  <c r="AF106" i="13"/>
  <c r="AF65" i="16" s="1"/>
  <c r="AF132" i="13"/>
  <c r="AF107" i="13"/>
  <c r="AF66" i="16" s="1"/>
  <c r="AF141" i="13"/>
  <c r="AG116" i="13"/>
  <c r="AG75" i="16" s="1"/>
  <c r="AF103" i="13"/>
  <c r="AF138" i="13"/>
  <c r="AF122" i="13"/>
  <c r="AF81" i="16" s="1"/>
  <c r="AF133" i="13"/>
  <c r="AF126" i="13"/>
  <c r="AF123" i="13"/>
  <c r="AF112" i="13"/>
  <c r="AF128" i="13"/>
  <c r="AF87" i="16" s="1"/>
  <c r="AF125" i="13"/>
  <c r="AF136" i="13"/>
  <c r="AF109" i="13"/>
  <c r="AF68" i="16" s="1"/>
  <c r="AF102" i="13"/>
  <c r="AG130" i="13"/>
  <c r="AF121" i="13"/>
  <c r="AF80" i="16" s="1"/>
  <c r="AF119" i="13"/>
  <c r="AF78" i="16" s="1"/>
  <c r="AF127" i="13"/>
  <c r="AF134" i="13"/>
  <c r="AF142" i="13"/>
  <c r="AF135" i="13"/>
  <c r="AF124" i="13"/>
  <c r="AF83" i="16" s="1"/>
  <c r="AF129" i="13"/>
  <c r="AF104" i="13"/>
  <c r="AF110" i="13"/>
  <c r="AF69" i="16" s="1"/>
  <c r="AF131" i="13"/>
  <c r="AG108" i="13"/>
  <c r="AG67" i="16" s="1"/>
  <c r="AF111" i="13"/>
  <c r="AF70" i="16" s="1"/>
  <c r="AF137" i="13"/>
  <c r="AF140" i="13"/>
  <c r="AG129" i="13" l="1"/>
  <c r="AH130" i="13"/>
  <c r="AG136" i="13"/>
  <c r="AG126" i="13"/>
  <c r="AG132" i="13"/>
  <c r="AG139" i="13"/>
  <c r="AG142" i="13"/>
  <c r="AG119" i="13"/>
  <c r="AG78" i="16" s="1"/>
  <c r="AG138" i="13"/>
  <c r="AG115" i="13"/>
  <c r="AG74" i="16" s="1"/>
  <c r="AG110" i="13"/>
  <c r="AG69" i="16" s="1"/>
  <c r="AG112" i="13"/>
  <c r="AG141" i="13"/>
  <c r="AG101" i="13"/>
  <c r="AG60" i="16" s="1"/>
  <c r="AG117" i="13"/>
  <c r="AG76" i="16" s="1"/>
  <c r="AG111" i="13"/>
  <c r="AG70" i="16" s="1"/>
  <c r="AG140" i="13"/>
  <c r="AG124" i="13"/>
  <c r="AG83" i="16" s="1"/>
  <c r="AG102" i="13"/>
  <c r="AG133" i="13"/>
  <c r="AG106" i="13"/>
  <c r="AG65" i="16" s="1"/>
  <c r="AG104" i="13"/>
  <c r="AG134" i="13"/>
  <c r="AG125" i="13"/>
  <c r="AG103" i="13"/>
  <c r="AG105" i="13"/>
  <c r="AG114" i="13"/>
  <c r="AG73" i="16" s="1"/>
  <c r="AG135" i="13"/>
  <c r="AG121" i="13"/>
  <c r="AG80" i="16" s="1"/>
  <c r="AG123" i="13"/>
  <c r="AG107" i="13"/>
  <c r="AG66" i="16" s="1"/>
  <c r="AG113" i="13"/>
  <c r="AG72" i="16" s="1"/>
  <c r="AG137" i="13"/>
  <c r="AG131" i="13"/>
  <c r="AG109" i="13"/>
  <c r="AG68" i="16" s="1"/>
  <c r="AG122" i="13"/>
  <c r="AG81" i="16" s="1"/>
  <c r="AH116" i="13"/>
  <c r="AH75" i="16" s="1"/>
  <c r="AH120" i="13"/>
  <c r="AH79" i="16" s="1"/>
  <c r="AH108" i="13"/>
  <c r="AH67" i="16" s="1"/>
  <c r="AG127" i="13"/>
  <c r="AG128" i="13"/>
  <c r="AG87" i="16" s="1"/>
  <c r="AG118" i="13"/>
  <c r="AG77" i="16" s="1"/>
  <c r="AH109" i="13" l="1"/>
  <c r="AH68" i="16" s="1"/>
  <c r="AH102" i="13"/>
  <c r="AH110" i="13"/>
  <c r="AH69" i="16" s="1"/>
  <c r="AH119" i="13"/>
  <c r="AH78" i="16" s="1"/>
  <c r="AH136" i="13"/>
  <c r="AH125" i="13"/>
  <c r="AH111" i="13"/>
  <c r="AH70" i="16" s="1"/>
  <c r="AH132" i="13"/>
  <c r="AI116" i="13"/>
  <c r="AI75" i="16" s="1"/>
  <c r="AH121" i="13"/>
  <c r="AH80" i="16" s="1"/>
  <c r="AH105" i="13"/>
  <c r="AH106" i="13"/>
  <c r="AH65" i="16" s="1"/>
  <c r="AH124" i="13"/>
  <c r="AH83" i="16" s="1"/>
  <c r="AH141" i="13"/>
  <c r="AH118" i="13"/>
  <c r="AH77" i="16" s="1"/>
  <c r="AH131" i="13"/>
  <c r="AH134" i="13"/>
  <c r="AH115" i="13"/>
  <c r="AH74" i="16" s="1"/>
  <c r="AI130" i="13"/>
  <c r="AH127" i="13"/>
  <c r="AH107" i="13"/>
  <c r="AH66" i="16" s="1"/>
  <c r="AH117" i="13"/>
  <c r="AH76" i="16" s="1"/>
  <c r="AH142" i="13"/>
  <c r="AH122" i="13"/>
  <c r="AH81" i="16" s="1"/>
  <c r="AH135" i="13"/>
  <c r="AH133" i="13"/>
  <c r="AH140" i="13"/>
  <c r="AH112" i="13"/>
  <c r="AH126" i="13"/>
  <c r="AH113" i="13"/>
  <c r="AH72" i="16" s="1"/>
  <c r="AI108" i="13"/>
  <c r="AI67" i="16" s="1"/>
  <c r="AH128" i="13"/>
  <c r="AH87" i="16" s="1"/>
  <c r="AH137" i="13"/>
  <c r="AH103" i="13"/>
  <c r="AH129" i="13"/>
  <c r="AI120" i="13"/>
  <c r="AI79" i="16" s="1"/>
  <c r="AH123" i="13"/>
  <c r="AH114" i="13"/>
  <c r="AH73" i="16" s="1"/>
  <c r="AH104" i="13"/>
  <c r="AH101" i="13"/>
  <c r="AH60" i="16" s="1"/>
  <c r="AH138" i="13"/>
  <c r="AH139" i="13"/>
  <c r="AJ130" i="13" l="1"/>
  <c r="AI105" i="13"/>
  <c r="AI110" i="13"/>
  <c r="AI69" i="16" s="1"/>
  <c r="AI131" i="13"/>
  <c r="AI124" i="13"/>
  <c r="AI83" i="16" s="1"/>
  <c r="AI132" i="13"/>
  <c r="AI101" i="13"/>
  <c r="AI60" i="16" s="1"/>
  <c r="AI123" i="13"/>
  <c r="AI126" i="13"/>
  <c r="AI107" i="13"/>
  <c r="AI66" i="16" s="1"/>
  <c r="AI136" i="13"/>
  <c r="AI139" i="13"/>
  <c r="AI103" i="13"/>
  <c r="AI133" i="13"/>
  <c r="AI115" i="13"/>
  <c r="AI74" i="16" s="1"/>
  <c r="AI118" i="13"/>
  <c r="AI77" i="16" s="1"/>
  <c r="AI121" i="13"/>
  <c r="AI80" i="16" s="1"/>
  <c r="AI102" i="13"/>
  <c r="AI104" i="13"/>
  <c r="AJ108" i="13"/>
  <c r="AJ67" i="16" s="1"/>
  <c r="AI142" i="13"/>
  <c r="AI111" i="13"/>
  <c r="AI70" i="16" s="1"/>
  <c r="AI119" i="13"/>
  <c r="AI78" i="16" s="1"/>
  <c r="AI128" i="13"/>
  <c r="AI87" i="16" s="1"/>
  <c r="AJ120" i="13"/>
  <c r="AJ79" i="16" s="1"/>
  <c r="AI112" i="13"/>
  <c r="AI127" i="13"/>
  <c r="AI106" i="13"/>
  <c r="AI65" i="16" s="1"/>
  <c r="AI140" i="13"/>
  <c r="AI138" i="13"/>
  <c r="AI137" i="13"/>
  <c r="AI135" i="13"/>
  <c r="AI134" i="13"/>
  <c r="AJ116" i="13"/>
  <c r="AJ75" i="16" s="1"/>
  <c r="AI109" i="13"/>
  <c r="AI68" i="16" s="1"/>
  <c r="AI122" i="13"/>
  <c r="AI81" i="16" s="1"/>
  <c r="AI114" i="13"/>
  <c r="AI73" i="16" s="1"/>
  <c r="AI129" i="13"/>
  <c r="AI113" i="13"/>
  <c r="AI72" i="16" s="1"/>
  <c r="AI117" i="13"/>
  <c r="AI76" i="16" s="1"/>
  <c r="AI141" i="13"/>
  <c r="AI125" i="13"/>
  <c r="AJ128" i="13" l="1"/>
  <c r="AJ87" i="16" s="1"/>
  <c r="AJ104" i="13"/>
  <c r="AJ136" i="13"/>
  <c r="AJ110" i="13"/>
  <c r="AJ69" i="16" s="1"/>
  <c r="AJ118" i="13"/>
  <c r="AJ77" i="16" s="1"/>
  <c r="AJ123" i="13"/>
  <c r="AJ140" i="13"/>
  <c r="AJ142" i="13"/>
  <c r="AJ103" i="13"/>
  <c r="AJ124" i="13"/>
  <c r="AJ83" i="16" s="1"/>
  <c r="AJ125" i="13"/>
  <c r="AK116" i="13"/>
  <c r="AK75" i="16" s="1"/>
  <c r="AJ137" i="13"/>
  <c r="AJ112" i="13"/>
  <c r="AJ102" i="13"/>
  <c r="AJ107" i="13"/>
  <c r="AJ66" i="16" s="1"/>
  <c r="AJ105" i="13"/>
  <c r="AJ113" i="13"/>
  <c r="AJ72" i="16" s="1"/>
  <c r="AJ119" i="13"/>
  <c r="AJ78" i="16" s="1"/>
  <c r="AJ115" i="13"/>
  <c r="AJ74" i="16" s="1"/>
  <c r="AJ101" i="13"/>
  <c r="AJ60" i="16" s="1"/>
  <c r="AJ109" i="13"/>
  <c r="AJ68" i="16" s="1"/>
  <c r="AJ135" i="13"/>
  <c r="AJ114" i="13"/>
  <c r="AJ73" i="16" s="1"/>
  <c r="AJ106" i="13"/>
  <c r="AJ65" i="16" s="1"/>
  <c r="AK120" i="13"/>
  <c r="AK79" i="16" s="1"/>
  <c r="AK108" i="13"/>
  <c r="AK67" i="16" s="1"/>
  <c r="AJ139" i="13"/>
  <c r="AJ134" i="13"/>
  <c r="AJ121" i="13"/>
  <c r="AJ80" i="16" s="1"/>
  <c r="AJ126" i="13"/>
  <c r="AJ132" i="13"/>
  <c r="AJ131" i="13"/>
  <c r="AK130" i="13"/>
  <c r="AJ117" i="13"/>
  <c r="AJ76" i="16" s="1"/>
  <c r="AJ122" i="13"/>
  <c r="AJ81" i="16" s="1"/>
  <c r="AJ141" i="13"/>
  <c r="AJ129" i="13"/>
  <c r="AJ138" i="13"/>
  <c r="AJ127" i="13"/>
  <c r="AJ111" i="13"/>
  <c r="AJ70" i="16" s="1"/>
  <c r="AJ133" i="13"/>
  <c r="AK117" i="13" l="1"/>
  <c r="AK76" i="16" s="1"/>
  <c r="AK125" i="13"/>
  <c r="AK127" i="13"/>
  <c r="AK137" i="13"/>
  <c r="AK142" i="13"/>
  <c r="AK132" i="13"/>
  <c r="AK134" i="13"/>
  <c r="AK101" i="13"/>
  <c r="AK60" i="16" s="1"/>
  <c r="AK118" i="13"/>
  <c r="AK77" i="16" s="1"/>
  <c r="AK104" i="13"/>
  <c r="AK114" i="13"/>
  <c r="AK73" i="16" s="1"/>
  <c r="AK133" i="13"/>
  <c r="AK141" i="13"/>
  <c r="C34" i="16"/>
  <c r="AK113" i="13"/>
  <c r="AK72" i="16" s="1"/>
  <c r="AK124" i="13"/>
  <c r="AK83" i="16" s="1"/>
  <c r="AK107" i="13"/>
  <c r="AK66" i="16" s="1"/>
  <c r="AK135" i="13"/>
  <c r="AK102" i="13"/>
  <c r="AK140" i="13"/>
  <c r="AK110" i="13"/>
  <c r="AK69" i="16" s="1"/>
  <c r="AK138" i="13"/>
  <c r="AK139" i="13"/>
  <c r="AK115" i="13"/>
  <c r="AK74" i="16" s="1"/>
  <c r="C20" i="16"/>
  <c r="AK126" i="13"/>
  <c r="AK122" i="13"/>
  <c r="AK81" i="16" s="1"/>
  <c r="AK111" i="13"/>
  <c r="AK70" i="16" s="1"/>
  <c r="AK131" i="13"/>
  <c r="AK106" i="13"/>
  <c r="AK65" i="16" s="1"/>
  <c r="AK105" i="13"/>
  <c r="AK103" i="13"/>
  <c r="AK128" i="13"/>
  <c r="AK87" i="16" s="1"/>
  <c r="C24" i="16"/>
  <c r="AK129" i="13"/>
  <c r="AK121" i="13"/>
  <c r="AK80" i="16" s="1"/>
  <c r="C12" i="16"/>
  <c r="AK109" i="13"/>
  <c r="AK68" i="16" s="1"/>
  <c r="AK119" i="13"/>
  <c r="AK78" i="16" s="1"/>
  <c r="AK112" i="13"/>
  <c r="AK123" i="13"/>
  <c r="AK136" i="13"/>
  <c r="C26" i="16" l="1"/>
  <c r="C6" i="16"/>
  <c r="C18" i="16"/>
  <c r="C31" i="16"/>
  <c r="C7" i="16"/>
  <c r="C45" i="16"/>
  <c r="C5" i="16"/>
  <c r="D12" i="16"/>
  <c r="C46" i="16"/>
  <c r="C19" i="16"/>
  <c r="C35" i="16"/>
  <c r="C40" i="16"/>
  <c r="D24" i="16"/>
  <c r="C30" i="16"/>
  <c r="C39" i="16"/>
  <c r="C8" i="16"/>
  <c r="C29" i="16"/>
  <c r="C16" i="16"/>
  <c r="C23" i="16"/>
  <c r="C43" i="16"/>
  <c r="C17" i="16"/>
  <c r="C38" i="16"/>
  <c r="C41" i="16"/>
  <c r="C15" i="16"/>
  <c r="C44" i="16"/>
  <c r="C37" i="16"/>
  <c r="C28" i="16"/>
  <c r="C25" i="16"/>
  <c r="C27" i="16"/>
  <c r="C32" i="16"/>
  <c r="C10" i="16"/>
  <c r="D20" i="16"/>
  <c r="C11" i="16"/>
  <c r="C22" i="16"/>
  <c r="C21" i="16"/>
  <c r="C33" i="16"/>
  <c r="C14" i="16"/>
  <c r="C9" i="16"/>
  <c r="C13" i="16"/>
  <c r="C42" i="16"/>
  <c r="D34" i="16"/>
  <c r="C36" i="16"/>
  <c r="D33" i="16" l="1"/>
  <c r="D44" i="16"/>
  <c r="D29" i="16"/>
  <c r="D30" i="16"/>
  <c r="D35" i="16"/>
  <c r="D46" i="16"/>
  <c r="D18" i="16"/>
  <c r="D11" i="16"/>
  <c r="D28" i="16"/>
  <c r="D7" i="16"/>
  <c r="D6" i="16"/>
  <c r="D32" i="16"/>
  <c r="D27" i="16"/>
  <c r="D9" i="16"/>
  <c r="D14" i="16"/>
  <c r="D19" i="16"/>
  <c r="D5" i="16"/>
  <c r="D8" i="16"/>
  <c r="D42" i="16"/>
  <c r="D37" i="16"/>
  <c r="D41" i="16"/>
  <c r="D16" i="16"/>
  <c r="D31" i="16"/>
  <c r="D26" i="16"/>
  <c r="D38" i="16"/>
  <c r="D15" i="16"/>
  <c r="D17" i="16"/>
  <c r="D22" i="16"/>
  <c r="D10" i="16"/>
  <c r="D39" i="16"/>
  <c r="D40" i="16"/>
  <c r="D21" i="16"/>
  <c r="D23" i="16"/>
  <c r="D36" i="16"/>
  <c r="D13" i="16"/>
  <c r="D25" i="16"/>
  <c r="D43" i="16"/>
  <c r="D45" i="16"/>
  <c r="D48" i="16" l="1"/>
  <c r="D50" i="16" s="1"/>
  <c r="D54" i="16" s="1"/>
  <c r="G79" i="16" l="1"/>
  <c r="B21" i="2" s="1"/>
  <c r="T61" i="16"/>
  <c r="K62" i="16"/>
  <c r="F4" i="2" s="1"/>
  <c r="AE62" i="16"/>
  <c r="V63" i="16"/>
  <c r="M64" i="16"/>
  <c r="H6" i="2" s="1"/>
  <c r="AG64" i="16"/>
  <c r="J71" i="16"/>
  <c r="E13" i="2" s="1"/>
  <c r="AD71" i="16"/>
  <c r="K82" i="16"/>
  <c r="F24" i="2" s="1"/>
  <c r="AE82" i="16"/>
  <c r="M84" i="16"/>
  <c r="H26" i="2" s="1"/>
  <c r="AG84" i="16"/>
  <c r="X85" i="16"/>
  <c r="O86" i="16"/>
  <c r="J28" i="2" s="1"/>
  <c r="AI86" i="16"/>
  <c r="AD91" i="16"/>
  <c r="W94" i="16"/>
  <c r="P97" i="16"/>
  <c r="K39" i="2" s="1"/>
  <c r="R99" i="16"/>
  <c r="M41" i="2" s="1"/>
  <c r="H63" i="16"/>
  <c r="C5" i="2" s="1"/>
  <c r="U61" i="16"/>
  <c r="L62" i="16"/>
  <c r="G4" i="2" s="1"/>
  <c r="AF62" i="16"/>
  <c r="W63" i="16"/>
  <c r="N64" i="16"/>
  <c r="I6" i="2" s="1"/>
  <c r="AH64" i="16"/>
  <c r="K71" i="16"/>
  <c r="F13" i="2" s="1"/>
  <c r="AE71" i="16"/>
  <c r="L82" i="16"/>
  <c r="G24" i="2" s="1"/>
  <c r="AF82" i="16"/>
  <c r="N84" i="16"/>
  <c r="I26" i="2" s="1"/>
  <c r="AH84" i="16"/>
  <c r="Y85" i="16"/>
  <c r="P86" i="16"/>
  <c r="K28" i="2" s="1"/>
  <c r="AJ86" i="16"/>
  <c r="R88" i="16"/>
  <c r="M30" i="2" s="1"/>
  <c r="I89" i="16"/>
  <c r="D31" i="2" s="1"/>
  <c r="AC89" i="16"/>
  <c r="T90" i="16"/>
  <c r="K91" i="16"/>
  <c r="F33" i="2" s="1"/>
  <c r="AE91" i="16"/>
  <c r="V92" i="16"/>
  <c r="M93" i="16"/>
  <c r="H35" i="2" s="1"/>
  <c r="AG93" i="16"/>
  <c r="X94" i="16"/>
  <c r="O95" i="16"/>
  <c r="J37" i="2" s="1"/>
  <c r="AI95" i="16"/>
  <c r="Z96" i="16"/>
  <c r="Q97" i="16"/>
  <c r="L39" i="2" s="1"/>
  <c r="AK97" i="16"/>
  <c r="AB98" i="16"/>
  <c r="S99" i="16"/>
  <c r="N41" i="2" s="1"/>
  <c r="J100" i="16"/>
  <c r="E42" i="2" s="1"/>
  <c r="AD100" i="16"/>
  <c r="U101" i="16"/>
  <c r="H64" i="16"/>
  <c r="C6" i="2" s="1"/>
  <c r="H84" i="16"/>
  <c r="C26" i="2" s="1"/>
  <c r="AI93" i="16"/>
  <c r="Q62" i="16"/>
  <c r="L4" i="2" s="1"/>
  <c r="AJ71" i="16"/>
  <c r="AK82" i="16"/>
  <c r="Y90" i="16"/>
  <c r="AC94" i="16"/>
  <c r="X99" i="16"/>
  <c r="H89" i="16"/>
  <c r="C31" i="2" s="1"/>
  <c r="AF93" i="16"/>
  <c r="V61" i="16"/>
  <c r="M62" i="16"/>
  <c r="H4" i="2" s="1"/>
  <c r="AG62" i="16"/>
  <c r="X63" i="16"/>
  <c r="O64" i="16"/>
  <c r="J6" i="2" s="1"/>
  <c r="AI64" i="16"/>
  <c r="L71" i="16"/>
  <c r="G13" i="2" s="1"/>
  <c r="AF71" i="16"/>
  <c r="M82" i="16"/>
  <c r="H24" i="2" s="1"/>
  <c r="AG82" i="16"/>
  <c r="O84" i="16"/>
  <c r="J26" i="2" s="1"/>
  <c r="AI84" i="16"/>
  <c r="Z85" i="16"/>
  <c r="Q86" i="16"/>
  <c r="L28" i="2" s="1"/>
  <c r="AK86" i="16"/>
  <c r="S88" i="16"/>
  <c r="N30" i="2" s="1"/>
  <c r="J89" i="16"/>
  <c r="E31" i="2" s="1"/>
  <c r="AD89" i="16"/>
  <c r="U90" i="16"/>
  <c r="L91" i="16"/>
  <c r="G33" i="2" s="1"/>
  <c r="AF91" i="16"/>
  <c r="W92" i="16"/>
  <c r="N93" i="16"/>
  <c r="I35" i="2" s="1"/>
  <c r="AH93" i="16"/>
  <c r="Y94" i="16"/>
  <c r="P95" i="16"/>
  <c r="K37" i="2" s="1"/>
  <c r="AJ95" i="16"/>
  <c r="AA96" i="16"/>
  <c r="R97" i="16"/>
  <c r="M39" i="2" s="1"/>
  <c r="I98" i="16"/>
  <c r="D40" i="2" s="1"/>
  <c r="AC98" i="16"/>
  <c r="T99" i="16"/>
  <c r="K100" i="16"/>
  <c r="F42" i="2" s="1"/>
  <c r="AE100" i="16"/>
  <c r="V101" i="16"/>
  <c r="H85" i="16"/>
  <c r="C27" i="2" s="1"/>
  <c r="U99" i="16"/>
  <c r="S64" i="16"/>
  <c r="N6" i="2" s="1"/>
  <c r="S84" i="16"/>
  <c r="N26" i="2" s="1"/>
  <c r="W88" i="16"/>
  <c r="AJ91" i="16"/>
  <c r="K96" i="16"/>
  <c r="F38" i="2" s="1"/>
  <c r="V97" i="16"/>
  <c r="AI100" i="16"/>
  <c r="J91" i="16"/>
  <c r="E33" i="2" s="1"/>
  <c r="W61" i="16"/>
  <c r="N62" i="16"/>
  <c r="I4" i="2" s="1"/>
  <c r="AH62" i="16"/>
  <c r="Y63" i="16"/>
  <c r="P64" i="16"/>
  <c r="K6" i="2" s="1"/>
  <c r="AJ64" i="16"/>
  <c r="M71" i="16"/>
  <c r="H13" i="2" s="1"/>
  <c r="AG71" i="16"/>
  <c r="N82" i="16"/>
  <c r="I24" i="2" s="1"/>
  <c r="AH82" i="16"/>
  <c r="P84" i="16"/>
  <c r="K26" i="2" s="1"/>
  <c r="AJ84" i="16"/>
  <c r="AA85" i="16"/>
  <c r="R86" i="16"/>
  <c r="M28" i="2" s="1"/>
  <c r="T88" i="16"/>
  <c r="K89" i="16"/>
  <c r="F31" i="2" s="1"/>
  <c r="AE89" i="16"/>
  <c r="V90" i="16"/>
  <c r="M91" i="16"/>
  <c r="H33" i="2" s="1"/>
  <c r="AG91" i="16"/>
  <c r="X92" i="16"/>
  <c r="O93" i="16"/>
  <c r="J35" i="2" s="1"/>
  <c r="Z94" i="16"/>
  <c r="Q95" i="16"/>
  <c r="L37" i="2" s="1"/>
  <c r="AK95" i="16"/>
  <c r="AB96" i="16"/>
  <c r="S97" i="16"/>
  <c r="N39" i="2" s="1"/>
  <c r="J98" i="16"/>
  <c r="E40" i="2" s="1"/>
  <c r="AD98" i="16"/>
  <c r="L100" i="16"/>
  <c r="G42" i="2" s="1"/>
  <c r="AF100" i="16"/>
  <c r="W101" i="16"/>
  <c r="H86" i="16"/>
  <c r="C28" i="2" s="1"/>
  <c r="Z61" i="16"/>
  <c r="Q82" i="16"/>
  <c r="L24" i="2" s="1"/>
  <c r="J85" i="16"/>
  <c r="E27" i="2" s="1"/>
  <c r="P91" i="16"/>
  <c r="K33" i="2" s="1"/>
  <c r="R93" i="16"/>
  <c r="M35" i="2" s="1"/>
  <c r="AE96" i="16"/>
  <c r="AG98" i="16"/>
  <c r="AH94" i="16"/>
  <c r="X61" i="16"/>
  <c r="O62" i="16"/>
  <c r="J4" i="2" s="1"/>
  <c r="AI62" i="16"/>
  <c r="Z63" i="16"/>
  <c r="Q64" i="16"/>
  <c r="L6" i="2" s="1"/>
  <c r="AK64" i="16"/>
  <c r="N71" i="16"/>
  <c r="I13" i="2" s="1"/>
  <c r="AH71" i="16"/>
  <c r="O82" i="16"/>
  <c r="J24" i="2" s="1"/>
  <c r="AI82" i="16"/>
  <c r="Q84" i="16"/>
  <c r="L26" i="2" s="1"/>
  <c r="AK84" i="16"/>
  <c r="AB85" i="16"/>
  <c r="S86" i="16"/>
  <c r="N28" i="2" s="1"/>
  <c r="U88" i="16"/>
  <c r="L89" i="16"/>
  <c r="G31" i="2" s="1"/>
  <c r="AF89" i="16"/>
  <c r="W90" i="16"/>
  <c r="N91" i="16"/>
  <c r="I33" i="2" s="1"/>
  <c r="AH91" i="16"/>
  <c r="Y92" i="16"/>
  <c r="P93" i="16"/>
  <c r="K35" i="2" s="1"/>
  <c r="AJ93" i="16"/>
  <c r="AA94" i="16"/>
  <c r="R95" i="16"/>
  <c r="M37" i="2" s="1"/>
  <c r="I96" i="16"/>
  <c r="D38" i="2" s="1"/>
  <c r="AC96" i="16"/>
  <c r="T97" i="16"/>
  <c r="K98" i="16"/>
  <c r="F40" i="2" s="1"/>
  <c r="AE98" i="16"/>
  <c r="V99" i="16"/>
  <c r="M100" i="16"/>
  <c r="H42" i="2" s="1"/>
  <c r="AG100" i="16"/>
  <c r="X101" i="16"/>
  <c r="P71" i="16"/>
  <c r="K13" i="2" s="1"/>
  <c r="U86" i="16"/>
  <c r="N89" i="16"/>
  <c r="I31" i="2" s="1"/>
  <c r="AA92" i="16"/>
  <c r="T95" i="16"/>
  <c r="M98" i="16"/>
  <c r="H40" i="2" s="1"/>
  <c r="Z101" i="16"/>
  <c r="Y95" i="16"/>
  <c r="Q88" i="16"/>
  <c r="L30" i="2" s="1"/>
  <c r="Y61" i="16"/>
  <c r="P62" i="16"/>
  <c r="K4" i="2" s="1"/>
  <c r="AJ62" i="16"/>
  <c r="AA63" i="16"/>
  <c r="R64" i="16"/>
  <c r="M6" i="2" s="1"/>
  <c r="O71" i="16"/>
  <c r="J13" i="2" s="1"/>
  <c r="AI71" i="16"/>
  <c r="P82" i="16"/>
  <c r="K24" i="2" s="1"/>
  <c r="AJ82" i="16"/>
  <c r="R84" i="16"/>
  <c r="M26" i="2" s="1"/>
  <c r="I85" i="16"/>
  <c r="D27" i="2" s="1"/>
  <c r="AC85" i="16"/>
  <c r="T86" i="16"/>
  <c r="V88" i="16"/>
  <c r="M89" i="16"/>
  <c r="H31" i="2" s="1"/>
  <c r="AG89" i="16"/>
  <c r="X90" i="16"/>
  <c r="O91" i="16"/>
  <c r="J33" i="2" s="1"/>
  <c r="AI91" i="16"/>
  <c r="Z92" i="16"/>
  <c r="Q93" i="16"/>
  <c r="L35" i="2" s="1"/>
  <c r="AK93" i="16"/>
  <c r="AB94" i="16"/>
  <c r="S95" i="16"/>
  <c r="N37" i="2" s="1"/>
  <c r="J96" i="16"/>
  <c r="E38" i="2" s="1"/>
  <c r="AD96" i="16"/>
  <c r="U97" i="16"/>
  <c r="L98" i="16"/>
  <c r="G40" i="2" s="1"/>
  <c r="AF98" i="16"/>
  <c r="W99" i="16"/>
  <c r="N100" i="16"/>
  <c r="I42" i="2" s="1"/>
  <c r="AH100" i="16"/>
  <c r="Y101" i="16"/>
  <c r="H88" i="16"/>
  <c r="C30" i="2" s="1"/>
  <c r="AB63" i="16"/>
  <c r="AD85" i="16"/>
  <c r="AH89" i="16"/>
  <c r="I94" i="16"/>
  <c r="D36" i="2" s="1"/>
  <c r="O100" i="16"/>
  <c r="J42" i="2" s="1"/>
  <c r="P96" i="16"/>
  <c r="K38" i="2" s="1"/>
  <c r="U92" i="16"/>
  <c r="AK62" i="16"/>
  <c r="I100" i="16"/>
  <c r="D42" i="2" s="1"/>
  <c r="AA61" i="16"/>
  <c r="R62" i="16"/>
  <c r="M4" i="2" s="1"/>
  <c r="I63" i="16"/>
  <c r="D5" i="2" s="1"/>
  <c r="AC63" i="16"/>
  <c r="T64" i="16"/>
  <c r="Q71" i="16"/>
  <c r="L13" i="2" s="1"/>
  <c r="AK71" i="16"/>
  <c r="R82" i="16"/>
  <c r="M24" i="2" s="1"/>
  <c r="T84" i="16"/>
  <c r="K85" i="16"/>
  <c r="F27" i="2" s="1"/>
  <c r="AE85" i="16"/>
  <c r="V86" i="16"/>
  <c r="X88" i="16"/>
  <c r="O89" i="16"/>
  <c r="J31" i="2" s="1"/>
  <c r="AI89" i="16"/>
  <c r="Z90" i="16"/>
  <c r="Q91" i="16"/>
  <c r="L33" i="2" s="1"/>
  <c r="AK91" i="16"/>
  <c r="AB92" i="16"/>
  <c r="S93" i="16"/>
  <c r="N35" i="2" s="1"/>
  <c r="J94" i="16"/>
  <c r="E36" i="2" s="1"/>
  <c r="AD94" i="16"/>
  <c r="U95" i="16"/>
  <c r="L96" i="16"/>
  <c r="G38" i="2" s="1"/>
  <c r="AF96" i="16"/>
  <c r="W97" i="16"/>
  <c r="N98" i="16"/>
  <c r="I40" i="2" s="1"/>
  <c r="AH98" i="16"/>
  <c r="Y99" i="16"/>
  <c r="P100" i="16"/>
  <c r="K42" i="2" s="1"/>
  <c r="AJ100" i="16"/>
  <c r="AA101" i="16"/>
  <c r="H90" i="16"/>
  <c r="C32" i="2" s="1"/>
  <c r="AC61" i="16"/>
  <c r="K63" i="16"/>
  <c r="F5" i="2" s="1"/>
  <c r="V64" i="16"/>
  <c r="S71" i="16"/>
  <c r="N13" i="2" s="1"/>
  <c r="T82" i="16"/>
  <c r="M85" i="16"/>
  <c r="H27" i="2" s="1"/>
  <c r="X86" i="16"/>
  <c r="Q89" i="16"/>
  <c r="L31" i="2" s="1"/>
  <c r="AK89" i="16"/>
  <c r="S91" i="16"/>
  <c r="N33" i="2" s="1"/>
  <c r="AD92" i="16"/>
  <c r="L94" i="16"/>
  <c r="G36" i="2" s="1"/>
  <c r="W95" i="16"/>
  <c r="AH96" i="16"/>
  <c r="AJ98" i="16"/>
  <c r="R100" i="16"/>
  <c r="M42" i="2" s="1"/>
  <c r="AC101" i="16"/>
  <c r="H92" i="16"/>
  <c r="C34" i="2" s="1"/>
  <c r="V82" i="16"/>
  <c r="AI85" i="16"/>
  <c r="AB88" i="16"/>
  <c r="J90" i="16"/>
  <c r="E32" i="2" s="1"/>
  <c r="L92" i="16"/>
  <c r="G34" i="2" s="1"/>
  <c r="N94" i="16"/>
  <c r="I36" i="2" s="1"/>
  <c r="R98" i="16"/>
  <c r="M40" i="2" s="1"/>
  <c r="AC99" i="16"/>
  <c r="AE101" i="16"/>
  <c r="AJ97" i="16"/>
  <c r="AB61" i="16"/>
  <c r="S62" i="16"/>
  <c r="N4" i="2" s="1"/>
  <c r="J63" i="16"/>
  <c r="E5" i="2" s="1"/>
  <c r="AD63" i="16"/>
  <c r="U64" i="16"/>
  <c r="R71" i="16"/>
  <c r="M13" i="2" s="1"/>
  <c r="S82" i="16"/>
  <c r="N24" i="2" s="1"/>
  <c r="U84" i="16"/>
  <c r="L85" i="16"/>
  <c r="G27" i="2" s="1"/>
  <c r="AF85" i="16"/>
  <c r="W86" i="16"/>
  <c r="Y88" i="16"/>
  <c r="P89" i="16"/>
  <c r="K31" i="2" s="1"/>
  <c r="AJ89" i="16"/>
  <c r="AA90" i="16"/>
  <c r="R91" i="16"/>
  <c r="M33" i="2" s="1"/>
  <c r="I92" i="16"/>
  <c r="D34" i="2" s="1"/>
  <c r="AC92" i="16"/>
  <c r="T93" i="16"/>
  <c r="K94" i="16"/>
  <c r="F36" i="2" s="1"/>
  <c r="AE94" i="16"/>
  <c r="V95" i="16"/>
  <c r="M96" i="16"/>
  <c r="H38" i="2" s="1"/>
  <c r="AG96" i="16"/>
  <c r="X97" i="16"/>
  <c r="O98" i="16"/>
  <c r="J40" i="2" s="1"/>
  <c r="AI98" i="16"/>
  <c r="Z99" i="16"/>
  <c r="Q100" i="16"/>
  <c r="L42" i="2" s="1"/>
  <c r="AK100" i="16"/>
  <c r="AB101" i="16"/>
  <c r="H71" i="16"/>
  <c r="C13" i="2" s="1"/>
  <c r="H91" i="16"/>
  <c r="C33" i="2" s="1"/>
  <c r="I61" i="16"/>
  <c r="D3" i="2" s="1"/>
  <c r="T62" i="16"/>
  <c r="AE63" i="16"/>
  <c r="V84" i="16"/>
  <c r="AG85" i="16"/>
  <c r="Z88" i="16"/>
  <c r="AB90" i="16"/>
  <c r="J92" i="16"/>
  <c r="E34" i="2" s="1"/>
  <c r="U93" i="16"/>
  <c r="AF94" i="16"/>
  <c r="N96" i="16"/>
  <c r="I38" i="2" s="1"/>
  <c r="Y97" i="16"/>
  <c r="AA99" i="16"/>
  <c r="I101" i="16"/>
  <c r="D43" i="2" s="1"/>
  <c r="Z86" i="16"/>
  <c r="AD90" i="16"/>
  <c r="AF92" i="16"/>
  <c r="AA97" i="16"/>
  <c r="T100" i="16"/>
  <c r="H94" i="16"/>
  <c r="C36" i="2" s="1"/>
  <c r="S90" i="16"/>
  <c r="N32" i="2" s="1"/>
  <c r="P98" i="16"/>
  <c r="K40" i="2" s="1"/>
  <c r="T101" i="16"/>
  <c r="J61" i="16"/>
  <c r="E3" i="2" s="1"/>
  <c r="AD61" i="16"/>
  <c r="U62" i="16"/>
  <c r="L63" i="16"/>
  <c r="G5" i="2" s="1"/>
  <c r="AF63" i="16"/>
  <c r="W64" i="16"/>
  <c r="T71" i="16"/>
  <c r="U82" i="16"/>
  <c r="W84" i="16"/>
  <c r="N85" i="16"/>
  <c r="I27" i="2" s="1"/>
  <c r="AH85" i="16"/>
  <c r="Y86" i="16"/>
  <c r="AA88" i="16"/>
  <c r="R89" i="16"/>
  <c r="M31" i="2" s="1"/>
  <c r="I90" i="16"/>
  <c r="D32" i="2" s="1"/>
  <c r="AC90" i="16"/>
  <c r="T91" i="16"/>
  <c r="K92" i="16"/>
  <c r="F34" i="2" s="1"/>
  <c r="AE92" i="16"/>
  <c r="V93" i="16"/>
  <c r="M94" i="16"/>
  <c r="H36" i="2" s="1"/>
  <c r="AG94" i="16"/>
  <c r="X95" i="16"/>
  <c r="O96" i="16"/>
  <c r="J38" i="2" s="1"/>
  <c r="AI96" i="16"/>
  <c r="Z97" i="16"/>
  <c r="Q98" i="16"/>
  <c r="L40" i="2" s="1"/>
  <c r="AK98" i="16"/>
  <c r="AB99" i="16"/>
  <c r="S100" i="16"/>
  <c r="N42" i="2" s="1"/>
  <c r="J101" i="16"/>
  <c r="E43" i="2" s="1"/>
  <c r="AD101" i="16"/>
  <c r="H93" i="16"/>
  <c r="C35" i="2" s="1"/>
  <c r="AE61" i="16"/>
  <c r="V62" i="16"/>
  <c r="M63" i="16"/>
  <c r="H5" i="2" s="1"/>
  <c r="AG63" i="16"/>
  <c r="X64" i="16"/>
  <c r="U71" i="16"/>
  <c r="X84" i="16"/>
  <c r="O85" i="16"/>
  <c r="J27" i="2" s="1"/>
  <c r="S89" i="16"/>
  <c r="N31" i="2" s="1"/>
  <c r="U91" i="16"/>
  <c r="W93" i="16"/>
  <c r="AJ96" i="16"/>
  <c r="I99" i="16"/>
  <c r="D41" i="2" s="1"/>
  <c r="K101" i="16"/>
  <c r="F43" i="2" s="1"/>
  <c r="Y96" i="16"/>
  <c r="K61" i="16"/>
  <c r="F3" i="2" s="1"/>
  <c r="AA98" i="16"/>
  <c r="L61" i="16"/>
  <c r="G3" i="2" s="1"/>
  <c r="AF61" i="16"/>
  <c r="W62" i="16"/>
  <c r="N63" i="16"/>
  <c r="I5" i="2" s="1"/>
  <c r="AH63" i="16"/>
  <c r="Y64" i="16"/>
  <c r="V71" i="16"/>
  <c r="W82" i="16"/>
  <c r="Y84" i="16"/>
  <c r="P85" i="16"/>
  <c r="K27" i="2" s="1"/>
  <c r="AJ85" i="16"/>
  <c r="AA86" i="16"/>
  <c r="I88" i="16"/>
  <c r="D30" i="2" s="1"/>
  <c r="AC88" i="16"/>
  <c r="T89" i="16"/>
  <c r="K90" i="16"/>
  <c r="F32" i="2" s="1"/>
  <c r="AE90" i="16"/>
  <c r="V91" i="16"/>
  <c r="M92" i="16"/>
  <c r="H34" i="2" s="1"/>
  <c r="AG92" i="16"/>
  <c r="X93" i="16"/>
  <c r="O94" i="16"/>
  <c r="J36" i="2" s="1"/>
  <c r="AI94" i="16"/>
  <c r="Z95" i="16"/>
  <c r="Q96" i="16"/>
  <c r="L38" i="2" s="1"/>
  <c r="AK96" i="16"/>
  <c r="AB97" i="16"/>
  <c r="S98" i="16"/>
  <c r="N40" i="2" s="1"/>
  <c r="J99" i="16"/>
  <c r="E41" i="2" s="1"/>
  <c r="AD99" i="16"/>
  <c r="U100" i="16"/>
  <c r="L101" i="16"/>
  <c r="G43" i="2" s="1"/>
  <c r="AF101" i="16"/>
  <c r="H95" i="16"/>
  <c r="C37" i="2" s="1"/>
  <c r="AK94" i="16"/>
  <c r="AF99" i="16"/>
  <c r="AH101" i="16"/>
  <c r="H97" i="16"/>
  <c r="C39" i="2" s="1"/>
  <c r="AG97" i="16"/>
  <c r="AC82" i="16"/>
  <c r="S92" i="16"/>
  <c r="N34" i="2" s="1"/>
  <c r="AF95" i="16"/>
  <c r="P99" i="16"/>
  <c r="K41" i="2" s="1"/>
  <c r="R101" i="16"/>
  <c r="M43" i="2" s="1"/>
  <c r="K93" i="16"/>
  <c r="F35" i="2" s="1"/>
  <c r="S101" i="16"/>
  <c r="N43" i="2" s="1"/>
  <c r="AB89" i="16"/>
  <c r="M61" i="16"/>
  <c r="H3" i="2" s="1"/>
  <c r="AG61" i="16"/>
  <c r="X62" i="16"/>
  <c r="O63" i="16"/>
  <c r="J5" i="2" s="1"/>
  <c r="AI63" i="16"/>
  <c r="Z64" i="16"/>
  <c r="W71" i="16"/>
  <c r="X82" i="16"/>
  <c r="Z84" i="16"/>
  <c r="Q85" i="16"/>
  <c r="L27" i="2" s="1"/>
  <c r="AK85" i="16"/>
  <c r="AB86" i="16"/>
  <c r="J88" i="16"/>
  <c r="E30" i="2" s="1"/>
  <c r="AD88" i="16"/>
  <c r="U89" i="16"/>
  <c r="L90" i="16"/>
  <c r="G32" i="2" s="1"/>
  <c r="AF90" i="16"/>
  <c r="W91" i="16"/>
  <c r="N92" i="16"/>
  <c r="I34" i="2" s="1"/>
  <c r="AH92" i="16"/>
  <c r="Y93" i="16"/>
  <c r="P94" i="16"/>
  <c r="K36" i="2" s="1"/>
  <c r="AJ94" i="16"/>
  <c r="AA95" i="16"/>
  <c r="R96" i="16"/>
  <c r="M38" i="2" s="1"/>
  <c r="I97" i="16"/>
  <c r="D39" i="2" s="1"/>
  <c r="AC97" i="16"/>
  <c r="T98" i="16"/>
  <c r="K99" i="16"/>
  <c r="F41" i="2" s="1"/>
  <c r="AE99" i="16"/>
  <c r="V100" i="16"/>
  <c r="M101" i="16"/>
  <c r="H43" i="2" s="1"/>
  <c r="AG101" i="16"/>
  <c r="H96" i="16"/>
  <c r="C38" i="2" s="1"/>
  <c r="Q94" i="16"/>
  <c r="L36" i="2" s="1"/>
  <c r="W100" i="16"/>
  <c r="AF86" i="16"/>
  <c r="O88" i="16"/>
  <c r="J30" i="2" s="1"/>
  <c r="AK90" i="16"/>
  <c r="AD93" i="16"/>
  <c r="L95" i="16"/>
  <c r="G37" i="2" s="1"/>
  <c r="AH97" i="16"/>
  <c r="AA100" i="16"/>
  <c r="H101" i="16"/>
  <c r="C43" i="2" s="1"/>
  <c r="AE93" i="16"/>
  <c r="AK99" i="16"/>
  <c r="H82" i="16"/>
  <c r="C24" i="2" s="1"/>
  <c r="AC100" i="16"/>
  <c r="N61" i="16"/>
  <c r="I3" i="2" s="1"/>
  <c r="AH61" i="16"/>
  <c r="Y62" i="16"/>
  <c r="P63" i="16"/>
  <c r="K5" i="2" s="1"/>
  <c r="AJ63" i="16"/>
  <c r="AA64" i="16"/>
  <c r="X71" i="16"/>
  <c r="Y82" i="16"/>
  <c r="AA84" i="16"/>
  <c r="R85" i="16"/>
  <c r="M27" i="2" s="1"/>
  <c r="I86" i="16"/>
  <c r="D28" i="2" s="1"/>
  <c r="AC86" i="16"/>
  <c r="K88" i="16"/>
  <c r="F30" i="2" s="1"/>
  <c r="AE88" i="16"/>
  <c r="V89" i="16"/>
  <c r="M90" i="16"/>
  <c r="H32" i="2" s="1"/>
  <c r="AG90" i="16"/>
  <c r="X91" i="16"/>
  <c r="O92" i="16"/>
  <c r="J34" i="2" s="1"/>
  <c r="AI92" i="16"/>
  <c r="Z93" i="16"/>
  <c r="AB95" i="16"/>
  <c r="S96" i="16"/>
  <c r="N38" i="2" s="1"/>
  <c r="J97" i="16"/>
  <c r="E39" i="2" s="1"/>
  <c r="AD97" i="16"/>
  <c r="U98" i="16"/>
  <c r="L99" i="16"/>
  <c r="G41" i="2" s="1"/>
  <c r="N101" i="16"/>
  <c r="I43" i="2" s="1"/>
  <c r="J93" i="16"/>
  <c r="E35" i="2" s="1"/>
  <c r="O61" i="16"/>
  <c r="J3" i="2" s="1"/>
  <c r="AI61" i="16"/>
  <c r="Z62" i="16"/>
  <c r="Q63" i="16"/>
  <c r="L5" i="2" s="1"/>
  <c r="AK63" i="16"/>
  <c r="AB64" i="16"/>
  <c r="Y71" i="16"/>
  <c r="Z82" i="16"/>
  <c r="AB84" i="16"/>
  <c r="S85" i="16"/>
  <c r="N27" i="2" s="1"/>
  <c r="J86" i="16"/>
  <c r="E28" i="2" s="1"/>
  <c r="AD86" i="16"/>
  <c r="L88" i="16"/>
  <c r="G30" i="2" s="1"/>
  <c r="AF88" i="16"/>
  <c r="W89" i="16"/>
  <c r="N90" i="16"/>
  <c r="I32" i="2" s="1"/>
  <c r="AH90" i="16"/>
  <c r="Y91" i="16"/>
  <c r="P92" i="16"/>
  <c r="K34" i="2" s="1"/>
  <c r="AJ92" i="16"/>
  <c r="AA93" i="16"/>
  <c r="R94" i="16"/>
  <c r="M36" i="2" s="1"/>
  <c r="I95" i="16"/>
  <c r="D37" i="2" s="1"/>
  <c r="AC95" i="16"/>
  <c r="T96" i="16"/>
  <c r="K97" i="16"/>
  <c r="F39" i="2" s="1"/>
  <c r="AE97" i="16"/>
  <c r="V98" i="16"/>
  <c r="M99" i="16"/>
  <c r="H41" i="2" s="1"/>
  <c r="AG99" i="16"/>
  <c r="X100" i="16"/>
  <c r="O101" i="16"/>
  <c r="J43" i="2" s="1"/>
  <c r="AI101" i="16"/>
  <c r="H98" i="16"/>
  <c r="C40" i="2" s="1"/>
  <c r="AK61" i="16"/>
  <c r="S63" i="16"/>
  <c r="N5" i="2" s="1"/>
  <c r="AD64" i="16"/>
  <c r="AD84" i="16"/>
  <c r="L86" i="16"/>
  <c r="G28" i="2" s="1"/>
  <c r="N88" i="16"/>
  <c r="I30" i="2" s="1"/>
  <c r="Y89" i="16"/>
  <c r="AJ90" i="16"/>
  <c r="R92" i="16"/>
  <c r="M34" i="2" s="1"/>
  <c r="AC93" i="16"/>
  <c r="K95" i="16"/>
  <c r="F37" i="2" s="1"/>
  <c r="V96" i="16"/>
  <c r="X98" i="16"/>
  <c r="AI99" i="16"/>
  <c r="Q101" i="16"/>
  <c r="L43" i="2" s="1"/>
  <c r="K84" i="16"/>
  <c r="F26" i="2" s="1"/>
  <c r="Y98" i="16"/>
  <c r="H61" i="16"/>
  <c r="C3" i="2" s="1"/>
  <c r="T92" i="16"/>
  <c r="H62" i="16"/>
  <c r="C4" i="2" s="1"/>
  <c r="AK88" i="16"/>
  <c r="P61" i="16"/>
  <c r="K3" i="2" s="1"/>
  <c r="AJ61" i="16"/>
  <c r="AA62" i="16"/>
  <c r="R63" i="16"/>
  <c r="M5" i="2" s="1"/>
  <c r="I64" i="16"/>
  <c r="D6" i="2" s="1"/>
  <c r="AC64" i="16"/>
  <c r="Z71" i="16"/>
  <c r="AA82" i="16"/>
  <c r="I84" i="16"/>
  <c r="D26" i="2" s="1"/>
  <c r="AC84" i="16"/>
  <c r="T85" i="16"/>
  <c r="K86" i="16"/>
  <c r="F28" i="2" s="1"/>
  <c r="AE86" i="16"/>
  <c r="M88" i="16"/>
  <c r="H30" i="2" s="1"/>
  <c r="AG88" i="16"/>
  <c r="X89" i="16"/>
  <c r="O90" i="16"/>
  <c r="J32" i="2" s="1"/>
  <c r="AI90" i="16"/>
  <c r="Z91" i="16"/>
  <c r="Q92" i="16"/>
  <c r="L34" i="2" s="1"/>
  <c r="AK92" i="16"/>
  <c r="AB93" i="16"/>
  <c r="S94" i="16"/>
  <c r="N36" i="2" s="1"/>
  <c r="J95" i="16"/>
  <c r="E37" i="2" s="1"/>
  <c r="AD95" i="16"/>
  <c r="U96" i="16"/>
  <c r="L97" i="16"/>
  <c r="G39" i="2" s="1"/>
  <c r="AF97" i="16"/>
  <c r="W98" i="16"/>
  <c r="N99" i="16"/>
  <c r="I41" i="2" s="1"/>
  <c r="AH99" i="16"/>
  <c r="Y100" i="16"/>
  <c r="P101" i="16"/>
  <c r="K43" i="2" s="1"/>
  <c r="AJ101" i="16"/>
  <c r="H99" i="16"/>
  <c r="C41" i="2" s="1"/>
  <c r="Q61" i="16"/>
  <c r="L3" i="2" s="1"/>
  <c r="AB62" i="16"/>
  <c r="J64" i="16"/>
  <c r="E6" i="2" s="1"/>
  <c r="AA71" i="16"/>
  <c r="AB82" i="16"/>
  <c r="J84" i="16"/>
  <c r="E26" i="2" s="1"/>
  <c r="U85" i="16"/>
  <c r="AH88" i="16"/>
  <c r="P90" i="16"/>
  <c r="K32" i="2" s="1"/>
  <c r="AA91" i="16"/>
  <c r="I93" i="16"/>
  <c r="D35" i="2" s="1"/>
  <c r="T94" i="16"/>
  <c r="AE95" i="16"/>
  <c r="M97" i="16"/>
  <c r="H39" i="2" s="1"/>
  <c r="O99" i="16"/>
  <c r="J41" i="2" s="1"/>
  <c r="Z100" i="16"/>
  <c r="AK101" i="16"/>
  <c r="H100" i="16"/>
  <c r="C42" i="2" s="1"/>
  <c r="M86" i="16"/>
  <c r="H28" i="2" s="1"/>
  <c r="AI88" i="16"/>
  <c r="Q90" i="16"/>
  <c r="L32" i="2" s="1"/>
  <c r="AB91" i="16"/>
  <c r="U94" i="16"/>
  <c r="W96" i="16"/>
  <c r="AJ99" i="16"/>
  <c r="Z98" i="16"/>
  <c r="L93" i="16"/>
  <c r="G35" i="2" s="1"/>
  <c r="N95" i="16"/>
  <c r="I37" i="2" s="1"/>
  <c r="R61" i="16"/>
  <c r="M3" i="2" s="1"/>
  <c r="I62" i="16"/>
  <c r="D4" i="2" s="1"/>
  <c r="AC62" i="16"/>
  <c r="T63" i="16"/>
  <c r="K64" i="16"/>
  <c r="F6" i="2" s="1"/>
  <c r="AE64" i="16"/>
  <c r="AB71" i="16"/>
  <c r="I82" i="16"/>
  <c r="D24" i="2" s="1"/>
  <c r="AE84" i="16"/>
  <c r="V85" i="16"/>
  <c r="AG86" i="16"/>
  <c r="Z89" i="16"/>
  <c r="N97" i="16"/>
  <c r="I39" i="2" s="1"/>
  <c r="AH95" i="16"/>
  <c r="S61" i="16"/>
  <c r="N3" i="2" s="1"/>
  <c r="J62" i="16"/>
  <c r="E4" i="2" s="1"/>
  <c r="AD62" i="16"/>
  <c r="U63" i="16"/>
  <c r="L64" i="16"/>
  <c r="G6" i="2" s="1"/>
  <c r="AF64" i="16"/>
  <c r="I71" i="16"/>
  <c r="D13" i="2" s="1"/>
  <c r="AC71" i="16"/>
  <c r="J82" i="16"/>
  <c r="E24" i="2" s="1"/>
  <c r="AD82" i="16"/>
  <c r="L84" i="16"/>
  <c r="G26" i="2" s="1"/>
  <c r="AF84" i="16"/>
  <c r="W85" i="16"/>
  <c r="N86" i="16"/>
  <c r="I28" i="2" s="1"/>
  <c r="AH86" i="16"/>
  <c r="P88" i="16"/>
  <c r="K30" i="2" s="1"/>
  <c r="AJ88" i="16"/>
  <c r="AA89" i="16"/>
  <c r="R90" i="16"/>
  <c r="M32" i="2" s="1"/>
  <c r="I91" i="16"/>
  <c r="D33" i="2" s="1"/>
  <c r="AC91" i="16"/>
  <c r="V94" i="16"/>
  <c r="M95" i="16"/>
  <c r="H37" i="2" s="1"/>
  <c r="AG95" i="16"/>
  <c r="X96" i="16"/>
  <c r="O97" i="16"/>
  <c r="J39" i="2" s="1"/>
  <c r="AI97" i="16"/>
  <c r="Q99" i="16"/>
  <c r="L41" i="2" s="1"/>
  <c r="AB100" i="16"/>
  <c r="C89" i="16"/>
  <c r="C79" i="16"/>
  <c r="C75" i="16"/>
  <c r="C67" i="16"/>
  <c r="C76" i="16"/>
  <c r="C61" i="16"/>
  <c r="C66" i="16"/>
  <c r="C74" i="16"/>
  <c r="C78" i="16"/>
  <c r="C65" i="16"/>
  <c r="C81" i="16"/>
  <c r="C80" i="16"/>
  <c r="C93" i="16"/>
  <c r="D67" i="16"/>
  <c r="C84" i="16"/>
  <c r="C85" i="16"/>
  <c r="C95" i="16"/>
  <c r="C86" i="16"/>
  <c r="C70" i="16"/>
  <c r="C99" i="16"/>
  <c r="C68" i="16"/>
  <c r="C63" i="16"/>
  <c r="C101" i="16"/>
  <c r="C82" i="16"/>
  <c r="D89" i="16"/>
  <c r="C60" i="16"/>
  <c r="C77" i="16"/>
  <c r="C90" i="16"/>
  <c r="C88" i="16"/>
  <c r="C72" i="16"/>
  <c r="C71" i="16"/>
  <c r="C83" i="16"/>
  <c r="C91" i="16"/>
  <c r="C96" i="16"/>
  <c r="C69" i="16"/>
  <c r="C73" i="16"/>
  <c r="D75" i="16"/>
  <c r="C87" i="16"/>
  <c r="C62" i="16"/>
  <c r="C92" i="16"/>
  <c r="C64" i="16"/>
  <c r="D79" i="16"/>
  <c r="C97" i="16"/>
  <c r="C98" i="16"/>
  <c r="C94" i="16"/>
  <c r="C100" i="16"/>
  <c r="D68" i="16"/>
  <c r="D72" i="16"/>
  <c r="D66" i="16"/>
  <c r="D94" i="16"/>
  <c r="D65" i="16"/>
  <c r="D76" i="16"/>
  <c r="D98" i="16"/>
  <c r="D96" i="16"/>
  <c r="D77" i="16"/>
  <c r="D80" i="16"/>
  <c r="D84" i="16"/>
  <c r="D70" i="16"/>
  <c r="D78" i="16"/>
  <c r="D62" i="16"/>
  <c r="D71" i="16"/>
  <c r="D83" i="16"/>
  <c r="E75" i="16"/>
  <c r="D91" i="16"/>
  <c r="D100" i="16"/>
  <c r="D85" i="16"/>
  <c r="D95" i="16"/>
  <c r="E67" i="16"/>
  <c r="D74" i="16"/>
  <c r="D99" i="16"/>
  <c r="D64" i="16"/>
  <c r="D86" i="16"/>
  <c r="D97" i="16"/>
  <c r="D87" i="16"/>
  <c r="D69" i="16"/>
  <c r="D88" i="16"/>
  <c r="D60" i="16"/>
  <c r="D101" i="16"/>
  <c r="D90" i="16"/>
  <c r="D92" i="16"/>
  <c r="D82" i="16"/>
  <c r="E79" i="16"/>
  <c r="D63" i="16"/>
  <c r="D73" i="16"/>
  <c r="D93" i="16"/>
  <c r="E89" i="16"/>
  <c r="D61" i="16"/>
  <c r="D81" i="16"/>
  <c r="E82" i="16"/>
  <c r="E91" i="16"/>
  <c r="E76" i="16"/>
  <c r="E90" i="16"/>
  <c r="E93" i="16"/>
  <c r="E64" i="16"/>
  <c r="E60" i="16"/>
  <c r="E70" i="16"/>
  <c r="E62" i="16"/>
  <c r="E72" i="16"/>
  <c r="E80" i="16"/>
  <c r="F75" i="16"/>
  <c r="E77" i="16"/>
  <c r="E81" i="16"/>
  <c r="E73" i="16"/>
  <c r="E92" i="16"/>
  <c r="E99" i="16"/>
  <c r="E88" i="16"/>
  <c r="E95" i="16"/>
  <c r="E78" i="16"/>
  <c r="E68" i="16"/>
  <c r="E65" i="16"/>
  <c r="E94" i="16"/>
  <c r="E96" i="16"/>
  <c r="F67" i="16"/>
  <c r="E61" i="16"/>
  <c r="E63" i="16"/>
  <c r="E97" i="16"/>
  <c r="E74" i="16"/>
  <c r="E69" i="16"/>
  <c r="E85" i="16"/>
  <c r="E83" i="16"/>
  <c r="F79" i="16"/>
  <c r="E87" i="16"/>
  <c r="E84" i="16"/>
  <c r="E98" i="16"/>
  <c r="F89" i="16"/>
  <c r="E86" i="16"/>
  <c r="E101" i="16"/>
  <c r="E100" i="16"/>
  <c r="E71" i="16"/>
  <c r="E66" i="16"/>
  <c r="F98" i="16"/>
  <c r="F85" i="16"/>
  <c r="F63" i="16"/>
  <c r="F81" i="16"/>
  <c r="F65" i="16"/>
  <c r="F72" i="16"/>
  <c r="F96" i="16"/>
  <c r="F88" i="16"/>
  <c r="F60" i="16"/>
  <c r="F66" i="16"/>
  <c r="F86" i="16"/>
  <c r="G67" i="16"/>
  <c r="B9" i="2" s="1"/>
  <c r="F69" i="16"/>
  <c r="F61" i="16"/>
  <c r="F62" i="16"/>
  <c r="F84" i="16"/>
  <c r="F77" i="16"/>
  <c r="F68" i="16"/>
  <c r="F99" i="16"/>
  <c r="F82" i="16"/>
  <c r="F64" i="16"/>
  <c r="F71" i="16"/>
  <c r="G89" i="16"/>
  <c r="B31" i="2" s="1"/>
  <c r="F74" i="16"/>
  <c r="G75" i="16"/>
  <c r="B17" i="2" s="1"/>
  <c r="F91" i="16"/>
  <c r="F87" i="16"/>
  <c r="F78" i="16"/>
  <c r="F92" i="16"/>
  <c r="F76" i="16"/>
  <c r="F93" i="16"/>
  <c r="F100" i="16"/>
  <c r="F83" i="16"/>
  <c r="F97" i="16"/>
  <c r="F101" i="16"/>
  <c r="F94" i="16"/>
  <c r="F95" i="16"/>
  <c r="F73" i="16"/>
  <c r="F80" i="16"/>
  <c r="F70" i="16"/>
  <c r="F90" i="16"/>
  <c r="G63" i="16"/>
  <c r="B5" i="2" s="1"/>
  <c r="C17" i="2"/>
  <c r="G93" i="16"/>
  <c r="B35" i="2" s="1"/>
  <c r="G74" i="16"/>
  <c r="B16" i="2" s="1"/>
  <c r="G71" i="16"/>
  <c r="B13" i="2" s="1"/>
  <c r="G84" i="16"/>
  <c r="B26" i="2" s="1"/>
  <c r="G69" i="16"/>
  <c r="B11" i="2" s="1"/>
  <c r="G96" i="16"/>
  <c r="B38" i="2" s="1"/>
  <c r="G90" i="16"/>
  <c r="B32" i="2" s="1"/>
  <c r="G83" i="16"/>
  <c r="B25" i="2" s="1"/>
  <c r="G92" i="16"/>
  <c r="B34" i="2" s="1"/>
  <c r="G87" i="16"/>
  <c r="B29" i="2" s="1"/>
  <c r="G73" i="16"/>
  <c r="B15" i="2" s="1"/>
  <c r="G91" i="16"/>
  <c r="B33" i="2" s="1"/>
  <c r="C9" i="2"/>
  <c r="G99" i="16"/>
  <c r="B41" i="2" s="1"/>
  <c r="G98" i="16"/>
  <c r="B40" i="2" s="1"/>
  <c r="G88" i="16"/>
  <c r="B30" i="2" s="1"/>
  <c r="G78" i="16"/>
  <c r="B20" i="2" s="1"/>
  <c r="G64" i="16"/>
  <c r="B6" i="2" s="1"/>
  <c r="G81" i="16"/>
  <c r="B23" i="2" s="1"/>
  <c r="G85" i="16"/>
  <c r="B27" i="2" s="1"/>
  <c r="G70" i="16"/>
  <c r="B12" i="2" s="1"/>
  <c r="G94" i="16"/>
  <c r="B36" i="2" s="1"/>
  <c r="G62" i="16"/>
  <c r="B4" i="2" s="1"/>
  <c r="G86" i="16"/>
  <c r="B28" i="2" s="1"/>
  <c r="G101" i="16"/>
  <c r="B43" i="2" s="1"/>
  <c r="G95" i="16"/>
  <c r="B37" i="2" s="1"/>
  <c r="G100" i="16"/>
  <c r="B42" i="2" s="1"/>
  <c r="G76" i="16"/>
  <c r="B18" i="2" s="1"/>
  <c r="G68" i="16"/>
  <c r="B10" i="2" s="1"/>
  <c r="G61" i="16"/>
  <c r="B3" i="2" s="1"/>
  <c r="G60" i="16"/>
  <c r="B2" i="2" s="1"/>
  <c r="G65" i="16"/>
  <c r="B7" i="2" s="1"/>
  <c r="C21" i="2"/>
  <c r="G77" i="16"/>
  <c r="B19" i="2" s="1"/>
  <c r="G66" i="16"/>
  <c r="B8" i="2" s="1"/>
  <c r="G80" i="16"/>
  <c r="B22" i="2" s="1"/>
  <c r="G97" i="16"/>
  <c r="B39" i="2" s="1"/>
  <c r="G82" i="16"/>
  <c r="B24" i="2" s="1"/>
  <c r="G72" i="16"/>
  <c r="B14" i="2" s="1"/>
  <c r="C8" i="2"/>
  <c r="C2" i="2"/>
  <c r="D9" i="2"/>
  <c r="C19" i="2"/>
  <c r="C15" i="2"/>
  <c r="C20" i="2"/>
  <c r="C29" i="2"/>
  <c r="C11" i="2"/>
  <c r="C7" i="2"/>
  <c r="C10" i="2"/>
  <c r="C22" i="2"/>
  <c r="C12" i="2"/>
  <c r="C25" i="2"/>
  <c r="C16" i="2"/>
  <c r="C18" i="2"/>
  <c r="C14" i="2"/>
  <c r="D21" i="2"/>
  <c r="C23" i="2"/>
  <c r="D17" i="2"/>
  <c r="D14" i="2"/>
  <c r="D12" i="2"/>
  <c r="D22" i="2"/>
  <c r="D11" i="2"/>
  <c r="D10" i="2"/>
  <c r="D15" i="2"/>
  <c r="D25" i="2"/>
  <c r="D19" i="2"/>
  <c r="D29" i="2"/>
  <c r="E17" i="2"/>
  <c r="E21" i="2"/>
  <c r="D18" i="2"/>
  <c r="D7" i="2"/>
  <c r="D2" i="2"/>
  <c r="D8" i="2"/>
  <c r="D23" i="2"/>
  <c r="D20" i="2"/>
  <c r="E9" i="2"/>
  <c r="D16" i="2"/>
  <c r="E23" i="2"/>
  <c r="F17" i="2"/>
  <c r="E7" i="2"/>
  <c r="E29" i="2"/>
  <c r="E15" i="2"/>
  <c r="E22" i="2"/>
  <c r="E18" i="2"/>
  <c r="E19" i="2"/>
  <c r="F9" i="2"/>
  <c r="E25" i="2"/>
  <c r="E11" i="2"/>
  <c r="E16" i="2"/>
  <c r="E12" i="2"/>
  <c r="E8" i="2"/>
  <c r="F21" i="2"/>
  <c r="E10" i="2"/>
  <c r="E20" i="2"/>
  <c r="E2" i="2"/>
  <c r="E14" i="2"/>
  <c r="F11" i="2"/>
  <c r="F18" i="2"/>
  <c r="F14" i="2"/>
  <c r="G21" i="2"/>
  <c r="F22" i="2"/>
  <c r="F7" i="2"/>
  <c r="F23" i="2"/>
  <c r="F8" i="2"/>
  <c r="F2" i="2"/>
  <c r="F12" i="2"/>
  <c r="F15" i="2"/>
  <c r="G17" i="2"/>
  <c r="F10" i="2"/>
  <c r="F16" i="2"/>
  <c r="F19" i="2"/>
  <c r="F25" i="2"/>
  <c r="F20" i="2"/>
  <c r="G9" i="2"/>
  <c r="F29" i="2"/>
  <c r="G19" i="2"/>
  <c r="G15" i="2"/>
  <c r="G7" i="2"/>
  <c r="G18" i="2"/>
  <c r="G14" i="2"/>
  <c r="G25" i="2"/>
  <c r="H17" i="2"/>
  <c r="G2" i="2"/>
  <c r="G22" i="2"/>
  <c r="G29" i="2"/>
  <c r="G16" i="2"/>
  <c r="G11" i="2"/>
  <c r="G20" i="2"/>
  <c r="H21" i="2"/>
  <c r="H9" i="2"/>
  <c r="G23" i="2"/>
  <c r="G10" i="2"/>
  <c r="G12" i="2"/>
  <c r="G8" i="2"/>
  <c r="H11" i="2"/>
  <c r="H2" i="2"/>
  <c r="H10" i="2"/>
  <c r="H16" i="2"/>
  <c r="H14" i="2"/>
  <c r="H15" i="2"/>
  <c r="H22" i="2"/>
  <c r="H8" i="2"/>
  <c r="I17" i="2"/>
  <c r="H19" i="2"/>
  <c r="H23" i="2"/>
  <c r="I21" i="2"/>
  <c r="H25" i="2"/>
  <c r="H12" i="2"/>
  <c r="H20" i="2"/>
  <c r="H7" i="2"/>
  <c r="I9" i="2"/>
  <c r="H29" i="2"/>
  <c r="H18" i="2"/>
  <c r="I7" i="2"/>
  <c r="I20" i="2"/>
  <c r="J21" i="2"/>
  <c r="I14" i="2"/>
  <c r="I25" i="2"/>
  <c r="I23" i="2"/>
  <c r="I22" i="2"/>
  <c r="I2" i="2"/>
  <c r="J9" i="2"/>
  <c r="I8" i="2"/>
  <c r="I16" i="2"/>
  <c r="I10" i="2"/>
  <c r="I29" i="2"/>
  <c r="I19" i="2"/>
  <c r="J17" i="2"/>
  <c r="I15" i="2"/>
  <c r="I11" i="2"/>
  <c r="I12" i="2"/>
  <c r="I18" i="2"/>
  <c r="J11" i="2"/>
  <c r="J2" i="2"/>
  <c r="J19" i="2"/>
  <c r="J23" i="2"/>
  <c r="J29" i="2"/>
  <c r="J16" i="2"/>
  <c r="J15" i="2"/>
  <c r="J8" i="2"/>
  <c r="J12" i="2"/>
  <c r="K9" i="2"/>
  <c r="J25" i="2"/>
  <c r="J14" i="2"/>
  <c r="J7" i="2"/>
  <c r="J10" i="2"/>
  <c r="K21" i="2"/>
  <c r="K17" i="2"/>
  <c r="J20" i="2"/>
  <c r="J22" i="2"/>
  <c r="J18" i="2"/>
  <c r="K15" i="2"/>
  <c r="K14" i="2"/>
  <c r="K22" i="2"/>
  <c r="L9" i="2"/>
  <c r="K20" i="2"/>
  <c r="K12" i="2"/>
  <c r="K29" i="2"/>
  <c r="K10" i="2"/>
  <c r="K16" i="2"/>
  <c r="K19" i="2"/>
  <c r="K11" i="2"/>
  <c r="L21" i="2"/>
  <c r="K7" i="2"/>
  <c r="K2" i="2"/>
  <c r="L17" i="2"/>
  <c r="K25" i="2"/>
  <c r="K8" i="2"/>
  <c r="K23" i="2"/>
  <c r="K18" i="2"/>
  <c r="L2" i="2"/>
  <c r="M9" i="2"/>
  <c r="L25" i="2"/>
  <c r="L8" i="2"/>
  <c r="M21" i="2"/>
  <c r="L14" i="2"/>
  <c r="L11" i="2"/>
  <c r="L29" i="2"/>
  <c r="L15" i="2"/>
  <c r="L20" i="2"/>
  <c r="L18" i="2"/>
  <c r="M17" i="2"/>
  <c r="L7" i="2"/>
  <c r="L16" i="2"/>
  <c r="L12" i="2"/>
  <c r="L19" i="2"/>
  <c r="L10" i="2"/>
  <c r="L22" i="2"/>
  <c r="L23" i="2"/>
  <c r="N17" i="2"/>
  <c r="M11" i="2"/>
  <c r="M10" i="2"/>
  <c r="B69" i="16"/>
  <c r="B63" i="16"/>
  <c r="B88" i="16"/>
  <c r="B74" i="16"/>
  <c r="B99" i="16"/>
  <c r="B85" i="16"/>
  <c r="B93" i="16"/>
  <c r="B62" i="16"/>
  <c r="B65" i="16"/>
  <c r="B76" i="16"/>
  <c r="B98" i="16"/>
  <c r="M12" i="2"/>
  <c r="B101" i="16"/>
  <c r="B71" i="16"/>
  <c r="B96" i="16"/>
  <c r="B82" i="16"/>
  <c r="B68" i="16"/>
  <c r="B90" i="16"/>
  <c r="M8" i="2"/>
  <c r="B79" i="16"/>
  <c r="B94" i="16"/>
  <c r="M15" i="2"/>
  <c r="N9" i="2"/>
  <c r="M19" i="2"/>
  <c r="B70" i="16"/>
  <c r="B87" i="16"/>
  <c r="B73" i="16"/>
  <c r="B84" i="16"/>
  <c r="B72" i="16"/>
  <c r="M16" i="2"/>
  <c r="M29" i="2"/>
  <c r="M2" i="2"/>
  <c r="B78" i="16"/>
  <c r="B95" i="16"/>
  <c r="B81" i="16"/>
  <c r="B67" i="16"/>
  <c r="B92" i="16"/>
  <c r="B64" i="16"/>
  <c r="B75" i="16"/>
  <c r="B83" i="16"/>
  <c r="M25" i="2"/>
  <c r="M22" i="2"/>
  <c r="B86" i="16"/>
  <c r="B89" i="16"/>
  <c r="B100" i="16"/>
  <c r="B97" i="16"/>
  <c r="M18" i="2"/>
  <c r="M14" i="2"/>
  <c r="B61" i="16"/>
  <c r="M7" i="2"/>
  <c r="M20" i="2"/>
  <c r="N21" i="2"/>
  <c r="M23" i="2"/>
  <c r="B60" i="16"/>
  <c r="B80" i="16"/>
  <c r="B66" i="16"/>
  <c r="B91" i="16"/>
  <c r="B77" i="16"/>
  <c r="N18" i="2"/>
  <c r="N10" i="2"/>
  <c r="N20" i="2"/>
  <c r="N22" i="2"/>
  <c r="N16" i="2"/>
  <c r="N23" i="2"/>
  <c r="N14" i="2"/>
  <c r="N11" i="2"/>
  <c r="N7" i="2"/>
  <c r="N29" i="2"/>
  <c r="N12" i="2"/>
  <c r="N25" i="2"/>
  <c r="N19" i="2"/>
  <c r="N8" i="2"/>
  <c r="N2" i="2"/>
  <c r="N15" i="2"/>
  <c r="F20" i="16"/>
  <c r="G20" i="16" s="1"/>
  <c r="F34" i="16"/>
  <c r="G34" i="16" s="1"/>
  <c r="F24" i="16"/>
  <c r="G24" i="16" s="1"/>
  <c r="F12" i="16"/>
  <c r="G12" i="16" s="1"/>
  <c r="F35" i="16"/>
  <c r="G35" i="16" s="1"/>
  <c r="F28" i="16"/>
  <c r="G28" i="16" s="1"/>
  <c r="F27" i="16"/>
  <c r="G27" i="16" s="1"/>
  <c r="F41" i="16"/>
  <c r="G41" i="16" s="1"/>
  <c r="F10" i="16"/>
  <c r="G10" i="16" s="1"/>
  <c r="F43" i="16"/>
  <c r="G43" i="16" s="1"/>
  <c r="F6" i="16"/>
  <c r="G6" i="16" s="1"/>
  <c r="F30" i="16"/>
  <c r="G30" i="16" s="1"/>
  <c r="F25" i="16"/>
  <c r="G25" i="16" s="1"/>
  <c r="F22" i="16"/>
  <c r="G22" i="16" s="1"/>
  <c r="F33" i="16"/>
  <c r="G33" i="16" s="1"/>
  <c r="F5" i="16"/>
  <c r="G5" i="16" s="1"/>
  <c r="F38" i="16"/>
  <c r="G38" i="16" s="1"/>
  <c r="F23" i="16"/>
  <c r="G23" i="16" s="1"/>
  <c r="F15" i="16"/>
  <c r="G15" i="16" s="1"/>
  <c r="F45" i="16"/>
  <c r="G45" i="16" s="1"/>
  <c r="F44" i="16"/>
  <c r="G44" i="16" s="1"/>
  <c r="F46" i="16"/>
  <c r="G46" i="16" s="1"/>
  <c r="F7" i="16"/>
  <c r="G7" i="16" s="1"/>
  <c r="F9" i="16"/>
  <c r="G9" i="16" s="1"/>
  <c r="F8" i="16"/>
  <c r="G8" i="16" s="1"/>
  <c r="F16" i="16"/>
  <c r="G16" i="16" s="1"/>
  <c r="F39" i="16"/>
  <c r="G39" i="16" s="1"/>
  <c r="F36" i="16"/>
  <c r="G36" i="16" s="1"/>
  <c r="F21" i="16"/>
  <c r="G21" i="16" s="1"/>
  <c r="F18" i="16"/>
  <c r="G18" i="16" s="1"/>
  <c r="F14" i="16"/>
  <c r="G14" i="16" s="1"/>
  <c r="F42" i="16"/>
  <c r="G42" i="16" s="1"/>
  <c r="F31" i="16"/>
  <c r="G31" i="16" s="1"/>
  <c r="F17" i="16"/>
  <c r="G17" i="16" s="1"/>
  <c r="F40" i="16"/>
  <c r="G40" i="16" s="1"/>
  <c r="F13" i="16"/>
  <c r="G13" i="16" s="1"/>
  <c r="F11" i="16"/>
  <c r="G11" i="16" s="1"/>
  <c r="F37" i="16"/>
  <c r="G37" i="16" s="1"/>
  <c r="F26" i="16"/>
  <c r="G26" i="16" s="1"/>
  <c r="F29" i="16"/>
  <c r="G29" i="16" s="1"/>
  <c r="F32" i="16"/>
  <c r="G32" i="16" s="1"/>
  <c r="F19" i="16"/>
  <c r="G19" i="16" s="1"/>
  <c r="Q2" i="2" l="1"/>
  <c r="T3" i="2"/>
  <c r="W4" i="2"/>
  <c r="Z5" i="2"/>
  <c r="AC6" i="2"/>
  <c r="AF7" i="2"/>
  <c r="R9" i="2"/>
  <c r="U10" i="2"/>
  <c r="X11" i="2"/>
  <c r="AA12" i="2"/>
  <c r="AD13" i="2"/>
  <c r="P15" i="2"/>
  <c r="S16" i="2"/>
  <c r="V17" i="2"/>
  <c r="Y18" i="2"/>
  <c r="AB19" i="2"/>
  <c r="AE20" i="2"/>
  <c r="Q22" i="2"/>
  <c r="T23" i="2"/>
  <c r="W24" i="2"/>
  <c r="Z25" i="2"/>
  <c r="AC26" i="2"/>
  <c r="AF27" i="2"/>
  <c r="R29" i="2"/>
  <c r="U30" i="2"/>
  <c r="X31" i="2"/>
  <c r="AA32" i="2"/>
  <c r="AD33" i="2"/>
  <c r="P35" i="2"/>
  <c r="S36" i="2"/>
  <c r="V37" i="2"/>
  <c r="Y38" i="2"/>
  <c r="AB39" i="2"/>
  <c r="AE40" i="2"/>
  <c r="Q42" i="2"/>
  <c r="T43" i="2"/>
  <c r="O10" i="2"/>
  <c r="O30" i="2"/>
  <c r="R2" i="2"/>
  <c r="U3" i="2"/>
  <c r="X4" i="2"/>
  <c r="AA5" i="2"/>
  <c r="AD6" i="2"/>
  <c r="P8" i="2"/>
  <c r="S9" i="2"/>
  <c r="V10" i="2"/>
  <c r="Y11" i="2"/>
  <c r="AB12" i="2"/>
  <c r="AE13" i="2"/>
  <c r="Q15" i="2"/>
  <c r="T16" i="2"/>
  <c r="W17" i="2"/>
  <c r="Z18" i="2"/>
  <c r="AC19" i="2"/>
  <c r="AF20" i="2"/>
  <c r="R22" i="2"/>
  <c r="U23" i="2"/>
  <c r="X24" i="2"/>
  <c r="AA25" i="2"/>
  <c r="AD26" i="2"/>
  <c r="P28" i="2"/>
  <c r="S29" i="2"/>
  <c r="S2" i="2"/>
  <c r="V3" i="2"/>
  <c r="Y4" i="2"/>
  <c r="AB5" i="2"/>
  <c r="AE6" i="2"/>
  <c r="Q8" i="2"/>
  <c r="T9" i="2"/>
  <c r="W10" i="2"/>
  <c r="Z11" i="2"/>
  <c r="AC12" i="2"/>
  <c r="AF13" i="2"/>
  <c r="R15" i="2"/>
  <c r="U16" i="2"/>
  <c r="X17" i="2"/>
  <c r="AA18" i="2"/>
  <c r="AD19" i="2"/>
  <c r="P21" i="2"/>
  <c r="S22" i="2"/>
  <c r="V23" i="2"/>
  <c r="Y24" i="2"/>
  <c r="AB25" i="2"/>
  <c r="AE26" i="2"/>
  <c r="Q28" i="2"/>
  <c r="T29" i="2"/>
  <c r="W30" i="2"/>
  <c r="Z31" i="2"/>
  <c r="AC32" i="2"/>
  <c r="AF33" i="2"/>
  <c r="R35" i="2"/>
  <c r="U36" i="2"/>
  <c r="X37" i="2"/>
  <c r="AA38" i="2"/>
  <c r="AD39" i="2"/>
  <c r="P41" i="2"/>
  <c r="S42" i="2"/>
  <c r="V43" i="2"/>
  <c r="O12" i="2"/>
  <c r="O32" i="2"/>
  <c r="Z2" i="2"/>
  <c r="AC3" i="2"/>
  <c r="AF4" i="2"/>
  <c r="R6" i="2"/>
  <c r="U7" i="2"/>
  <c r="X8" i="2"/>
  <c r="AA9" i="2"/>
  <c r="AD10" i="2"/>
  <c r="P12" i="2"/>
  <c r="S13" i="2"/>
  <c r="V14" i="2"/>
  <c r="Y15" i="2"/>
  <c r="AB16" i="2"/>
  <c r="AE17" i="2"/>
  <c r="Q19" i="2"/>
  <c r="T20" i="2"/>
  <c r="W21" i="2"/>
  <c r="Z22" i="2"/>
  <c r="AC23" i="2"/>
  <c r="AF24" i="2"/>
  <c r="R26" i="2"/>
  <c r="U27" i="2"/>
  <c r="X28" i="2"/>
  <c r="AA29" i="2"/>
  <c r="AD30" i="2"/>
  <c r="P32" i="2"/>
  <c r="S33" i="2"/>
  <c r="V34" i="2"/>
  <c r="Y35" i="2"/>
  <c r="AB36" i="2"/>
  <c r="AE37" i="2"/>
  <c r="Q39" i="2"/>
  <c r="T40" i="2"/>
  <c r="W41" i="2"/>
  <c r="Z42" i="2"/>
  <c r="AC43" i="2"/>
  <c r="O19" i="2"/>
  <c r="O39" i="2"/>
  <c r="AE3" i="2"/>
  <c r="Q5" i="2"/>
  <c r="T6" i="2"/>
  <c r="Z8" i="2"/>
  <c r="AC9" i="2"/>
  <c r="R12" i="2"/>
  <c r="X14" i="2"/>
  <c r="AD16" i="2"/>
  <c r="S19" i="2"/>
  <c r="Y21" i="2"/>
  <c r="AE23" i="2"/>
  <c r="T26" i="2"/>
  <c r="Z28" i="2"/>
  <c r="AF30" i="2"/>
  <c r="U33" i="2"/>
  <c r="AA35" i="2"/>
  <c r="P38" i="2"/>
  <c r="AA2" i="2"/>
  <c r="AD3" i="2"/>
  <c r="P5" i="2"/>
  <c r="S6" i="2"/>
  <c r="V7" i="2"/>
  <c r="Y8" i="2"/>
  <c r="AB9" i="2"/>
  <c r="AE10" i="2"/>
  <c r="Q12" i="2"/>
  <c r="T13" i="2"/>
  <c r="W14" i="2"/>
  <c r="Z15" i="2"/>
  <c r="AC16" i="2"/>
  <c r="AF17" i="2"/>
  <c r="R19" i="2"/>
  <c r="U20" i="2"/>
  <c r="X21" i="2"/>
  <c r="AA22" i="2"/>
  <c r="AD23" i="2"/>
  <c r="P25" i="2"/>
  <c r="S26" i="2"/>
  <c r="V27" i="2"/>
  <c r="Y28" i="2"/>
  <c r="AB29" i="2"/>
  <c r="AE30" i="2"/>
  <c r="Q32" i="2"/>
  <c r="T33" i="2"/>
  <c r="W34" i="2"/>
  <c r="Z35" i="2"/>
  <c r="AC36" i="2"/>
  <c r="AF37" i="2"/>
  <c r="R39" i="2"/>
  <c r="U40" i="2"/>
  <c r="X41" i="2"/>
  <c r="AA42" i="2"/>
  <c r="AD43" i="2"/>
  <c r="O20" i="2"/>
  <c r="O40" i="2"/>
  <c r="AB2" i="2"/>
  <c r="W7" i="2"/>
  <c r="AF10" i="2"/>
  <c r="U13" i="2"/>
  <c r="AA15" i="2"/>
  <c r="P18" i="2"/>
  <c r="V20" i="2"/>
  <c r="AB22" i="2"/>
  <c r="Q25" i="2"/>
  <c r="W27" i="2"/>
  <c r="AC29" i="2"/>
  <c r="R32" i="2"/>
  <c r="X34" i="2"/>
  <c r="AD36" i="2"/>
  <c r="S39" i="2"/>
  <c r="AD2" i="2"/>
  <c r="P4" i="2"/>
  <c r="S5" i="2"/>
  <c r="V6" i="2"/>
  <c r="Y7" i="2"/>
  <c r="AB8" i="2"/>
  <c r="AE9" i="2"/>
  <c r="Q11" i="2"/>
  <c r="T12" i="2"/>
  <c r="W13" i="2"/>
  <c r="Z14" i="2"/>
  <c r="AC15" i="2"/>
  <c r="AF16" i="2"/>
  <c r="R18" i="2"/>
  <c r="U19" i="2"/>
  <c r="X20" i="2"/>
  <c r="AA21" i="2"/>
  <c r="AD22" i="2"/>
  <c r="P24" i="2"/>
  <c r="S25" i="2"/>
  <c r="V26" i="2"/>
  <c r="Y27" i="2"/>
  <c r="AB28" i="2"/>
  <c r="AE29" i="2"/>
  <c r="Q31" i="2"/>
  <c r="T32" i="2"/>
  <c r="W33" i="2"/>
  <c r="Z34" i="2"/>
  <c r="AC35" i="2"/>
  <c r="AF36" i="2"/>
  <c r="R38" i="2"/>
  <c r="U39" i="2"/>
  <c r="X40" i="2"/>
  <c r="AA41" i="2"/>
  <c r="AD42" i="2"/>
  <c r="AF2" i="2"/>
  <c r="R4" i="2"/>
  <c r="U5" i="2"/>
  <c r="X6" i="2"/>
  <c r="AA7" i="2"/>
  <c r="AD8" i="2"/>
  <c r="P10" i="2"/>
  <c r="S11" i="2"/>
  <c r="V12" i="2"/>
  <c r="Y13" i="2"/>
  <c r="AB14" i="2"/>
  <c r="AE15" i="2"/>
  <c r="Q17" i="2"/>
  <c r="T18" i="2"/>
  <c r="W19" i="2"/>
  <c r="Z20" i="2"/>
  <c r="AC21" i="2"/>
  <c r="AF22" i="2"/>
  <c r="R24" i="2"/>
  <c r="U25" i="2"/>
  <c r="X26" i="2"/>
  <c r="AA27" i="2"/>
  <c r="AD28" i="2"/>
  <c r="P30" i="2"/>
  <c r="S31" i="2"/>
  <c r="V32" i="2"/>
  <c r="Y33" i="2"/>
  <c r="AB34" i="2"/>
  <c r="AE35" i="2"/>
  <c r="Q37" i="2"/>
  <c r="T38" i="2"/>
  <c r="W39" i="2"/>
  <c r="Z40" i="2"/>
  <c r="AC41" i="2"/>
  <c r="AF42" i="2"/>
  <c r="O5" i="2"/>
  <c r="O25" i="2"/>
  <c r="P3" i="2"/>
  <c r="S4" i="2"/>
  <c r="V5" i="2"/>
  <c r="Y6" i="2"/>
  <c r="AB7" i="2"/>
  <c r="AE8" i="2"/>
  <c r="Q10" i="2"/>
  <c r="T11" i="2"/>
  <c r="W12" i="2"/>
  <c r="Z13" i="2"/>
  <c r="AC14" i="2"/>
  <c r="AF15" i="2"/>
  <c r="R17" i="2"/>
  <c r="U18" i="2"/>
  <c r="X19" i="2"/>
  <c r="AA20" i="2"/>
  <c r="AD21" i="2"/>
  <c r="P23" i="2"/>
  <c r="S24" i="2"/>
  <c r="V25" i="2"/>
  <c r="Y26" i="2"/>
  <c r="AB27" i="2"/>
  <c r="AE28" i="2"/>
  <c r="Q30" i="2"/>
  <c r="T31" i="2"/>
  <c r="W32" i="2"/>
  <c r="U2" i="2"/>
  <c r="V4" i="2"/>
  <c r="Z6" i="2"/>
  <c r="AA8" i="2"/>
  <c r="AB10" i="2"/>
  <c r="AF12" i="2"/>
  <c r="S15" i="2"/>
  <c r="T17" i="2"/>
  <c r="V19" i="2"/>
  <c r="V21" i="2"/>
  <c r="Z23" i="2"/>
  <c r="AD25" i="2"/>
  <c r="AE27" i="2"/>
  <c r="R30" i="2"/>
  <c r="AE31" i="2"/>
  <c r="AE33" i="2"/>
  <c r="AB35" i="2"/>
  <c r="Y37" i="2"/>
  <c r="V39" i="2"/>
  <c r="Q41" i="2"/>
  <c r="AB42" i="2"/>
  <c r="O8" i="2"/>
  <c r="O35" i="2"/>
  <c r="V2" i="2"/>
  <c r="Z4" i="2"/>
  <c r="AA6" i="2"/>
  <c r="AC8" i="2"/>
  <c r="AC10" i="2"/>
  <c r="P13" i="2"/>
  <c r="T15" i="2"/>
  <c r="U17" i="2"/>
  <c r="Y19" i="2"/>
  <c r="Z21" i="2"/>
  <c r="AA23" i="2"/>
  <c r="AE25" i="2"/>
  <c r="R28" i="2"/>
  <c r="S30" i="2"/>
  <c r="AF31" i="2"/>
  <c r="P34" i="2"/>
  <c r="AD35" i="2"/>
  <c r="Z37" i="2"/>
  <c r="X39" i="2"/>
  <c r="R41" i="2"/>
  <c r="AC42" i="2"/>
  <c r="O9" i="2"/>
  <c r="O36" i="2"/>
  <c r="W2" i="2"/>
  <c r="AA4" i="2"/>
  <c r="AB6" i="2"/>
  <c r="AF8" i="2"/>
  <c r="P11" i="2"/>
  <c r="Q13" i="2"/>
  <c r="U15" i="2"/>
  <c r="Q3" i="2"/>
  <c r="R5" i="2"/>
  <c r="S7" i="2"/>
  <c r="W9" i="2"/>
  <c r="AA11" i="2"/>
  <c r="AB13" i="2"/>
  <c r="AD15" i="2"/>
  <c r="AD17" i="2"/>
  <c r="Q20" i="2"/>
  <c r="U22" i="2"/>
  <c r="V24" i="2"/>
  <c r="Z26" i="2"/>
  <c r="AA28" i="2"/>
  <c r="AA30" i="2"/>
  <c r="AB32" i="2"/>
  <c r="Y34" i="2"/>
  <c r="V36" i="2"/>
  <c r="S38" i="2"/>
  <c r="AF39" i="2"/>
  <c r="Z41" i="2"/>
  <c r="U43" i="2"/>
  <c r="O17" i="2"/>
  <c r="O2" i="2"/>
  <c r="R3" i="2"/>
  <c r="S3" i="2"/>
  <c r="W5" i="2"/>
  <c r="X7" i="2"/>
  <c r="Y9" i="2"/>
  <c r="AC11" i="2"/>
  <c r="P14" i="2"/>
  <c r="Q16" i="2"/>
  <c r="S18" i="2"/>
  <c r="S20" i="2"/>
  <c r="W22" i="2"/>
  <c r="AA24" i="2"/>
  <c r="AB26" i="2"/>
  <c r="AF28" i="2"/>
  <c r="AC30" i="2"/>
  <c r="AE32" i="2"/>
  <c r="AC34" i="2"/>
  <c r="X36" i="2"/>
  <c r="V38" i="2"/>
  <c r="Q40" i="2"/>
  <c r="AD41" i="2"/>
  <c r="X43" i="2"/>
  <c r="O21" i="2"/>
  <c r="W3" i="2"/>
  <c r="X5" i="2"/>
  <c r="Z7" i="2"/>
  <c r="Z9" i="2"/>
  <c r="AD11" i="2"/>
  <c r="Q14" i="2"/>
  <c r="R16" i="2"/>
  <c r="V18" i="2"/>
  <c r="W20" i="2"/>
  <c r="Z3" i="2"/>
  <c r="AD5" i="2"/>
  <c r="AE7" i="2"/>
  <c r="R10" i="2"/>
  <c r="S12" i="2"/>
  <c r="T14" i="2"/>
  <c r="X16" i="2"/>
  <c r="AB18" i="2"/>
  <c r="AC20" i="2"/>
  <c r="AE22" i="2"/>
  <c r="AE24" i="2"/>
  <c r="R27" i="2"/>
  <c r="V29" i="2"/>
  <c r="V31" i="2"/>
  <c r="R33" i="2"/>
  <c r="Q35" i="2"/>
  <c r="AE36" i="2"/>
  <c r="AB38" i="2"/>
  <c r="W40" i="2"/>
  <c r="R42" i="2"/>
  <c r="AB43" i="2"/>
  <c r="O26" i="2"/>
  <c r="Y5" i="2"/>
  <c r="W8" i="2"/>
  <c r="AF11" i="2"/>
  <c r="V15" i="2"/>
  <c r="X18" i="2"/>
  <c r="U21" i="2"/>
  <c r="U24" i="2"/>
  <c r="S27" i="2"/>
  <c r="AF29" i="2"/>
  <c r="Z32" i="2"/>
  <c r="S35" i="2"/>
  <c r="W37" i="2"/>
  <c r="AE39" i="2"/>
  <c r="T42" i="2"/>
  <c r="O7" i="2"/>
  <c r="O43" i="2"/>
  <c r="P2" i="2"/>
  <c r="AC5" i="2"/>
  <c r="P9" i="2"/>
  <c r="U12" i="2"/>
  <c r="W15" i="2"/>
  <c r="AC18" i="2"/>
  <c r="AB21" i="2"/>
  <c r="Z24" i="2"/>
  <c r="T27" i="2"/>
  <c r="T30" i="2"/>
  <c r="AD32" i="2"/>
  <c r="T35" i="2"/>
  <c r="AA37" i="2"/>
  <c r="P40" i="2"/>
  <c r="U42" i="2"/>
  <c r="O11" i="2"/>
  <c r="T2" i="2"/>
  <c r="AE5" i="2"/>
  <c r="Q9" i="2"/>
  <c r="X12" i="2"/>
  <c r="X15" i="2"/>
  <c r="AD18" i="2"/>
  <c r="AE21" i="2"/>
  <c r="AB24" i="2"/>
  <c r="X27" i="2"/>
  <c r="V30" i="2"/>
  <c r="AF32" i="2"/>
  <c r="U35" i="2"/>
  <c r="AB37" i="2"/>
  <c r="R40" i="2"/>
  <c r="V42" i="2"/>
  <c r="O13" i="2"/>
  <c r="X2" i="2"/>
  <c r="AF5" i="2"/>
  <c r="U9" i="2"/>
  <c r="Y12" i="2"/>
  <c r="AB15" i="2"/>
  <c r="AE18" i="2"/>
  <c r="AF21" i="2"/>
  <c r="AC24" i="2"/>
  <c r="Z27" i="2"/>
  <c r="X30" i="2"/>
  <c r="P33" i="2"/>
  <c r="V35" i="2"/>
  <c r="AC37" i="2"/>
  <c r="S40" i="2"/>
  <c r="W42" i="2"/>
  <c r="O14" i="2"/>
  <c r="Y2" i="2"/>
  <c r="P6" i="2"/>
  <c r="V9" i="2"/>
  <c r="Z12" i="2"/>
  <c r="P16" i="2"/>
  <c r="AF18" i="2"/>
  <c r="P22" i="2"/>
  <c r="AD24" i="2"/>
  <c r="AC27" i="2"/>
  <c r="Y30" i="2"/>
  <c r="Q33" i="2"/>
  <c r="W35" i="2"/>
  <c r="AD37" i="2"/>
  <c r="V40" i="2"/>
  <c r="X42" i="2"/>
  <c r="O15" i="2"/>
  <c r="AC2" i="2"/>
  <c r="Q6" i="2"/>
  <c r="X9" i="2"/>
  <c r="AD12" i="2"/>
  <c r="V16" i="2"/>
  <c r="P19" i="2"/>
  <c r="T22" i="2"/>
  <c r="R25" i="2"/>
  <c r="AD27" i="2"/>
  <c r="Z30" i="2"/>
  <c r="V33" i="2"/>
  <c r="X35" i="2"/>
  <c r="Q38" i="2"/>
  <c r="Y40" i="2"/>
  <c r="Y42" i="2"/>
  <c r="O16" i="2"/>
  <c r="AB3" i="2"/>
  <c r="Q7" i="2"/>
  <c r="X10" i="2"/>
  <c r="AA13" i="2"/>
  <c r="AE16" i="2"/>
  <c r="AF19" i="2"/>
  <c r="Q23" i="2"/>
  <c r="AC25" i="2"/>
  <c r="W28" i="2"/>
  <c r="W31" i="2"/>
  <c r="AC33" i="2"/>
  <c r="T36" i="2"/>
  <c r="AC38" i="2"/>
  <c r="AF40" i="2"/>
  <c r="S43" i="2"/>
  <c r="O27" i="2"/>
  <c r="AC7" i="2"/>
  <c r="W23" i="2"/>
  <c r="S34" i="2"/>
  <c r="O31" i="2"/>
  <c r="AF3" i="2"/>
  <c r="R7" i="2"/>
  <c r="Y10" i="2"/>
  <c r="AC13" i="2"/>
  <c r="P17" i="2"/>
  <c r="P20" i="2"/>
  <c r="R23" i="2"/>
  <c r="AF25" i="2"/>
  <c r="AC28" i="2"/>
  <c r="Y31" i="2"/>
  <c r="Q34" i="2"/>
  <c r="W36" i="2"/>
  <c r="AD38" i="2"/>
  <c r="S41" i="2"/>
  <c r="W43" i="2"/>
  <c r="O28" i="2"/>
  <c r="AA10" i="2"/>
  <c r="S14" i="2"/>
  <c r="Y17" i="2"/>
  <c r="Y20" i="2"/>
  <c r="Q26" i="2"/>
  <c r="AB31" i="2"/>
  <c r="Z36" i="2"/>
  <c r="AF38" i="2"/>
  <c r="Z43" i="2"/>
  <c r="Q4" i="2"/>
  <c r="T7" i="2"/>
  <c r="Z10" i="2"/>
  <c r="R14" i="2"/>
  <c r="S17" i="2"/>
  <c r="R20" i="2"/>
  <c r="S23" i="2"/>
  <c r="P26" i="2"/>
  <c r="P29" i="2"/>
  <c r="AA31" i="2"/>
  <c r="R34" i="2"/>
  <c r="Y36" i="2"/>
  <c r="AE38" i="2"/>
  <c r="T41" i="2"/>
  <c r="Y43" i="2"/>
  <c r="O29" i="2"/>
  <c r="T4" i="2"/>
  <c r="Q29" i="2"/>
  <c r="U41" i="2"/>
  <c r="AC4" i="2"/>
  <c r="S8" i="2"/>
  <c r="V11" i="2"/>
  <c r="AA14" i="2"/>
  <c r="AB17" i="2"/>
  <c r="Q21" i="2"/>
  <c r="AB23" i="2"/>
  <c r="AA26" i="2"/>
  <c r="X29" i="2"/>
  <c r="S32" i="2"/>
  <c r="AA34" i="2"/>
  <c r="R37" i="2"/>
  <c r="Y39" i="2"/>
  <c r="AB41" i="2"/>
  <c r="AF43" i="2"/>
  <c r="O37" i="2"/>
  <c r="AD4" i="2"/>
  <c r="T8" i="2"/>
  <c r="W11" i="2"/>
  <c r="AD14" i="2"/>
  <c r="AC17" i="2"/>
  <c r="R21" i="2"/>
  <c r="AF23" i="2"/>
  <c r="AF26" i="2"/>
  <c r="Y29" i="2"/>
  <c r="U32" i="2"/>
  <c r="AD34" i="2"/>
  <c r="S37" i="2"/>
  <c r="Z39" i="2"/>
  <c r="AE2" i="2"/>
  <c r="R11" i="2"/>
  <c r="T19" i="2"/>
  <c r="U26" i="2"/>
  <c r="X33" i="2"/>
  <c r="P39" i="2"/>
  <c r="O4" i="2"/>
  <c r="X3" i="2"/>
  <c r="U11" i="2"/>
  <c r="Z19" i="2"/>
  <c r="W26" i="2"/>
  <c r="Z33" i="2"/>
  <c r="T39" i="2"/>
  <c r="O6" i="2"/>
  <c r="Y3" i="2"/>
  <c r="AB11" i="2"/>
  <c r="AA19" i="2"/>
  <c r="P27" i="2"/>
  <c r="AA33" i="2"/>
  <c r="AA39" i="2"/>
  <c r="O18" i="2"/>
  <c r="AA3" i="2"/>
  <c r="AE11" i="2"/>
  <c r="AE19" i="2"/>
  <c r="Q27" i="2"/>
  <c r="AB33" i="2"/>
  <c r="AC39" i="2"/>
  <c r="O22" i="2"/>
  <c r="AB4" i="2"/>
  <c r="AD20" i="2"/>
  <c r="T28" i="2"/>
  <c r="U34" i="2"/>
  <c r="AB40" i="2"/>
  <c r="O24" i="2"/>
  <c r="AE4" i="2"/>
  <c r="S21" i="2"/>
  <c r="U28" i="2"/>
  <c r="AE34" i="2"/>
  <c r="AC40" i="2"/>
  <c r="O33" i="2"/>
  <c r="T5" i="2"/>
  <c r="T21" i="2"/>
  <c r="V28" i="2"/>
  <c r="AF34" i="2"/>
  <c r="AD40" i="2"/>
  <c r="O34" i="2"/>
  <c r="AE43" i="2"/>
  <c r="U4" i="2"/>
  <c r="AE12" i="2"/>
  <c r="AB20" i="2"/>
  <c r="S28" i="2"/>
  <c r="T34" i="2"/>
  <c r="AA40" i="2"/>
  <c r="O23" i="2"/>
  <c r="R13" i="2"/>
  <c r="V13" i="2"/>
  <c r="X13" i="2"/>
  <c r="Q18" i="2"/>
  <c r="U6" i="2"/>
  <c r="U14" i="2"/>
  <c r="V22" i="2"/>
  <c r="U29" i="2"/>
  <c r="AF35" i="2"/>
  <c r="V41" i="2"/>
  <c r="O38" i="2"/>
  <c r="W6" i="2"/>
  <c r="Y14" i="2"/>
  <c r="X22" i="2"/>
  <c r="W29" i="2"/>
  <c r="P36" i="2"/>
  <c r="Y41" i="2"/>
  <c r="O41" i="2"/>
  <c r="W16" i="2"/>
  <c r="P42" i="2"/>
  <c r="Z17" i="2"/>
  <c r="AD31" i="2"/>
  <c r="X25" i="2"/>
  <c r="W18" i="2"/>
  <c r="O3" i="2"/>
  <c r="AF6" i="2"/>
  <c r="AE14" i="2"/>
  <c r="Y22" i="2"/>
  <c r="Z29" i="2"/>
  <c r="Q36" i="2"/>
  <c r="AE41" i="2"/>
  <c r="O42" i="2"/>
  <c r="P7" i="2"/>
  <c r="AF14" i="2"/>
  <c r="AC22" i="2"/>
  <c r="AD29" i="2"/>
  <c r="R36" i="2"/>
  <c r="AF41" i="2"/>
  <c r="AD7" i="2"/>
  <c r="X23" i="2"/>
  <c r="AB30" i="2"/>
  <c r="AA36" i="2"/>
  <c r="AD9" i="2"/>
  <c r="U38" i="2"/>
  <c r="AF9" i="2"/>
  <c r="W38" i="2"/>
  <c r="X38" i="2"/>
  <c r="T10" i="2"/>
  <c r="R8" i="2"/>
  <c r="Y16" i="2"/>
  <c r="Y23" i="2"/>
  <c r="P31" i="2"/>
  <c r="P37" i="2"/>
  <c r="AE42" i="2"/>
  <c r="U31" i="2"/>
  <c r="AC31" i="2"/>
  <c r="W25" i="2"/>
  <c r="AA43" i="2"/>
  <c r="S10" i="2"/>
  <c r="Y32" i="2"/>
  <c r="U8" i="2"/>
  <c r="Z16" i="2"/>
  <c r="Q24" i="2"/>
  <c r="R31" i="2"/>
  <c r="T37" i="2"/>
  <c r="P43" i="2"/>
  <c r="V8" i="2"/>
  <c r="AA16" i="2"/>
  <c r="T24" i="2"/>
  <c r="U37" i="2"/>
  <c r="Q43" i="2"/>
  <c r="T25" i="2"/>
  <c r="R43" i="2"/>
  <c r="AA17" i="2"/>
  <c r="X32" i="2"/>
  <c r="Y25" i="2"/>
  <c r="Z38" i="2"/>
  <c r="G48" i="16"/>
  <c r="D56" i="1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<sst xmlns="http://schemas.openxmlformats.org/spreadsheetml/2006/main" count="2939" uniqueCount="1371">
  <si>
    <t>Source:</t>
  </si>
  <si>
    <t>OECD</t>
  </si>
  <si>
    <t>Notes</t>
  </si>
  <si>
    <t>ISIC 01T03</t>
  </si>
  <si>
    <t>ISIC 07T08</t>
  </si>
  <si>
    <t>ISIC 09</t>
  </si>
  <si>
    <t>ISIC 10T12</t>
  </si>
  <si>
    <t>ISIC 13T15</t>
  </si>
  <si>
    <t>ISIC 16</t>
  </si>
  <si>
    <t>ISIC 17T18</t>
  </si>
  <si>
    <t>ISIC 19</t>
  </si>
  <si>
    <t>ISIC 22</t>
  </si>
  <si>
    <t>ISIC 25</t>
  </si>
  <si>
    <t>ISIC 26</t>
  </si>
  <si>
    <t>ISIC 27</t>
  </si>
  <si>
    <t>ISIC 28</t>
  </si>
  <si>
    <t>ISIC 29</t>
  </si>
  <si>
    <t>ISIC 30</t>
  </si>
  <si>
    <t>ISIC 31T33</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</si>
  <si>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</si>
  <si>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</si>
  <si>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</si>
  <si>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</si>
  <si>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</si>
  <si>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</si>
  <si>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</si>
  <si>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</si>
  <si>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</si>
  <si>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</si>
  <si>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</si>
  <si>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</si>
  <si>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</si>
  <si>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</si>
  <si>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</si>
  <si>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Unit: USD</t>
  </si>
  <si>
    <t>Output</t>
  </si>
  <si>
    <t>ISIC 20</t>
  </si>
  <si>
    <t>ISIC 21</t>
  </si>
  <si>
    <t>U.S. Bureau of Labor Statistics</t>
  </si>
  <si>
    <t>Value Added</t>
  </si>
  <si>
    <t>ISIC 05</t>
  </si>
  <si>
    <t>ISIC 06</t>
  </si>
  <si>
    <t>ISIC 231</t>
  </si>
  <si>
    <t>ISIC 239</t>
  </si>
  <si>
    <t>ISIC 241</t>
  </si>
  <si>
    <t>ISIC 242</t>
  </si>
  <si>
    <t>ISIC 351</t>
  </si>
  <si>
    <t>ISIC 352T353</t>
  </si>
  <si>
    <t>ISIC 36T39</t>
  </si>
  <si>
    <t>Table 2.7 Employment and Output by Industry</t>
  </si>
  <si>
    <t>Industry</t>
  </si>
  <si>
    <t xml:space="preserve"> 2017 NAICS</t>
  </si>
  <si>
    <t>Employment</t>
  </si>
  <si>
    <t>Thousands of Jobs</t>
  </si>
  <si>
    <t>Change</t>
  </si>
  <si>
    <t>Compound Annual Rate of Change</t>
  </si>
  <si>
    <t>Billions of Chained 2012 Dollars</t>
  </si>
  <si>
    <t>2009 - 2019</t>
  </si>
  <si>
    <t>2019 - 2029</t>
  </si>
  <si>
    <r>
      <t>Total</t>
    </r>
    <r>
      <rPr>
        <b/>
        <vertAlign val="superscript"/>
        <sz val="10"/>
        <rFont val="Arial"/>
        <family val="2"/>
      </rPr>
      <t>(1)(2)</t>
    </r>
  </si>
  <si>
    <t xml:space="preserve">  </t>
  </si>
  <si>
    <t xml:space="preserve">Nonagriculture wage and salary </t>
  </si>
  <si>
    <t xml:space="preserve">NA </t>
  </si>
  <si>
    <t xml:space="preserve">Mining </t>
  </si>
  <si>
    <t xml:space="preserve">21 </t>
  </si>
  <si>
    <t xml:space="preserve">Oil and gas extraction </t>
  </si>
  <si>
    <t xml:space="preserve">211 </t>
  </si>
  <si>
    <t xml:space="preserve">Mining, except oil and gas </t>
  </si>
  <si>
    <t xml:space="preserve">212 </t>
  </si>
  <si>
    <t xml:space="preserve">Coal mining </t>
  </si>
  <si>
    <t xml:space="preserve">2121 </t>
  </si>
  <si>
    <t xml:space="preserve">Metal ore mining </t>
  </si>
  <si>
    <t xml:space="preserve">2122 </t>
  </si>
  <si>
    <t xml:space="preserve">Nonmetallic mineral mining and quarrying </t>
  </si>
  <si>
    <t xml:space="preserve">2123 </t>
  </si>
  <si>
    <t xml:space="preserve">Support activities for mining </t>
  </si>
  <si>
    <t xml:space="preserve">213 </t>
  </si>
  <si>
    <t xml:space="preserve">Utilities </t>
  </si>
  <si>
    <t xml:space="preserve">22 </t>
  </si>
  <si>
    <t xml:space="preserve">Electric power generation, transmission and distribution </t>
  </si>
  <si>
    <t xml:space="preserve">2211 </t>
  </si>
  <si>
    <t xml:space="preserve">Natural gas distribution </t>
  </si>
  <si>
    <t xml:space="preserve">2212 </t>
  </si>
  <si>
    <t xml:space="preserve">Water, sewage and other systems </t>
  </si>
  <si>
    <t xml:space="preserve">2213 </t>
  </si>
  <si>
    <t xml:space="preserve">Construction </t>
  </si>
  <si>
    <t xml:space="preserve">23 </t>
  </si>
  <si>
    <t xml:space="preserve">Manufacturing </t>
  </si>
  <si>
    <t xml:space="preserve">31-33 </t>
  </si>
  <si>
    <t xml:space="preserve">Food manufacturing </t>
  </si>
  <si>
    <t xml:space="preserve">311 </t>
  </si>
  <si>
    <t xml:space="preserve">Animal food manufacturing </t>
  </si>
  <si>
    <t xml:space="preserve">3111 </t>
  </si>
  <si>
    <t xml:space="preserve">Grain and oilseed milling </t>
  </si>
  <si>
    <t xml:space="preserve">3112 </t>
  </si>
  <si>
    <t xml:space="preserve">Sugar and confectionery product manufacturing </t>
  </si>
  <si>
    <t xml:space="preserve">3113 </t>
  </si>
  <si>
    <t xml:space="preserve">Fruit and vegetable preserving and specialty food manufacturing </t>
  </si>
  <si>
    <t xml:space="preserve">3114 </t>
  </si>
  <si>
    <t xml:space="preserve">Dairy product manufacturing </t>
  </si>
  <si>
    <t xml:space="preserve">3115 </t>
  </si>
  <si>
    <t xml:space="preserve">Animal slaughtering and processing </t>
  </si>
  <si>
    <t xml:space="preserve">3116 </t>
  </si>
  <si>
    <t xml:space="preserve">Seafood product preparation and packaging </t>
  </si>
  <si>
    <t xml:space="preserve">3117 </t>
  </si>
  <si>
    <t xml:space="preserve">Bakeries and tortilla manufacturing </t>
  </si>
  <si>
    <t xml:space="preserve">3118 </t>
  </si>
  <si>
    <t xml:space="preserve">Other food manufacturing </t>
  </si>
  <si>
    <t xml:space="preserve">3119 </t>
  </si>
  <si>
    <t xml:space="preserve">Beverage and tobacco product </t>
  </si>
  <si>
    <t xml:space="preserve">312 </t>
  </si>
  <si>
    <t xml:space="preserve">Beverage manufacturing </t>
  </si>
  <si>
    <t xml:space="preserve">3121 </t>
  </si>
  <si>
    <t xml:space="preserve">Tobacco manufacturing </t>
  </si>
  <si>
    <t xml:space="preserve">3122 </t>
  </si>
  <si>
    <t xml:space="preserve">Textile mills and textile product mills </t>
  </si>
  <si>
    <t xml:space="preserve">313,314 </t>
  </si>
  <si>
    <t xml:space="preserve">Apparel, leather and allied product manufacturing </t>
  </si>
  <si>
    <t xml:space="preserve">315, 316 </t>
  </si>
  <si>
    <t xml:space="preserve">Wood product manufacturing </t>
  </si>
  <si>
    <t xml:space="preserve">321 </t>
  </si>
  <si>
    <t xml:space="preserve">Sawmills and wood preservation </t>
  </si>
  <si>
    <t xml:space="preserve">3211 </t>
  </si>
  <si>
    <t xml:space="preserve">Veneer, plywood, and engineered wood product manufacturing </t>
  </si>
  <si>
    <t xml:space="preserve">3212 </t>
  </si>
  <si>
    <t>Other wood product manufacturing</t>
  </si>
  <si>
    <t xml:space="preserve">3219 </t>
  </si>
  <si>
    <t xml:space="preserve">Paper manufacturing </t>
  </si>
  <si>
    <t xml:space="preserve">322 </t>
  </si>
  <si>
    <t xml:space="preserve">Pulp, paper, and paperboard mills </t>
  </si>
  <si>
    <t xml:space="preserve">3221 </t>
  </si>
  <si>
    <t xml:space="preserve">Converted paper product manufacturing </t>
  </si>
  <si>
    <t xml:space="preserve">3222 </t>
  </si>
  <si>
    <t xml:space="preserve">Printing and related support activities </t>
  </si>
  <si>
    <t xml:space="preserve">323 </t>
  </si>
  <si>
    <t xml:space="preserve">Petroleum and coal products manufacturing </t>
  </si>
  <si>
    <t xml:space="preserve">324 </t>
  </si>
  <si>
    <t xml:space="preserve">Chemical manufacturing </t>
  </si>
  <si>
    <t xml:space="preserve">325 </t>
  </si>
  <si>
    <t xml:space="preserve">Basic chemical manufacturing </t>
  </si>
  <si>
    <t xml:space="preserve">3251 </t>
  </si>
  <si>
    <t xml:space="preserve">Resin, synthetic rubber, and artificial synthetic fibers and filaments manufacturing </t>
  </si>
  <si>
    <t xml:space="preserve">3252 </t>
  </si>
  <si>
    <t xml:space="preserve">Pesticide, fertilizer, and other agricultural chemical manufacturing </t>
  </si>
  <si>
    <t xml:space="preserve">3253 </t>
  </si>
  <si>
    <t xml:space="preserve">Pharmaceutical and medicine manufacturing </t>
  </si>
  <si>
    <t xml:space="preserve">3254 </t>
  </si>
  <si>
    <t xml:space="preserve">Paint, coating, and adhesive manufacturing </t>
  </si>
  <si>
    <t xml:space="preserve">3255 </t>
  </si>
  <si>
    <t xml:space="preserve">Soap, cleaning compound, and toilet preparation manufacturing </t>
  </si>
  <si>
    <t xml:space="preserve">3256 </t>
  </si>
  <si>
    <t xml:space="preserve">Other chemical product and preparation manufacturing </t>
  </si>
  <si>
    <t xml:space="preserve">3259 </t>
  </si>
  <si>
    <t xml:space="preserve">Plastics and rubber products manufacturing </t>
  </si>
  <si>
    <t xml:space="preserve">326 </t>
  </si>
  <si>
    <t xml:space="preserve">Plastics product manufacturing </t>
  </si>
  <si>
    <t xml:space="preserve">3261 </t>
  </si>
  <si>
    <t xml:space="preserve">Rubber product manufacturing </t>
  </si>
  <si>
    <t xml:space="preserve">3262 </t>
  </si>
  <si>
    <t xml:space="preserve">Nonmetallic mineral product manufacturing </t>
  </si>
  <si>
    <t xml:space="preserve">327 </t>
  </si>
  <si>
    <t xml:space="preserve">Clay product and refractory manufacturing </t>
  </si>
  <si>
    <t xml:space="preserve">3271 </t>
  </si>
  <si>
    <t xml:space="preserve">Glass and glass product manufacturing </t>
  </si>
  <si>
    <t xml:space="preserve">3272 </t>
  </si>
  <si>
    <t xml:space="preserve">Cement and concrete product manufacturing </t>
  </si>
  <si>
    <t xml:space="preserve">3273 </t>
  </si>
  <si>
    <t xml:space="preserve">Lime, gypsum and other nonmetallic mineral product manufacturing </t>
  </si>
  <si>
    <t xml:space="preserve">3274, 3279 </t>
  </si>
  <si>
    <t xml:space="preserve">Primary metal manufacturing </t>
  </si>
  <si>
    <t xml:space="preserve">331 </t>
  </si>
  <si>
    <t xml:space="preserve">Iron and steel mills and ferroalloy manufacturing </t>
  </si>
  <si>
    <t xml:space="preserve">3311 </t>
  </si>
  <si>
    <t xml:space="preserve">Steel product manufacturing from purchased steel </t>
  </si>
  <si>
    <t xml:space="preserve">3312 </t>
  </si>
  <si>
    <t xml:space="preserve">Alumina and aluminum production and processing </t>
  </si>
  <si>
    <t xml:space="preserve">3313 </t>
  </si>
  <si>
    <t xml:space="preserve">Nonferrous metal (except aluminum) production and processing </t>
  </si>
  <si>
    <t xml:space="preserve">3314 </t>
  </si>
  <si>
    <t xml:space="preserve">Foundries </t>
  </si>
  <si>
    <t xml:space="preserve">3315 </t>
  </si>
  <si>
    <t xml:space="preserve">Fabricated metal product manufacturing </t>
  </si>
  <si>
    <t xml:space="preserve">332 </t>
  </si>
  <si>
    <t xml:space="preserve">Forging and stamping </t>
  </si>
  <si>
    <t xml:space="preserve">3321 </t>
  </si>
  <si>
    <t xml:space="preserve">Cutlery and handtool manufacturing </t>
  </si>
  <si>
    <t xml:space="preserve">3322 </t>
  </si>
  <si>
    <t xml:space="preserve">Architectural and structural metals manufacturing </t>
  </si>
  <si>
    <t xml:space="preserve">3323 </t>
  </si>
  <si>
    <t xml:space="preserve">Boiler, tank, and shipping container manufacturing </t>
  </si>
  <si>
    <t xml:space="preserve">3324 </t>
  </si>
  <si>
    <t xml:space="preserve">Hardware manufacturing </t>
  </si>
  <si>
    <t xml:space="preserve">3325 </t>
  </si>
  <si>
    <t xml:space="preserve">Spring and wire product manufacturing </t>
  </si>
  <si>
    <t xml:space="preserve">3326 </t>
  </si>
  <si>
    <t xml:space="preserve">Machine shops; turned product; and screw, nut, and bolt manufacturing </t>
  </si>
  <si>
    <t xml:space="preserve">3327 </t>
  </si>
  <si>
    <t xml:space="preserve">Coating, engraving, heat treating, and allied activities </t>
  </si>
  <si>
    <t xml:space="preserve">3328 </t>
  </si>
  <si>
    <t xml:space="preserve">Other fabricated metal product manufacturing </t>
  </si>
  <si>
    <t xml:space="preserve">3329 </t>
  </si>
  <si>
    <t xml:space="preserve">Machinery manufacturing </t>
  </si>
  <si>
    <t xml:space="preserve">333 </t>
  </si>
  <si>
    <t xml:space="preserve">Agriculture, construction, and mining machinery manufacturing </t>
  </si>
  <si>
    <t xml:space="preserve">3331 </t>
  </si>
  <si>
    <t xml:space="preserve">Industrial machinery manufacturing </t>
  </si>
  <si>
    <t xml:space="preserve">3332 </t>
  </si>
  <si>
    <t xml:space="preserve">Commercial and service industry machinery manufacturing, including digital camera manufacturing </t>
  </si>
  <si>
    <t xml:space="preserve">3333 </t>
  </si>
  <si>
    <t xml:space="preserve">Ventilation, heating, air-conditioning, and commercial refrigeration equipment manufacturing </t>
  </si>
  <si>
    <t xml:space="preserve">3334 </t>
  </si>
  <si>
    <t xml:space="preserve">Metalworking machinery manufacturing </t>
  </si>
  <si>
    <t xml:space="preserve">3335 </t>
  </si>
  <si>
    <t xml:space="preserve">Engine, turbine, and power transmission equipment manufacturing </t>
  </si>
  <si>
    <t xml:space="preserve">3336 </t>
  </si>
  <si>
    <t xml:space="preserve">Other general purpose machinery manufacturing </t>
  </si>
  <si>
    <t xml:space="preserve">3339 </t>
  </si>
  <si>
    <t xml:space="preserve">Computer and electronic product manufacturing </t>
  </si>
  <si>
    <t xml:space="preserve">334 </t>
  </si>
  <si>
    <t xml:space="preserve">Computer and peripheral equipment manufacturing, excluding digital camera manufacturing </t>
  </si>
  <si>
    <t xml:space="preserve">3341 </t>
  </si>
  <si>
    <t xml:space="preserve">Communications equipment manufacturing </t>
  </si>
  <si>
    <t xml:space="preserve">3342 </t>
  </si>
  <si>
    <t xml:space="preserve">Audio and video equipment manufacturing </t>
  </si>
  <si>
    <t xml:space="preserve">3343 </t>
  </si>
  <si>
    <t xml:space="preserve">Semiconductor and other electronic component manufacturing </t>
  </si>
  <si>
    <t xml:space="preserve">3344 </t>
  </si>
  <si>
    <t xml:space="preserve">Navigational, measuring, electromedical, and control instruments manufacturing </t>
  </si>
  <si>
    <t xml:space="preserve">3345 </t>
  </si>
  <si>
    <t xml:space="preserve">Manufacturing and reproducing magnetic and optical media </t>
  </si>
  <si>
    <t xml:space="preserve">3346 </t>
  </si>
  <si>
    <t xml:space="preserve">Electrical equipment, appliance, and component manufacturing </t>
  </si>
  <si>
    <t xml:space="preserve">335 </t>
  </si>
  <si>
    <t xml:space="preserve">Electric lighting equipment manufacturing </t>
  </si>
  <si>
    <t xml:space="preserve">3351 </t>
  </si>
  <si>
    <t xml:space="preserve">Household appliance manufacturing </t>
  </si>
  <si>
    <t xml:space="preserve">3352 </t>
  </si>
  <si>
    <t xml:space="preserve">Electrical equipment manufacturing </t>
  </si>
  <si>
    <t xml:space="preserve">3353 </t>
  </si>
  <si>
    <t xml:space="preserve">Other electrical equipment and component manufacturing </t>
  </si>
  <si>
    <t xml:space="preserve">3359 </t>
  </si>
  <si>
    <t xml:space="preserve">Transportation equipment manufacturing </t>
  </si>
  <si>
    <t xml:space="preserve">336 </t>
  </si>
  <si>
    <t xml:space="preserve">Motor vehicle manufacturing </t>
  </si>
  <si>
    <t xml:space="preserve">3361 </t>
  </si>
  <si>
    <t xml:space="preserve">Motor vehicle body and trailer manufacturing </t>
  </si>
  <si>
    <t xml:space="preserve">3362 </t>
  </si>
  <si>
    <t xml:space="preserve">Motor vehicle parts manufacturing </t>
  </si>
  <si>
    <t xml:space="preserve">3363 </t>
  </si>
  <si>
    <t xml:space="preserve">Aerospace product and parts manufacturing </t>
  </si>
  <si>
    <t xml:space="preserve">3364 </t>
  </si>
  <si>
    <t xml:space="preserve">Railroad rolling stock manufacturing </t>
  </si>
  <si>
    <t xml:space="preserve">3365 </t>
  </si>
  <si>
    <t xml:space="preserve">Ship and boat building </t>
  </si>
  <si>
    <t xml:space="preserve">3366 </t>
  </si>
  <si>
    <t xml:space="preserve">Other transportation equipment manufacturing </t>
  </si>
  <si>
    <t xml:space="preserve">3369 </t>
  </si>
  <si>
    <t xml:space="preserve">Furniture and related product manufacturing </t>
  </si>
  <si>
    <t xml:space="preserve">337 </t>
  </si>
  <si>
    <t>Household and institutional furniture and kitchen cabinet manufacturing</t>
  </si>
  <si>
    <t xml:space="preserve">3371 </t>
  </si>
  <si>
    <t xml:space="preserve">Office furniture (including fixtures) manufacturing </t>
  </si>
  <si>
    <t xml:space="preserve">3372 </t>
  </si>
  <si>
    <t xml:space="preserve">Other furniture related product manufacturing </t>
  </si>
  <si>
    <t xml:space="preserve">3379 </t>
  </si>
  <si>
    <t xml:space="preserve">Miscellaneous manufacturing </t>
  </si>
  <si>
    <t xml:space="preserve">339 </t>
  </si>
  <si>
    <t xml:space="preserve">Medical equipment and supplies manufacturing </t>
  </si>
  <si>
    <t xml:space="preserve">3391 </t>
  </si>
  <si>
    <t xml:space="preserve">Other miscellaneous manufacturing </t>
  </si>
  <si>
    <t xml:space="preserve">3399 </t>
  </si>
  <si>
    <t xml:space="preserve">Wholesale trade </t>
  </si>
  <si>
    <t xml:space="preserve">42 </t>
  </si>
  <si>
    <t xml:space="preserve">Retail trade </t>
  </si>
  <si>
    <t xml:space="preserve">44, 45 </t>
  </si>
  <si>
    <t xml:space="preserve">Motor vehicle and parts dealers </t>
  </si>
  <si>
    <t xml:space="preserve">441 </t>
  </si>
  <si>
    <t xml:space="preserve">Food and beverage stores </t>
  </si>
  <si>
    <t xml:space="preserve">445 </t>
  </si>
  <si>
    <t xml:space="preserve">General Merchandise stores </t>
  </si>
  <si>
    <t xml:space="preserve">452 </t>
  </si>
  <si>
    <t xml:space="preserve">All other retail </t>
  </si>
  <si>
    <t xml:space="preserve">442-4, 446-8, 451, 453-4 </t>
  </si>
  <si>
    <t xml:space="preserve">Transportation and warehousing </t>
  </si>
  <si>
    <t xml:space="preserve">48, 492, 493 </t>
  </si>
  <si>
    <t xml:space="preserve">Air transportation </t>
  </si>
  <si>
    <t xml:space="preserve">481 </t>
  </si>
  <si>
    <t xml:space="preserve">Rail transportation </t>
  </si>
  <si>
    <t xml:space="preserve">482 </t>
  </si>
  <si>
    <t xml:space="preserve">Water transportation </t>
  </si>
  <si>
    <t xml:space="preserve">483 </t>
  </si>
  <si>
    <t xml:space="preserve">Truck transportation </t>
  </si>
  <si>
    <t xml:space="preserve">484 </t>
  </si>
  <si>
    <t xml:space="preserve">Transit and ground passenger transportation </t>
  </si>
  <si>
    <t xml:space="preserve">485 </t>
  </si>
  <si>
    <t xml:space="preserve">Pipeline transportation </t>
  </si>
  <si>
    <t xml:space="preserve">486 </t>
  </si>
  <si>
    <t xml:space="preserve">Scenic and sightseeing transportation and support activities for transportation </t>
  </si>
  <si>
    <t xml:space="preserve">487,488 </t>
  </si>
  <si>
    <t xml:space="preserve">Postal Service </t>
  </si>
  <si>
    <t xml:space="preserve">491 </t>
  </si>
  <si>
    <t xml:space="preserve">Couriers and messengers </t>
  </si>
  <si>
    <t xml:space="preserve">492 </t>
  </si>
  <si>
    <t xml:space="preserve">Warehousing and storage </t>
  </si>
  <si>
    <t xml:space="preserve">493 </t>
  </si>
  <si>
    <t xml:space="preserve">Information </t>
  </si>
  <si>
    <t xml:space="preserve">51 </t>
  </si>
  <si>
    <t xml:space="preserve">Publishing industries </t>
  </si>
  <si>
    <t xml:space="preserve">511 </t>
  </si>
  <si>
    <t xml:space="preserve">Newspaper, periodical, book, and directory publishers </t>
  </si>
  <si>
    <t xml:space="preserve">5111 </t>
  </si>
  <si>
    <t xml:space="preserve">Software publishers </t>
  </si>
  <si>
    <t xml:space="preserve">5112 </t>
  </si>
  <si>
    <t xml:space="preserve">Motion picture, video, and sound recording industries </t>
  </si>
  <si>
    <t xml:space="preserve">512 </t>
  </si>
  <si>
    <t xml:space="preserve">Broadcasting (except Internet) </t>
  </si>
  <si>
    <t xml:space="preserve">515 </t>
  </si>
  <si>
    <t xml:space="preserve">Radio and television broadcasting </t>
  </si>
  <si>
    <t xml:space="preserve">5151 </t>
  </si>
  <si>
    <t xml:space="preserve">Cable and other subscription programming </t>
  </si>
  <si>
    <t xml:space="preserve">5152 </t>
  </si>
  <si>
    <t xml:space="preserve">Telecommunications </t>
  </si>
  <si>
    <t xml:space="preserve">517 </t>
  </si>
  <si>
    <t xml:space="preserve">. </t>
  </si>
  <si>
    <t xml:space="preserve">Wired telecommunications carriers </t>
  </si>
  <si>
    <t xml:space="preserve">5171 </t>
  </si>
  <si>
    <t xml:space="preserve">Wireless telecommunications carriers (except satellite) </t>
  </si>
  <si>
    <t xml:space="preserve">5172 </t>
  </si>
  <si>
    <t xml:space="preserve">Satellite, telecommunications resellers, and all other telecommunications </t>
  </si>
  <si>
    <t xml:space="preserve">5174, 5179 </t>
  </si>
  <si>
    <t xml:space="preserve">Data processing, hosting, and related services </t>
  </si>
  <si>
    <t xml:space="preserve">518 </t>
  </si>
  <si>
    <t xml:space="preserve">Other information services </t>
  </si>
  <si>
    <t xml:space="preserve">519 </t>
  </si>
  <si>
    <t xml:space="preserve">Finance and insurance </t>
  </si>
  <si>
    <t xml:space="preserve">52 </t>
  </si>
  <si>
    <t xml:space="preserve">Monetary authorities, credit intermediation, and related activities </t>
  </si>
  <si>
    <t xml:space="preserve">521, 522 </t>
  </si>
  <si>
    <t xml:space="preserve">Securities, commodity contracts, funds, trusts and other financial investments and related activities </t>
  </si>
  <si>
    <t xml:space="preserve">523, 525 </t>
  </si>
  <si>
    <t xml:space="preserve">Insurance carriers and related activities </t>
  </si>
  <si>
    <t xml:space="preserve">524 </t>
  </si>
  <si>
    <t xml:space="preserve">Insurance carriers </t>
  </si>
  <si>
    <t xml:space="preserve">5241 </t>
  </si>
  <si>
    <t xml:space="preserve">Agencies, brokerages, and other insurance related activities </t>
  </si>
  <si>
    <t xml:space="preserve">5242 </t>
  </si>
  <si>
    <t xml:space="preserve">Real estate, rental, and leasing </t>
  </si>
  <si>
    <t xml:space="preserve">53 </t>
  </si>
  <si>
    <t xml:space="preserve">Real estate </t>
  </si>
  <si>
    <t xml:space="preserve">531 </t>
  </si>
  <si>
    <t xml:space="preserve">Rental and leasing services and lessors of intangible assets </t>
  </si>
  <si>
    <t xml:space="preserve">532,533 </t>
  </si>
  <si>
    <t xml:space="preserve">Automotive equipment rental and leasing </t>
  </si>
  <si>
    <t xml:space="preserve">5321 </t>
  </si>
  <si>
    <t xml:space="preserve">Consumer goods rental and general rental centers </t>
  </si>
  <si>
    <t xml:space="preserve">5322, 5323 </t>
  </si>
  <si>
    <t xml:space="preserve">Commercial and industrial machinery and equipment rental and leasing </t>
  </si>
  <si>
    <t xml:space="preserve">5324 </t>
  </si>
  <si>
    <t xml:space="preserve">Lessors of nonfinancial intangible assets (except copyrighted works) </t>
  </si>
  <si>
    <t xml:space="preserve">533 </t>
  </si>
  <si>
    <t xml:space="preserve">Professional, scientific, and technical services </t>
  </si>
  <si>
    <t xml:space="preserve">54 </t>
  </si>
  <si>
    <t xml:space="preserve">Legal services </t>
  </si>
  <si>
    <t xml:space="preserve">5411 </t>
  </si>
  <si>
    <t xml:space="preserve">Accounting, tax preparation, bookkeeping, and payroll services </t>
  </si>
  <si>
    <t xml:space="preserve">5412 </t>
  </si>
  <si>
    <t xml:space="preserve">Architectural, engineering, and related services </t>
  </si>
  <si>
    <t xml:space="preserve">5413 </t>
  </si>
  <si>
    <t xml:space="preserve">Specialized design services </t>
  </si>
  <si>
    <t xml:space="preserve">5414 </t>
  </si>
  <si>
    <t xml:space="preserve">Computer systems design and related services </t>
  </si>
  <si>
    <t xml:space="preserve">5415 </t>
  </si>
  <si>
    <t xml:space="preserve">Management, scientific, and technical consulting services </t>
  </si>
  <si>
    <t xml:space="preserve">5416 </t>
  </si>
  <si>
    <t xml:space="preserve">Scientific research and development services </t>
  </si>
  <si>
    <t xml:space="preserve">5417 </t>
  </si>
  <si>
    <t xml:space="preserve">Advertising and related services </t>
  </si>
  <si>
    <t xml:space="preserve">5418 </t>
  </si>
  <si>
    <t xml:space="preserve">Other professional, scientific, and technical services </t>
  </si>
  <si>
    <t xml:space="preserve">5419 </t>
  </si>
  <si>
    <t xml:space="preserve">Management of companies and enterprises </t>
  </si>
  <si>
    <t xml:space="preserve">55 </t>
  </si>
  <si>
    <t xml:space="preserve">Administrative and support and waste management and remediation services </t>
  </si>
  <si>
    <t xml:space="preserve">56 </t>
  </si>
  <si>
    <t xml:space="preserve">Administrative and support services </t>
  </si>
  <si>
    <t xml:space="preserve">561 </t>
  </si>
  <si>
    <t xml:space="preserve">Office administrative services </t>
  </si>
  <si>
    <t xml:space="preserve">5611 </t>
  </si>
  <si>
    <t xml:space="preserve">Facilities support services </t>
  </si>
  <si>
    <t xml:space="preserve">5612 </t>
  </si>
  <si>
    <t xml:space="preserve">Employment services </t>
  </si>
  <si>
    <t xml:space="preserve">5613 </t>
  </si>
  <si>
    <t xml:space="preserve">Business support services </t>
  </si>
  <si>
    <t xml:space="preserve">5614 </t>
  </si>
  <si>
    <t xml:space="preserve">Travel arrangement and reservation services </t>
  </si>
  <si>
    <t xml:space="preserve">5615 </t>
  </si>
  <si>
    <t xml:space="preserve">Investigation and security services </t>
  </si>
  <si>
    <t xml:space="preserve">5616 </t>
  </si>
  <si>
    <t xml:space="preserve">Services to buildings and dwellings </t>
  </si>
  <si>
    <t xml:space="preserve">5617 </t>
  </si>
  <si>
    <t xml:space="preserve">Other support services </t>
  </si>
  <si>
    <t xml:space="preserve">5619 </t>
  </si>
  <si>
    <t xml:space="preserve">Waste management and remediation services </t>
  </si>
  <si>
    <t xml:space="preserve">562 </t>
  </si>
  <si>
    <t xml:space="preserve">Education services </t>
  </si>
  <si>
    <t xml:space="preserve">61 </t>
  </si>
  <si>
    <t xml:space="preserve">Elementary and secondary schools </t>
  </si>
  <si>
    <t xml:space="preserve">6111 </t>
  </si>
  <si>
    <t xml:space="preserve">Junior colleges, colleges, universities, and professional schools </t>
  </si>
  <si>
    <t xml:space="preserve">6112, 6113 </t>
  </si>
  <si>
    <t xml:space="preserve">Other educational services </t>
  </si>
  <si>
    <t xml:space="preserve">6114-7 </t>
  </si>
  <si>
    <t xml:space="preserve">Health care and social assistance </t>
  </si>
  <si>
    <t xml:space="preserve">62 </t>
  </si>
  <si>
    <t xml:space="preserve">Ambulatory health care services </t>
  </si>
  <si>
    <t xml:space="preserve">621 </t>
  </si>
  <si>
    <t xml:space="preserve">Offices of physicians </t>
  </si>
  <si>
    <t xml:space="preserve">6211 </t>
  </si>
  <si>
    <t xml:space="preserve">Offices of dentists </t>
  </si>
  <si>
    <t xml:space="preserve">6212 </t>
  </si>
  <si>
    <t xml:space="preserve">Offices of other health practitioners </t>
  </si>
  <si>
    <t xml:space="preserve">6213 </t>
  </si>
  <si>
    <t xml:space="preserve">Outpatient care centers </t>
  </si>
  <si>
    <t xml:space="preserve">6214 </t>
  </si>
  <si>
    <t xml:space="preserve">Medical and diagnostic laboratories </t>
  </si>
  <si>
    <t xml:space="preserve">6215 </t>
  </si>
  <si>
    <t xml:space="preserve">Home health care services </t>
  </si>
  <si>
    <t xml:space="preserve">6216 </t>
  </si>
  <si>
    <t xml:space="preserve">Other ambulatory health care services </t>
  </si>
  <si>
    <t xml:space="preserve">6219 </t>
  </si>
  <si>
    <t xml:space="preserve">Hospitals </t>
  </si>
  <si>
    <t xml:space="preserve">622 </t>
  </si>
  <si>
    <t xml:space="preserve">Nursing and residential care facilities </t>
  </si>
  <si>
    <t xml:space="preserve">623 </t>
  </si>
  <si>
    <t xml:space="preserve">Social assistance </t>
  </si>
  <si>
    <t xml:space="preserve">624 </t>
  </si>
  <si>
    <t xml:space="preserve">Individual and family services </t>
  </si>
  <si>
    <t xml:space="preserve">6241 </t>
  </si>
  <si>
    <t xml:space="preserve">Community, and vocational rehabilitation services </t>
  </si>
  <si>
    <t xml:space="preserve">6242, 6243 </t>
  </si>
  <si>
    <t xml:space="preserve">Child day care services </t>
  </si>
  <si>
    <t xml:space="preserve">6244 </t>
  </si>
  <si>
    <t xml:space="preserve">Arts, entertainment, and recreation </t>
  </si>
  <si>
    <t xml:space="preserve">71 </t>
  </si>
  <si>
    <t xml:space="preserve">Performing arts, spectator sports, and related industries </t>
  </si>
  <si>
    <t xml:space="preserve">711 </t>
  </si>
  <si>
    <t xml:space="preserve">Performing arts companies </t>
  </si>
  <si>
    <t xml:space="preserve">7111 </t>
  </si>
  <si>
    <t xml:space="preserve">Spectator sports </t>
  </si>
  <si>
    <t xml:space="preserve">7112 </t>
  </si>
  <si>
    <t xml:space="preserve">Promoters of  events, and agents and managers </t>
  </si>
  <si>
    <t xml:space="preserve">7113, 7114 </t>
  </si>
  <si>
    <t xml:space="preserve">Independent artists, writers, and performers </t>
  </si>
  <si>
    <t xml:space="preserve">7115 </t>
  </si>
  <si>
    <t xml:space="preserve">Museums, historical sites, and similar institutions </t>
  </si>
  <si>
    <t xml:space="preserve">712 </t>
  </si>
  <si>
    <t xml:space="preserve">Amusement, gambling, and recreation industries </t>
  </si>
  <si>
    <t xml:space="preserve">713 </t>
  </si>
  <si>
    <t xml:space="preserve">Amusement parks and arcades </t>
  </si>
  <si>
    <t xml:space="preserve">7131 </t>
  </si>
  <si>
    <t xml:space="preserve">Gambling industries (except casino hotels) </t>
  </si>
  <si>
    <t xml:space="preserve">7132 </t>
  </si>
  <si>
    <t xml:space="preserve">Other amusement and recreation industries </t>
  </si>
  <si>
    <t xml:space="preserve">7139 </t>
  </si>
  <si>
    <t xml:space="preserve">Accommodation and food services </t>
  </si>
  <si>
    <t xml:space="preserve">72 </t>
  </si>
  <si>
    <t xml:space="preserve">Accommodation </t>
  </si>
  <si>
    <t xml:space="preserve">721 </t>
  </si>
  <si>
    <t xml:space="preserve">Food services and drinking places </t>
  </si>
  <si>
    <t xml:space="preserve">722 </t>
  </si>
  <si>
    <t xml:space="preserve">Other services </t>
  </si>
  <si>
    <t xml:space="preserve">81 </t>
  </si>
  <si>
    <t xml:space="preserve">Repair and maintenance </t>
  </si>
  <si>
    <t xml:space="preserve">811 </t>
  </si>
  <si>
    <t xml:space="preserve">Automotive repair and maintenance </t>
  </si>
  <si>
    <t xml:space="preserve">8111 </t>
  </si>
  <si>
    <t xml:space="preserve">Electronic and precision equipment repair and maintenance </t>
  </si>
  <si>
    <t xml:space="preserve">8112 </t>
  </si>
  <si>
    <t xml:space="preserve">Commercial and industrial machinery and equipment (except automotive and electronic) repair and maintenance </t>
  </si>
  <si>
    <t xml:space="preserve">8113 </t>
  </si>
  <si>
    <t xml:space="preserve">Personal and household goods repair and maintenance </t>
  </si>
  <si>
    <t xml:space="preserve">8114 </t>
  </si>
  <si>
    <t xml:space="preserve">Personal and laundry services </t>
  </si>
  <si>
    <t xml:space="preserve">812 </t>
  </si>
  <si>
    <t xml:space="preserve">Personal care services </t>
  </si>
  <si>
    <t xml:space="preserve">8121 </t>
  </si>
  <si>
    <t xml:space="preserve">Death care services </t>
  </si>
  <si>
    <t xml:space="preserve">8122 </t>
  </si>
  <si>
    <t xml:space="preserve">Drycleaning and laundry services </t>
  </si>
  <si>
    <t xml:space="preserve">8123 </t>
  </si>
  <si>
    <t xml:space="preserve">Other personal services </t>
  </si>
  <si>
    <t xml:space="preserve">8129 </t>
  </si>
  <si>
    <t xml:space="preserve">Religious, grantmaking, civic, professional, and similar organizations </t>
  </si>
  <si>
    <t xml:space="preserve">Religious organizations </t>
  </si>
  <si>
    <t xml:space="preserve">8131 </t>
  </si>
  <si>
    <t xml:space="preserve">Grantmaking and giving services and social advocacy organizations </t>
  </si>
  <si>
    <t xml:space="preserve">8132, 8133 </t>
  </si>
  <si>
    <t xml:space="preserve">Civic, social, professional, and similar organizations </t>
  </si>
  <si>
    <t xml:space="preserve">8134, 8139 </t>
  </si>
  <si>
    <t xml:space="preserve">Private households </t>
  </si>
  <si>
    <t xml:space="preserve">814 </t>
  </si>
  <si>
    <t>.</t>
  </si>
  <si>
    <t xml:space="preserve">Federal government </t>
  </si>
  <si>
    <t xml:space="preserve">Federal electric utilities </t>
  </si>
  <si>
    <t xml:space="preserve">Federal enterprises except the Postal Service and electric utilities </t>
  </si>
  <si>
    <t xml:space="preserve">Federal defense government compensation </t>
  </si>
  <si>
    <t xml:space="preserve">Federal defense government consumption of fixed capital </t>
  </si>
  <si>
    <t xml:space="preserve">Federal defense government except compensation and consumption of fixed capital </t>
  </si>
  <si>
    <t xml:space="preserve">Federal non-defense government compensation - except enterprises </t>
  </si>
  <si>
    <t xml:space="preserve">Federal non-defense government consumption of fixed capital </t>
  </si>
  <si>
    <t xml:space="preserve">Federal non-defense government except compensation and consumption of fixed capital </t>
  </si>
  <si>
    <t xml:space="preserve">Federal government except enterprises </t>
  </si>
  <si>
    <t xml:space="preserve">State and local government </t>
  </si>
  <si>
    <t xml:space="preserve">Local government passenger transit </t>
  </si>
  <si>
    <t xml:space="preserve">Local government enterprises except passenger transit </t>
  </si>
  <si>
    <t xml:space="preserve">Local government hospitals - compensation </t>
  </si>
  <si>
    <t xml:space="preserve">Local government educational services - compensation </t>
  </si>
  <si>
    <t xml:space="preserve">Local government excluding enterprises, educational services, and hospitals - compensation </t>
  </si>
  <si>
    <t xml:space="preserve">State government enterprises </t>
  </si>
  <si>
    <t xml:space="preserve">State government hospitals - compensation </t>
  </si>
  <si>
    <t xml:space="preserve">State government educational services - compensation </t>
  </si>
  <si>
    <t xml:space="preserve">State government, other compensation </t>
  </si>
  <si>
    <t xml:space="preserve">State and local government capital services </t>
  </si>
  <si>
    <t xml:space="preserve">General state and local government  except compensation and capital services </t>
  </si>
  <si>
    <t xml:space="preserve">Owner-occupied dwellings </t>
  </si>
  <si>
    <r>
      <t>Agriculture, forestry, fishing, and hunting</t>
    </r>
    <r>
      <rPr>
        <vertAlign val="superscript"/>
        <sz val="10"/>
        <rFont val="Arial"/>
        <family val="2"/>
      </rPr>
      <t>(3)</t>
    </r>
  </si>
  <si>
    <t xml:space="preserve">11 </t>
  </si>
  <si>
    <t xml:space="preserve">Crop production </t>
  </si>
  <si>
    <t xml:space="preserve">111 </t>
  </si>
  <si>
    <t xml:space="preserve">Animal production </t>
  </si>
  <si>
    <t xml:space="preserve">112 </t>
  </si>
  <si>
    <t xml:space="preserve">Forestry </t>
  </si>
  <si>
    <t xml:space="preserve">1131, 1132 </t>
  </si>
  <si>
    <t xml:space="preserve">Logging </t>
  </si>
  <si>
    <t xml:space="preserve">1133 </t>
  </si>
  <si>
    <t xml:space="preserve">Fishing, hunting and trapping </t>
  </si>
  <si>
    <t xml:space="preserve">114 </t>
  </si>
  <si>
    <t xml:space="preserve">Support activities for agriculture and forestry </t>
  </si>
  <si>
    <t xml:space="preserve">115 </t>
  </si>
  <si>
    <r>
      <t>Nonagriculture self-employed</t>
    </r>
    <r>
      <rPr>
        <b/>
        <vertAlign val="superscript"/>
        <sz val="10"/>
        <color theme="1"/>
        <rFont val="Arial"/>
        <family val="2"/>
      </rPr>
      <t xml:space="preserve">(4) </t>
    </r>
  </si>
  <si>
    <t>Footnotes:</t>
  </si>
  <si>
    <r>
      <rPr>
        <vertAlign val="superscript"/>
        <sz val="10"/>
        <rFont val="Arial"/>
        <family val="2"/>
      </rPr>
      <t>1</t>
    </r>
    <r>
      <rPr>
        <sz val="10"/>
        <rFont val="Arial"/>
        <family val="2"/>
      </rPr>
      <t xml:space="preserve"> Employment data for wage and salary workers are from the BLS Current Employment Statistics survey, which counts jobs, whereas self-employed and agriculture, forestry, fishing, and hunting are from the Current Population Survey (household survey), which counts workers.</t>
    </r>
  </si>
  <si>
    <r>
      <rPr>
        <vertAlign val="superscript"/>
        <sz val="10"/>
        <color indexed="8"/>
        <rFont val="Arial"/>
        <family val="2"/>
      </rPr>
      <t>2</t>
    </r>
    <r>
      <rPr>
        <sz val="10"/>
        <color indexed="8"/>
        <rFont val="Arial"/>
        <family val="2"/>
      </rPr>
      <t xml:space="preserve"> Output subcategories do not necessarily add to higher categories as a byproduct of chain-weighting.</t>
    </r>
  </si>
  <si>
    <r>
      <rPr>
        <vertAlign val="superscript"/>
        <sz val="10"/>
        <rFont val="Arial"/>
        <family val="2"/>
      </rPr>
      <t>3</t>
    </r>
    <r>
      <rPr>
        <sz val="10"/>
        <rFont val="Arial"/>
        <family val="2"/>
      </rPr>
      <t xml:space="preserve"> Includes agriculture, forestry, fishing, and hunting wage and salary, and self-employed data from the Current Population Survey, except logging, which is from Current Employment Statistics survey. Government wage and salary workers are excluded.</t>
    </r>
  </si>
  <si>
    <r>
      <rPr>
        <vertAlign val="superscript"/>
        <sz val="10"/>
        <color indexed="8"/>
        <rFont val="Arial"/>
        <family val="2"/>
      </rPr>
      <t>4</t>
    </r>
    <r>
      <rPr>
        <sz val="10"/>
        <color indexed="8"/>
        <rFont val="Arial"/>
        <family val="2"/>
      </rPr>
      <t xml:space="preserve"> Comparable estimate of output growth is not available.</t>
    </r>
  </si>
  <si>
    <t>SOURCE: U.S. Bureau of Labor Statistics</t>
  </si>
  <si>
    <t>Report</t>
  </si>
  <si>
    <t>Scenario</t>
  </si>
  <si>
    <t>Datekey</t>
  </si>
  <si>
    <t>Release Date</t>
  </si>
  <si>
    <t>ISM000</t>
  </si>
  <si>
    <t>23. Industrial Sector Macroeconomic Indicators</t>
  </si>
  <si>
    <t xml:space="preserve"> Indicators</t>
  </si>
  <si>
    <t>ISM000:ba_GDP(billionm_</t>
  </si>
  <si>
    <t>Gross Domestic Product (billion 2012 dollars)</t>
  </si>
  <si>
    <t>ISM000:ca_NonfarmEmploy</t>
  </si>
  <si>
    <t>Nonfarm Employment (millions)</t>
  </si>
  <si>
    <t>Value of Shipments (billion 2012 dollars)</t>
  </si>
  <si>
    <t>Nonmanufacturing Sector</t>
  </si>
  <si>
    <t>ISM000:ea_Agricultural</t>
  </si>
  <si>
    <t xml:space="preserve">  Agriculture/Forestry/Fishing/Hunting</t>
  </si>
  <si>
    <t>ISM000:ea_Mining</t>
  </si>
  <si>
    <t xml:space="preserve">  Mining</t>
  </si>
  <si>
    <t>ISM000:ea_Construction</t>
  </si>
  <si>
    <t xml:space="preserve">  Construction</t>
  </si>
  <si>
    <t>Manufacturing Sector</t>
  </si>
  <si>
    <t>ISM000:fa_FoodandKindre</t>
  </si>
  <si>
    <t xml:space="preserve">  Food Products</t>
  </si>
  <si>
    <t>ISM000:fa_BeveragesandT</t>
  </si>
  <si>
    <t xml:space="preserve">  Beverages and Tobacco Products</t>
  </si>
  <si>
    <t>ISM000:fa_TextileMillPr</t>
  </si>
  <si>
    <t xml:space="preserve">  Textile Mills and Products</t>
  </si>
  <si>
    <t>ISM000:fa_LumberandWood</t>
  </si>
  <si>
    <t xml:space="preserve">  Wood Products</t>
  </si>
  <si>
    <t>ISM000:fa_FurnitureandF</t>
  </si>
  <si>
    <t xml:space="preserve">  Furniture and Related Products</t>
  </si>
  <si>
    <t>ISM000:fa_PaperandAllie</t>
  </si>
  <si>
    <t xml:space="preserve">  Paper Products</t>
  </si>
  <si>
    <t>ISM000:fa_PrintingandPu</t>
  </si>
  <si>
    <t xml:space="preserve">  Printing</t>
  </si>
  <si>
    <t>ISM000:fa_ChemicalandAl</t>
  </si>
  <si>
    <t xml:space="preserve">  Chemical Manufacturing</t>
  </si>
  <si>
    <t>ISM000:fa_BulkChemicals</t>
  </si>
  <si>
    <t xml:space="preserve">    Bulk Chemicals</t>
  </si>
  <si>
    <t>ISM000:fa_Inorganic</t>
  </si>
  <si>
    <t xml:space="preserve">      Inorganic</t>
  </si>
  <si>
    <t>ISM000:fa_Organic</t>
  </si>
  <si>
    <t xml:space="preserve">      Organic</t>
  </si>
  <si>
    <t>ISM000:fa_Resins</t>
  </si>
  <si>
    <t xml:space="preserve">      Resin, Synthetic Rubber, and Fibers</t>
  </si>
  <si>
    <t>ISM000:fa_AgriculturalC</t>
  </si>
  <si>
    <t xml:space="preserve">      Agricultural Chemicals</t>
  </si>
  <si>
    <t>ISM000:fa_OtherChemical</t>
  </si>
  <si>
    <t xml:space="preserve">    Other Chemical Products</t>
  </si>
  <si>
    <t>ISM000:fa_PetroleumandC</t>
  </si>
  <si>
    <t xml:space="preserve">  Petroleum and Coal Products</t>
  </si>
  <si>
    <t>ISM000:fa_PetroleumRefi</t>
  </si>
  <si>
    <t xml:space="preserve">    Petroleum Refineries</t>
  </si>
  <si>
    <t>ISM000:fa_OtherPetroleu</t>
  </si>
  <si>
    <t xml:space="preserve">    Other Petroleum and Coal Products</t>
  </si>
  <si>
    <t>ISM000:fa_RubberandMisc</t>
  </si>
  <si>
    <t xml:space="preserve">  Plastics and Rubber Products</t>
  </si>
  <si>
    <t>ISM000:fa_Stone,Clay,an</t>
  </si>
  <si>
    <t xml:space="preserve">  Stone, Clay, and Glass Products</t>
  </si>
  <si>
    <t>ISM000:fa_GlassandGlass</t>
  </si>
  <si>
    <t xml:space="preserve">    Glass and Glass Products</t>
  </si>
  <si>
    <t>ISM000:fa_CementandHydr</t>
  </si>
  <si>
    <t xml:space="preserve">    Cement and Lime</t>
  </si>
  <si>
    <t>ISM000:fa_OtherStone,Cl</t>
  </si>
  <si>
    <t xml:space="preserve">    Other Nonmetallic Mineral Products</t>
  </si>
  <si>
    <t>ISM000:ga_PrimaryMetals</t>
  </si>
  <si>
    <t xml:space="preserve">  Primary Metals Industry</t>
  </si>
  <si>
    <t>ISM000:ga_BlastFurnacea</t>
  </si>
  <si>
    <t xml:space="preserve">    Iron and Steel Mills and Products</t>
  </si>
  <si>
    <t>ISM000:ga_Aluminum</t>
  </si>
  <si>
    <t xml:space="preserve">    Alumina and Aluminum Products</t>
  </si>
  <si>
    <t>ISM000:ga_OtherPrimaryM</t>
  </si>
  <si>
    <t xml:space="preserve">    Other Primary Metal Products</t>
  </si>
  <si>
    <t>ISM000:ga_FabricatedMet</t>
  </si>
  <si>
    <t xml:space="preserve">  Fabricated Metal Products</t>
  </si>
  <si>
    <t>ISM000:ga_IndustrialMac</t>
  </si>
  <si>
    <t xml:space="preserve">  Machinery</t>
  </si>
  <si>
    <t>ISM000:ga_Electronicand</t>
  </si>
  <si>
    <t xml:space="preserve">  Computers and Electronics</t>
  </si>
  <si>
    <t>ISM000:ga_Transportatio</t>
  </si>
  <si>
    <t xml:space="preserve">  Transportation Equipment</t>
  </si>
  <si>
    <t>ISM000:ga_Instrumentsan</t>
  </si>
  <si>
    <t xml:space="preserve">  Electrical Equipment</t>
  </si>
  <si>
    <t>ISM000:ga_Miscellaneous</t>
  </si>
  <si>
    <t xml:space="preserve">  Miscellaneous Manufacturing</t>
  </si>
  <si>
    <t>ISM000:ha_TotalIndustri</t>
  </si>
  <si>
    <t>Total Industrial Value of Shipments</t>
  </si>
  <si>
    <t>Note:  Totals may not equal sum of components due to independent rounding.</t>
  </si>
  <si>
    <t>U.S. EIA</t>
  </si>
  <si>
    <t>https://www.eia.gov/outlooks/aeo/tables_ref.php</t>
  </si>
  <si>
    <t>Table 23: Industrial Sector Macroeconomic Indicators</t>
  </si>
  <si>
    <t>Industry Output and Employment</t>
  </si>
  <si>
    <t>https://www.bls.gov/emp/tables/industry-employment-and-output.htm</t>
  </si>
  <si>
    <t>Table 2.7: Output and Employment by Industry</t>
  </si>
  <si>
    <t>Assigned ISIC Code</t>
  </si>
  <si>
    <t>2009-2019</t>
  </si>
  <si>
    <t>2019-2029</t>
  </si>
  <si>
    <t>Compound Growth Rate (output-weighted average of components of each ISIC code)</t>
  </si>
  <si>
    <t>BLS Data</t>
  </si>
  <si>
    <t>EIA AEO Data</t>
  </si>
  <si>
    <t>ISIC 05, ISIC 06, ISIC 07T08</t>
  </si>
  <si>
    <t>ISIC 29, ISIC 30</t>
  </si>
  <si>
    <t>Chosen Rates by Year</t>
  </si>
  <si>
    <t>Note that since EIA AEO doesn't disaggregate "Mining," we use BLS data for mining, as the trends are quite different for different types of mining.</t>
  </si>
  <si>
    <t>For years 2026-2050, we use EIA AEO data for ISIC codes for which data are available and BLS data for other ISIC codes.</t>
  </si>
  <si>
    <t>For years 2021-2025, we smooth the transition between the two regimes above, to avoid sudden discontinuities.</t>
  </si>
  <si>
    <t>For years 2015-2019, we use BLS data, because AEO data starts with 2020.</t>
  </si>
  <si>
    <t>BPCiObIC BAU Percent Change in Output by ISIC Code</t>
  </si>
  <si>
    <t>Change Relative to IO Input Data Year</t>
  </si>
  <si>
    <t>Unit: dimensionless (% change)</t>
  </si>
  <si>
    <t>Now that we have growth rates by ISIC code, we rescale all growth rates together such that BAU Value Added</t>
  </si>
  <si>
    <t>(summed across ISIC codes) reflects the BAU GDP projection in the final year of the model run.</t>
  </si>
  <si>
    <t>2015 Value Added</t>
  </si>
  <si>
    <t>Unscaled Cng by 2050</t>
  </si>
  <si>
    <t>Unscaled 2050 Value Added</t>
  </si>
  <si>
    <t>Total</t>
  </si>
  <si>
    <t>Unscaled Percent Growth of GDP</t>
  </si>
  <si>
    <t>Percent Growth of GDP from Input Data</t>
  </si>
  <si>
    <t>Scaling Factor to Fit GDP Projection</t>
  </si>
  <si>
    <t>Scaled Cng by 2050</t>
  </si>
  <si>
    <t>Scaled 2050 Value Added</t>
  </si>
  <si>
    <t>Scaled Percent Growth of GDP (double check)</t>
  </si>
  <si>
    <t>Scaled Change Relative to IO Input Data Year</t>
  </si>
  <si>
    <t>We need a set of scaling factors to convert the I/O variables that contain static data (for one historical year)</t>
  </si>
  <si>
    <t>to future time series data.</t>
  </si>
  <si>
    <t>We base these scaling factors on the projected change in output for each ISIC code, which is readily</t>
  </si>
  <si>
    <t>because we need to know how industries grow or shrink relative to one-another, not just how they</t>
  </si>
  <si>
    <t>available disaggregated by ISIC code.  It is crucial for these projections to be disaggregated by ISIC code,</t>
  </si>
  <si>
    <t>grow or shrink overall to fit GDP growth.</t>
  </si>
  <si>
    <t>For the U.S., we use projections from the BLS and EIA AEO.  The BLS has growth rates for all ISIC codes,</t>
  </si>
  <si>
    <t>but only out to 2029.  The EIA has projections for only certain ISIC codes, but out to 2050.</t>
  </si>
  <si>
    <t>Our static I/O data largely comes from the OECD database and is for year 2015.</t>
  </si>
  <si>
    <t>We use EIA and BLS to find growth rates out to 2050 (see the "Growth Rates" tab).  We smooth</t>
  </si>
  <si>
    <t>the transition around 2020 to avoid discontinuities.</t>
  </si>
  <si>
    <t>As a final step, we rescale all the growth rates such that, when applied to Value Added quantities,</t>
  </si>
  <si>
    <t>the growth in total Value Added across the economy equals the growth of GDP (on a percentage basis),</t>
  </si>
  <si>
    <t>which ensures our results are aligned to the top-level GDP projection while preserving differences</t>
  </si>
  <si>
    <t>in underlying growth (or shrinkage) of specific ISIC codes.</t>
  </si>
  <si>
    <t>If you do not have projected changes in output (or any other useful quantity, such as employment</t>
  </si>
  <si>
    <t>changes in which industries will become more or less important relative to one another, but at least</t>
  </si>
  <si>
    <t>value added, employment, etc.).</t>
  </si>
  <si>
    <t>Note for Adaptation to Other Regions that Lack Projections Disaggregated by ISIC Code</t>
  </si>
  <si>
    <t>or value added) for future years, you should use the percent change in GDP from input variable io-model/BGDP</t>
  </si>
  <si>
    <t>for each modeled year (i.e., the change in GDP relative to GDP in the year of your I/O data) for all</t>
  </si>
  <si>
    <t>ISIC codes in this variable.  This will fail to capture underlying</t>
  </si>
  <si>
    <t>it allows the model to function and gives correct overall magnitude of the I/O variables (such as GDP,</t>
  </si>
  <si>
    <t>GDP Projection</t>
  </si>
  <si>
    <t>Future Year Projected Changes in Output by ISIC Code</t>
  </si>
  <si>
    <t>Quarterly National Accounts</t>
  </si>
  <si>
    <t>https://data.oecd.org/gdp/gdp-long-term-forecast.htm</t>
  </si>
  <si>
    <t>Real GDP long-term forecast</t>
  </si>
  <si>
    <t>LOCATION</t>
  </si>
  <si>
    <t>INDICATOR</t>
  </si>
  <si>
    <t>SUBJECT</t>
  </si>
  <si>
    <t>MEASURE</t>
  </si>
  <si>
    <t>FREQUENCY</t>
  </si>
  <si>
    <t>TIME</t>
  </si>
  <si>
    <t>Value</t>
  </si>
  <si>
    <t>USA</t>
  </si>
  <si>
    <t>GDPLTFORECAST</t>
  </si>
  <si>
    <t>TOT</t>
  </si>
  <si>
    <t>MLN_USD</t>
  </si>
  <si>
    <t>A</t>
  </si>
  <si>
    <t>The OECD long-term forecast gives GDPs in millions of 2010 USD with Purchasing Power Parity.</t>
  </si>
  <si>
    <t>In the U.S. model, input data are converted to 2012 USD (then converted to the</t>
  </si>
  <si>
    <t>output currency year in web-app/OCCF).  Therefore, we use these conversion factors:</t>
  </si>
  <si>
    <t>2012 dollars per 2010 dollar</t>
  </si>
  <si>
    <t>dollars per million dollars</t>
  </si>
  <si>
    <t>U.S. GDP Forecaste Notes</t>
  </si>
  <si>
    <t>Value (2012 USD)</t>
  </si>
  <si>
    <t>Annual Energy Outlook 2023</t>
  </si>
  <si>
    <t>d020623a</t>
  </si>
  <si>
    <t xml:space="preserve"> March 2023</t>
  </si>
  <si>
    <t>Annual</t>
  </si>
  <si>
    <t>2022–2050</t>
  </si>
  <si>
    <t>Data source: 2022:  IHS Markit, Macroeconomic model, September 2022.</t>
  </si>
  <si>
    <t>Projections:  U.S. Energy Information Administration, AEO2023 National Energy Modeling System run ref2023.d020623a.</t>
  </si>
  <si>
    <t>Average</t>
  </si>
  <si>
    <t>2022-2050</t>
  </si>
  <si>
    <t>Methodology:</t>
  </si>
  <si>
    <t>We use the sector breakdowns from a Data for Progress analysis. We leverage the tax credits into total increased output of industries, which we reflect as a percentage increase in fuel consumption. We assume the stimulus results in permanent job creation and domestic manufacturing, even after the tax credits expire.</t>
  </si>
  <si>
    <t>The 48C credits run at their full value through 2029 before phasing out to 75% in 2030, 50% in 2031, 25% in 2032, and 0% in 2033.</t>
  </si>
  <si>
    <r>
      <t xml:space="preserve">Source: </t>
    </r>
    <r>
      <rPr>
        <u/>
        <sz val="10"/>
        <color rgb="FF1155CC"/>
        <rFont val="Arial"/>
        <family val="2"/>
      </rPr>
      <t>https://www.filesforprogress.org/memos/CEPP-amplifies-jobs-impacts-of-48c-tax-credit.pdf</t>
    </r>
  </si>
  <si>
    <t>Energy Consumption Adjustments</t>
  </si>
  <si>
    <t>Implementation Schedule</t>
  </si>
  <si>
    <t>appliances and and electrical equipment 27</t>
  </si>
  <si>
    <t>chemicals 20</t>
  </si>
  <si>
    <t>other machinery 28</t>
  </si>
  <si>
    <t>other manufacturing 31T33</t>
  </si>
  <si>
    <t>rubber and plastic products 22</t>
  </si>
  <si>
    <t>metal products except machinery and vehicles 25</t>
  </si>
  <si>
    <t>nonroad vehicles 30</t>
  </si>
  <si>
    <t>cement and other nonmetallic minerals 239</t>
  </si>
  <si>
    <t>other metals 242</t>
  </si>
  <si>
    <t>glass and glass products 231</t>
  </si>
  <si>
    <t>road vehicles 29</t>
  </si>
  <si>
    <t>Calculations</t>
  </si>
  <si>
    <t>Government Leverage</t>
  </si>
  <si>
    <t>Amounts</t>
  </si>
  <si>
    <t>annual total</t>
  </si>
  <si>
    <t>automotive only</t>
  </si>
  <si>
    <t>non-automotive</t>
  </si>
  <si>
    <t>Total Allocation in Original Text</t>
  </si>
  <si>
    <t>Automotive Carve Out</t>
  </si>
  <si>
    <t>Non-automotive carve out</t>
  </si>
  <si>
    <t>Efficiency Set Aside</t>
  </si>
  <si>
    <t>New Allocation</t>
  </si>
  <si>
    <t>Allocations</t>
  </si>
  <si>
    <t>Historical</t>
  </si>
  <si>
    <t>Industry Allocation</t>
  </si>
  <si>
    <t>Industry Category</t>
  </si>
  <si>
    <t>ISIC Code</t>
  </si>
  <si>
    <t>Modified with Autmotive Carve Out</t>
  </si>
  <si>
    <t>DPA Funding</t>
  </si>
  <si>
    <t>Assigned evenly to ISIC 27 and ISIC 242 and assumed spent evenly over budget window</t>
  </si>
  <si>
    <t>Annual Government Credits</t>
  </si>
  <si>
    <t>Annual Leveraged Increase in Output</t>
  </si>
  <si>
    <t>Cumulative Leveraged Increase in Output</t>
  </si>
  <si>
    <t>BAU Domestic Output of Selected Industries</t>
  </si>
  <si>
    <t>BAU Domestic Content Shares</t>
  </si>
  <si>
    <t>Shares</t>
  </si>
  <si>
    <t>BAU Total Output of Selected Industries</t>
  </si>
  <si>
    <t>New Domestic Output of Selected Industries</t>
  </si>
  <si>
    <t>New Domestic Content Shares</t>
  </si>
  <si>
    <t>Fraction of Imported Outputs Shifted to In Region</t>
  </si>
  <si>
    <t>Allocation Calculations</t>
  </si>
  <si>
    <t>Domestic Output</t>
  </si>
  <si>
    <t>Time (Time)</t>
  </si>
  <si>
    <t>BAU Output by ISIC Code by Year[ISIC 01T03] : MostRecentRun</t>
  </si>
  <si>
    <t>BAU Output by ISIC Code by Year[ISIC 05] : MostRecentRun</t>
  </si>
  <si>
    <t>BAU Output by ISIC Code by Year[ISIC 06] : MostRecentRun</t>
  </si>
  <si>
    <t>BAU Output by ISIC Code by Year[ISIC 07T08] : MostRecentRun</t>
  </si>
  <si>
    <t>BAU Output by ISIC Code by Year[ISIC 09] : MostRecentRun</t>
  </si>
  <si>
    <t>BAU Output by ISIC Code by Year[ISIC 10T12] : MostRecentRun</t>
  </si>
  <si>
    <t>BAU Output by ISIC Code by Year[ISIC 13T15] : MostRecentRun</t>
  </si>
  <si>
    <t>BAU Output by ISIC Code by Year[ISIC 16] : MostRecentRun</t>
  </si>
  <si>
    <t>BAU Output by ISIC Code by Year[ISIC 17T18] : MostRecentRun</t>
  </si>
  <si>
    <t>BAU Output by ISIC Code by Year[ISIC 19] : MostRecentRun</t>
  </si>
  <si>
    <t>BAU Output by ISIC Code by Year[ISIC 20] : MostRecentRun</t>
  </si>
  <si>
    <t>BAU Output by ISIC Code by Year[ISIC 21] : MostRecentRun</t>
  </si>
  <si>
    <t>BAU Output by ISIC Code by Year[ISIC 22] : MostRecentRun</t>
  </si>
  <si>
    <t>BAU Output by ISIC Code by Year[ISIC 231] : MostRecentRun</t>
  </si>
  <si>
    <t>BAU Output by ISIC Code by Year[ISIC 239] : MostRecentRun</t>
  </si>
  <si>
    <t>BAU Output by ISIC Code by Year[ISIC 241] : MostRecentRun</t>
  </si>
  <si>
    <t>BAU Output by ISIC Code by Year[ISIC 242] : MostRecentRun</t>
  </si>
  <si>
    <t>BAU Output by ISIC Code by Year[ISIC 25] : MostRecentRun</t>
  </si>
  <si>
    <t>BAU Output by ISIC Code by Year[ISIC 26] : MostRecentRun</t>
  </si>
  <si>
    <t>BAU Output by ISIC Code by Year[ISIC 27] : MostRecentRun</t>
  </si>
  <si>
    <t>BAU Output by ISIC Code by Year[ISIC 28] : MostRecentRun</t>
  </si>
  <si>
    <t>BAU Output by ISIC Code by Year[ISIC 29] : MostRecentRun</t>
  </si>
  <si>
    <t>BAU Output by ISIC Code by Year[ISIC 30] : MostRecentRun</t>
  </si>
  <si>
    <t>BAU Output by ISIC Code by Year[ISIC 31T33] : MostRecentRun</t>
  </si>
  <si>
    <t>BAU Output by ISIC Code by Year[ISIC 351] : MostRecentRun</t>
  </si>
  <si>
    <t>BAU Output by ISIC Code by Year[ISIC 352T353] : MostRecentRun</t>
  </si>
  <si>
    <t>BAU Output by ISIC Code by Year[ISIC 36T39] : MostRecentRun</t>
  </si>
  <si>
    <t>BAU Output by ISIC Code by Year[ISIC 41T43] : MostRecentRun</t>
  </si>
  <si>
    <t>BAU Output by ISIC Code by Year[ISIC 45T47] : MostRecentRun</t>
  </si>
  <si>
    <t>BAU Output by ISIC Code by Year[ISIC 49T53] : MostRecentRun</t>
  </si>
  <si>
    <t>BAU Output by ISIC Code by Year[ISIC 55T56] : MostRecentRun</t>
  </si>
  <si>
    <t>BAU Output by ISIC Code by Year[ISIC 58T60] : MostRecentRun</t>
  </si>
  <si>
    <t>BAU Output by ISIC Code by Year[ISIC 61] : MostRecentRun</t>
  </si>
  <si>
    <t>BAU Output by ISIC Code by Year[ISIC 62T63] : MostRecentRun</t>
  </si>
  <si>
    <t>BAU Output by ISIC Code by Year[ISIC 64T66] : MostRecentRun</t>
  </si>
  <si>
    <t>BAU Output by ISIC Code by Year[ISIC 68] : MostRecentRun</t>
  </si>
  <si>
    <t>BAU Output by ISIC Code by Year[ISIC 69T82] : MostRecentRun</t>
  </si>
  <si>
    <t>BAU Output by ISIC Code by Year[ISIC 84] : MostRecentRun</t>
  </si>
  <si>
    <t>BAU Output by ISIC Code by Year[ISIC 85] : MostRecentRun</t>
  </si>
  <si>
    <t>BAU Output by ISIC Code by Year[ISIC 86T88] : MostRecentRun</t>
  </si>
  <si>
    <t>BAU Output by ISIC Code by Year[ISIC 90T96] : MostRecentRun</t>
  </si>
  <si>
    <t>BAU Output by ISIC Code by Year[ISIC 97T98] : MostRecentRun</t>
  </si>
  <si>
    <t>Domestic Content Share</t>
  </si>
  <si>
    <t>BDCSoCbIC BAU Domestic Content Share of Consumption by ISIC Code[ISIC 01T03] : MostRecentRun</t>
  </si>
  <si>
    <t>BDCSoCbIC BAU Domestic Content Share of Consumption by ISIC Code[ISIC 05] : MostRecentRun</t>
  </si>
  <si>
    <t>BDCSoCbIC BAU Domestic Content Share of Consumption by ISIC Code[ISIC 06] : MostRecentRun</t>
  </si>
  <si>
    <t>BDCSoCbIC BAU Domestic Content Share of Consumption by ISIC Code[ISIC 07T08] : MostRecentRun</t>
  </si>
  <si>
    <t>BDCSoCbIC BAU Domestic Content Share of Consumption by ISIC Code[ISIC 09] : MostRecentRun</t>
  </si>
  <si>
    <t>BDCSoCbIC BAU Domestic Content Share of Consumption by ISIC Code[ISIC 10T12] : MostRecentRun</t>
  </si>
  <si>
    <t>BDCSoCbIC BAU Domestic Content Share of Consumption by ISIC Code[ISIC 13T15] : MostRecentRun</t>
  </si>
  <si>
    <t>BDCSoCbIC BAU Domestic Content Share of Consumption by ISIC Code[ISIC 16] : MostRecentRun</t>
  </si>
  <si>
    <t>BDCSoCbIC BAU Domestic Content Share of Consumption by ISIC Code[ISIC 17T18] : MostRecentRun</t>
  </si>
  <si>
    <t>BDCSoCbIC BAU Domestic Content Share of Consumption by ISIC Code[ISIC 19] : MostRecentRun</t>
  </si>
  <si>
    <t>BDCSoCbIC BAU Domestic Content Share of Consumption by ISIC Code[ISIC 20] : MostRecentRun</t>
  </si>
  <si>
    <t>BDCSoCbIC BAU Domestic Content Share of Consumption by ISIC Code[ISIC 21] : MostRecentRun</t>
  </si>
  <si>
    <t>BDCSoCbIC BAU Domestic Content Share of Consumption by ISIC Code[ISIC 22] : MostRecentRun</t>
  </si>
  <si>
    <t>BDCSoCbIC BAU Domestic Content Share of Consumption by ISIC Code[ISIC 231] : MostRecentRun</t>
  </si>
  <si>
    <t>BDCSoCbIC BAU Domestic Content Share of Consumption by ISIC Code[ISIC 239] : MostRecentRun</t>
  </si>
  <si>
    <t>BDCSoCbIC BAU Domestic Content Share of Consumption by ISIC Code[ISIC 241] : MostRecentRun</t>
  </si>
  <si>
    <t>BDCSoCbIC BAU Domestic Content Share of Consumption by ISIC Code[ISIC 242] : MostRecentRun</t>
  </si>
  <si>
    <t>BDCSoCbIC BAU Domestic Content Share of Consumption by ISIC Code[ISIC 25] : MostRecentRun</t>
  </si>
  <si>
    <t>BDCSoCbIC BAU Domestic Content Share of Consumption by ISIC Code[ISIC 26] : MostRecentRun</t>
  </si>
  <si>
    <t>BDCSoCbIC BAU Domestic Content Share of Consumption by ISIC Code[ISIC 27] : MostRecentRun</t>
  </si>
  <si>
    <t>BDCSoCbIC BAU Domestic Content Share of Consumption by ISIC Code[ISIC 28] : MostRecentRun</t>
  </si>
  <si>
    <t>BDCSoCbIC BAU Domestic Content Share of Consumption by ISIC Code[ISIC 29] : MostRecentRun</t>
  </si>
  <si>
    <t>BDCSoCbIC BAU Domestic Content Share of Consumption by ISIC Code[ISIC 30] : MostRecentRun</t>
  </si>
  <si>
    <t>BDCSoCbIC BAU Domestic Content Share of Consumption by ISIC Code[ISIC 31T33] : MostRecentRun</t>
  </si>
  <si>
    <t>BDCSoCbIC BAU Domestic Content Share of Consumption by ISIC Code[ISIC 351] : MostRecentRun</t>
  </si>
  <si>
    <t>BDCSoCbIC BAU Domestic Content Share of Consumption by ISIC Code[ISIC 352T353] : MostRecentRun</t>
  </si>
  <si>
    <t>BDCSoCbIC BAU Domestic Content Share of Consumption by ISIC Code[ISIC 36T39] : MostRecentRun</t>
  </si>
  <si>
    <t>BDCSoCbIC BAU Domestic Content Share of Consumption by ISIC Code[ISIC 41T43] : MostRecentRun</t>
  </si>
  <si>
    <t>BDCSoCbIC BAU Domestic Content Share of Consumption by ISIC Code[ISIC 45T47] : MostRecentRun</t>
  </si>
  <si>
    <t>BDCSoCbIC BAU Domestic Content Share of Consumption by ISIC Code[ISIC 49T53] : MostRecentRun</t>
  </si>
  <si>
    <t>BDCSoCbIC BAU Domestic Content Share of Consumption by ISIC Code[ISIC 55T56] : MostRecentRun</t>
  </si>
  <si>
    <t>BDCSoCbIC BAU Domestic Content Share of Consumption by ISIC Code[ISIC 58T60] : MostRecentRun</t>
  </si>
  <si>
    <t>BDCSoCbIC BAU Domestic Content Share of Consumption by ISIC Code[ISIC 61] : MostRecentRun</t>
  </si>
  <si>
    <t>BDCSoCbIC BAU Domestic Content Share of Consumption by ISIC Code[ISIC 62T63] : MostRecentRun</t>
  </si>
  <si>
    <t>BDCSoCbIC BAU Domestic Content Share of Consumption by ISIC Code[ISIC 64T66] : MostRecentRun</t>
  </si>
  <si>
    <t>BDCSoCbIC BAU Domestic Content Share of Consumption by ISIC Code[ISIC 68] : MostRecentRun</t>
  </si>
  <si>
    <t>BDCSoCbIC BAU Domestic Content Share of Consumption by ISIC Code[ISIC 69T82] : MostRecentRun</t>
  </si>
  <si>
    <t>BDCSoCbIC BAU Domestic Content Share of Consumption by ISIC Code[ISIC 84] : MostRecentRun</t>
  </si>
  <si>
    <t>BDCSoCbIC BAU Domestic Content Share of Consumption by ISIC Code[ISIC 85] : MostRecentRun</t>
  </si>
  <si>
    <t>BDCSoCbIC BAU Domestic Content Share of Consumption by ISIC Code[ISIC 86T88] : MostRecentRun</t>
  </si>
  <si>
    <t>BDCSoCbIC BAU Domestic Content Share of Consumption by ISIC Code[ISIC 90T96] : MostRecentRun</t>
  </si>
  <si>
    <t>BDCSoCbIC BAU Domestic Content Share of Consumption by ISIC Code[ISIC 97T98] : MostRecentRun</t>
  </si>
  <si>
    <t>Total Output</t>
  </si>
  <si>
    <t>SELECTIONS FOR SECTION 48C MANUFACTURING TAX CREDIT</t>
  </si>
  <si>
    <t>Applicant Name</t>
  </si>
  <si>
    <t>Tax Credit Requested</t>
  </si>
  <si>
    <t>Techology Area</t>
  </si>
  <si>
    <t>Facility City</t>
  </si>
  <si>
    <t>Facility State</t>
  </si>
  <si>
    <t>HQ City</t>
  </si>
  <si>
    <t>HQ State</t>
  </si>
  <si>
    <t>Updated Descriptions</t>
  </si>
  <si>
    <t>GEMX Technologies LLC</t>
  </si>
  <si>
    <t>Battery</t>
  </si>
  <si>
    <t>Schenectady</t>
  </si>
  <si>
    <t>NY</t>
  </si>
  <si>
    <t>GEMX will re-equip an existing manufacturing facility. The facility will produce sodium metal halide batteries for various markets, including electricity grid support and regulation services to help support renewable energy penetration levels, enable remote power systems based on renewable energy sources, and help increase efficiency by reduced peak power demands.</t>
  </si>
  <si>
    <t>Porocel Industries, LLC</t>
  </si>
  <si>
    <t>Little Rock</t>
  </si>
  <si>
    <t>AR</t>
  </si>
  <si>
    <t>Cincinnati</t>
  </si>
  <si>
    <t>OH</t>
  </si>
  <si>
    <t>Porocel Industries, LLC will construct and operate a plant for drying, grinding, calcining, and packaging process steps for the production of intermediate material used in the production of Conoco Phillips’ CPreme® Anode. The result will aid in competitive domestic battery manufacturing capability.</t>
  </si>
  <si>
    <t>Aerovironment, Inc</t>
  </si>
  <si>
    <t>Monrovia</t>
  </si>
  <si>
    <t>CA</t>
  </si>
  <si>
    <t>Aeroenvironment plans to purchase equipment for manufacturing 25kWh LiTiO advanced battery packs and battery management systems.</t>
  </si>
  <si>
    <t>Aeroenvironment plans to manufacture a patent pending Mobile Charger that combines a battery pack with a Level 3 DC connector. It is designed for on-road service trucks to provide a quick charge to stranded battery electric vehicles similar to an “out-of-gas” situation.</t>
  </si>
  <si>
    <t>Rogers Foam Automotive Corporation</t>
  </si>
  <si>
    <t>Flint</t>
  </si>
  <si>
    <t>MI</t>
  </si>
  <si>
    <t>Rogers Foam Automotive Corporation will manufacture a component to be used in the thermal management system of Lithium Ion Battery assemblies for electrical vehicles. This sub-component consits of an outer gasket, which locates the component in the assembly, a multi-layer pressure conformable membrane,which provides the constant pressure and a bonding agent, which attaches the outer gasket and membrane. The resulting product will aid domestic battery manufacturing for electric vehicles.</t>
  </si>
  <si>
    <t>Novozymes Blair, Inc.</t>
  </si>
  <si>
    <t>Biomass</t>
  </si>
  <si>
    <t>Blair</t>
  </si>
  <si>
    <t>NE</t>
  </si>
  <si>
    <t>Novozymes Blair, Inc will install equipment at a new manufacturing facility to produce biocatalysts (enzymes) used in manufacturing cellulosic ethanol from corn stover by the biochemical platform (biomass pretreatment, enzymatic hydrolysis, fermentation, distillation). These biocatalysts will aid the production of biofuels as a renewable energy source.</t>
  </si>
  <si>
    <t>RE-Gen LLC</t>
  </si>
  <si>
    <t>Millinocket</t>
  </si>
  <si>
    <t>ME</t>
  </si>
  <si>
    <t>Rockport</t>
  </si>
  <si>
    <t>RE-Gen will build a factory to produce Biomass Gasification Furnaces with a capacity of 250 systems/year. The result will aid the domestic biofuels industry while promoting energy efficiency.</t>
  </si>
  <si>
    <t>Texas Instruments Incorporated</t>
  </si>
  <si>
    <t>Buildings</t>
  </si>
  <si>
    <t>Richardson</t>
  </si>
  <si>
    <t>TX</t>
  </si>
  <si>
    <t>Dallas</t>
  </si>
  <si>
    <t>Texas Instruments will re-equip a facility and purchase equipment to produce 300mm wafers for advanced power management semiconductors.</t>
  </si>
  <si>
    <t>Cree Inc.</t>
  </si>
  <si>
    <t>Durham</t>
  </si>
  <si>
    <t>NC</t>
  </si>
  <si>
    <t>Cree will purchase new equipment to add capacity and capability to lower production costs of LED chips and fixtures. LED lighting technologies represent a new source of high efficiency lighting.</t>
  </si>
  <si>
    <t>General Electric Lighting, Inc</t>
  </si>
  <si>
    <t>Bucyrus</t>
  </si>
  <si>
    <t>East Cleveland</t>
  </si>
  <si>
    <t>GE will re-equip a lamp plant to manufacture energy conserving T8 and T5 linear fluorescent lamps. These lamps will primarily replace less efficient T12 linear fluorescent lamps and HID lamps.</t>
  </si>
  <si>
    <t>General Electric Company</t>
  </si>
  <si>
    <t>Louisville</t>
  </si>
  <si>
    <t>KY</t>
  </si>
  <si>
    <t>GE will re-equip a facility to manufacture new Energy Star compliant appliances – specifically, Ultra-high Efficient Dishwashers. This new dishwasher line will exceed the future, anticipated ENERGY STAR standards for residential dishwashers and be designed to plug into the ‘smart grid’ to effectively manage peak electrical demand.</t>
  </si>
  <si>
    <t>Monogram Refrigeration, LLC</t>
  </si>
  <si>
    <t>Selmer</t>
  </si>
  <si>
    <t>TN</t>
  </si>
  <si>
    <t>Monogram Refigeration, LLC will install newly purchased machinery and equipment to produce both ENERGY STAR™-qualified and non-ENERGY STAR qualified refrigerators. The creation of these energy efficient appliances will result in a reduction of energy usage.</t>
  </si>
  <si>
    <t>General Electric Consumer &amp; Industrial</t>
  </si>
  <si>
    <t>Decatur</t>
  </si>
  <si>
    <t>AL</t>
  </si>
  <si>
    <t>GE will purchase machinery and equipment to produce efficient refrigerators, resulting in greenhouse gas reductions and energy savings.</t>
  </si>
  <si>
    <t>Solar Strategies, Inc.</t>
  </si>
  <si>
    <t>Middleburg</t>
  </si>
  <si>
    <t>PA</t>
  </si>
  <si>
    <t>Philadelphia</t>
  </si>
  <si>
    <t>Solar Strategies will re-equip a modular home facility to produce net zero-energy homes. By combining energy conservation techniques, energy producing technologies, smart metering, Energy Star-rated appliances, and energy management systems, the company aims to produce thousands of solar modular homes that generate more power than they consume over the course of a year. The resulting homes will promote energy efficiency in the residential construction industry.</t>
  </si>
  <si>
    <t>AAF-McQuay, Inc.</t>
  </si>
  <si>
    <t>Fairbault</t>
  </si>
  <si>
    <t>MN</t>
  </si>
  <si>
    <t>AAF will re-equip a manufacturing facility for the production of rooftop air-conditioning systems used on Heating, Ventilation, and Air-Conditioning (HVAC) systems.</t>
  </si>
  <si>
    <t>ilumisys, Inc.</t>
  </si>
  <si>
    <t>Troy</t>
  </si>
  <si>
    <t>ilumisys will automate manufacture of LED replacements for fluorescent lighting.</t>
  </si>
  <si>
    <t>CertainTeed Corporation</t>
  </si>
  <si>
    <t>Norwood</t>
  </si>
  <si>
    <t>MA</t>
  </si>
  <si>
    <t>CertainTeed will manufacture residential cool shingles that meet or exceed Energy Star criteria and are LEED qualified. The high-solar reflecting shingles will reduce electricity for cooling, reduce GHG, and smog formation while maintaining aesthetically pleasing colors.</t>
  </si>
  <si>
    <t>Airxchange Inc.</t>
  </si>
  <si>
    <t>Rockland</t>
  </si>
  <si>
    <t>Airxchange will expand a facility to produce Enthalpy/Energy Recovery Wheels (ERWs) that recycle up to 80% of previously expended energy in building exhaust air. The products allow preconditioning of incoming outdoor air 5-7 times more efficiently than conventional heating and airconditioning systems reducing design heating, cooling, humidification and dehumidifiation loads and conserving energy summer and winter.</t>
  </si>
  <si>
    <t>AcuTemp</t>
  </si>
  <si>
    <t>Dayton</t>
  </si>
  <si>
    <t>Acutemp will purchase equipment for a six-fold increase in manufacturing of high performance Vacuum Insulation Panels for residential refrigerators. The panels are used in high efficiency Energy Star appliances.</t>
  </si>
  <si>
    <t>Verona</t>
  </si>
  <si>
    <t>VA</t>
  </si>
  <si>
    <t>AAF plans to re-equip a manufacturing facility to produce Next-Generation Centrifugal Chiller Rooftop Air Conditioning systems. The chillers are significantly more energy-efficient than those currently on the market.</t>
  </si>
  <si>
    <t>Coolerado Corporation</t>
  </si>
  <si>
    <t>Denver</t>
  </si>
  <si>
    <t>CO</t>
  </si>
  <si>
    <t>Coolerado will manufacture commercial and residential air conditioning units that use a heat exchanger incorporating an innovative thermodynamic cycle to cool the air. The patented process creates a healthier, more comfortable living environment while significantly reducing energy costs.</t>
  </si>
  <si>
    <t>ClimaCool Corp.</t>
  </si>
  <si>
    <t>Oklahoma City</t>
  </si>
  <si>
    <t>OK</t>
  </si>
  <si>
    <t>Establishment of a facility to manufacture modular chillers to be used in commercial and industrial HVAC applications. The modular chillers occupy a minimal foot print and utilize a smaller charge of environmentally friendly and non-ozone depleting refrigerant. Our electrical efficiency is approximately 32% higher than conventional chillers, throughout the mix of application and configuration range.</t>
  </si>
  <si>
    <t>Columbia</t>
  </si>
  <si>
    <t>MO</t>
  </si>
  <si>
    <t>AAF will re-equip its manufacturing facility to establish a versatile mini-pleating and assembly process that is a capable of making polytetrafluoroethylene (PTFE) and other synthetic media air filters for the ASHRAE (American Association of Heating, Refrigeration, and Air-Conditioning Engineers) and HEPA (high efficiency particulate air) markets. The end result will be a new product family of air filtration products to achieve lowest air pressure drop.</t>
  </si>
  <si>
    <t>Serious Materials Inc</t>
  </si>
  <si>
    <t>Chicago</t>
  </si>
  <si>
    <t>IL</t>
  </si>
  <si>
    <t>Sunnyvale</t>
  </si>
  <si>
    <t>Serious Materials Inc is manufacturing highly insulating, high performance fiberglass windows. The resulting product will be cost-efficient and will promote energy efficiency.</t>
  </si>
  <si>
    <t>Acuity Brands, Inc.</t>
  </si>
  <si>
    <t>Crawfordsville</t>
  </si>
  <si>
    <t>IN</t>
  </si>
  <si>
    <t>Acuity plans to manufacture three energy-efficient LED luminaire outdoor products in its production facility. Lighting fixtures that include light-emitting diode (“LED”) technologies can dramatically reduce energy consumption while reducing maintenance costs associated with the luminaire due to longer product lifetimes.</t>
  </si>
  <si>
    <t>Ringdale, Inc.</t>
  </si>
  <si>
    <t>Georgetown</t>
  </si>
  <si>
    <t>Ringdale will purchase equipment to expand production capacity of commercial LED lighting and advanced lighting controls technology. The results will address outdoor, street, area lights, and indoor recessed down-lights, and will promote greater energy efficiency.</t>
  </si>
  <si>
    <t>Wallingford</t>
  </si>
  <si>
    <t>CT</t>
  </si>
  <si>
    <t>Acuity Brands will re-equip an existing facility with equipment used in the production of energy-saving lighting sensors. Sensors are used in lighting applications to control light levels based on occupancy and are used in daylighting systems.</t>
  </si>
  <si>
    <t>Ductmate Industries, Inc.</t>
  </si>
  <si>
    <t>Tulsa</t>
  </si>
  <si>
    <t>Ductmate will expand manufacturing and tooling capabilities for the production of energy efficient HVAC ductwork featuring self-sealing fixtures.</t>
  </si>
  <si>
    <t>Monongahela</t>
  </si>
  <si>
    <t>Ramgen Power Systems, LLC</t>
  </si>
  <si>
    <t>CCS</t>
  </si>
  <si>
    <t>Orlean</t>
  </si>
  <si>
    <t>Bellevue</t>
  </si>
  <si>
    <t>WA</t>
  </si>
  <si>
    <t>Ramgen Power Systems, LLC will produce a CO2 compressor capable of converting coal plant CO2 into a supercritical fluid that can be sequestered. The result is projected to be more efficient and cost-effective for Carbon Capture and Storage.</t>
  </si>
  <si>
    <t>Bassett, Inc. (dba Bassett Mechanical)</t>
  </si>
  <si>
    <t>Kaukauna</t>
  </si>
  <si>
    <t>WI</t>
  </si>
  <si>
    <t>Bassett Inc. will manufacture Carbon Capture and Sequestration systems to extract/trap carbon from waste streams from coal fired power plants.</t>
  </si>
  <si>
    <t>UTC Power Corp.</t>
  </si>
  <si>
    <t>Fuel Cell</t>
  </si>
  <si>
    <t>South Windsor</t>
  </si>
  <si>
    <t>UTC Power will open a new manufacturing facility to produce a clean, efficient and reliable fuel-cell powerplant offering more than twice the efficiency of traditional energy sources, while maintaining a low sound and emissions profile.</t>
  </si>
  <si>
    <t>W.L. Gore &amp; Associates, Inc.</t>
  </si>
  <si>
    <t>Elkton</t>
  </si>
  <si>
    <t>MD</t>
  </si>
  <si>
    <t>W.L. Gore will re-equip two manufacturing facilities in New York and Maryland to produce the Gore Turbine Filter, a technology for gas turbines that delivers higher fuel efficiency and lower greenhouse gas emissions.</t>
  </si>
  <si>
    <t>Climate Master Inc.</t>
  </si>
  <si>
    <t>Geo/Buildings</t>
  </si>
  <si>
    <t>Climate Master will expand the capacity of existing manufacturing facilities that produce water-source heat pumps (WSHP), the core technology used in geothermal heat pump systems. Geothermal heat pumps allow high efficiency space heating and cooling.</t>
  </si>
  <si>
    <t>LoneStar</t>
  </si>
  <si>
    <t>Houston</t>
  </si>
  <si>
    <t>This project consists of the purchase and installation of specialized manufacturing equipment (5-Axis CNC Machine) in order to produce a specialized Polycrystalline Diamond rock drilling tool
 for enhanced geothermal systems. This specialized drill bit cannot be produced without a 5-Axis CNC Machine. This drill bit will provide a lower cost method for drilling the wells for stimulation and production will enhance the commercial success of geothermal projects in this country.</t>
  </si>
  <si>
    <t>United Technologies Corporation</t>
  </si>
  <si>
    <t>Industrial</t>
  </si>
  <si>
    <t>Middletown</t>
  </si>
  <si>
    <t>East Hartford</t>
  </si>
  <si>
    <t>United Technologes' Pratt &amp; Whitney will re-equip existing manufacturing facilities for the production of a jet engine, the Pure Power® PW 1000G. The resulting engine will increase and promote greater fuel efficiency.</t>
  </si>
  <si>
    <t>General Electric Gas Turbines (Greenville) LLC</t>
  </si>
  <si>
    <t>Greenville</t>
  </si>
  <si>
    <t>SC</t>
  </si>
  <si>
    <t>GE will manufacture its 7FA heavy duty gas turbines that will deliver greater output and efficiency. The turbine will help reduce GHG emissions, while maintaining leadership in reliability, availability, and the operational flexibility that power generators need to achieve greater revenues in cyclic and peaking operation.</t>
  </si>
  <si>
    <t>Rutland</t>
  </si>
  <si>
    <t>VT</t>
  </si>
  <si>
    <t>NA</t>
  </si>
  <si>
    <t>GE Aviation will purchase machinery and equipment that will be used to manufacture the new GEnx aircraft engine. The GEnx engine will significantly reduce greenhouse gas emissions and reduce the annual fuel consumption for its operators.</t>
  </si>
  <si>
    <t>General Electric Company - Appliances</t>
  </si>
  <si>
    <t>GE will redevelop a manufacturing facility to produce Energy Star compliant heat pump electric water heaters that significantly improve energy efficiency compared to a traditional tank water heater.</t>
  </si>
  <si>
    <t>General Electric</t>
  </si>
  <si>
    <t>GE will manufacture a commercially viable Heat Pump Clothes Dryer for residential application.</t>
  </si>
  <si>
    <t>CalStar Products</t>
  </si>
  <si>
    <t>Caledonia</t>
  </si>
  <si>
    <t>CalStar Products will manufacture bricks and pavers from coal power plant fly ash. The process uses 88% less energy than traditional "fired" clay products, while avoiding the CO2 emission associated with concrete, and makes beneficial use of fly ash.</t>
  </si>
  <si>
    <t>Ener-G-Rotors, Inc.</t>
  </si>
  <si>
    <t>Ener-G-Rotors will install manufacturing capacity to build systems that turn low temperature heat from industrial processes, from 180F to 240F, into 50kW of electricity.</t>
  </si>
  <si>
    <t>Newark</t>
  </si>
  <si>
    <t>DE</t>
  </si>
  <si>
    <t>W.L. Gore will retool a manufacturing facility with next-generation equipment used to produce a key component of fuel cell systems that will be used to improve fuel efficiency in vehicles and other applications.</t>
  </si>
  <si>
    <t>Alstom Inc.and Subsidiaries</t>
  </si>
  <si>
    <t>Nuclear</t>
  </si>
  <si>
    <t>Chattanooga</t>
  </si>
  <si>
    <t>Windsor</t>
  </si>
  <si>
    <t>Alstom will establish a new turbine manufacturing facility designed to manufacture the world’s largest steam turbines, with unit output up to 1700 MW. The new facility will focus on turbines used in advanced nuclear power plants, retrofitting existing turbines in nuclear power plants with higher efficiency technologies, turbines in new hydro power plants, and retrofitting existing turbines in hydro power plants with higher efficiency technologies.</t>
  </si>
  <si>
    <t>Shaw Modular Solutions, L.L.C.</t>
  </si>
  <si>
    <t>Lake Charles</t>
  </si>
  <si>
    <t>LA</t>
  </si>
  <si>
    <t>Shaw Modular Solutions LLC will fabricate modules used in advanced, passively-safe, nuclear stations which avoid GHG emissions. The resulting product will aid the domestic nuclear energy industry.</t>
  </si>
  <si>
    <t>Waukesha Electric Systems, Inc.</t>
  </si>
  <si>
    <t>Smart Grid</t>
  </si>
  <si>
    <t>Waukesha</t>
  </si>
  <si>
    <t>Waukesha will expand an existing plant to produce very large, high-voltage power transformers. The company anticipates that more than 80 percent of them will be used to help bring renewable energy to distant load centers or to replace aging, less efficient transformers.</t>
  </si>
  <si>
    <t>Itron</t>
  </si>
  <si>
    <t>West Union</t>
  </si>
  <si>
    <t>Itron plans to re-equip an existing facility to produce the OpenWay CENTRON meter, a fully inter-operable, solid-state smart meter with a built-in, two-way communications path and integrated remote on/off switch. The CENTRON meter is the first advanced meter for the residential market providing open-standards architecture, modular design for communications flexibility, and extensive functionality to support smart grid infrastructure.</t>
  </si>
  <si>
    <t>S&amp;C Electric Company</t>
  </si>
  <si>
    <t>S&amp;C Electric Company will re-equip a facility to produce a fault-interrupting device for overhead distribution system, Smart Grid applications, and switchgear for underground distribution system Smart Grid applications. These technologies will help installation of distributed renewable generation on electric distribution systems, close to the residential, commercial and industrial loads that consume the electric power.</t>
  </si>
  <si>
    <t>Metglas, Inc.</t>
  </si>
  <si>
    <t>Conway</t>
  </si>
  <si>
    <t>Metglas, Inc. will purchase equipment for a casting expansion to increase domestic production of amorphous metals that form the core of the most energy efficient transformers. The equipment will reduce the amount of lost electricity due to transformer distribution losses.</t>
  </si>
  <si>
    <t>Premium Power</t>
  </si>
  <si>
    <t>North Reading</t>
  </si>
  <si>
    <t>Premium Power will establish a manufacturing facility to produce its proprietary Zinc-Flow® advanced renewable energy storage systems. The technology will deliver high energy storage density, long product life, and deep discharge capability for use in SmartGrid.</t>
  </si>
  <si>
    <t>Southwire</t>
  </si>
  <si>
    <t>Carrollton</t>
  </si>
  <si>
    <t>GA</t>
  </si>
  <si>
    <t>Southwire will re-equip a facility for new manufacturing lines to produce cables optimized specifically for wind and solar applications that will extend the grid to allow for collection of power within renewable energy systems. The resulting technologies will aid SmartGrid capacity and technology.</t>
  </si>
  <si>
    <t>Ice Energy, Inc.</t>
  </si>
  <si>
    <t>Hammondsport</t>
  </si>
  <si>
    <t>Ice Energy will expand a facility to design and manufacture energy storage modules for use with direct expansion air conditioners commonly found in commercial and small industrial applications. When deployed, the asset enables the storage of electricity from renewable energy resources in the form of ice.</t>
  </si>
  <si>
    <t>Cooper Power Systems, LLC</t>
  </si>
  <si>
    <t>Cooper Power Systems' new facility will be producing high efficiency transformers. The basis of Cooper’s high efficiency technology lies with the higher grade of steel used to produce the core and coil of the transformer. Cooper utilizes the proper grade and quantity of silicon grain oriented steel in their manufacturing process to create a higher efficiency product.</t>
  </si>
  <si>
    <t>Nacogdoches</t>
  </si>
  <si>
    <t>Cooper Power Systems' new facility will produce electrical transformers with amorphous steel cores. Amorphous steel core transformers provide 70% lower no-load losses than normal steel transformers.</t>
  </si>
  <si>
    <t>Hemlock Semiconductor Corp.</t>
  </si>
  <si>
    <t>Solar Components and Materials</t>
  </si>
  <si>
    <t>Hemlock</t>
  </si>
  <si>
    <t>Hemlock Semiconductor will expand a manufacturing plant that produces polycrystalline-silicon used in the production of solar panels. The plants, when fully operational, will produce 19,200 metric tons per year.</t>
  </si>
  <si>
    <t>Wacker Polysilicon North America LLC</t>
  </si>
  <si>
    <t>Charleston</t>
  </si>
  <si>
    <t>Wacker Polysilicon's manufacturing plant will produce roughly 10 metric tons of pure polysilicon annually. One hundred percent of the output will be for the photovoltaic solar cell market.</t>
  </si>
  <si>
    <t>SolarWorld Industries America Inc.</t>
  </si>
  <si>
    <t>Hillsboro</t>
  </si>
  <si>
    <t>OR</t>
  </si>
  <si>
    <t>SolarWorld Industries America Inc. will expand the existing 100 MW solar PV manufacturing plant to 500 MW. The facility focuses on crystal growing, wafering, cell and module production. The resulting product will aid the domestic solar power industry.</t>
  </si>
  <si>
    <t>Sumco Phoenix</t>
  </si>
  <si>
    <t>Albuquerque</t>
  </si>
  <si>
    <t>NM</t>
  </si>
  <si>
    <t>Sumco Phoenix will be manufacturing and shaping silicon solar blocks. These silicon blocks will then be sent for further processing into solar wafers and sold to solar equipment manufacturers. The resulting technologies will aid the domestic solar technologies manufacturing industry.</t>
  </si>
  <si>
    <t>Advanced Energy Industries, Inc.</t>
  </si>
  <si>
    <t>Ft. Collins</t>
  </si>
  <si>
    <t>Advanced Energy Industries plans to establish a manufacturing facility for the production ofcommercial and utility-scale solar inverters. Inverters are used to integrate solar PV installations.</t>
  </si>
  <si>
    <t>Phoenix</t>
  </si>
  <si>
    <t>AZ</t>
  </si>
  <si>
    <t>Sumco Phoenix will slice, clean, and inspect and inspecting silicon wafers. These silicon wafers will then be sold for integration into solar power modules. The resulting technologies will aid the domestic solar power industry.</t>
  </si>
  <si>
    <t>GreenRay, Inc.</t>
  </si>
  <si>
    <t>Westford</t>
  </si>
  <si>
    <t>GreenRay will manufacture a simplified "plug and play" AC solar electricity system for residential rooftops.</t>
  </si>
  <si>
    <t>CaliSolar, Inc.</t>
  </si>
  <si>
    <t>Solar CSI</t>
  </si>
  <si>
    <t>CaliSolar will build a new manufacturing facility to process silicon feedstock into finished solar cells.</t>
  </si>
  <si>
    <t>Jabil Circuit Inc.</t>
  </si>
  <si>
    <t>St. Petersburg</t>
  </si>
  <si>
    <t>FL</t>
  </si>
  <si>
    <t>Jabil Circuit proposes to retrofit an existing plant in order to offer solar photovoltaic panel assembly, logistics, procurement and certification services for mono- and multi- crystalline photovoltaic cell manufacturers.</t>
  </si>
  <si>
    <t>Suniva, Inc.</t>
  </si>
  <si>
    <t>Norcross</t>
  </si>
  <si>
    <t>Suniva Inc will manufacture monocrystalline silicon-based solar cells. The resulting technologies will aid the domestic solar power industry.</t>
  </si>
  <si>
    <t>Centrosolar Oregon LLC</t>
  </si>
  <si>
    <t>Gresham</t>
  </si>
  <si>
    <t>Centrosolar Oregon LLC plans to build a manufacturing plant for PV solar modules based on crystalline silicon cells.</t>
  </si>
  <si>
    <t>Yingli Green Energy Americas</t>
  </si>
  <si>
    <t>Yingli plans to open a manufacturing facility to produce its solar energy modules in order to better serve its US customer base.</t>
  </si>
  <si>
    <t>Solar Power Industries, Inc.</t>
  </si>
  <si>
    <t>Belle Vernon</t>
  </si>
  <si>
    <t>Solar Power Industries will produce multicrystalline cells up to 156mm by 156mm in size, which will then be integrated into solar modules. The resulting products will aid the domestic solar energy industry.</t>
  </si>
  <si>
    <t>Suntech</t>
  </si>
  <si>
    <t>Tempe</t>
  </si>
  <si>
    <t>Suntech will manufacture a line of poly-crystaline solar modules as well as its new "Pluto" modules.</t>
  </si>
  <si>
    <t>Sharp Electronics Corp</t>
  </si>
  <si>
    <t>Memphis</t>
  </si>
  <si>
    <t>Sharp Electronics Corp will expand current solar manufacturing operations by installing a new crystalline photovoltaic module production line (E-Line) within its current solar facility. The resulting product will be a cost-efficient source of renewable solar energy.</t>
  </si>
  <si>
    <t>Solar Power Industries, Inc</t>
  </si>
  <si>
    <t>Solar Power Industries, Inc will focus processes on high purity silicon ignot casting, slicing, and cell processing operations to produce silicon bricks, wafers, solar power systems, and solar module components. The resulting product will aid the domestic solar energy industry.</t>
  </si>
  <si>
    <t>Rioglass Solar Inc</t>
  </si>
  <si>
    <t>Solar CSP</t>
  </si>
  <si>
    <t>Surprise</t>
  </si>
  <si>
    <t>Berkeley</t>
  </si>
  <si>
    <t>Rioglass Solar Inc will manufacture tempered glass parabolic mirrors designated for use in concentrated solar power plants. The placement of the mirrors are specifically integrated to derive maximum electrical production from the sun. The resulting technologies will aid domestic solar panel production.</t>
  </si>
  <si>
    <t>Flabeg Solar U.S. Corporation</t>
  </si>
  <si>
    <t>Clinton</t>
  </si>
  <si>
    <t>Flabeg Solar U.S. Corporation will produce high-temperature solar thermal mirrors for concentrating solar power plants. The facility will produce both bent and flat mirrors for parabolic trough and power tower solar plants.</t>
  </si>
  <si>
    <t>Stirling Energy Systems, Inc</t>
  </si>
  <si>
    <t>Livonia</t>
  </si>
  <si>
    <t>Stirling Energy Systems, Inc will produce Azimuth drives used to track the sun for the SunCatcher, a 25 kW solar dish. The resulting technologies will aid Solar Concentrating Solar Power industry domestically.</t>
  </si>
  <si>
    <t>Saint Gobain Solar Glass NA</t>
  </si>
  <si>
    <t>Scottsdale</t>
  </si>
  <si>
    <t>Saint Gobain Solar Glass NA will manufacture mirrors used in concentrating solar power (CSP) technology that involves generating electricity by directing the light on to photovoltaic cells or other solar thermal generating technologies. The resulting product will help aid in domestic solar technologies manufacturing.</t>
  </si>
  <si>
    <t>Guardian Automotive Products Inc.</t>
  </si>
  <si>
    <t>Auburn</t>
  </si>
  <si>
    <t>Guardian Automotive will re-equip an existing manufacturing facility for the purpose of producing bent solar mirrors. This project will double production capabilities to create 1 million bent solar mirrors annually to support the concentrating solar power industry.</t>
  </si>
  <si>
    <t>Guardian Industries Corp</t>
  </si>
  <si>
    <t>Carleton</t>
  </si>
  <si>
    <t>Guardian Industries will expand production for an existing facility to produce unique low iron pattern glass used in solar applications. Once completed, this facility would be the only US owned manufacturer of solar low iron pattern glass in North America and would enable the production of more than 600MW of crystalline silicon modules</t>
  </si>
  <si>
    <t>Guardian Automotive Products, Inc.</t>
  </si>
  <si>
    <t>Guardian Automotive will re-equip existing manufacturing facilities to produce solar bent mirrors. Guardian is extending its technological capabilities from advanced radical bent windshields into the solar industry.</t>
  </si>
  <si>
    <t>DeWitt</t>
  </si>
  <si>
    <t>IA</t>
  </si>
  <si>
    <t>Guardian Industries will re-equip an existing manufacturing facility to produce bent solar mirrors. The project will modify and enhance the existing mirror line to enable the facility to mirror glass in a single throughput on the production line, while at the same time achieving a multi-layer specialized paint coating to protect and preserve the reflective layers of copper and silver. Preservation of these reflective layers is critical to the achievement of long service lives of highly reflective solar mirrors.</t>
  </si>
  <si>
    <t>ReflecTech, Inc.</t>
  </si>
  <si>
    <t>Arvada</t>
  </si>
  <si>
    <t>ReflecTech, Inc will manufacture Mirror Facets made with ReflecTech® Mirror Film which will reflect sunlight onto the receivers of Parabolic Trough Concentrating Solar Power (CSP) collector systems. Facets will match or exceed the optical and structural characteristics of the existing glass mirrors, but will aim to be more cost-efficient and durable. The end product will aid domestic solar power production.</t>
  </si>
  <si>
    <t>Ashville</t>
  </si>
  <si>
    <t>Springville</t>
  </si>
  <si>
    <t>Stirling Energy Systems, Inc will produce pedestals, hubs, facet support structures, booms and mirror facets that combine to serve as the radial solar concentrator dish structure of the SunCatcher, a 25 kW solar dish. The resulting technologies will aid Solar Concentrating Solar Power industry domestically.</t>
  </si>
  <si>
    <t>Guardian Automotive wil re-equip an existing manufacturing facility to produce solar bent mirrors. The company will use new equipment to add the reflective coating to flat glass prior to bending to achieve the optimal reflective performance demanded by solar field developers.</t>
  </si>
  <si>
    <t>FAFCO, INC.</t>
  </si>
  <si>
    <t>Solar Hot Water</t>
  </si>
  <si>
    <t>Chico</t>
  </si>
  <si>
    <t>FAFCO will develop a next generation low cost, polymer based solar hot water heating system for homes. The complete system in a box will be low cost and easy to install.</t>
  </si>
  <si>
    <t>Pacific Metal Fab, LLC</t>
  </si>
  <si>
    <t>Solar Hot Water - This panel May move with timing</t>
  </si>
  <si>
    <t>Eugene</t>
  </si>
  <si>
    <t>Pacific Metal Fab, LLC will re-equip and expand its manufacturing facility to produce components for passive solar water heaters, specifically tanks, plumbing modules, and the frames that hold them. These components will promote greater energy efficiency in appliances.</t>
  </si>
  <si>
    <t>SunEarth, Inc.</t>
  </si>
  <si>
    <t>Fontana</t>
  </si>
  <si>
    <t>SunEarth, Inc will manufacture liquid flat plate solar thermal collectors for medium temperature domestic water heating and industrial processes and will manufacture standard and custom rolled and ultrasonically welded absorber plates and fin-tubes. The resulting technologies will be used in energy efficient solar hot water heaters.</t>
  </si>
  <si>
    <t>Miasole</t>
  </si>
  <si>
    <t>Solar PV</t>
  </si>
  <si>
    <t>Santa Clara</t>
  </si>
  <si>
    <t>Miasole will manufacture Solar PV Cells and modules based on an innovative thin-film production technology. These Solar PV Cells will drive lower the costs of renewable clean electricity generation.</t>
  </si>
  <si>
    <t>E.I. du Pont de Nemours and Co.</t>
  </si>
  <si>
    <t>Circleville</t>
  </si>
  <si>
    <t>Wilmington</t>
  </si>
  <si>
    <t>Dupont will expand production of high-performance polyvinyl fluoride films. These films are used to produce the critical protective backsheet component of solar photovoltaic modules.</t>
  </si>
  <si>
    <t>Nanosolar</t>
  </si>
  <si>
    <t>San Jose</t>
  </si>
  <si>
    <t>Nanosolar will factory produce tools for the manufacturing of low-cost, low-GHG emission solar cells, using nanotechnology-enabled roll-to-roll processes. Tools enable high throughput production steps including printing of electronic ink, annealing, various deposition steps, cell assembly, and quality control and testing of structural and functional properties of product.</t>
  </si>
  <si>
    <t>Stion Corporation</t>
  </si>
  <si>
    <t>Stion Corporation will manufacture high efficiency (11-12%+) CIGS thin-film photovoltaic modules on glass. The resulting technology will aid the domestic solar energy industry.</t>
  </si>
  <si>
    <t>Xunlight Corporation</t>
  </si>
  <si>
    <t>Toledo</t>
  </si>
  <si>
    <t>Xunlight's first product is a flexible and lightweight photovoltaic solar energy module, which uses thin film silicon-based solar cells and can be rolled for shipping. This product was designed for easy application on rooftops.</t>
  </si>
  <si>
    <t>Dow Corning - Solar Silane</t>
  </si>
  <si>
    <t>Dow Corning - Solar Silane will build a new monosilane facility with 60% of production dedicated to the solar PV market. Monosilane is a key component in the production of amorphous thin-film solar panels.</t>
  </si>
  <si>
    <t>The Dow Chemical Company</t>
  </si>
  <si>
    <t>Midland</t>
  </si>
  <si>
    <t>Dow will produce photovoltaic cells built into residential and commercial roofing and siding products. Dow's technology imbeds solar cells into shingles, sidings, and other materials, enabling lower production and installation costs.</t>
  </si>
  <si>
    <t>First Solar, Inc.</t>
  </si>
  <si>
    <t>Perrysberg</t>
  </si>
  <si>
    <t>First Solar will expand its manufacturing facility to produce fully completed thin-film solar modules. The solar modules are manufactured using a thin film of cadmium telluride (CdTe) as a semi-conductor material, which converts sunlight to electricity more efficiently than traditional crystalline silicon semi-conductor material.</t>
  </si>
  <si>
    <t>Abound Solar, Inc.</t>
  </si>
  <si>
    <t>Longmont</t>
  </si>
  <si>
    <t>Abound Solar will expand facility capacity with an additional manufacturing line. This facility is solely dedicated to commercial production of PV solar panels using cadmium telluride semiconductor technology.</t>
  </si>
  <si>
    <t>Amonix, Inc</t>
  </si>
  <si>
    <t>Las Vegas</t>
  </si>
  <si>
    <t>NV</t>
  </si>
  <si>
    <t>Amonix will manufacture low-cost solar electricity systems using inexpensive plastic lenses that concentrate sunlight. The systems generate 500 times more solar electric power from small, high efficiency solar cells.</t>
  </si>
  <si>
    <t>Findlay</t>
  </si>
  <si>
    <t>Dow's plant will produce special coatings for use in solar cell manufacture. The "films" are used to laminate cell components together to form a rigid structure, offering significant benefits to solar cell manufacturers.</t>
  </si>
  <si>
    <t>Spire Semiconductor, LLC</t>
  </si>
  <si>
    <t>Hudson</t>
  </si>
  <si>
    <t>NH</t>
  </si>
  <si>
    <t>Spire Semiconductor, LLC will manufacture a very high efficiency concentrator Photovoltaic (CPV) Cell and Receiver Assembly (CRA) to be incorporated into CPV systems. The resulting technology will aid the domestic solar energy industry.</t>
  </si>
  <si>
    <t>Applied Photovoltaics, LLC</t>
  </si>
  <si>
    <t>Ewing</t>
  </si>
  <si>
    <t>NJ</t>
  </si>
  <si>
    <t>Titusville</t>
  </si>
  <si>
    <t>Applied Photovoltaics will manufacture solar energy modules for use in building integrated photovoltaics.</t>
  </si>
  <si>
    <t>STR, Inc.</t>
  </si>
  <si>
    <t>Somers</t>
  </si>
  <si>
    <t>STR, Inc. will manufacture encapsulants that are specialty extruded sheets and film that hold a solar module together and protect the embedded semiconductor circuit. The resulting technologies will aid the domestic solar PV panel manufacturing industry.</t>
  </si>
  <si>
    <t>PPG Industries, Inc.</t>
  </si>
  <si>
    <t>Mt. Zion</t>
  </si>
  <si>
    <t>PPG Industries will manufacture a Transparent Conductive Oxide (TCO) coating for glass to be used as a substrate to construct photovoltaic solar cells. The result will aid in competitive domestic solar PV panel manufacturing.</t>
  </si>
  <si>
    <t>Carlisle</t>
  </si>
  <si>
    <t>PPG Industries will produce a double anti-reflective coating for glass that will permit increased light transmittance in solar modules. The result will aid in competitive domestic solar PV panel manufacturing.</t>
  </si>
  <si>
    <t>ZF Steering Systems, LLC</t>
  </si>
  <si>
    <t>Vehicles</t>
  </si>
  <si>
    <t>Florence</t>
  </si>
  <si>
    <t>ZF Steering plans to re-equip its manufacturing facility in order to increase its production of welded and fabricated component kits used in 2MW and 3MW wind turbines.</t>
  </si>
  <si>
    <t>Think North America, Inc.</t>
  </si>
  <si>
    <t>Bristol</t>
  </si>
  <si>
    <t>Dearborn</t>
  </si>
  <si>
    <t>Think North America will establish a U.S. manufacturing operation/facility (a vehicle assembly operation as well as facilities for fabricating vehicle components) for the Think City light-weight EV-dedicated vehicle for sale throughout North America.</t>
  </si>
  <si>
    <t>PPG Industries will manufacture Hi Sil 190 G and Hi Sil HDP 320 G, highly dispersible silica and to sell to tire manufacturers. The product, when incorporated into the tire rubber, will create a tire with reduced rolling resistance. The resulting product will increase vehicle fuel efficiency.</t>
  </si>
  <si>
    <t>Vestas Blades America, Inc</t>
  </si>
  <si>
    <t>Wind Blades</t>
  </si>
  <si>
    <t>Brighton</t>
  </si>
  <si>
    <t>Vestas Blades produces blades for wind turbines used in the production of wind energy. The utility-scales blades, which convert wind into mechanical motion, are approximately 44 meters in length.</t>
  </si>
  <si>
    <t>Vestas Blades will produce blades for wind turbines used in the production of wind energy. The utility-scales blades, which convert wind into mechanical motion, are approximately 44 meters in length.</t>
  </si>
  <si>
    <t>Hexcel Corporation</t>
  </si>
  <si>
    <t>Hexcel Corporation will establish a technologically advanced manufacturing facility to produce high-performance epoxy, glass, and carbon fiber composite materials. The composites will be used in the manufacture of wind turbine blades.</t>
  </si>
  <si>
    <t>TPI Composites, Inc.</t>
  </si>
  <si>
    <t>Grand Island</t>
  </si>
  <si>
    <t>TPI will operate a new manufacturing facility to produce the next generation wind turbine blades made by combining reinforcing fibers from glass or carbon, resin, foam, and balsa wood.</t>
  </si>
  <si>
    <t>Newton</t>
  </si>
  <si>
    <t>TPI is expanding its manufacturing facility in order to fill the anticipated greater demand for composite wind turbine blades from its customer General Electric and GE's wind farm customers.</t>
  </si>
  <si>
    <t>Siemens Energy Inc.</t>
  </si>
  <si>
    <t>Fort Madison</t>
  </si>
  <si>
    <t>Orlando</t>
  </si>
  <si>
    <t>Siemens Energy Inc. will build a new manufacturing plant for assembly of wind turbine nacelles and hubs for Siemens wind turbines. The resulting products will aid the domestic wind power industry.</t>
  </si>
  <si>
    <t>Merrill Technologies Group</t>
  </si>
  <si>
    <t>Wind Towers</t>
  </si>
  <si>
    <t>Saginaw</t>
  </si>
  <si>
    <t>Merrill Technologies Group will invest $73 million in advanced manufacturing equipment to support the production of nacelles for Northern Power's new 2.2 MW utillity-scale wind turbine. Project will progress through prototype and pilot phases into serial production.</t>
  </si>
  <si>
    <t>Vestas Towers America, Inc.</t>
  </si>
  <si>
    <t>Pueblo</t>
  </si>
  <si>
    <t>Vestas Towers will produce tubular wind towers that support wind turbines at heights ranging from between 80 and 95 meters above ground.</t>
  </si>
  <si>
    <t>Tindall Corporation</t>
  </si>
  <si>
    <t>Spartanburg</t>
  </si>
  <si>
    <t>Tindall Corporation will build a facility to manufacture concrete tower bases and concrete towers for wind turbines, which will help provide more efficient wind energy production.</t>
  </si>
  <si>
    <t>Schuff Steel Company</t>
  </si>
  <si>
    <t>Bismark</t>
  </si>
  <si>
    <t>ND</t>
  </si>
  <si>
    <t>Schuff Steel will construct a wind turbine tower manufacturing facility with a planned capacity of 300 wind towers per year.</t>
  </si>
  <si>
    <t>American Railcar Industries</t>
  </si>
  <si>
    <t>Fort Dodge</t>
  </si>
  <si>
    <t>American Railcar Industries will re-equip a rail car manufacturing plant for the production of 500 structural steel towers per year for large-scale commercial wind turbines.</t>
  </si>
  <si>
    <t>Eagle Claw Fabrication LLC</t>
  </si>
  <si>
    <t>Muskogee</t>
  </si>
  <si>
    <t>Eagle Claw will manufacture large wind turbine towers, a component piece of wind turbine systems used to generate electricity from wind energy. Towers are typically 250 to 400 feet tall and are composed of sections approximately 100 feet long that weigh 50 tons.</t>
  </si>
  <si>
    <t>Hutchinson</t>
  </si>
  <si>
    <t>Siemens Energy Inc. will expand a wind turbine blade manufacturing facility. The expanded facility will be capable of producing both 45 meter and 49 meter blades for the Siemens SWT-2.3mw wind turbine. The resulting product will aid the domestic wind power industry.</t>
  </si>
  <si>
    <t>Marmaduke</t>
  </si>
  <si>
    <t>American Railcar Industries will re-equip a manufacturing plant for the production of 500 structural steel towers per year for large-scale commercial wind turbines used to generate wind energy.</t>
  </si>
  <si>
    <t>Martifer-Hirschfeld Energy Systems LLC</t>
  </si>
  <si>
    <t>San Angelo</t>
  </si>
  <si>
    <t>Martifer-Hirschfeld Energy Systems LLC will develop a factory for the production of steel towers for wind turbine generators. This evolution will allow the wind tower plant to achieve considerable gains in terms of efficiency and in production times.</t>
  </si>
  <si>
    <t>Amarillo</t>
  </si>
  <si>
    <t>The Alstom assembly factory will produce and assemble the complete nacelle for wind turbines including (hub, gearbox, frames, generator, electrical convertor, etc.) for its 60Hz North American product line. This product line is comprised of two wind turbine platforms; the ECO80 (1.67MW) and the larger ECO 100 (3.0MW).</t>
  </si>
  <si>
    <t>Johnson Plate &amp; Tower Fabrication, Inc.</t>
  </si>
  <si>
    <t>Santa Teresa</t>
  </si>
  <si>
    <t>Johnson Plate &amp; Tower Fabrication will establish and design a facility to manufacture commercial wind towers. The facility will produce property that, after further manufacturing, will become Specified Advanced Energy Property used in the production of energy from wind resources.</t>
  </si>
  <si>
    <t>Canutillo</t>
  </si>
  <si>
    <t>Johnson Plate &amp; Tower Fabrication, Inc. will re-equip a facility to manufacture commercial wind towers to be used ultimately with turbines to generate renewable energy.</t>
  </si>
  <si>
    <t>Siemens Industry, Inc.</t>
  </si>
  <si>
    <t>Wind Turbines</t>
  </si>
  <si>
    <t>Elgin</t>
  </si>
  <si>
    <t>Siemens Industry, Inc will manufacture the mechanical drives, gears, pinions, and other components for gear boxes for wind turbines. The resulting product will aid the domestic wind power industry.</t>
  </si>
  <si>
    <t>Nordex USA Inc</t>
  </si>
  <si>
    <t>Jonesboro</t>
  </si>
  <si>
    <t>Nordex USA, Inc. will build its first facility for wind turbines. This project will use renewable energy and will help build wind turbines to generate renewable energy.</t>
  </si>
  <si>
    <t>Winergy Drive Systems Corp.</t>
  </si>
  <si>
    <t>Winergy will build a new facility to manufacture power transmission equipment and gearboxes for wind turbines. The facility will enable Winergy to produce 100 percent of its gear units domestically.</t>
  </si>
  <si>
    <t>Brevini Wind USA, Inc.</t>
  </si>
  <si>
    <t>Yorktown</t>
  </si>
  <si>
    <t>Muncie</t>
  </si>
  <si>
    <t>Brevini Wind will establish a new manufacturing facitlity that will produce Main Drive Gear Boxes for wind turbine manufacturers. The product allows servicing of the gear box without the use of heavy lifting equipment to remove the entire gearbox from the wind turbine.</t>
  </si>
  <si>
    <t>Vela Gear Systems, Inc.</t>
  </si>
  <si>
    <t>Indianapolis</t>
  </si>
  <si>
    <t>Vela Gear will build a plant to produce advanced wind turbine parts with improved technology. The facility will produce large precision gear sets designed specifically for the wind industry.</t>
  </si>
  <si>
    <t>Mistubishi Power Systems Americas, Inc.</t>
  </si>
  <si>
    <t>Fort Smith</t>
  </si>
  <si>
    <t>Mitsubishi Power Systems Americas, Inc. will create a new facility that will manufacture nacelles for 2.4MW wind turbines. These nacelles will be used for the production of wind energy.</t>
  </si>
  <si>
    <t>Roller Bearing Co. of America, Inc.</t>
  </si>
  <si>
    <t>Oxford</t>
  </si>
  <si>
    <t>Roller Bearing Company of America, Inc will produce turbine blade and yaw bearings, both of which will be used in wind turbines. The blades are attached to a hub by large pitch bearings which facilitate movement allowing optimal performance with varying wind conditions. Yaw bearings allow the nacelle to be directed into the wind allowing more efficient conversion of wind into electricity. The resulting technologies will aid domestic production of wind turbines and renewable wind energy.</t>
  </si>
  <si>
    <t>Roller Bearing Co. of America, Inc</t>
  </si>
  <si>
    <t>Nordic Windpower</t>
  </si>
  <si>
    <t>Pocatello</t>
  </si>
  <si>
    <t>ID</t>
  </si>
  <si>
    <t>Nordic Windpower will establish manufacturing operations for an innovative wind turbine technology that uses two blades and a patented teeter-hub technology that dampens loads. The end product will result in a lightweight turbine that is at least 10% less costly to manufacture, install, operate and maintain than competing systems for renewable wind energy production.</t>
  </si>
  <si>
    <t>Kaydon</t>
  </si>
  <si>
    <t>Sumter</t>
  </si>
  <si>
    <t>Ann Arbor</t>
  </si>
  <si>
    <t>Kaydon will apply the tax credits to re-equip and expand an existing manufacturing facility to produce “critical pitch and yaw” bearings used in the production and assembly of wind energy turbines.</t>
  </si>
  <si>
    <t>Ingeteam Inc.</t>
  </si>
  <si>
    <t>Milwaukee</t>
  </si>
  <si>
    <t>Ingeteam Inc. will manufacture wind turbine generators in various technologies, including PMG, DFM, xDFM. They will also manufacture power converter and control systems for both the wind and solar industry.</t>
  </si>
  <si>
    <t>Flame Metals Processing</t>
  </si>
  <si>
    <t>Rogers</t>
  </si>
  <si>
    <t>Flame Metals will purchase equipment used in heat treatment of gears for the gear assembly used in wind turbines.</t>
  </si>
  <si>
    <t>Great Lakes Industry, Inc</t>
  </si>
  <si>
    <t>Jackson</t>
  </si>
  <si>
    <t>Great Lakes Industry will manufacture component precision gears for multi-megawatt wind turbine gearboxes. Nearly all multi-megawatt wind turbines use highly efficient gearboxes to drive electrical generator(s) inside the turbine nacelle.</t>
  </si>
  <si>
    <t>Wausaukee Composites, Inc.</t>
  </si>
  <si>
    <t>Wausaukee</t>
  </si>
  <si>
    <t>Wausaukee Electric Systems will manufacture fiberglass wind turbine components.</t>
  </si>
  <si>
    <t>Bassett Inc. will manufacture wind turbine towers (for 100-1,000 KW turbines) and foundation components for all sizes of turbines.</t>
  </si>
  <si>
    <t>Cardinal Fastener &amp; Specialty Co</t>
  </si>
  <si>
    <t>Bedford</t>
  </si>
  <si>
    <t>Bedford Hts.</t>
  </si>
  <si>
    <t>Cardinal Fastener &amp; Specialty will manufacture hot forged, critical fasteners used in wind turbines - transportation bolts, tower bolts, nacelle bolts, and blade studs</t>
  </si>
  <si>
    <t>Enertech, Inc.</t>
  </si>
  <si>
    <t>KS</t>
  </si>
  <si>
    <t>Enertech will expand its manufacturing plant to accommodate development, fabrication, and assembly of two new small-scale wind turbine models using innovate blade design and fabrication processes.</t>
  </si>
  <si>
    <t>Share</t>
  </si>
  <si>
    <t>Scaling Impacts After 2032</t>
  </si>
  <si>
    <t>BAU Production</t>
  </si>
  <si>
    <t>Output by ISIC Code by Year[ISIC 01T03] : MostRecentRun</t>
  </si>
  <si>
    <t>Output by ISIC Code by Year[ISIC 05] : MostRecentRun</t>
  </si>
  <si>
    <t>Output by ISIC Code by Year[ISIC 06] : MostRecentRun</t>
  </si>
  <si>
    <t>Output by ISIC Code by Year[ISIC 07T08] : MostRecentRun</t>
  </si>
  <si>
    <t>Output by ISIC Code by Year[ISIC 09] : MostRecentRun</t>
  </si>
  <si>
    <t>Output by ISIC Code by Year[ISIC 10T12] : MostRecentRun</t>
  </si>
  <si>
    <t>Output by ISIC Code by Year[ISIC 13T15] : MostRecentRun</t>
  </si>
  <si>
    <t>Output by ISIC Code by Year[ISIC 16] : MostRecentRun</t>
  </si>
  <si>
    <t>Output by ISIC Code by Year[ISIC 17T18] : MostRecentRun</t>
  </si>
  <si>
    <t>Output by ISIC Code by Year[ISIC 19] : MostRecentRun</t>
  </si>
  <si>
    <t>Output by ISIC Code by Year[ISIC 20] : MostRecentRun</t>
  </si>
  <si>
    <t>Output by ISIC Code by Year[ISIC 21] : MostRecentRun</t>
  </si>
  <si>
    <t>Output by ISIC Code by Year[ISIC 22] : MostRecentRun</t>
  </si>
  <si>
    <t>Output by ISIC Code by Year[ISIC 231] : MostRecentRun</t>
  </si>
  <si>
    <t>Output by ISIC Code by Year[ISIC 239] : MostRecentRun</t>
  </si>
  <si>
    <t>Output by ISIC Code by Year[ISIC 241] : MostRecentRun</t>
  </si>
  <si>
    <t>Output by ISIC Code by Year[ISIC 242] : MostRecentRun</t>
  </si>
  <si>
    <t>Output by ISIC Code by Year[ISIC 25] : MostRecentRun</t>
  </si>
  <si>
    <t>Output by ISIC Code by Year[ISIC 26] : MostRecentRun</t>
  </si>
  <si>
    <t>Output by ISIC Code by Year[ISIC 27] : MostRecentRun</t>
  </si>
  <si>
    <t>Output by ISIC Code by Year[ISIC 28] : MostRecentRun</t>
  </si>
  <si>
    <t>Output by ISIC Code by Year[ISIC 29] : MostRecentRun</t>
  </si>
  <si>
    <t>Output by ISIC Code by Year[ISIC 30] : MostRecentRun</t>
  </si>
  <si>
    <t>Output by ISIC Code by Year[ISIC 31T33] : MostRecentRun</t>
  </si>
  <si>
    <t>Output by ISIC Code by Year[ISIC 351] : MostRecentRun</t>
  </si>
  <si>
    <t>Output by ISIC Code by Year[ISIC 352T353] : MostRecentRun</t>
  </si>
  <si>
    <t>Output by ISIC Code by Year[ISIC 36T39] : MostRecentRun</t>
  </si>
  <si>
    <t>Output by ISIC Code by Year[ISIC 41T43] : MostRecentRun</t>
  </si>
  <si>
    <t>Output by ISIC Code by Year[ISIC 45T47] : MostRecentRun</t>
  </si>
  <si>
    <t>Output by ISIC Code by Year[ISIC 49T53] : MostRecentRun</t>
  </si>
  <si>
    <t>Output by ISIC Code by Year[ISIC 55T56] : MostRecentRun</t>
  </si>
  <si>
    <t>Output by ISIC Code by Year[ISIC 58T60] : MostRecentRun</t>
  </si>
  <si>
    <t>Output by ISIC Code by Year[ISIC 61] : MostRecentRun</t>
  </si>
  <si>
    <t>Output by ISIC Code by Year[ISIC 62T63] : MostRecentRun</t>
  </si>
  <si>
    <t>Output by ISIC Code by Year[ISIC 64T66] : MostRecentRun</t>
  </si>
  <si>
    <t>Output by ISIC Code by Year[ISIC 68] : MostRecentRun</t>
  </si>
  <si>
    <t>Output by ISIC Code by Year[ISIC 69T82] : MostRecentRun</t>
  </si>
  <si>
    <t>Output by ISIC Code by Year[ISIC 84] : MostRecentRun</t>
  </si>
  <si>
    <t>Output by ISIC Code by Year[ISIC 85] : MostRecentRun</t>
  </si>
  <si>
    <t>Output by ISIC Code by Year[ISIC 86T88] : MostRecentRun</t>
  </si>
  <si>
    <t>Output by ISIC Code by Year[ISIC 90T96] : MostRecentRun</t>
  </si>
  <si>
    <t>Output by ISIC Code by Year[ISIC 97T98] : MostRecentRun</t>
  </si>
  <si>
    <t>Perc Change in Domestic Content Shares</t>
  </si>
  <si>
    <t>Perc Change in Output</t>
  </si>
  <si>
    <t>We adjust projected output and domestic content shares by our calculations for the impact of</t>
  </si>
  <si>
    <t xml:space="preserve">the Inflation Reduction Act (see tab for methodology). </t>
  </si>
  <si>
    <t>Coal Mining</t>
  </si>
  <si>
    <t>Oil &amp; Gas Mining</t>
  </si>
  <si>
    <t>Metallic &amp; Non-metallic Mining</t>
  </si>
  <si>
    <t>noIRA.d020623a</t>
  </si>
  <si>
    <t>noIRA</t>
  </si>
  <si>
    <t>No Inflation Reduction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</si>
</sst>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_(* #,##0.0_);_(* \(#,##0.0\);_(* &quot;-&quot;??_);_(@_)"/>
    <numFmt numFmtId="166" formatCode="0.0"/>
    <numFmt numFmtId="167" formatCode="0.0%"/>
    <numFmt numFmtId="168" formatCode="&quot;$&quot;#,##0"/>
    <numFmt numFmtId="169" formatCode="#,##0.00000"/>
  </numFmts>
  <fonts count="34"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i/>
      <sz val="11"/>
      <color theme="1"/>
      <name val="Calibri"/>
      <family val="2"/>
      <scheme val="minor"/>
    </font>
    <font>
      <sz val="11"/>
      <color theme="1"/>
      <name val="Calibri"/>
      <family val="2"/>
      <scheme val="minor"/>
    </font>
    <font>
      <b/>
      <sz val="10"/>
      <name val="Arial"/>
      <family val="2"/>
    </font>
    <font>
      <sz val="10"/>
      <color theme="1"/>
      <name val="Arial"/>
      <family val="2"/>
    </font>
    <font>
      <b/>
      <vertAlign val="superscript"/>
      <sz val="10"/>
      <name val="Arial"/>
      <family val="2"/>
    </font>
    <font>
      <b/>
      <sz val="10"/>
      <color theme="1"/>
      <name val="Arial"/>
      <family val="2"/>
    </font>
    <font>
      <vertAlign val="superscript"/>
      <sz val="10"/>
      <name val="Arial"/>
      <family val="2"/>
    </font>
    <font>
      <b/>
      <vertAlign val="superscript"/>
      <sz val="10"/>
      <color theme="1"/>
      <name val="Arial"/>
      <family val="2"/>
    </font>
    <font>
      <sz val="10"/>
      <color indexed="8"/>
      <name val="Arial"/>
      <family val="2"/>
    </font>
    <font>
      <vertAlign val="superscript"/>
      <sz val="10"/>
      <color indexed="8"/>
      <name val="Arial"/>
      <family val="2"/>
    </font>
    <font>
      <sz val="9"/>
      <color indexed="8"/>
      <name val="Calibri"/>
      <family val="2"/>
    </font>
    <font>
      <b/>
      <sz val="9"/>
      <color indexed="8"/>
      <name val="Calibri"/>
      <family val="2"/>
    </font>
    <font>
      <b/>
      <sz val="12"/>
      <color indexed="30"/>
      <name val="Calibri"/>
      <family val="2"/>
    </font>
    <font>
      <sz val="9"/>
      <name val="Calibri"/>
      <family val="2"/>
    </font>
    <font>
      <sz val="9"/>
      <name val="Calibri"/>
      <family val="2"/>
    </font>
    <font>
      <b/>
      <sz val="12"/>
      <name val="Calibri"/>
      <family val="2"/>
    </font>
    <font>
      <b/>
      <sz val="9"/>
      <name val="Calibri"/>
      <family val="2"/>
    </font>
    <font>
      <b/>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b/>
      <i/>
      <sz val="10"/>
      <color rgb="FFFFFFFF"/>
      <name val="Arial"/>
      <family val="2"/>
    </font>
    <font>
      <sz val="8"/>
      <color theme="1"/>
      <name val="Arial"/>
      <family val="2"/>
    </font>
    <font>
      <b/>
      <i/>
      <sz val="10"/>
      <color theme="1"/>
      <name val="Arial"/>
      <family val="2"/>
    </font>
    <font>
      <sz val="10"/>
      <color rgb="FF000000"/>
      <name val="Arial"/>
      <family val="2"/>
    </font>
    <font>
      <i/>
      <sz val="10"/>
      <color rgb="FF000000"/>
      <name val="Arial"/>
      <family val="2"/>
    </font>
    <font>
      <sz val="10"/>
      <color theme="0" tint="-4.9989318521683403E-2"/>
      <name val="Calibri"/>
      <family val="2"/>
      <scheme val="minor"/>
    </font>
    <font>
      <sz val="8"/>
      <name val="Calibri"/>
      <family val="2"/>
      <scheme val="minor"/>
    </font>
    <font>
      <sz val="10"/>
      <name val="Calibri"/>
      <family val="2"/>
    </font>
  </fonts>
  <fills count="1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FFF2CC"/>
        <bgColor indexed="64"/>
      </patternFill>
    </fill>
    <fill>
      <patternFill patternType="solid">
        <fgColor rgb="FFCFE2F3"/>
        <bgColor rgb="FFCFE2F3"/>
      </patternFill>
    </fill>
    <fill>
      <patternFill patternType="solid">
        <fgColor rgb="FFDEEAF6"/>
        <bgColor rgb="FFDEEAF6"/>
      </patternFill>
    </fill>
    <fill>
      <patternFill patternType="solid">
        <fgColor rgb="FF003366"/>
        <bgColor rgb="FF003366"/>
      </patternFill>
    </fill>
    <fill>
      <patternFill patternType="solid">
        <fgColor rgb="FF99CCFF"/>
        <bgColor rgb="FF99CCFF"/>
      </patternFill>
    </fill>
    <fill>
      <patternFill patternType="solid">
        <fgColor rgb="FF9BC2E6"/>
        <bgColor rgb="FF9BC2E6"/>
      </patternFill>
    </fill>
    <fill>
      <patternFill patternType="solid">
        <fgColor theme="0" tint="-4.9989318521683403E-2"/>
        <bgColor indexed="64"/>
      </patternFill>
    </fill>
  </fills>
  <borders count="21">
    <border>
      <left/>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8">
    <xf numFmtId="0" fontId="0" fillId="0" borderId="0"/>
    <xf numFmtId="0" fontId="2" fillId="0" borderId="0" applyNumberFormat="0" applyFill="0" applyBorder="0" applyAlignment="0" applyProtection="0"/>
    <xf numFmtId="0" fontId="3" fillId="0" borderId="0"/>
    <xf numFmtId="43" fontId="6" fillId="0" borderId="0" applyFont="0" applyFill="0" applyBorder="0" applyAlignment="0" applyProtection="0"/>
    <xf numFmtId="9" fontId="6" fillId="0" borderId="0" applyFont="0" applyFill="0" applyBorder="0" applyAlignment="0" applyProtection="0"/>
    <xf numFmtId="0" fontId="15" fillId="0" borderId="0"/>
    <xf numFmtId="0" fontId="15" fillId="0" borderId="0"/>
    <xf numFmtId="0" fontId="16" fillId="0" borderId="8">
      <alignment wrapText="1"/>
    </xf>
    <xf numFmtId="0" fontId="17" fillId="0" borderId="0">
      <alignment horizontal="left"/>
    </xf>
    <xf numFmtId="0" fontId="16" fillId="0" borderId="9">
      <alignment wrapText="1"/>
    </xf>
    <xf numFmtId="0" fontId="15" fillId="0" borderId="10">
      <alignment wrapText="1"/>
    </xf>
    <xf numFmtId="0" fontId="15" fillId="0" borderId="11">
      <alignment wrapText="1"/>
    </xf>
    <xf numFmtId="0" fontId="6" fillId="0" borderId="0"/>
    <xf numFmtId="0" fontId="15" fillId="0" borderId="0"/>
    <xf numFmtId="0" fontId="15" fillId="0" borderId="10">
      <alignment wrapText="1"/>
    </xf>
    <xf numFmtId="0" fontId="15" fillId="0" borderId="0"/>
    <xf numFmtId="0" fontId="15" fillId="0" borderId="11">
      <alignment wrapText="1"/>
    </xf>
    <xf numFmtId="0" fontId="16" fillId="0" borderId="8">
      <alignment wrapText="1"/>
    </xf>
    <xf numFmtId="0" fontId="16" fillId="0" borderId="9">
      <alignment wrapText="1"/>
    </xf>
    <xf numFmtId="0" fontId="17" fillId="0" borderId="0">
      <alignment horizontal="left"/>
    </xf>
    <xf numFmtId="0" fontId="6" fillId="0" borderId="0"/>
    <xf numFmtId="0" fontId="15" fillId="0" borderId="0"/>
    <xf numFmtId="0" fontId="15" fillId="0" borderId="10">
      <alignment wrapText="1"/>
    </xf>
    <xf numFmtId="0" fontId="15" fillId="0" borderId="0"/>
    <xf numFmtId="0" fontId="15" fillId="0" borderId="11">
      <alignment wrapText="1"/>
    </xf>
    <xf numFmtId="0" fontId="16" fillId="0" borderId="8">
      <alignment wrapText="1"/>
    </xf>
    <xf numFmtId="0" fontId="16" fillId="0" borderId="9">
      <alignment wrapText="1"/>
    </xf>
    <xf numFmtId="0" fontId="17" fillId="0" borderId="0">
      <alignment horizontal="left"/>
    </xf>
  </cellStyleXfs>
  <cellXfs count="155">
    <xf numFmtId="0" fontId="0" fillId="0" borderId="0" xfId="0"/>
    <xf numFmtId="0" fontId="1" fillId="0" borderId="0" xfId="0" applyFont="1"/>
    <xf numFmtId="0" fontId="0" fillId="0" borderId="0" xfId="0" applyAlignment="1">
      <alignment horizontal="left"/>
    </xf>
    <xf numFmtId="0" fontId="2" fillId="0" borderId="0" xfId="1"/>
    <xf numFmtId="0" fontId="0" fillId="0" borderId="0" xfId="0" applyAlignment="1">
      <alignment horizontal="right"/>
    </xf>
    <xf numFmtId="0" fontId="5" fillId="0" borderId="0" xfId="0" applyFont="1" applyAlignment="1">
      <alignment horizontal="left"/>
    </xf>
    <xf numFmtId="0" fontId="0" fillId="2" borderId="0" xfId="0" applyFill="1"/>
    <xf numFmtId="0" fontId="5" fillId="0" borderId="0" xfId="0" applyFont="1"/>
    <xf numFmtId="0" fontId="0" fillId="0" borderId="0" xfId="0" applyAlignment="1">
      <alignment wrapText="1"/>
    </xf>
    <xf numFmtId="0" fontId="0" fillId="3" borderId="0" xfId="0" applyFill="1"/>
    <xf numFmtId="0" fontId="0" fillId="4" borderId="0" xfId="0" applyFill="1"/>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vertical="top" wrapText="1"/>
    </xf>
    <xf numFmtId="49" fontId="7" fillId="0" borderId="4" xfId="0" applyNumberFormat="1" applyFont="1" applyBorder="1" applyAlignment="1">
      <alignment vertical="top" wrapText="1"/>
    </xf>
    <xf numFmtId="164" fontId="8" fillId="0" borderId="0" xfId="0" applyNumberFormat="1" applyFont="1" applyAlignment="1">
      <alignment horizontal="right"/>
    </xf>
    <xf numFmtId="165" fontId="3" fillId="0" borderId="4" xfId="3" applyNumberFormat="1" applyFont="1" applyFill="1" applyBorder="1" applyAlignment="1">
      <alignment horizontal="right"/>
    </xf>
    <xf numFmtId="164" fontId="3" fillId="0" borderId="4" xfId="3" applyNumberFormat="1" applyFont="1" applyFill="1" applyBorder="1" applyAlignment="1">
      <alignment horizontal="right"/>
    </xf>
    <xf numFmtId="165" fontId="8" fillId="0" borderId="0" xfId="0" applyNumberFormat="1" applyFont="1" applyAlignment="1">
      <alignment horizontal="right"/>
    </xf>
    <xf numFmtId="0" fontId="7" fillId="0" borderId="5" xfId="0" applyFont="1" applyBorder="1" applyAlignment="1">
      <alignment vertical="top" wrapText="1"/>
    </xf>
    <xf numFmtId="49" fontId="7" fillId="0" borderId="6" xfId="0" applyNumberFormat="1" applyFont="1" applyBorder="1" applyAlignment="1">
      <alignment vertical="top" wrapText="1"/>
    </xf>
    <xf numFmtId="0" fontId="8" fillId="0" borderId="5" xfId="0" applyFont="1" applyBorder="1" applyAlignment="1">
      <alignment horizontal="right"/>
    </xf>
    <xf numFmtId="0" fontId="7" fillId="0" borderId="6" xfId="0" applyFont="1" applyBorder="1" applyAlignment="1">
      <alignment horizontal="right"/>
    </xf>
    <xf numFmtId="0" fontId="8" fillId="0" borderId="0" xfId="0" applyFont="1" applyAlignment="1">
      <alignment horizontal="right"/>
    </xf>
    <xf numFmtId="164" fontId="7" fillId="0" borderId="5" xfId="0" applyNumberFormat="1" applyFont="1" applyBorder="1" applyAlignment="1">
      <alignment horizontal="right"/>
    </xf>
    <xf numFmtId="164" fontId="7" fillId="0" borderId="6" xfId="0" applyNumberFormat="1" applyFont="1" applyBorder="1" applyAlignment="1">
      <alignment horizontal="right"/>
    </xf>
    <xf numFmtId="0" fontId="10" fillId="0" borderId="5" xfId="0" applyFont="1" applyBorder="1" applyAlignment="1">
      <alignment vertical="top" wrapText="1"/>
    </xf>
    <xf numFmtId="49" fontId="8" fillId="0" borderId="5" xfId="0" applyNumberFormat="1" applyFont="1" applyBorder="1" applyAlignment="1">
      <alignment vertical="top" wrapText="1"/>
    </xf>
    <xf numFmtId="164" fontId="8" fillId="0" borderId="5" xfId="0" applyNumberFormat="1" applyFont="1" applyBorder="1" applyAlignment="1">
      <alignment horizontal="right"/>
    </xf>
    <xf numFmtId="166" fontId="8" fillId="0" borderId="0" xfId="3" applyNumberFormat="1" applyFont="1" applyAlignment="1">
      <alignment horizontal="right"/>
    </xf>
    <xf numFmtId="164" fontId="0" fillId="0" borderId="0" xfId="0" applyNumberFormat="1"/>
    <xf numFmtId="49" fontId="3" fillId="0" borderId="5" xfId="0" applyNumberFormat="1" applyFont="1" applyBorder="1" applyAlignment="1">
      <alignment vertical="top" wrapText="1"/>
    </xf>
    <xf numFmtId="0" fontId="3" fillId="0" borderId="5" xfId="0" applyFont="1" applyBorder="1" applyAlignment="1">
      <alignment vertical="top" wrapText="1"/>
    </xf>
    <xf numFmtId="166" fontId="8" fillId="0" borderId="0" xfId="3" applyNumberFormat="1" applyFont="1" applyFill="1" applyAlignment="1">
      <alignment horizontal="right"/>
    </xf>
    <xf numFmtId="164" fontId="8" fillId="0" borderId="7" xfId="0" applyNumberFormat="1" applyFont="1" applyBorder="1" applyAlignment="1">
      <alignment horizontal="right"/>
    </xf>
    <xf numFmtId="166" fontId="8" fillId="0" borderId="5" xfId="0" quotePrefix="1" applyNumberFormat="1" applyFont="1" applyBorder="1" applyAlignment="1">
      <alignment horizontal="right"/>
    </xf>
    <xf numFmtId="164" fontId="8" fillId="0" borderId="5" xfId="0" quotePrefix="1" applyNumberFormat="1" applyFont="1" applyBorder="1" applyAlignment="1">
      <alignment horizontal="right"/>
    </xf>
    <xf numFmtId="0" fontId="8" fillId="0" borderId="5" xfId="0" quotePrefix="1" applyFont="1" applyBorder="1" applyAlignment="1">
      <alignment vertical="top" wrapText="1"/>
    </xf>
    <xf numFmtId="0" fontId="8" fillId="0" borderId="5" xfId="0" applyFont="1" applyBorder="1" applyAlignment="1">
      <alignment vertical="top" wrapText="1"/>
    </xf>
    <xf numFmtId="0" fontId="3" fillId="0" borderId="0" xfId="0" applyFont="1"/>
    <xf numFmtId="0" fontId="8" fillId="0" borderId="0" xfId="0" applyFont="1" applyAlignment="1">
      <alignment wrapText="1"/>
    </xf>
    <xf numFmtId="0" fontId="15" fillId="0" borderId="0" xfId="5"/>
    <xf numFmtId="0" fontId="4" fillId="0" borderId="0" xfId="5" applyFont="1"/>
    <xf numFmtId="0" fontId="15" fillId="0" borderId="0" xfId="5" applyAlignment="1">
      <alignment horizontal="left"/>
    </xf>
    <xf numFmtId="0" fontId="15" fillId="0" borderId="0" xfId="5" applyAlignment="1">
      <alignment horizontal="left" indent="1"/>
    </xf>
    <xf numFmtId="0" fontId="1" fillId="3" borderId="0" xfId="0" applyFont="1" applyFill="1" applyAlignment="1">
      <alignment horizontal="left"/>
    </xf>
    <xf numFmtId="0" fontId="2" fillId="0" borderId="0" xfId="1" applyAlignment="1">
      <alignment horizontal="left"/>
    </xf>
    <xf numFmtId="0" fontId="1" fillId="2" borderId="0" xfId="0" applyFont="1" applyFill="1"/>
    <xf numFmtId="0" fontId="1" fillId="0" borderId="0" xfId="0" applyFont="1" applyAlignment="1">
      <alignment horizontal="right"/>
    </xf>
    <xf numFmtId="167" fontId="0" fillId="0" borderId="0" xfId="4" applyNumberFormat="1" applyFont="1"/>
    <xf numFmtId="0" fontId="1" fillId="6" borderId="0" xfId="0" applyFont="1" applyFill="1"/>
    <xf numFmtId="0" fontId="0" fillId="6" borderId="0" xfId="0" applyFill="1"/>
    <xf numFmtId="0" fontId="16" fillId="2" borderId="0" xfId="5" applyFont="1" applyFill="1"/>
    <xf numFmtId="0" fontId="4" fillId="3" borderId="0" xfId="5" applyFont="1" applyFill="1"/>
    <xf numFmtId="10" fontId="0" fillId="0" borderId="0" xfId="4" applyNumberFormat="1" applyFont="1"/>
    <xf numFmtId="0" fontId="1" fillId="5" borderId="0" xfId="0" applyFont="1" applyFill="1"/>
    <xf numFmtId="167" fontId="0" fillId="0" borderId="0" xfId="0" applyNumberFormat="1"/>
    <xf numFmtId="0" fontId="1" fillId="7" borderId="0" xfId="0" applyFont="1" applyFill="1"/>
    <xf numFmtId="9" fontId="0" fillId="0" borderId="0" xfId="4" applyFont="1"/>
    <xf numFmtId="9" fontId="0" fillId="0" borderId="0" xfId="0" applyNumberFormat="1"/>
    <xf numFmtId="0" fontId="1" fillId="8" borderId="0" xfId="0" applyFont="1" applyFill="1"/>
    <xf numFmtId="0" fontId="0" fillId="8" borderId="0" xfId="0" applyFill="1"/>
    <xf numFmtId="0" fontId="1" fillId="0" borderId="0" xfId="0" applyFont="1" applyAlignment="1">
      <alignment horizontal="right" wrapText="1"/>
    </xf>
    <xf numFmtId="0" fontId="1" fillId="4" borderId="0" xfId="0" applyFont="1" applyFill="1"/>
    <xf numFmtId="0" fontId="0" fillId="2" borderId="0" xfId="0" applyFill="1" applyAlignment="1">
      <alignment horizontal="left"/>
    </xf>
    <xf numFmtId="2" fontId="0" fillId="0" borderId="0" xfId="0" applyNumberFormat="1"/>
    <xf numFmtId="0" fontId="0" fillId="7" borderId="0" xfId="0" applyFill="1" applyAlignment="1">
      <alignment horizontal="left"/>
    </xf>
    <xf numFmtId="0" fontId="1" fillId="2" borderId="0" xfId="0" applyFont="1" applyFill="1" applyAlignment="1">
      <alignment horizontal="right"/>
    </xf>
    <xf numFmtId="0" fontId="8" fillId="0" borderId="0" xfId="0" applyFont="1"/>
    <xf numFmtId="0" fontId="4" fillId="0" borderId="0" xfId="0" applyFont="1"/>
    <xf numFmtId="0" fontId="18" fillId="0" borderId="0" xfId="0" applyFont="1"/>
    <xf numFmtId="0" fontId="21" fillId="0" borderId="0" xfId="0" applyFont="1" applyAlignment="1">
      <alignment horizontal="right"/>
    </xf>
    <xf numFmtId="0" fontId="18" fillId="0" borderId="0" xfId="0" applyFont="1" applyAlignment="1">
      <alignment horizontal="left"/>
    </xf>
    <xf numFmtId="0" fontId="21" fillId="0" borderId="9" xfId="9" applyFont="1">
      <alignment wrapText="1"/>
    </xf>
    <xf numFmtId="0" fontId="18" fillId="0" borderId="10" xfId="10" applyFont="1">
      <alignment wrapText="1"/>
    </xf>
    <xf numFmtId="0" fontId="18" fillId="0" borderId="11" xfId="11" applyFont="1">
      <alignment wrapText="1"/>
    </xf>
    <xf numFmtId="0" fontId="0" fillId="0" borderId="11" xfId="0" applyBorder="1"/>
    <xf numFmtId="3" fontId="21" fillId="9" borderId="9" xfId="9" applyNumberFormat="1" applyFont="1" applyFill="1" applyAlignment="1">
      <alignment horizontal="right" wrapText="1"/>
    </xf>
    <xf numFmtId="167" fontId="21" fillId="9" borderId="9" xfId="9" applyNumberFormat="1" applyFont="1" applyFill="1" applyAlignment="1">
      <alignment horizontal="right" wrapText="1"/>
    </xf>
    <xf numFmtId="0" fontId="18" fillId="9" borderId="0" xfId="0" applyFont="1" applyFill="1"/>
    <xf numFmtId="3" fontId="18" fillId="9" borderId="10" xfId="10" applyNumberFormat="1" applyFont="1" applyFill="1" applyAlignment="1">
      <alignment horizontal="right" wrapText="1"/>
    </xf>
    <xf numFmtId="167" fontId="18" fillId="9" borderId="10" xfId="10" applyNumberFormat="1" applyFont="1" applyFill="1" applyAlignment="1">
      <alignment horizontal="right" wrapText="1"/>
    </xf>
    <xf numFmtId="0" fontId="22" fillId="10" borderId="0" xfId="0" applyFont="1" applyFill="1"/>
    <xf numFmtId="0" fontId="23" fillId="10" borderId="0" xfId="0" applyFont="1" applyFill="1"/>
    <xf numFmtId="0" fontId="23" fillId="0" borderId="0" xfId="0" applyFont="1" applyAlignment="1">
      <alignment wrapText="1"/>
    </xf>
    <xf numFmtId="0" fontId="23" fillId="0" borderId="0" xfId="0" applyFont="1"/>
    <xf numFmtId="0" fontId="24" fillId="0" borderId="0" xfId="0" applyFont="1"/>
    <xf numFmtId="0" fontId="22" fillId="0" borderId="0" xfId="0" applyFont="1"/>
    <xf numFmtId="10" fontId="23" fillId="0" borderId="0" xfId="0" applyNumberFormat="1" applyFont="1"/>
    <xf numFmtId="9" fontId="22" fillId="0" borderId="0" xfId="4" applyFont="1" applyFill="1"/>
    <xf numFmtId="168" fontId="23" fillId="0" borderId="0" xfId="0" applyNumberFormat="1" applyFont="1"/>
    <xf numFmtId="11" fontId="23" fillId="0" borderId="0" xfId="0" applyNumberFormat="1" applyFont="1"/>
    <xf numFmtId="169" fontId="23" fillId="0" borderId="0" xfId="0" applyNumberFormat="1" applyFont="1"/>
    <xf numFmtId="0" fontId="22" fillId="11" borderId="0" xfId="0" applyFont="1" applyFill="1"/>
    <xf numFmtId="0" fontId="23" fillId="11" borderId="0" xfId="0" applyFont="1" applyFill="1"/>
    <xf numFmtId="0" fontId="8" fillId="12" borderId="13" xfId="0" applyFont="1" applyFill="1" applyBorder="1" applyAlignment="1">
      <alignment horizontal="left"/>
    </xf>
    <xf numFmtId="0" fontId="8" fillId="12" borderId="13" xfId="0" applyFont="1" applyFill="1" applyBorder="1"/>
    <xf numFmtId="0" fontId="27" fillId="12" borderId="14" xfId="0" applyFont="1" applyFill="1" applyBorder="1" applyAlignment="1">
      <alignment horizontal="left" vertical="top"/>
    </xf>
    <xf numFmtId="0" fontId="28" fillId="13" borderId="15" xfId="0" applyFont="1" applyFill="1" applyBorder="1" applyAlignment="1">
      <alignment horizontal="center"/>
    </xf>
    <xf numFmtId="0" fontId="10" fillId="13" borderId="0" xfId="0" applyFont="1" applyFill="1" applyAlignment="1">
      <alignment horizontal="center"/>
    </xf>
    <xf numFmtId="0" fontId="10" fillId="13" borderId="16" xfId="0" applyFont="1" applyFill="1" applyBorder="1" applyAlignment="1">
      <alignment horizontal="center"/>
    </xf>
    <xf numFmtId="0" fontId="28" fillId="0" borderId="17" xfId="0" applyFont="1" applyBorder="1" applyAlignment="1">
      <alignment horizontal="left"/>
    </xf>
    <xf numFmtId="168" fontId="27" fillId="0" borderId="18" xfId="0" applyNumberFormat="1" applyFont="1" applyBorder="1"/>
    <xf numFmtId="0" fontId="8" fillId="0" borderId="18" xfId="0" applyFont="1" applyBorder="1" applyAlignment="1">
      <alignment horizontal="left"/>
    </xf>
    <xf numFmtId="0" fontId="10" fillId="0" borderId="18" xfId="0" applyFont="1" applyBorder="1" applyAlignment="1">
      <alignment horizontal="center"/>
    </xf>
    <xf numFmtId="0" fontId="29" fillId="0" borderId="18" xfId="0" applyFont="1" applyBorder="1" applyAlignment="1">
      <alignment horizontal="center"/>
    </xf>
    <xf numFmtId="0" fontId="27" fillId="0" borderId="18" xfId="0" applyFont="1" applyBorder="1"/>
    <xf numFmtId="0" fontId="28" fillId="0" borderId="19" xfId="0" applyFont="1" applyBorder="1" applyAlignment="1">
      <alignment horizontal="left"/>
    </xf>
    <xf numFmtId="168" fontId="27" fillId="0" borderId="20" xfId="0" applyNumberFormat="1" applyFont="1" applyBorder="1"/>
    <xf numFmtId="0" fontId="8" fillId="0" borderId="20" xfId="0" applyFont="1" applyBorder="1" applyAlignment="1">
      <alignment horizontal="left"/>
    </xf>
    <xf numFmtId="0" fontId="10" fillId="0" borderId="20" xfId="0" applyFont="1" applyBorder="1" applyAlignment="1">
      <alignment horizontal="center"/>
    </xf>
    <xf numFmtId="0" fontId="29" fillId="0" borderId="20" xfId="0" applyFont="1" applyBorder="1" applyAlignment="1">
      <alignment horizontal="center"/>
    </xf>
    <xf numFmtId="0" fontId="27" fillId="0" borderId="20" xfId="0" applyFont="1" applyBorder="1"/>
    <xf numFmtId="0" fontId="8" fillId="0" borderId="20" xfId="0" applyFont="1" applyBorder="1"/>
    <xf numFmtId="0" fontId="8" fillId="0" borderId="20" xfId="0" applyFont="1" applyBorder="1" applyAlignment="1">
      <alignment horizontal="center"/>
    </xf>
    <xf numFmtId="0" fontId="8" fillId="0" borderId="19" xfId="0" applyFont="1" applyBorder="1" applyAlignment="1">
      <alignment horizontal="left"/>
    </xf>
    <xf numFmtId="0" fontId="27" fillId="0" borderId="20" xfId="0" applyFont="1" applyBorder="1" applyAlignment="1">
      <alignment vertical="top"/>
    </xf>
    <xf numFmtId="168" fontId="27" fillId="0" borderId="20" xfId="0" applyNumberFormat="1" applyFont="1" applyBorder="1" applyAlignment="1">
      <alignment horizontal="left"/>
    </xf>
    <xf numFmtId="0" fontId="8" fillId="0" borderId="20" xfId="0" applyFont="1" applyBorder="1" applyAlignment="1">
      <alignment horizontal="left" vertical="top"/>
    </xf>
    <xf numFmtId="0" fontId="30" fillId="0" borderId="20" xfId="0" applyFont="1" applyBorder="1" applyAlignment="1">
      <alignment horizontal="center"/>
    </xf>
    <xf numFmtId="0" fontId="10" fillId="0" borderId="0" xfId="0" applyFont="1"/>
    <xf numFmtId="0" fontId="22" fillId="14" borderId="0" xfId="0" applyFont="1" applyFill="1"/>
    <xf numFmtId="0" fontId="23" fillId="14" borderId="0" xfId="0" applyFont="1" applyFill="1"/>
    <xf numFmtId="9" fontId="23" fillId="0" borderId="0" xfId="4" applyFont="1"/>
    <xf numFmtId="0" fontId="1" fillId="15" borderId="0" xfId="0" applyFont="1" applyFill="1"/>
    <xf numFmtId="0" fontId="31" fillId="0" borderId="0" xfId="0" applyFont="1"/>
    <xf numFmtId="0" fontId="18" fillId="0" borderId="10" xfId="10" applyFont="1" applyAlignment="1">
      <alignment horizontal="left" wrapText="1" indent="2"/>
    </xf>
    <xf numFmtId="0" fontId="16" fillId="0" borderId="8" xfId="7">
      <alignment wrapText="1"/>
    </xf>
    <xf numFmtId="0" fontId="20" fillId="0" borderId="0" xfId="8" applyFont="1">
      <alignment horizontal="left"/>
    </xf>
    <xf numFmtId="0" fontId="18" fillId="0" borderId="0" xfId="6" applyFont="1"/>
    <xf numFmtId="0" fontId="21" fillId="0" borderId="8" xfId="7" applyFont="1">
      <alignment wrapText="1"/>
    </xf>
    <xf numFmtId="0" fontId="21" fillId="0" borderId="8" xfId="7" applyFont="1" applyAlignment="1">
      <alignment horizontal="right"/>
    </xf>
    <xf numFmtId="3" fontId="18" fillId="0" borderId="10" xfId="10" applyNumberFormat="1" applyFont="1" applyAlignment="1">
      <alignment horizontal="right" wrapText="1"/>
    </xf>
    <xf numFmtId="0" fontId="15" fillId="0" borderId="0" xfId="6"/>
    <xf numFmtId="0" fontId="15" fillId="0" borderId="0" xfId="21"/>
    <xf numFmtId="0" fontId="13" fillId="0" borderId="0" xfId="21" applyFont="1"/>
    <xf numFmtId="3" fontId="21" fillId="0" borderId="9" xfId="9" applyNumberFormat="1" applyFont="1" applyAlignment="1">
      <alignment horizontal="right" wrapText="1"/>
    </xf>
    <xf numFmtId="0" fontId="33" fillId="0" borderId="0" xfId="21" applyFont="1"/>
    <xf numFmtId="0" fontId="7" fillId="0" borderId="0" xfId="0" applyFont="1" applyAlignment="1">
      <alignment vertical="center"/>
    </xf>
    <xf numFmtId="0" fontId="8" fillId="0" borderId="0" xfId="0" applyFont="1"/>
    <xf numFmtId="0" fontId="7" fillId="0" borderId="2" xfId="0" applyFont="1" applyBorder="1" applyAlignment="1">
      <alignment horizontal="center" vertical="center" wrapText="1"/>
    </xf>
    <xf numFmtId="49" fontId="7" fillId="0" borderId="2" xfId="0" applyNumberFormat="1" applyFont="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wrapText="1"/>
    </xf>
    <xf numFmtId="0" fontId="3" fillId="0" borderId="0" xfId="0" applyFont="1" applyAlignment="1">
      <alignment horizontal="left" wrapText="1"/>
    </xf>
    <xf numFmtId="0" fontId="8" fillId="0" borderId="0" xfId="0" applyFont="1" applyAlignment="1">
      <alignment wrapText="1"/>
    </xf>
    <xf numFmtId="49" fontId="3" fillId="0" borderId="0" xfId="0" applyNumberFormat="1" applyFont="1" applyAlignment="1">
      <alignment horizontal="left" wrapText="1"/>
    </xf>
    <xf numFmtId="0" fontId="10" fillId="0" borderId="1" xfId="0" applyFont="1" applyBorder="1" applyAlignment="1">
      <alignment vertical="top" wrapText="1"/>
    </xf>
    <xf numFmtId="0" fontId="3" fillId="0" borderId="0" xfId="0" applyFont="1" applyAlignment="1">
      <alignment wrapText="1"/>
    </xf>
    <xf numFmtId="49" fontId="13" fillId="0" borderId="0" xfId="0" applyNumberFormat="1" applyFont="1" applyAlignment="1">
      <alignment wrapText="1"/>
    </xf>
    <xf numFmtId="0" fontId="0" fillId="0" borderId="0" xfId="0"/>
    <xf numFmtId="0" fontId="18" fillId="0" borderId="0" xfId="0" applyFont="1"/>
    <xf numFmtId="0" fontId="19" fillId="0" borderId="0" xfId="0" applyFont="1"/>
    <xf numFmtId="0" fontId="26" fillId="12" borderId="12" xfId="0" applyFont="1" applyFill="1" applyBorder="1" applyAlignment="1">
      <alignment horizontal="left"/>
    </xf>
    <xf numFmtId="0" fontId="3" fillId="0" borderId="13" xfId="0" applyFont="1" applyBorder="1"/>
  </cellXfs>
  <cellStyles count="28">
    <cellStyle name="Body: normal cell" xfId="10" xr:uid="{1E571901-62A3-490E-A9CE-5146011C1E6C}"/>
    <cellStyle name="Body: normal cell 2" xfId="22" xr:uid="{38079CA4-5D34-4E12-8CD0-E4309A668FE1}"/>
    <cellStyle name="Body: normal cell 3" xfId="14" xr:uid="{7008A288-D30D-4F25-8404-EF170E9DD808}"/>
    <cellStyle name="Comma" xfId="3" builtinId="3"/>
    <cellStyle name="Font: Calibri, 9pt regular" xfId="6" xr:uid="{25FCE220-E6F3-428F-8DE7-22D731B9712E}"/>
    <cellStyle name="Font: Calibri, 9pt regular 2" xfId="23" xr:uid="{FF040E2B-EE78-44B1-A9E9-45E3FC21D501}"/>
    <cellStyle name="Font: Calibri, 9pt regular 3" xfId="15" xr:uid="{208A23D5-38A4-4762-B111-44603CB6993C}"/>
    <cellStyle name="Footnotes: top row" xfId="11" xr:uid="{2677079D-F511-4F68-B05E-FB845AB9D3F4}"/>
    <cellStyle name="Footnotes: top row 2" xfId="24" xr:uid="{8664EF2E-070D-4AB4-972B-36F48ED0BBB9}"/>
    <cellStyle name="Footnotes: top row 3" xfId="16" xr:uid="{3B1BC7E4-BA8F-4555-B45F-BE0F79A8A2DC}"/>
    <cellStyle name="Header: bottom row" xfId="7" xr:uid="{469194D9-C3F1-450B-9B02-CB17498708FE}"/>
    <cellStyle name="Header: bottom row 2" xfId="25" xr:uid="{818A8C5B-F087-4A2A-998E-CEB6B74A0ED9}"/>
    <cellStyle name="Header: bottom row 3" xfId="17" xr:uid="{C8C71CD4-1B48-49D1-A32D-6265DAB9978E}"/>
    <cellStyle name="Hyperlink" xfId="1" builtinId="8"/>
    <cellStyle name="Normal" xfId="0" builtinId="0"/>
    <cellStyle name="Normal 2" xfId="2" xr:uid="{3ADF3FF5-E4D2-4BC8-9960-7408DCCB591E}"/>
    <cellStyle name="Normal 2 2" xfId="21" xr:uid="{0265D20E-7140-49B7-9E31-D75FC7EA49DC}"/>
    <cellStyle name="Normal 3" xfId="5" xr:uid="{30826B47-D06C-4748-9DDD-ABA68B8B9493}"/>
    <cellStyle name="Normal 3 2" xfId="20" xr:uid="{1FE924B0-8580-42CB-83EB-A971CFDD07BB}"/>
    <cellStyle name="Normal 4" xfId="13" xr:uid="{B7A0F740-5FE9-4901-9B25-1484ADF5C424}"/>
    <cellStyle name="Normal 5" xfId="12" xr:uid="{578A8E3E-6821-4EA3-934C-4FAA99AABFD3}"/>
    <cellStyle name="Parent row" xfId="9" xr:uid="{667DBEB3-6D87-4DEF-AC53-30ED1A57F70C}"/>
    <cellStyle name="Parent row 2" xfId="26" xr:uid="{F98DE527-344D-4A2C-855E-E01B90811D71}"/>
    <cellStyle name="Parent row 3" xfId="18" xr:uid="{65DA4BE7-42C4-421B-947E-73EF17A3509C}"/>
    <cellStyle name="Percent" xfId="4" builtinId="5"/>
    <cellStyle name="Table title" xfId="8" xr:uid="{FD69BB4F-2344-4CC5-A7F5-9C09A713FEA1}"/>
    <cellStyle name="Table title 2" xfId="27" xr:uid="{8504AB59-0F1A-492C-A44F-9230E26590A3}"/>
    <cellStyle name="Table title 3" xfId="19" xr:uid="{47940EFF-689A-4F1A-9FBA-8AAA92117B26}"/>
  </cellStyles>
  <dxfs count="0"/>
  <tableStyles count="0" defaultTableStyle="TableStyleMedium2" defaultPivotStyle="PivotStyleLight16"/>
  <colors>
    <mruColors>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oecd.org/gdp/gdp-long-term-forecast.htm" TargetMode="External"/><Relationship Id="rId1" Type="http://schemas.openxmlformats.org/officeDocument/2006/relationships/hyperlink" Target="https://www.eia.gov/outlooks/aeo/tables_ref.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filesforprogress.org/memos/CEPP-amplifies-jobs-impacts-of-48c-tax-credit.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
  <sheetViews>
    <sheetView topLeftCell="A40" workbookViewId="0">
      <selection activeCell="C53" sqref="C53"/>
    </sheetView>
  </sheetViews>
  <sheetFormatPr defaultRowHeight="15" x14ac:dyDescent="0.25"/>
  <cols>
    <col min="2" max="2" width="77.5703125" style="2" customWidth="1"/>
  </cols>
  <sheetData>
    <row r="1" spans="1:2" x14ac:dyDescent="0.25">
      <c r="A1" s="1" t="s">
        <v>652</v>
      </c>
    </row>
    <row r="3" spans="1:2" x14ac:dyDescent="0.25">
      <c r="A3" s="1" t="s">
        <v>0</v>
      </c>
      <c r="B3" s="45" t="s">
        <v>692</v>
      </c>
    </row>
    <row r="4" spans="1:2" x14ac:dyDescent="0.25">
      <c r="B4" s="2" t="s">
        <v>633</v>
      </c>
    </row>
    <row r="5" spans="1:2" x14ac:dyDescent="0.25">
      <c r="B5" s="2">
        <v>2023</v>
      </c>
    </row>
    <row r="6" spans="1:2" x14ac:dyDescent="0.25">
      <c r="B6" s="2" t="s">
        <v>715</v>
      </c>
    </row>
    <row r="7" spans="1:2" x14ac:dyDescent="0.25">
      <c r="B7" s="46" t="s">
        <v>634</v>
      </c>
    </row>
    <row r="8" spans="1:2" x14ac:dyDescent="0.25">
      <c r="B8" s="2" t="s">
        <v>635</v>
      </c>
    </row>
    <row r="10" spans="1:2" x14ac:dyDescent="0.25">
      <c r="B10" s="2" t="s">
        <v>38</v>
      </c>
    </row>
    <row r="11" spans="1:2" x14ac:dyDescent="0.25">
      <c r="B11" s="2">
        <v>2020</v>
      </c>
    </row>
    <row r="12" spans="1:2" x14ac:dyDescent="0.25">
      <c r="B12" s="2" t="s">
        <v>636</v>
      </c>
    </row>
    <row r="13" spans="1:2" x14ac:dyDescent="0.25">
      <c r="B13" s="2" t="s">
        <v>637</v>
      </c>
    </row>
    <row r="14" spans="1:2" x14ac:dyDescent="0.25">
      <c r="B14" s="2" t="s">
        <v>638</v>
      </c>
    </row>
    <row r="16" spans="1:2" x14ac:dyDescent="0.25">
      <c r="B16" s="45" t="s">
        <v>691</v>
      </c>
    </row>
    <row r="17" spans="1:2" x14ac:dyDescent="0.25">
      <c r="B17" t="s">
        <v>1</v>
      </c>
    </row>
    <row r="18" spans="1:2" x14ac:dyDescent="0.25">
      <c r="B18" s="2">
        <v>2018</v>
      </c>
    </row>
    <row r="19" spans="1:2" x14ac:dyDescent="0.25">
      <c r="B19" t="s">
        <v>693</v>
      </c>
    </row>
    <row r="20" spans="1:2" x14ac:dyDescent="0.25">
      <c r="B20" s="3" t="s">
        <v>694</v>
      </c>
    </row>
    <row r="21" spans="1:2" x14ac:dyDescent="0.25">
      <c r="B21" t="s">
        <v>695</v>
      </c>
    </row>
    <row r="23" spans="1:2" x14ac:dyDescent="0.25">
      <c r="A23" s="1" t="s">
        <v>2</v>
      </c>
    </row>
    <row r="25" spans="1:2" x14ac:dyDescent="0.25">
      <c r="A25" t="s">
        <v>668</v>
      </c>
    </row>
    <row r="26" spans="1:2" x14ac:dyDescent="0.25">
      <c r="A26" t="s">
        <v>669</v>
      </c>
    </row>
    <row r="28" spans="1:2" x14ac:dyDescent="0.25">
      <c r="A28" t="s">
        <v>670</v>
      </c>
    </row>
    <row r="29" spans="1:2" x14ac:dyDescent="0.25">
      <c r="A29" t="s">
        <v>672</v>
      </c>
    </row>
    <row r="30" spans="1:2" x14ac:dyDescent="0.25">
      <c r="A30" t="s">
        <v>671</v>
      </c>
    </row>
    <row r="31" spans="1:2" x14ac:dyDescent="0.25">
      <c r="A31" t="s">
        <v>673</v>
      </c>
    </row>
    <row r="33" spans="1:2" x14ac:dyDescent="0.25">
      <c r="A33" t="s">
        <v>674</v>
      </c>
    </row>
    <row r="34" spans="1:2" x14ac:dyDescent="0.25">
      <c r="A34" t="s">
        <v>675</v>
      </c>
    </row>
    <row r="35" spans="1:2" x14ac:dyDescent="0.25">
      <c r="A35" t="s">
        <v>676</v>
      </c>
    </row>
    <row r="37" spans="1:2" x14ac:dyDescent="0.25">
      <c r="A37" t="s">
        <v>677</v>
      </c>
    </row>
    <row r="38" spans="1:2" x14ac:dyDescent="0.25">
      <c r="A38" t="s">
        <v>678</v>
      </c>
    </row>
    <row r="40" spans="1:2" x14ac:dyDescent="0.25">
      <c r="A40" t="s">
        <v>679</v>
      </c>
    </row>
    <row r="41" spans="1:2" x14ac:dyDescent="0.25">
      <c r="A41" t="s">
        <v>680</v>
      </c>
    </row>
    <row r="42" spans="1:2" x14ac:dyDescent="0.25">
      <c r="A42" t="s">
        <v>681</v>
      </c>
    </row>
    <row r="43" spans="1:2" x14ac:dyDescent="0.25">
      <c r="A43" t="s">
        <v>682</v>
      </c>
    </row>
    <row r="45" spans="1:2" x14ac:dyDescent="0.25">
      <c r="A45" s="47" t="s">
        <v>686</v>
      </c>
      <c r="B45" s="64"/>
    </row>
    <row r="47" spans="1:2" x14ac:dyDescent="0.25">
      <c r="A47" t="s">
        <v>683</v>
      </c>
    </row>
    <row r="48" spans="1:2" x14ac:dyDescent="0.25">
      <c r="A48" t="s">
        <v>687</v>
      </c>
    </row>
    <row r="49" spans="1:2" x14ac:dyDescent="0.25">
      <c r="A49" t="s">
        <v>688</v>
      </c>
    </row>
    <row r="50" spans="1:2" x14ac:dyDescent="0.25">
      <c r="A50" t="s">
        <v>689</v>
      </c>
    </row>
    <row r="51" spans="1:2" x14ac:dyDescent="0.25">
      <c r="A51" t="s">
        <v>684</v>
      </c>
    </row>
    <row r="52" spans="1:2" x14ac:dyDescent="0.25">
      <c r="A52" t="s">
        <v>690</v>
      </c>
    </row>
    <row r="53" spans="1:2" x14ac:dyDescent="0.25">
      <c r="A53" t="s">
        <v>685</v>
      </c>
    </row>
    <row r="55" spans="1:2" x14ac:dyDescent="0.25">
      <c r="A55" s="57" t="s">
        <v>713</v>
      </c>
      <c r="B55" s="66"/>
    </row>
    <row r="57" spans="1:2" x14ac:dyDescent="0.25">
      <c r="A57" t="s">
        <v>708</v>
      </c>
      <c r="B57"/>
    </row>
    <row r="58" spans="1:2" x14ac:dyDescent="0.25">
      <c r="B58"/>
    </row>
    <row r="59" spans="1:2" x14ac:dyDescent="0.25">
      <c r="A59" t="s">
        <v>709</v>
      </c>
      <c r="B59"/>
    </row>
    <row r="60" spans="1:2" x14ac:dyDescent="0.25">
      <c r="A60" t="s">
        <v>710</v>
      </c>
      <c r="B60"/>
    </row>
    <row r="61" spans="1:2" x14ac:dyDescent="0.25">
      <c r="B61"/>
    </row>
    <row r="62" spans="1:2" x14ac:dyDescent="0.25">
      <c r="A62">
        <v>1.0529130131709286</v>
      </c>
      <c r="B62" t="s">
        <v>711</v>
      </c>
    </row>
    <row r="63" spans="1:2" x14ac:dyDescent="0.25">
      <c r="A63">
        <f>10^6</f>
        <v>1000000</v>
      </c>
      <c r="B63" t="s">
        <v>712</v>
      </c>
    </row>
    <row r="65" spans="1:1" x14ac:dyDescent="0.25">
      <c r="A65" t="s">
        <v>1363</v>
      </c>
    </row>
    <row r="66" spans="1:1" x14ac:dyDescent="0.25">
      <c r="A66" t="s">
        <v>1364</v>
      </c>
    </row>
  </sheetData>
  <hyperlinks>
    <hyperlink ref="B7" r:id="rId1" xr:uid="{45204913-A7F0-449B-B5F2-3CB3DA1AD8A7}"/>
    <hyperlink ref="B20" r:id="rId2" xr:uid="{00BD3F90-606D-4472-9F50-4CB5D7D7B76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972C-4710-44BC-A3E2-90D8574575CF}">
  <sheetPr>
    <pageSetUpPr fitToPage="1"/>
  </sheetPr>
  <dimension ref="A1:S270"/>
  <sheetViews>
    <sheetView workbookViewId="0">
      <selection sqref="A1:N1"/>
    </sheetView>
  </sheetViews>
  <sheetFormatPr defaultColWidth="9.140625" defaultRowHeight="15" x14ac:dyDescent="0.25"/>
  <cols>
    <col min="1" max="1" width="50.7109375" customWidth="1"/>
    <col min="2" max="2" width="10.7109375" customWidth="1"/>
    <col min="3" max="14" width="11.42578125" customWidth="1"/>
    <col min="15" max="15" width="28.140625" customWidth="1"/>
  </cols>
  <sheetData>
    <row r="1" spans="1:19" ht="15.75" thickBot="1" x14ac:dyDescent="0.3">
      <c r="A1" s="138" t="s">
        <v>49</v>
      </c>
      <c r="B1" s="139"/>
      <c r="C1" s="139"/>
      <c r="D1" s="139"/>
      <c r="E1" s="139"/>
      <c r="F1" s="139"/>
      <c r="G1" s="139"/>
      <c r="H1" s="139"/>
      <c r="I1" s="139"/>
      <c r="J1" s="139"/>
      <c r="K1" s="139"/>
      <c r="L1" s="139"/>
      <c r="M1" s="139"/>
      <c r="N1" s="139"/>
    </row>
    <row r="2" spans="1:19" ht="15.75" thickBot="1" x14ac:dyDescent="0.3">
      <c r="A2" s="140" t="s">
        <v>50</v>
      </c>
      <c r="B2" s="141" t="s">
        <v>51</v>
      </c>
      <c r="C2" s="140" t="s">
        <v>52</v>
      </c>
      <c r="D2" s="140"/>
      <c r="E2" s="140"/>
      <c r="F2" s="140"/>
      <c r="G2" s="140"/>
      <c r="H2" s="140"/>
      <c r="I2" s="140"/>
      <c r="J2" s="140" t="s">
        <v>35</v>
      </c>
      <c r="K2" s="140"/>
      <c r="L2" s="140"/>
      <c r="M2" s="140"/>
      <c r="N2" s="140"/>
    </row>
    <row r="3" spans="1:19" ht="33.75" customHeight="1" thickBot="1" x14ac:dyDescent="0.3">
      <c r="A3" s="140"/>
      <c r="B3" s="141"/>
      <c r="C3" s="142" t="s">
        <v>53</v>
      </c>
      <c r="D3" s="142"/>
      <c r="E3" s="142"/>
      <c r="F3" s="142" t="s">
        <v>54</v>
      </c>
      <c r="G3" s="142"/>
      <c r="H3" s="140" t="s">
        <v>55</v>
      </c>
      <c r="I3" s="140"/>
      <c r="J3" s="140" t="s">
        <v>56</v>
      </c>
      <c r="K3" s="140"/>
      <c r="L3" s="140"/>
      <c r="M3" s="140" t="s">
        <v>55</v>
      </c>
      <c r="N3" s="143"/>
      <c r="O3" s="6"/>
    </row>
    <row r="4" spans="1:19" ht="15.75" thickBot="1" x14ac:dyDescent="0.3">
      <c r="A4" s="140"/>
      <c r="B4" s="141"/>
      <c r="C4" s="11">
        <v>2009</v>
      </c>
      <c r="D4" s="12">
        <v>2019</v>
      </c>
      <c r="E4" s="12">
        <v>2029</v>
      </c>
      <c r="F4" s="12" t="s">
        <v>57</v>
      </c>
      <c r="G4" s="12" t="s">
        <v>58</v>
      </c>
      <c r="H4" s="12" t="s">
        <v>57</v>
      </c>
      <c r="I4" s="12" t="s">
        <v>58</v>
      </c>
      <c r="J4" s="11">
        <v>2009</v>
      </c>
      <c r="K4" s="12">
        <v>2019</v>
      </c>
      <c r="L4" s="12">
        <v>2029</v>
      </c>
      <c r="M4" s="12" t="s">
        <v>57</v>
      </c>
      <c r="N4" s="12" t="s">
        <v>58</v>
      </c>
      <c r="O4" s="47" t="s">
        <v>639</v>
      </c>
    </row>
    <row r="5" spans="1:19" ht="14.45" customHeight="1" x14ac:dyDescent="0.25">
      <c r="A5" s="13" t="s">
        <v>59</v>
      </c>
      <c r="B5" s="14" t="s">
        <v>60</v>
      </c>
      <c r="C5" s="15">
        <v>143036.39999999997</v>
      </c>
      <c r="D5" s="16">
        <v>162795.6</v>
      </c>
      <c r="E5" s="16">
        <v>168834.7</v>
      </c>
      <c r="F5" s="15">
        <v>19759.200000000041</v>
      </c>
      <c r="G5" s="17">
        <v>6039.1</v>
      </c>
      <c r="H5" s="18">
        <v>1.3</v>
      </c>
      <c r="I5" s="17">
        <v>0.4</v>
      </c>
      <c r="J5" s="16">
        <v>27293.3</v>
      </c>
      <c r="K5" s="16">
        <v>34049.9</v>
      </c>
      <c r="L5" s="16">
        <v>40867.599999999999</v>
      </c>
      <c r="M5" s="17">
        <v>2.2000000000000002</v>
      </c>
      <c r="N5" s="17">
        <v>1.8</v>
      </c>
      <c r="O5" s="9"/>
    </row>
    <row r="6" spans="1:19" ht="14.45" customHeight="1" x14ac:dyDescent="0.25">
      <c r="A6" s="19" t="s">
        <v>60</v>
      </c>
      <c r="B6" s="20"/>
      <c r="C6" s="21"/>
      <c r="D6" s="22"/>
      <c r="E6" s="22"/>
      <c r="F6" s="23"/>
      <c r="G6" s="24"/>
      <c r="H6" s="23"/>
      <c r="I6" s="24"/>
      <c r="J6" s="22"/>
      <c r="K6" s="22"/>
      <c r="L6" s="22"/>
      <c r="M6" s="25"/>
      <c r="N6" s="25"/>
    </row>
    <row r="7" spans="1:19" ht="14.45" customHeight="1" x14ac:dyDescent="0.25">
      <c r="A7" s="26" t="s">
        <v>61</v>
      </c>
      <c r="B7" s="27" t="s">
        <v>62</v>
      </c>
      <c r="C7" s="15">
        <v>132029.19999999998</v>
      </c>
      <c r="D7" s="28">
        <v>151709.70000000001</v>
      </c>
      <c r="E7" s="28">
        <v>158115.6</v>
      </c>
      <c r="F7" s="15">
        <v>19680.500000000029</v>
      </c>
      <c r="G7" s="28">
        <v>6405.9</v>
      </c>
      <c r="H7" s="29">
        <v>1.4</v>
      </c>
      <c r="I7" s="28">
        <v>0.4</v>
      </c>
      <c r="J7" s="28">
        <v>26836.2</v>
      </c>
      <c r="K7" s="28">
        <v>33487.1</v>
      </c>
      <c r="L7" s="28">
        <v>40193.300000000003</v>
      </c>
      <c r="M7" s="28">
        <v>2.2000000000000002</v>
      </c>
      <c r="N7" s="28">
        <v>1.8</v>
      </c>
      <c r="O7" s="9"/>
      <c r="P7" s="30"/>
      <c r="Q7" s="30"/>
      <c r="R7" s="30"/>
      <c r="S7" s="30"/>
    </row>
    <row r="8" spans="1:19" ht="14.45" customHeight="1" x14ac:dyDescent="0.25">
      <c r="A8" s="31" t="s">
        <v>63</v>
      </c>
      <c r="B8" s="31" t="s">
        <v>64</v>
      </c>
      <c r="C8" s="15">
        <v>643.29999999999995</v>
      </c>
      <c r="D8" s="28">
        <v>684.6</v>
      </c>
      <c r="E8" s="28">
        <v>777.8</v>
      </c>
      <c r="F8" s="15">
        <v>41.300000000000068</v>
      </c>
      <c r="G8" s="28">
        <v>93.2</v>
      </c>
      <c r="H8" s="29">
        <v>0.6</v>
      </c>
      <c r="I8" s="28">
        <v>1.3</v>
      </c>
      <c r="J8" s="28">
        <v>485.8</v>
      </c>
      <c r="K8" s="28">
        <v>635.29999999999995</v>
      </c>
      <c r="L8" s="28">
        <v>835.5</v>
      </c>
      <c r="M8" s="28">
        <v>2.7</v>
      </c>
      <c r="N8" s="28">
        <v>2.8</v>
      </c>
      <c r="O8" s="9"/>
      <c r="P8" s="30"/>
      <c r="Q8" s="30"/>
      <c r="R8" s="30"/>
    </row>
    <row r="9" spans="1:19" ht="14.45" customHeight="1" x14ac:dyDescent="0.25">
      <c r="A9" s="32" t="s">
        <v>65</v>
      </c>
      <c r="B9" s="31" t="s">
        <v>66</v>
      </c>
      <c r="C9" s="15">
        <v>159.80000000000001</v>
      </c>
      <c r="D9" s="28">
        <v>150.1</v>
      </c>
      <c r="E9" s="28">
        <v>129.69999999999999</v>
      </c>
      <c r="F9" s="15">
        <v>-9.7000000000000171</v>
      </c>
      <c r="G9" s="28">
        <v>-20.399999999999999</v>
      </c>
      <c r="H9" s="29">
        <v>-0.6</v>
      </c>
      <c r="I9" s="28">
        <v>-1.4</v>
      </c>
      <c r="J9" s="28">
        <v>278.2</v>
      </c>
      <c r="K9" s="28">
        <v>474.3</v>
      </c>
      <c r="L9" s="28">
        <v>659.6</v>
      </c>
      <c r="M9" s="28">
        <v>5.5</v>
      </c>
      <c r="N9" s="28">
        <v>3.4</v>
      </c>
      <c r="O9" t="s">
        <v>41</v>
      </c>
      <c r="P9" s="30"/>
      <c r="Q9" s="30"/>
      <c r="R9" s="30"/>
    </row>
    <row r="10" spans="1:19" x14ac:dyDescent="0.25">
      <c r="A10" s="32" t="s">
        <v>67</v>
      </c>
      <c r="B10" s="31" t="s">
        <v>68</v>
      </c>
      <c r="C10" s="15">
        <v>208.3</v>
      </c>
      <c r="D10" s="28">
        <v>191.4</v>
      </c>
      <c r="E10" s="28">
        <v>193.9</v>
      </c>
      <c r="F10" s="15">
        <v>-16.900000000000006</v>
      </c>
      <c r="G10" s="28">
        <v>2.5</v>
      </c>
      <c r="H10" s="29">
        <v>-0.8</v>
      </c>
      <c r="I10" s="28">
        <v>0.1</v>
      </c>
      <c r="J10" s="28">
        <v>124.6</v>
      </c>
      <c r="K10" s="28">
        <v>108.1</v>
      </c>
      <c r="L10" s="28">
        <v>114.2</v>
      </c>
      <c r="M10" s="28">
        <v>-1.4</v>
      </c>
      <c r="N10" s="28">
        <v>0.6</v>
      </c>
      <c r="O10" s="9"/>
      <c r="P10" s="30"/>
      <c r="Q10" s="30"/>
      <c r="R10" s="30"/>
    </row>
    <row r="11" spans="1:19" ht="15.75" customHeight="1" x14ac:dyDescent="0.25">
      <c r="A11" s="32" t="s">
        <v>69</v>
      </c>
      <c r="B11" s="31" t="s">
        <v>70</v>
      </c>
      <c r="C11" s="15">
        <v>81.5</v>
      </c>
      <c r="D11" s="28">
        <v>51.9</v>
      </c>
      <c r="E11" s="28">
        <v>43.6</v>
      </c>
      <c r="F11" s="15">
        <v>-29.6</v>
      </c>
      <c r="G11" s="28">
        <v>-8.3000000000000007</v>
      </c>
      <c r="H11" s="29">
        <v>-4.4000000000000004</v>
      </c>
      <c r="I11" s="28">
        <v>-1.7</v>
      </c>
      <c r="J11" s="28">
        <v>50.9</v>
      </c>
      <c r="K11" s="28">
        <v>44.8</v>
      </c>
      <c r="L11" s="28">
        <v>43.8</v>
      </c>
      <c r="M11" s="28">
        <v>-1.3</v>
      </c>
      <c r="N11" s="28">
        <v>-0.2</v>
      </c>
      <c r="O11" t="s">
        <v>40</v>
      </c>
      <c r="P11" s="30"/>
      <c r="Q11" s="30"/>
      <c r="R11" s="30"/>
    </row>
    <row r="12" spans="1:19" x14ac:dyDescent="0.25">
      <c r="A12" s="32" t="s">
        <v>71</v>
      </c>
      <c r="B12" s="31" t="s">
        <v>72</v>
      </c>
      <c r="C12" s="15">
        <v>34.799999999999997</v>
      </c>
      <c r="D12" s="28">
        <v>41.8</v>
      </c>
      <c r="E12" s="28">
        <v>48.6</v>
      </c>
      <c r="F12" s="15">
        <v>7</v>
      </c>
      <c r="G12" s="28">
        <v>6.8</v>
      </c>
      <c r="H12" s="29">
        <v>1.8</v>
      </c>
      <c r="I12" s="28">
        <v>1.5</v>
      </c>
      <c r="J12" s="28">
        <v>40.9</v>
      </c>
      <c r="K12" s="28">
        <v>36.200000000000003</v>
      </c>
      <c r="L12" s="28">
        <v>38</v>
      </c>
      <c r="M12" s="28">
        <v>-1.2</v>
      </c>
      <c r="N12" s="28">
        <v>0.5</v>
      </c>
      <c r="O12" t="s">
        <v>4</v>
      </c>
      <c r="P12" s="30"/>
      <c r="Q12" s="30"/>
      <c r="R12" s="30"/>
    </row>
    <row r="13" spans="1:19" x14ac:dyDescent="0.25">
      <c r="A13" s="32" t="s">
        <v>73</v>
      </c>
      <c r="B13" s="31" t="s">
        <v>74</v>
      </c>
      <c r="C13" s="15">
        <v>92</v>
      </c>
      <c r="D13" s="28">
        <v>97.7</v>
      </c>
      <c r="E13" s="28">
        <v>101.7</v>
      </c>
      <c r="F13" s="15">
        <v>5.7000000000000028</v>
      </c>
      <c r="G13" s="28">
        <v>4</v>
      </c>
      <c r="H13" s="29">
        <v>0.6</v>
      </c>
      <c r="I13" s="28">
        <v>0.4</v>
      </c>
      <c r="J13" s="28">
        <v>33.4</v>
      </c>
      <c r="K13" s="28">
        <v>27.3</v>
      </c>
      <c r="L13" s="28">
        <v>32.200000000000003</v>
      </c>
      <c r="M13" s="28">
        <v>-2</v>
      </c>
      <c r="N13" s="28">
        <v>1.6</v>
      </c>
      <c r="O13" t="s">
        <v>4</v>
      </c>
      <c r="P13" s="30"/>
      <c r="Q13" s="30"/>
      <c r="R13" s="30"/>
    </row>
    <row r="14" spans="1:19" x14ac:dyDescent="0.25">
      <c r="A14" s="32" t="s">
        <v>75</v>
      </c>
      <c r="B14" s="31" t="s">
        <v>76</v>
      </c>
      <c r="C14" s="15">
        <v>275.2</v>
      </c>
      <c r="D14" s="28">
        <v>343.1</v>
      </c>
      <c r="E14" s="28">
        <v>454.2</v>
      </c>
      <c r="F14" s="15">
        <v>67.900000000000034</v>
      </c>
      <c r="G14" s="28">
        <v>111.1</v>
      </c>
      <c r="H14" s="29">
        <v>2.2000000000000002</v>
      </c>
      <c r="I14" s="28">
        <v>2.8</v>
      </c>
      <c r="J14" s="28">
        <v>83.5</v>
      </c>
      <c r="K14" s="28">
        <v>82.3</v>
      </c>
      <c r="L14" s="28">
        <v>109</v>
      </c>
      <c r="M14" s="28">
        <v>-0.1</v>
      </c>
      <c r="N14" s="28">
        <v>2.9</v>
      </c>
      <c r="O14" t="s">
        <v>5</v>
      </c>
      <c r="P14" s="30"/>
      <c r="Q14" s="30"/>
      <c r="R14" s="30"/>
    </row>
    <row r="15" spans="1:19" x14ac:dyDescent="0.25">
      <c r="A15" s="32" t="s">
        <v>77</v>
      </c>
      <c r="B15" s="31" t="s">
        <v>78</v>
      </c>
      <c r="C15" s="15">
        <v>560.1</v>
      </c>
      <c r="D15" s="28">
        <v>549</v>
      </c>
      <c r="E15" s="28">
        <v>506.7</v>
      </c>
      <c r="F15" s="15">
        <v>-11.100000000000023</v>
      </c>
      <c r="G15" s="28">
        <v>-42.3</v>
      </c>
      <c r="H15" s="29">
        <v>-0.2</v>
      </c>
      <c r="I15" s="28">
        <v>-0.8</v>
      </c>
      <c r="J15" s="28">
        <v>443.6</v>
      </c>
      <c r="K15" s="28">
        <v>458.6</v>
      </c>
      <c r="L15" s="28">
        <v>534.5</v>
      </c>
      <c r="M15" s="28">
        <v>0.3</v>
      </c>
      <c r="N15" s="28">
        <v>1.5</v>
      </c>
      <c r="O15" s="9"/>
      <c r="P15" s="30"/>
      <c r="Q15" s="30"/>
      <c r="R15" s="30"/>
    </row>
    <row r="16" spans="1:19" x14ac:dyDescent="0.25">
      <c r="A16" s="32" t="s">
        <v>79</v>
      </c>
      <c r="B16" s="31" t="s">
        <v>80</v>
      </c>
      <c r="C16" s="15">
        <v>404.1</v>
      </c>
      <c r="D16" s="28">
        <v>385.5</v>
      </c>
      <c r="E16" s="28">
        <v>352</v>
      </c>
      <c r="F16" s="15">
        <v>-18.600000000000023</v>
      </c>
      <c r="G16" s="28">
        <v>-33.5</v>
      </c>
      <c r="H16" s="29">
        <v>-0.5</v>
      </c>
      <c r="I16" s="28">
        <v>-0.9</v>
      </c>
      <c r="J16" s="28">
        <v>340.5</v>
      </c>
      <c r="K16" s="28">
        <v>357</v>
      </c>
      <c r="L16" s="28">
        <v>422.3</v>
      </c>
      <c r="M16" s="28">
        <v>0.5</v>
      </c>
      <c r="N16" s="28">
        <v>1.7</v>
      </c>
      <c r="O16" t="s">
        <v>46</v>
      </c>
      <c r="P16" s="30"/>
      <c r="Q16" s="30"/>
      <c r="R16" s="30"/>
    </row>
    <row r="17" spans="1:18" x14ac:dyDescent="0.25">
      <c r="A17" s="31" t="s">
        <v>81</v>
      </c>
      <c r="B17" s="31" t="s">
        <v>82</v>
      </c>
      <c r="C17" s="15">
        <v>108.7</v>
      </c>
      <c r="D17" s="28">
        <v>110.3</v>
      </c>
      <c r="E17" s="28">
        <v>99</v>
      </c>
      <c r="F17" s="15">
        <v>1.5999999999999943</v>
      </c>
      <c r="G17" s="28">
        <v>-11.3</v>
      </c>
      <c r="H17" s="29">
        <v>0.1</v>
      </c>
      <c r="I17" s="28">
        <v>-1.1000000000000001</v>
      </c>
      <c r="J17" s="28">
        <v>88.7</v>
      </c>
      <c r="K17" s="28">
        <v>90.8</v>
      </c>
      <c r="L17" s="28">
        <v>98.8</v>
      </c>
      <c r="M17" s="28">
        <v>0.2</v>
      </c>
      <c r="N17" s="28">
        <v>0.8</v>
      </c>
      <c r="O17" t="s">
        <v>47</v>
      </c>
      <c r="P17" s="30"/>
      <c r="Q17" s="30"/>
      <c r="R17" s="30"/>
    </row>
    <row r="18" spans="1:18" x14ac:dyDescent="0.25">
      <c r="A18" s="32" t="s">
        <v>83</v>
      </c>
      <c r="B18" s="31" t="s">
        <v>84</v>
      </c>
      <c r="C18" s="15">
        <v>47.3</v>
      </c>
      <c r="D18" s="28">
        <v>53.2</v>
      </c>
      <c r="E18" s="28">
        <v>55.6</v>
      </c>
      <c r="F18" s="15">
        <v>5.9000000000000057</v>
      </c>
      <c r="G18" s="28">
        <v>2.4</v>
      </c>
      <c r="H18" s="29">
        <v>1.2</v>
      </c>
      <c r="I18" s="28">
        <v>0.4</v>
      </c>
      <c r="J18" s="28">
        <v>13</v>
      </c>
      <c r="K18" s="28">
        <v>11.4</v>
      </c>
      <c r="L18" s="28">
        <v>12.8</v>
      </c>
      <c r="M18" s="28">
        <v>-1.3</v>
      </c>
      <c r="N18" s="28">
        <v>1.1000000000000001</v>
      </c>
      <c r="O18" t="s">
        <v>48</v>
      </c>
      <c r="P18" s="30"/>
      <c r="Q18" s="30"/>
      <c r="R18" s="30"/>
    </row>
    <row r="19" spans="1:18" x14ac:dyDescent="0.25">
      <c r="A19" s="32" t="s">
        <v>85</v>
      </c>
      <c r="B19" s="31" t="s">
        <v>86</v>
      </c>
      <c r="C19" s="15">
        <v>6016.5</v>
      </c>
      <c r="D19" s="28">
        <v>7492.2</v>
      </c>
      <c r="E19" s="28">
        <v>7792.4</v>
      </c>
      <c r="F19" s="15">
        <v>1475.6999999999998</v>
      </c>
      <c r="G19" s="28">
        <v>300.2</v>
      </c>
      <c r="H19" s="29">
        <v>2.2000000000000002</v>
      </c>
      <c r="I19" s="28">
        <v>0.4</v>
      </c>
      <c r="J19" s="28">
        <v>1161.5</v>
      </c>
      <c r="K19" s="28">
        <v>1418.9</v>
      </c>
      <c r="L19" s="28">
        <v>1616.3</v>
      </c>
      <c r="M19" s="28">
        <v>2</v>
      </c>
      <c r="N19" s="28">
        <v>1.3</v>
      </c>
      <c r="O19" t="s">
        <v>19</v>
      </c>
      <c r="P19" s="30"/>
      <c r="Q19" s="30"/>
      <c r="R19" s="30"/>
    </row>
    <row r="20" spans="1:18" x14ac:dyDescent="0.25">
      <c r="A20" s="32" t="s">
        <v>87</v>
      </c>
      <c r="B20" s="31" t="s">
        <v>88</v>
      </c>
      <c r="C20" s="15">
        <v>11847.9</v>
      </c>
      <c r="D20" s="28">
        <v>12839.5</v>
      </c>
      <c r="E20" s="28">
        <v>12394.7</v>
      </c>
      <c r="F20" s="15">
        <v>991.60000000000036</v>
      </c>
      <c r="G20" s="28">
        <v>-444.8</v>
      </c>
      <c r="H20" s="29">
        <v>0.8</v>
      </c>
      <c r="I20" s="28">
        <v>-0.4</v>
      </c>
      <c r="J20" s="28">
        <v>5261.6</v>
      </c>
      <c r="K20" s="28">
        <v>6384.1</v>
      </c>
      <c r="L20" s="28">
        <v>7434</v>
      </c>
      <c r="M20" s="28">
        <v>2</v>
      </c>
      <c r="N20" s="28">
        <v>1.5</v>
      </c>
      <c r="O20" s="9"/>
      <c r="P20" s="30"/>
      <c r="Q20" s="30"/>
      <c r="R20" s="30"/>
    </row>
    <row r="21" spans="1:18" x14ac:dyDescent="0.25">
      <c r="A21" s="32" t="s">
        <v>89</v>
      </c>
      <c r="B21" s="31" t="s">
        <v>90</v>
      </c>
      <c r="C21" s="15">
        <v>1456.4</v>
      </c>
      <c r="D21" s="28">
        <v>1643.2</v>
      </c>
      <c r="E21" s="28">
        <v>1649.6</v>
      </c>
      <c r="F21" s="15">
        <v>186.79999999999995</v>
      </c>
      <c r="G21" s="28">
        <v>6.4</v>
      </c>
      <c r="H21" s="29">
        <v>1.2</v>
      </c>
      <c r="I21" s="28">
        <v>0</v>
      </c>
      <c r="J21" s="28">
        <v>736</v>
      </c>
      <c r="K21" s="28">
        <v>825</v>
      </c>
      <c r="L21" s="28">
        <v>972.1</v>
      </c>
      <c r="M21" s="28">
        <v>1.1000000000000001</v>
      </c>
      <c r="N21" s="28">
        <v>1.7</v>
      </c>
      <c r="O21" t="s">
        <v>6</v>
      </c>
      <c r="P21" s="30"/>
      <c r="Q21" s="30"/>
      <c r="R21" s="30"/>
    </row>
    <row r="22" spans="1:18" x14ac:dyDescent="0.25">
      <c r="A22" s="31" t="s">
        <v>91</v>
      </c>
      <c r="B22" s="27" t="s">
        <v>92</v>
      </c>
      <c r="C22" s="15">
        <v>51.8</v>
      </c>
      <c r="D22" s="28">
        <v>64</v>
      </c>
      <c r="E22" s="28">
        <v>74.8</v>
      </c>
      <c r="F22" s="15">
        <v>12.200000000000003</v>
      </c>
      <c r="G22" s="28">
        <v>10.8</v>
      </c>
      <c r="H22" s="29">
        <v>2.1</v>
      </c>
      <c r="I22" s="28">
        <v>1.6</v>
      </c>
      <c r="J22" s="28">
        <v>52.7</v>
      </c>
      <c r="K22" s="28">
        <v>65.7</v>
      </c>
      <c r="L22" s="28">
        <v>80.7</v>
      </c>
      <c r="M22" s="28">
        <v>2.2000000000000002</v>
      </c>
      <c r="N22" s="28">
        <v>2.1</v>
      </c>
      <c r="O22" s="9"/>
      <c r="P22" s="30"/>
      <c r="Q22" s="30"/>
      <c r="R22" s="30"/>
    </row>
    <row r="23" spans="1:18" x14ac:dyDescent="0.25">
      <c r="A23" s="31" t="s">
        <v>93</v>
      </c>
      <c r="B23" s="27" t="s">
        <v>94</v>
      </c>
      <c r="C23" s="15">
        <v>59.7</v>
      </c>
      <c r="D23" s="28">
        <v>60.6</v>
      </c>
      <c r="E23" s="28">
        <v>56.1</v>
      </c>
      <c r="F23" s="15">
        <v>0.89999999999999858</v>
      </c>
      <c r="G23" s="28">
        <v>-4.5</v>
      </c>
      <c r="H23" s="29">
        <v>0.1</v>
      </c>
      <c r="I23" s="28">
        <v>-0.8</v>
      </c>
      <c r="J23" s="28">
        <v>95</v>
      </c>
      <c r="K23" s="28">
        <v>142.69999999999999</v>
      </c>
      <c r="L23" s="28">
        <v>178.5</v>
      </c>
      <c r="M23" s="28">
        <v>4.2</v>
      </c>
      <c r="N23" s="28">
        <v>2.2999999999999998</v>
      </c>
      <c r="O23" s="9"/>
      <c r="P23" s="30"/>
      <c r="Q23" s="30"/>
      <c r="R23" s="30"/>
    </row>
    <row r="24" spans="1:18" x14ac:dyDescent="0.25">
      <c r="A24" s="32" t="s">
        <v>95</v>
      </c>
      <c r="B24" s="31" t="s">
        <v>96</v>
      </c>
      <c r="C24" s="15">
        <v>70.900000000000006</v>
      </c>
      <c r="D24" s="28">
        <v>78.8</v>
      </c>
      <c r="E24" s="28">
        <v>66.8</v>
      </c>
      <c r="F24" s="15">
        <v>7.8999999999999915</v>
      </c>
      <c r="G24" s="28">
        <v>-12</v>
      </c>
      <c r="H24" s="29">
        <v>1.1000000000000001</v>
      </c>
      <c r="I24" s="28">
        <v>-1.6</v>
      </c>
      <c r="J24" s="28">
        <v>33.5</v>
      </c>
      <c r="K24" s="28">
        <v>37.1</v>
      </c>
      <c r="L24" s="28">
        <v>38.6</v>
      </c>
      <c r="M24" s="28">
        <v>1</v>
      </c>
      <c r="N24" s="28">
        <v>0.4</v>
      </c>
      <c r="O24" s="9"/>
      <c r="P24" s="30"/>
      <c r="Q24" s="30"/>
      <c r="R24" s="30"/>
    </row>
    <row r="25" spans="1:18" ht="25.5" x14ac:dyDescent="0.25">
      <c r="A25" s="32" t="s">
        <v>97</v>
      </c>
      <c r="B25" s="31" t="s">
        <v>98</v>
      </c>
      <c r="C25" s="15">
        <v>172.3</v>
      </c>
      <c r="D25" s="28">
        <v>173.3</v>
      </c>
      <c r="E25" s="28">
        <v>158.69999999999999</v>
      </c>
      <c r="F25" s="15">
        <v>1</v>
      </c>
      <c r="G25" s="28">
        <v>-14.6</v>
      </c>
      <c r="H25" s="29">
        <v>0.1</v>
      </c>
      <c r="I25" s="28">
        <v>-0.9</v>
      </c>
      <c r="J25" s="28">
        <v>64.7</v>
      </c>
      <c r="K25" s="28">
        <v>66.599999999999994</v>
      </c>
      <c r="L25" s="28">
        <v>72.5</v>
      </c>
      <c r="M25" s="28">
        <v>0.3</v>
      </c>
      <c r="N25" s="28">
        <v>0.9</v>
      </c>
      <c r="O25" s="9"/>
      <c r="P25" s="30"/>
      <c r="Q25" s="30"/>
      <c r="R25" s="30"/>
    </row>
    <row r="26" spans="1:18" x14ac:dyDescent="0.25">
      <c r="A26" s="32" t="s">
        <v>99</v>
      </c>
      <c r="B26" s="31" t="s">
        <v>100</v>
      </c>
      <c r="C26" s="15">
        <v>130.69999999999999</v>
      </c>
      <c r="D26" s="28">
        <v>155.6</v>
      </c>
      <c r="E26" s="28">
        <v>158.69999999999999</v>
      </c>
      <c r="F26" s="15">
        <v>24.900000000000006</v>
      </c>
      <c r="G26" s="28">
        <v>3.1</v>
      </c>
      <c r="H26" s="29">
        <v>1.8</v>
      </c>
      <c r="I26" s="28">
        <v>0.2</v>
      </c>
      <c r="J26" s="28">
        <v>116.8</v>
      </c>
      <c r="K26" s="28">
        <v>123.1</v>
      </c>
      <c r="L26" s="28">
        <v>149.4</v>
      </c>
      <c r="M26" s="28">
        <v>0.5</v>
      </c>
      <c r="N26" s="28">
        <v>2</v>
      </c>
      <c r="O26" s="9"/>
      <c r="P26" s="30"/>
      <c r="Q26" s="30"/>
      <c r="R26" s="30"/>
    </row>
    <row r="27" spans="1:18" x14ac:dyDescent="0.25">
      <c r="A27" s="32" t="s">
        <v>101</v>
      </c>
      <c r="B27" s="31" t="s">
        <v>102</v>
      </c>
      <c r="C27" s="15">
        <v>497.2</v>
      </c>
      <c r="D27" s="28">
        <v>531.4</v>
      </c>
      <c r="E27" s="28">
        <v>545.4</v>
      </c>
      <c r="F27" s="15">
        <v>34.199999999999989</v>
      </c>
      <c r="G27" s="28">
        <v>14</v>
      </c>
      <c r="H27" s="29">
        <v>0.7</v>
      </c>
      <c r="I27" s="28">
        <v>0.3</v>
      </c>
      <c r="J27" s="28">
        <v>213.2</v>
      </c>
      <c r="K27" s="28">
        <v>219.9</v>
      </c>
      <c r="L27" s="28">
        <v>257.89999999999998</v>
      </c>
      <c r="M27" s="28">
        <v>0.3</v>
      </c>
      <c r="N27" s="28">
        <v>1.6</v>
      </c>
      <c r="O27" s="9"/>
      <c r="P27" s="30"/>
      <c r="Q27" s="30"/>
      <c r="R27" s="30"/>
    </row>
    <row r="28" spans="1:18" x14ac:dyDescent="0.25">
      <c r="A28" s="32" t="s">
        <v>103</v>
      </c>
      <c r="B28" s="31" t="s">
        <v>104</v>
      </c>
      <c r="C28" s="15">
        <v>38.1</v>
      </c>
      <c r="D28" s="28">
        <v>35.299999999999997</v>
      </c>
      <c r="E28" s="28">
        <v>29.3</v>
      </c>
      <c r="F28" s="15">
        <v>-2.8000000000000043</v>
      </c>
      <c r="G28" s="28">
        <v>-6</v>
      </c>
      <c r="H28" s="29">
        <v>-0.8</v>
      </c>
      <c r="I28" s="28">
        <v>-1.8</v>
      </c>
      <c r="J28" s="28">
        <v>11.6</v>
      </c>
      <c r="K28" s="28">
        <v>10.9</v>
      </c>
      <c r="L28" s="28">
        <v>13</v>
      </c>
      <c r="M28" s="28">
        <v>-0.6</v>
      </c>
      <c r="N28" s="28">
        <v>1.8</v>
      </c>
      <c r="O28" s="9"/>
      <c r="P28" s="30"/>
      <c r="Q28" s="30"/>
      <c r="R28" s="30"/>
    </row>
    <row r="29" spans="1:18" x14ac:dyDescent="0.25">
      <c r="A29" s="32" t="s">
        <v>105</v>
      </c>
      <c r="B29" s="31" t="s">
        <v>106</v>
      </c>
      <c r="C29" s="15">
        <v>273</v>
      </c>
      <c r="D29" s="28">
        <v>315.8</v>
      </c>
      <c r="E29" s="28">
        <v>303.10000000000002</v>
      </c>
      <c r="F29" s="15">
        <v>42.800000000000011</v>
      </c>
      <c r="G29" s="28">
        <v>-12.7</v>
      </c>
      <c r="H29" s="29">
        <v>1.5</v>
      </c>
      <c r="I29" s="28">
        <v>-0.4</v>
      </c>
      <c r="J29" s="28">
        <v>60.7</v>
      </c>
      <c r="K29" s="28">
        <v>66.3</v>
      </c>
      <c r="L29" s="28">
        <v>74.8</v>
      </c>
      <c r="M29" s="28">
        <v>0.9</v>
      </c>
      <c r="N29" s="28">
        <v>1.2</v>
      </c>
      <c r="O29" s="9"/>
      <c r="P29" s="30"/>
      <c r="Q29" s="30"/>
      <c r="R29" s="30"/>
    </row>
    <row r="30" spans="1:18" x14ac:dyDescent="0.25">
      <c r="A30" s="32" t="s">
        <v>107</v>
      </c>
      <c r="B30" s="31" t="s">
        <v>108</v>
      </c>
      <c r="C30" s="15">
        <v>162.69999999999999</v>
      </c>
      <c r="D30" s="28">
        <v>228.4</v>
      </c>
      <c r="E30" s="28">
        <v>256.7</v>
      </c>
      <c r="F30" s="15">
        <v>65.700000000000017</v>
      </c>
      <c r="G30" s="28">
        <v>28.3</v>
      </c>
      <c r="H30" s="29">
        <v>3.5</v>
      </c>
      <c r="I30" s="28">
        <v>1.2</v>
      </c>
      <c r="J30" s="28">
        <v>88.4</v>
      </c>
      <c r="K30" s="28">
        <v>96.8</v>
      </c>
      <c r="L30" s="28">
        <v>115</v>
      </c>
      <c r="M30" s="28">
        <v>0.9</v>
      </c>
      <c r="N30" s="28">
        <v>1.7</v>
      </c>
      <c r="O30" s="9"/>
      <c r="P30" s="30"/>
      <c r="Q30" s="30"/>
      <c r="R30" s="30"/>
    </row>
    <row r="31" spans="1:18" x14ac:dyDescent="0.25">
      <c r="A31" s="32" t="s">
        <v>109</v>
      </c>
      <c r="B31" s="31" t="s">
        <v>110</v>
      </c>
      <c r="C31" s="15">
        <v>187.4</v>
      </c>
      <c r="D31" s="28">
        <v>285.8</v>
      </c>
      <c r="E31" s="28">
        <v>296.10000000000002</v>
      </c>
      <c r="F31" s="15">
        <v>98.4</v>
      </c>
      <c r="G31" s="28">
        <v>10.3</v>
      </c>
      <c r="H31" s="29">
        <v>4.3</v>
      </c>
      <c r="I31" s="28">
        <v>0.4</v>
      </c>
      <c r="J31" s="28">
        <v>167.3</v>
      </c>
      <c r="K31" s="28">
        <v>168.2</v>
      </c>
      <c r="L31" s="28">
        <v>181.3</v>
      </c>
      <c r="M31" s="28">
        <v>0.1</v>
      </c>
      <c r="N31" s="28">
        <v>0.8</v>
      </c>
      <c r="O31" t="s">
        <v>6</v>
      </c>
      <c r="P31" s="30"/>
      <c r="Q31" s="30"/>
      <c r="R31" s="30"/>
    </row>
    <row r="32" spans="1:18" x14ac:dyDescent="0.25">
      <c r="A32" s="32" t="s">
        <v>111</v>
      </c>
      <c r="B32" s="31" t="s">
        <v>112</v>
      </c>
      <c r="C32" s="15">
        <v>168.7</v>
      </c>
      <c r="D32" s="28">
        <v>275</v>
      </c>
      <c r="E32" s="28">
        <v>289.39999999999998</v>
      </c>
      <c r="F32" s="15">
        <v>106.30000000000001</v>
      </c>
      <c r="G32" s="28">
        <v>14.4</v>
      </c>
      <c r="H32" s="29">
        <v>5</v>
      </c>
      <c r="I32" s="28">
        <v>0.5</v>
      </c>
      <c r="J32" s="28">
        <v>103.9</v>
      </c>
      <c r="K32" s="28">
        <v>121.8</v>
      </c>
      <c r="L32" s="28">
        <v>148.19999999999999</v>
      </c>
      <c r="M32" s="28">
        <v>1.6</v>
      </c>
      <c r="N32" s="28">
        <v>2</v>
      </c>
      <c r="O32" s="9"/>
      <c r="P32" s="30"/>
      <c r="Q32" s="30"/>
      <c r="R32" s="30"/>
    </row>
    <row r="33" spans="1:18" x14ac:dyDescent="0.25">
      <c r="A33" s="32" t="s">
        <v>113</v>
      </c>
      <c r="B33" s="31" t="s">
        <v>114</v>
      </c>
      <c r="C33" s="15">
        <v>18.7</v>
      </c>
      <c r="D33" s="28">
        <v>11.3</v>
      </c>
      <c r="E33" s="28">
        <v>6.7</v>
      </c>
      <c r="F33" s="15">
        <v>-7.3999999999999986</v>
      </c>
      <c r="G33" s="28">
        <v>-4.7</v>
      </c>
      <c r="H33" s="29">
        <v>-4.9000000000000004</v>
      </c>
      <c r="I33" s="28">
        <v>-5.2</v>
      </c>
      <c r="J33" s="28">
        <v>63.7</v>
      </c>
      <c r="K33" s="28">
        <v>47.3</v>
      </c>
      <c r="L33" s="28">
        <v>38.299999999999997</v>
      </c>
      <c r="M33" s="28">
        <v>-2.9</v>
      </c>
      <c r="N33" s="28">
        <v>-2.1</v>
      </c>
      <c r="O33" s="9"/>
      <c r="P33" s="30"/>
      <c r="Q33" s="30"/>
      <c r="R33" s="30"/>
    </row>
    <row r="34" spans="1:18" x14ac:dyDescent="0.25">
      <c r="A34" s="32" t="s">
        <v>115</v>
      </c>
      <c r="B34" s="31" t="s">
        <v>116</v>
      </c>
      <c r="C34" s="15">
        <v>250.1</v>
      </c>
      <c r="D34" s="28">
        <v>222</v>
      </c>
      <c r="E34" s="28">
        <v>198.3</v>
      </c>
      <c r="F34" s="15">
        <v>-28.099999999999994</v>
      </c>
      <c r="G34" s="28">
        <v>-23.7</v>
      </c>
      <c r="H34" s="29">
        <v>-1.2</v>
      </c>
      <c r="I34" s="28">
        <v>-1.1000000000000001</v>
      </c>
      <c r="J34" s="28">
        <v>51.3</v>
      </c>
      <c r="K34" s="28">
        <v>52.8</v>
      </c>
      <c r="L34" s="28">
        <v>50.3</v>
      </c>
      <c r="M34" s="28">
        <v>0.3</v>
      </c>
      <c r="N34" s="28">
        <v>-0.5</v>
      </c>
      <c r="O34" t="s">
        <v>7</v>
      </c>
      <c r="P34" s="30"/>
      <c r="Q34" s="30"/>
      <c r="R34" s="30"/>
    </row>
    <row r="35" spans="1:18" x14ac:dyDescent="0.25">
      <c r="A35" s="32" t="s">
        <v>117</v>
      </c>
      <c r="B35" s="31" t="s">
        <v>118</v>
      </c>
      <c r="C35" s="15">
        <v>196.5</v>
      </c>
      <c r="D35" s="28">
        <v>137.69999999999999</v>
      </c>
      <c r="E35" s="28">
        <v>94.2</v>
      </c>
      <c r="F35" s="15">
        <v>-58.800000000000011</v>
      </c>
      <c r="G35" s="28">
        <v>-43.5</v>
      </c>
      <c r="H35" s="29">
        <v>-3.5</v>
      </c>
      <c r="I35" s="28">
        <v>-3.7</v>
      </c>
      <c r="J35" s="28">
        <v>25.6</v>
      </c>
      <c r="K35" s="28">
        <v>19.100000000000001</v>
      </c>
      <c r="L35" s="28">
        <v>20.100000000000001</v>
      </c>
      <c r="M35" s="28">
        <v>-2.8</v>
      </c>
      <c r="N35" s="28">
        <v>0.5</v>
      </c>
      <c r="O35" t="s">
        <v>7</v>
      </c>
      <c r="P35" s="30"/>
      <c r="Q35" s="30"/>
      <c r="R35" s="30"/>
    </row>
    <row r="36" spans="1:18" x14ac:dyDescent="0.25">
      <c r="A36" s="32" t="s">
        <v>119</v>
      </c>
      <c r="B36" s="31" t="s">
        <v>120</v>
      </c>
      <c r="C36" s="15">
        <v>360.2</v>
      </c>
      <c r="D36" s="28">
        <v>408.8</v>
      </c>
      <c r="E36" s="28">
        <v>382.3</v>
      </c>
      <c r="F36" s="15">
        <v>48.600000000000023</v>
      </c>
      <c r="G36" s="28">
        <v>-26.5</v>
      </c>
      <c r="H36" s="29">
        <v>1.3</v>
      </c>
      <c r="I36" s="28">
        <v>-0.7</v>
      </c>
      <c r="J36" s="28">
        <v>74.2</v>
      </c>
      <c r="K36" s="28">
        <v>94.1</v>
      </c>
      <c r="L36" s="28">
        <v>108.3</v>
      </c>
      <c r="M36" s="28">
        <v>2.4</v>
      </c>
      <c r="N36" s="28">
        <v>1.4</v>
      </c>
      <c r="O36" t="s">
        <v>8</v>
      </c>
      <c r="P36" s="30"/>
      <c r="Q36" s="30"/>
      <c r="R36" s="30"/>
    </row>
    <row r="37" spans="1:18" x14ac:dyDescent="0.25">
      <c r="A37" s="32" t="s">
        <v>121</v>
      </c>
      <c r="B37" s="31" t="s">
        <v>122</v>
      </c>
      <c r="C37" s="15">
        <v>83.2</v>
      </c>
      <c r="D37" s="28">
        <v>92.3</v>
      </c>
      <c r="E37" s="28">
        <v>85.3</v>
      </c>
      <c r="F37" s="15">
        <v>9.0999999999999943</v>
      </c>
      <c r="G37" s="28">
        <v>-7</v>
      </c>
      <c r="H37" s="29">
        <v>1</v>
      </c>
      <c r="I37" s="28">
        <v>-0.8</v>
      </c>
      <c r="J37" s="28">
        <v>21.4</v>
      </c>
      <c r="K37" s="28">
        <v>26</v>
      </c>
      <c r="L37" s="28">
        <v>30.5</v>
      </c>
      <c r="M37" s="28">
        <v>2</v>
      </c>
      <c r="N37" s="28">
        <v>1.6</v>
      </c>
      <c r="O37" s="9"/>
      <c r="P37" s="30"/>
      <c r="Q37" s="30"/>
      <c r="R37" s="30"/>
    </row>
    <row r="38" spans="1:18" ht="25.5" x14ac:dyDescent="0.25">
      <c r="A38" s="32" t="s">
        <v>123</v>
      </c>
      <c r="B38" s="31" t="s">
        <v>124</v>
      </c>
      <c r="C38" s="15">
        <v>68.3</v>
      </c>
      <c r="D38" s="28">
        <v>82.1</v>
      </c>
      <c r="E38" s="28">
        <v>87</v>
      </c>
      <c r="F38" s="15">
        <v>13.799999999999997</v>
      </c>
      <c r="G38" s="28">
        <v>4.9000000000000004</v>
      </c>
      <c r="H38" s="29">
        <v>1.9</v>
      </c>
      <c r="I38" s="28">
        <v>0.6</v>
      </c>
      <c r="J38" s="28">
        <v>17.600000000000001</v>
      </c>
      <c r="K38" s="28">
        <v>20.399999999999999</v>
      </c>
      <c r="L38" s="28">
        <v>23.8</v>
      </c>
      <c r="M38" s="28">
        <v>1.5</v>
      </c>
      <c r="N38" s="28">
        <v>1.6</v>
      </c>
      <c r="O38" s="9"/>
      <c r="P38" s="30"/>
      <c r="Q38" s="30"/>
      <c r="R38" s="30"/>
    </row>
    <row r="39" spans="1:18" x14ac:dyDescent="0.25">
      <c r="A39" s="32" t="s">
        <v>125</v>
      </c>
      <c r="B39" s="31" t="s">
        <v>126</v>
      </c>
      <c r="C39" s="15">
        <v>208.7</v>
      </c>
      <c r="D39" s="28">
        <v>234.4</v>
      </c>
      <c r="E39" s="28">
        <v>210</v>
      </c>
      <c r="F39" s="15">
        <v>25.700000000000017</v>
      </c>
      <c r="G39" s="28">
        <v>-24.4</v>
      </c>
      <c r="H39" s="29">
        <v>1.2</v>
      </c>
      <c r="I39" s="28">
        <v>-1.1000000000000001</v>
      </c>
      <c r="J39" s="28">
        <v>35.4</v>
      </c>
      <c r="K39" s="28">
        <v>47.9</v>
      </c>
      <c r="L39" s="28">
        <v>54.2</v>
      </c>
      <c r="M39" s="28">
        <v>3.1</v>
      </c>
      <c r="N39" s="28">
        <v>1.3</v>
      </c>
      <c r="O39" s="9"/>
      <c r="P39" s="30"/>
      <c r="Q39" s="30"/>
      <c r="R39" s="30"/>
    </row>
    <row r="40" spans="1:18" x14ac:dyDescent="0.25">
      <c r="A40" s="32" t="s">
        <v>127</v>
      </c>
      <c r="B40" s="31" t="s">
        <v>128</v>
      </c>
      <c r="C40" s="15">
        <v>407</v>
      </c>
      <c r="D40" s="28">
        <v>365.3</v>
      </c>
      <c r="E40" s="28">
        <v>340</v>
      </c>
      <c r="F40" s="15">
        <v>-41.699999999999989</v>
      </c>
      <c r="G40" s="28">
        <v>-25.3</v>
      </c>
      <c r="H40" s="29">
        <v>-1.1000000000000001</v>
      </c>
      <c r="I40" s="28">
        <v>-0.7</v>
      </c>
      <c r="J40" s="28">
        <v>172.6</v>
      </c>
      <c r="K40" s="28">
        <v>176.6</v>
      </c>
      <c r="L40" s="28">
        <v>183</v>
      </c>
      <c r="M40" s="28">
        <v>0.2</v>
      </c>
      <c r="N40" s="28">
        <v>0.4</v>
      </c>
      <c r="O40" t="s">
        <v>9</v>
      </c>
      <c r="P40" s="30"/>
      <c r="Q40" s="30"/>
      <c r="R40" s="30"/>
    </row>
    <row r="41" spans="1:18" x14ac:dyDescent="0.25">
      <c r="A41" s="32" t="s">
        <v>129</v>
      </c>
      <c r="B41" s="31" t="s">
        <v>130</v>
      </c>
      <c r="C41" s="15">
        <v>116.9</v>
      </c>
      <c r="D41" s="28">
        <v>96.4</v>
      </c>
      <c r="E41" s="28">
        <v>92.3</v>
      </c>
      <c r="F41" s="15">
        <v>-20.5</v>
      </c>
      <c r="G41" s="28">
        <v>-4.0999999999999996</v>
      </c>
      <c r="H41" s="29">
        <v>-1.9</v>
      </c>
      <c r="I41" s="28">
        <v>-0.4</v>
      </c>
      <c r="J41" s="28">
        <v>79.400000000000006</v>
      </c>
      <c r="K41" s="28">
        <v>81.099999999999994</v>
      </c>
      <c r="L41" s="28">
        <v>84.4</v>
      </c>
      <c r="M41" s="28">
        <v>0.2</v>
      </c>
      <c r="N41" s="28">
        <v>0.4</v>
      </c>
      <c r="O41" s="9"/>
      <c r="P41" s="30"/>
      <c r="Q41" s="30"/>
      <c r="R41" s="30"/>
    </row>
    <row r="42" spans="1:18" x14ac:dyDescent="0.25">
      <c r="A42" s="32" t="s">
        <v>131</v>
      </c>
      <c r="B42" s="31" t="s">
        <v>132</v>
      </c>
      <c r="C42" s="15">
        <v>290.10000000000002</v>
      </c>
      <c r="D42" s="28">
        <v>268.89999999999998</v>
      </c>
      <c r="E42" s="28">
        <v>247.8</v>
      </c>
      <c r="F42" s="15">
        <v>-21.200000000000045</v>
      </c>
      <c r="G42" s="28">
        <v>-21.1</v>
      </c>
      <c r="H42" s="29">
        <v>-0.8</v>
      </c>
      <c r="I42" s="28">
        <v>-0.8</v>
      </c>
      <c r="J42" s="28">
        <v>93.2</v>
      </c>
      <c r="K42" s="28">
        <v>95.5</v>
      </c>
      <c r="L42" s="28">
        <v>98.6</v>
      </c>
      <c r="M42" s="28">
        <v>0.2</v>
      </c>
      <c r="N42" s="28">
        <v>0.3</v>
      </c>
      <c r="O42" s="9"/>
      <c r="P42" s="30"/>
      <c r="Q42" s="30"/>
      <c r="R42" s="30"/>
    </row>
    <row r="43" spans="1:18" x14ac:dyDescent="0.25">
      <c r="A43" s="32" t="s">
        <v>133</v>
      </c>
      <c r="B43" s="31" t="s">
        <v>134</v>
      </c>
      <c r="C43" s="15">
        <v>521.9</v>
      </c>
      <c r="D43" s="28">
        <v>424.6</v>
      </c>
      <c r="E43" s="28">
        <v>342.3</v>
      </c>
      <c r="F43" s="15">
        <v>-97.299999999999955</v>
      </c>
      <c r="G43" s="28">
        <v>-82.3</v>
      </c>
      <c r="H43" s="29">
        <v>-2</v>
      </c>
      <c r="I43" s="28">
        <v>-2.1</v>
      </c>
      <c r="J43" s="28">
        <v>86.1</v>
      </c>
      <c r="K43" s="28">
        <v>83.7</v>
      </c>
      <c r="L43" s="28">
        <v>89.9</v>
      </c>
      <c r="M43" s="28">
        <v>-0.3</v>
      </c>
      <c r="N43" s="28">
        <v>0.7</v>
      </c>
      <c r="O43" t="s">
        <v>9</v>
      </c>
      <c r="P43" s="30"/>
      <c r="Q43" s="30"/>
      <c r="R43" s="30"/>
    </row>
    <row r="44" spans="1:18" x14ac:dyDescent="0.25">
      <c r="A44" s="32" t="s">
        <v>135</v>
      </c>
      <c r="B44" s="31" t="s">
        <v>136</v>
      </c>
      <c r="C44" s="15">
        <v>115.3</v>
      </c>
      <c r="D44" s="28">
        <v>114.5</v>
      </c>
      <c r="E44" s="28">
        <v>109.1</v>
      </c>
      <c r="F44" s="15">
        <v>-0.79999999999999716</v>
      </c>
      <c r="G44" s="28">
        <v>-5.4</v>
      </c>
      <c r="H44" s="29">
        <v>-0.1</v>
      </c>
      <c r="I44" s="28">
        <v>-0.5</v>
      </c>
      <c r="J44" s="28">
        <v>841</v>
      </c>
      <c r="K44" s="28">
        <v>899.8</v>
      </c>
      <c r="L44" s="28">
        <v>1132</v>
      </c>
      <c r="M44" s="28">
        <v>0.7</v>
      </c>
      <c r="N44" s="28">
        <v>2.2999999999999998</v>
      </c>
      <c r="O44" t="s">
        <v>10</v>
      </c>
      <c r="P44" s="30"/>
      <c r="Q44" s="30"/>
      <c r="R44" s="30"/>
    </row>
    <row r="45" spans="1:18" x14ac:dyDescent="0.25">
      <c r="A45" s="32" t="s">
        <v>137</v>
      </c>
      <c r="B45" s="31" t="s">
        <v>138</v>
      </c>
      <c r="C45" s="15">
        <v>804.1</v>
      </c>
      <c r="D45" s="28">
        <v>849.9</v>
      </c>
      <c r="E45" s="28">
        <v>877</v>
      </c>
      <c r="F45" s="15">
        <v>45.799999999999955</v>
      </c>
      <c r="G45" s="28">
        <v>27.1</v>
      </c>
      <c r="H45" s="29">
        <v>0.6</v>
      </c>
      <c r="I45" s="28">
        <v>0.3</v>
      </c>
      <c r="J45" s="28">
        <v>743.8</v>
      </c>
      <c r="K45" s="28">
        <v>863.8</v>
      </c>
      <c r="L45" s="28">
        <v>1034.3</v>
      </c>
      <c r="M45" s="28">
        <v>1.5</v>
      </c>
      <c r="N45" s="28">
        <v>1.8</v>
      </c>
      <c r="P45" s="30"/>
      <c r="Q45" s="30"/>
      <c r="R45" s="30"/>
    </row>
    <row r="46" spans="1:18" x14ac:dyDescent="0.25">
      <c r="A46" s="32" t="s">
        <v>139</v>
      </c>
      <c r="B46" s="31" t="s">
        <v>140</v>
      </c>
      <c r="C46" s="15">
        <v>145.30000000000001</v>
      </c>
      <c r="D46" s="28">
        <v>153</v>
      </c>
      <c r="E46" s="28">
        <v>160</v>
      </c>
      <c r="F46" s="15">
        <v>7.6999999999999886</v>
      </c>
      <c r="G46" s="28">
        <v>7</v>
      </c>
      <c r="H46" s="29">
        <v>0.5</v>
      </c>
      <c r="I46" s="28">
        <v>0.4</v>
      </c>
      <c r="J46" s="28">
        <v>255.7</v>
      </c>
      <c r="K46" s="28">
        <v>331.5</v>
      </c>
      <c r="L46" s="28">
        <v>409.4</v>
      </c>
      <c r="M46" s="28">
        <v>2.6</v>
      </c>
      <c r="N46" s="28">
        <v>2.1</v>
      </c>
      <c r="O46" t="s">
        <v>36</v>
      </c>
      <c r="P46" s="30"/>
      <c r="Q46" s="30"/>
      <c r="R46" s="30"/>
    </row>
    <row r="47" spans="1:18" ht="25.5" x14ac:dyDescent="0.25">
      <c r="A47" s="32" t="s">
        <v>141</v>
      </c>
      <c r="B47" s="31" t="s">
        <v>142</v>
      </c>
      <c r="C47" s="15">
        <v>92</v>
      </c>
      <c r="D47" s="28">
        <v>95.4</v>
      </c>
      <c r="E47" s="28">
        <v>94.2</v>
      </c>
      <c r="F47" s="15">
        <v>3.4000000000000057</v>
      </c>
      <c r="G47" s="28">
        <v>-1.2</v>
      </c>
      <c r="H47" s="29">
        <v>0.4</v>
      </c>
      <c r="I47" s="28">
        <v>-0.1</v>
      </c>
      <c r="J47" s="28">
        <v>102.8</v>
      </c>
      <c r="K47" s="28">
        <v>116</v>
      </c>
      <c r="L47" s="28">
        <v>138.69999999999999</v>
      </c>
      <c r="M47" s="28">
        <v>1.2</v>
      </c>
      <c r="N47" s="28">
        <v>1.8</v>
      </c>
      <c r="O47" t="s">
        <v>36</v>
      </c>
      <c r="P47" s="30"/>
      <c r="Q47" s="30"/>
      <c r="R47" s="30"/>
    </row>
    <row r="48" spans="1:18" ht="30" customHeight="1" x14ac:dyDescent="0.25">
      <c r="A48" s="32" t="s">
        <v>143</v>
      </c>
      <c r="B48" s="31" t="s">
        <v>144</v>
      </c>
      <c r="C48" s="15">
        <v>36.5</v>
      </c>
      <c r="D48" s="28">
        <v>36.6</v>
      </c>
      <c r="E48" s="28">
        <v>34.700000000000003</v>
      </c>
      <c r="F48" s="15">
        <v>0.10000000000000142</v>
      </c>
      <c r="G48" s="28">
        <v>-1.9</v>
      </c>
      <c r="H48" s="29">
        <v>0</v>
      </c>
      <c r="I48" s="28">
        <v>-0.5</v>
      </c>
      <c r="J48" s="28">
        <v>33.6</v>
      </c>
      <c r="K48" s="28">
        <v>53.6</v>
      </c>
      <c r="L48" s="28">
        <v>60.4</v>
      </c>
      <c r="M48" s="28">
        <v>4.8</v>
      </c>
      <c r="N48" s="28">
        <v>1.2</v>
      </c>
      <c r="O48" t="s">
        <v>36</v>
      </c>
      <c r="P48" s="30"/>
      <c r="Q48" s="30"/>
      <c r="R48" s="30"/>
    </row>
    <row r="49" spans="1:18" x14ac:dyDescent="0.25">
      <c r="A49" s="32" t="s">
        <v>145</v>
      </c>
      <c r="B49" s="31" t="s">
        <v>146</v>
      </c>
      <c r="C49" s="15">
        <v>284.39999999999998</v>
      </c>
      <c r="D49" s="28">
        <v>305.89999999999998</v>
      </c>
      <c r="E49" s="28">
        <v>322.3</v>
      </c>
      <c r="F49" s="15">
        <v>21.5</v>
      </c>
      <c r="G49" s="28">
        <v>16.399999999999999</v>
      </c>
      <c r="H49" s="29">
        <v>0.7</v>
      </c>
      <c r="I49" s="28">
        <v>0.5</v>
      </c>
      <c r="J49" s="28">
        <v>201.4</v>
      </c>
      <c r="K49" s="28">
        <v>193.8</v>
      </c>
      <c r="L49" s="28">
        <v>232.3</v>
      </c>
      <c r="M49" s="28">
        <v>-0.4</v>
      </c>
      <c r="N49" s="28">
        <v>1.8</v>
      </c>
      <c r="O49" t="s">
        <v>37</v>
      </c>
      <c r="P49" s="30"/>
      <c r="Q49" s="30"/>
      <c r="R49" s="30"/>
    </row>
    <row r="50" spans="1:18" x14ac:dyDescent="0.25">
      <c r="A50" s="32" t="s">
        <v>147</v>
      </c>
      <c r="B50" s="31" t="s">
        <v>148</v>
      </c>
      <c r="C50" s="15">
        <v>57.3</v>
      </c>
      <c r="D50" s="28">
        <v>65.400000000000006</v>
      </c>
      <c r="E50" s="28">
        <v>69.400000000000006</v>
      </c>
      <c r="F50" s="15">
        <v>8.1000000000000085</v>
      </c>
      <c r="G50" s="28">
        <v>4</v>
      </c>
      <c r="H50" s="29">
        <v>1.3</v>
      </c>
      <c r="I50" s="28">
        <v>0.6</v>
      </c>
      <c r="J50" s="28">
        <v>33.6</v>
      </c>
      <c r="K50" s="28">
        <v>38</v>
      </c>
      <c r="L50" s="28">
        <v>40.5</v>
      </c>
      <c r="M50" s="28">
        <v>1.2</v>
      </c>
      <c r="N50" s="28">
        <v>0.6</v>
      </c>
      <c r="O50" t="s">
        <v>36</v>
      </c>
      <c r="P50" s="30"/>
      <c r="Q50" s="30"/>
      <c r="R50" s="30"/>
    </row>
    <row r="51" spans="1:18" ht="25.5" x14ac:dyDescent="0.25">
      <c r="A51" s="32" t="s">
        <v>149</v>
      </c>
      <c r="B51" s="31" t="s">
        <v>150</v>
      </c>
      <c r="C51" s="15">
        <v>102.7</v>
      </c>
      <c r="D51" s="28">
        <v>110.2</v>
      </c>
      <c r="E51" s="28">
        <v>117</v>
      </c>
      <c r="F51" s="15">
        <v>7.5</v>
      </c>
      <c r="G51" s="28">
        <v>6.8</v>
      </c>
      <c r="H51" s="29">
        <v>0.7</v>
      </c>
      <c r="I51" s="28">
        <v>0.6</v>
      </c>
      <c r="J51" s="28">
        <v>75.3</v>
      </c>
      <c r="K51" s="28">
        <v>88.5</v>
      </c>
      <c r="L51" s="28">
        <v>110.8</v>
      </c>
      <c r="M51" s="28">
        <v>1.6</v>
      </c>
      <c r="N51" s="28">
        <v>2.2999999999999998</v>
      </c>
      <c r="O51" t="s">
        <v>36</v>
      </c>
      <c r="P51" s="30"/>
      <c r="Q51" s="30"/>
      <c r="R51" s="30"/>
    </row>
    <row r="52" spans="1:18" x14ac:dyDescent="0.25">
      <c r="A52" s="31" t="s">
        <v>151</v>
      </c>
      <c r="B52" s="31" t="s">
        <v>152</v>
      </c>
      <c r="C52" s="15">
        <v>85.9</v>
      </c>
      <c r="D52" s="28">
        <v>83.4</v>
      </c>
      <c r="E52" s="28">
        <v>79.3</v>
      </c>
      <c r="F52" s="15">
        <v>-2.5</v>
      </c>
      <c r="G52" s="28">
        <v>-4.0999999999999996</v>
      </c>
      <c r="H52" s="29">
        <v>-0.3</v>
      </c>
      <c r="I52" s="28">
        <v>-0.5</v>
      </c>
      <c r="J52" s="28">
        <v>41.8</v>
      </c>
      <c r="K52" s="28">
        <v>47.3</v>
      </c>
      <c r="L52" s="28">
        <v>49.9</v>
      </c>
      <c r="M52" s="28">
        <v>1.2</v>
      </c>
      <c r="N52" s="28">
        <v>0.5</v>
      </c>
      <c r="O52" t="s">
        <v>36</v>
      </c>
      <c r="P52" s="30"/>
      <c r="Q52" s="30"/>
      <c r="R52" s="30"/>
    </row>
    <row r="53" spans="1:18" x14ac:dyDescent="0.25">
      <c r="A53" s="32" t="s">
        <v>153</v>
      </c>
      <c r="B53" s="31" t="s">
        <v>154</v>
      </c>
      <c r="C53" s="15">
        <v>624.9</v>
      </c>
      <c r="D53" s="28">
        <v>737</v>
      </c>
      <c r="E53" s="28">
        <v>682.8</v>
      </c>
      <c r="F53" s="15">
        <v>112.10000000000002</v>
      </c>
      <c r="G53" s="28">
        <v>-54.2</v>
      </c>
      <c r="H53" s="29">
        <v>1.7</v>
      </c>
      <c r="I53" s="28">
        <v>-0.8</v>
      </c>
      <c r="J53" s="28">
        <v>188.9</v>
      </c>
      <c r="K53" s="28">
        <v>225.7</v>
      </c>
      <c r="L53" s="28">
        <v>259</v>
      </c>
      <c r="M53" s="28">
        <v>1.8</v>
      </c>
      <c r="N53" s="28">
        <v>1.4</v>
      </c>
      <c r="O53" t="s">
        <v>11</v>
      </c>
      <c r="P53" s="30"/>
      <c r="Q53" s="30"/>
      <c r="R53" s="30"/>
    </row>
    <row r="54" spans="1:18" x14ac:dyDescent="0.25">
      <c r="A54" s="32" t="s">
        <v>155</v>
      </c>
      <c r="B54" s="31" t="s">
        <v>156</v>
      </c>
      <c r="C54" s="15">
        <v>502.1</v>
      </c>
      <c r="D54" s="28">
        <v>599.1</v>
      </c>
      <c r="E54" s="28">
        <v>549.29999999999995</v>
      </c>
      <c r="F54" s="15">
        <v>97</v>
      </c>
      <c r="G54" s="28">
        <v>-49.8</v>
      </c>
      <c r="H54" s="29">
        <v>1.8</v>
      </c>
      <c r="I54" s="28">
        <v>-0.9</v>
      </c>
      <c r="J54" s="28">
        <v>150.4</v>
      </c>
      <c r="K54" s="28">
        <v>177.3</v>
      </c>
      <c r="L54" s="28">
        <v>203.1</v>
      </c>
      <c r="M54" s="28">
        <v>1.7</v>
      </c>
      <c r="N54" s="28">
        <v>1.4</v>
      </c>
      <c r="O54" s="9"/>
      <c r="P54" s="30"/>
      <c r="Q54" s="30"/>
      <c r="R54" s="30"/>
    </row>
    <row r="55" spans="1:18" x14ac:dyDescent="0.25">
      <c r="A55" s="32" t="s">
        <v>157</v>
      </c>
      <c r="B55" s="31" t="s">
        <v>158</v>
      </c>
      <c r="C55" s="15">
        <v>122.8</v>
      </c>
      <c r="D55" s="28">
        <v>137.9</v>
      </c>
      <c r="E55" s="28">
        <v>133.5</v>
      </c>
      <c r="F55" s="15">
        <v>15.100000000000009</v>
      </c>
      <c r="G55" s="28">
        <v>-4.4000000000000004</v>
      </c>
      <c r="H55" s="29">
        <v>1.2</v>
      </c>
      <c r="I55" s="28">
        <v>-0.3</v>
      </c>
      <c r="J55" s="28">
        <v>38.5</v>
      </c>
      <c r="K55" s="28">
        <v>48.5</v>
      </c>
      <c r="L55" s="28">
        <v>55.9</v>
      </c>
      <c r="M55" s="28">
        <v>2.4</v>
      </c>
      <c r="N55" s="28">
        <v>1.4</v>
      </c>
      <c r="O55" s="9"/>
      <c r="P55" s="30"/>
      <c r="Q55" s="30"/>
      <c r="R55" s="30"/>
    </row>
    <row r="56" spans="1:18" x14ac:dyDescent="0.25">
      <c r="A56" s="31" t="s">
        <v>159</v>
      </c>
      <c r="B56" s="31" t="s">
        <v>160</v>
      </c>
      <c r="C56" s="15">
        <v>394.3</v>
      </c>
      <c r="D56" s="28">
        <v>421.6</v>
      </c>
      <c r="E56" s="28">
        <v>347.9</v>
      </c>
      <c r="F56" s="15">
        <v>27.300000000000011</v>
      </c>
      <c r="G56" s="28">
        <v>-73.7</v>
      </c>
      <c r="H56" s="29">
        <v>0.7</v>
      </c>
      <c r="I56" s="28">
        <v>-1.9</v>
      </c>
      <c r="J56" s="28">
        <v>94</v>
      </c>
      <c r="K56" s="28">
        <v>120.6</v>
      </c>
      <c r="L56" s="28">
        <v>140.6</v>
      </c>
      <c r="M56" s="28">
        <v>2.5</v>
      </c>
      <c r="N56" s="28">
        <v>1.5</v>
      </c>
      <c r="O56" s="9"/>
      <c r="P56" s="30"/>
      <c r="Q56" s="30"/>
      <c r="R56" s="30"/>
    </row>
    <row r="57" spans="1:18" x14ac:dyDescent="0.25">
      <c r="A57" s="32" t="s">
        <v>161</v>
      </c>
      <c r="B57" s="31" t="s">
        <v>162</v>
      </c>
      <c r="C57" s="15">
        <v>43.6</v>
      </c>
      <c r="D57" s="28">
        <v>38.6</v>
      </c>
      <c r="E57" s="28">
        <v>29.2</v>
      </c>
      <c r="F57" s="15">
        <v>-5</v>
      </c>
      <c r="G57" s="28">
        <v>-9.4</v>
      </c>
      <c r="H57" s="29">
        <v>-1.2</v>
      </c>
      <c r="I57" s="28">
        <v>-2.8</v>
      </c>
      <c r="J57" s="28">
        <v>7.7</v>
      </c>
      <c r="K57" s="28">
        <v>10</v>
      </c>
      <c r="L57" s="28">
        <v>10.3</v>
      </c>
      <c r="M57" s="28">
        <v>2.6</v>
      </c>
      <c r="N57" s="28">
        <v>0.3</v>
      </c>
      <c r="O57" t="s">
        <v>43</v>
      </c>
      <c r="P57" s="30"/>
      <c r="Q57" s="30"/>
      <c r="R57" s="30"/>
    </row>
    <row r="58" spans="1:18" x14ac:dyDescent="0.25">
      <c r="A58" s="32" t="s">
        <v>163</v>
      </c>
      <c r="B58" s="31" t="s">
        <v>164</v>
      </c>
      <c r="C58" s="15">
        <v>83.8</v>
      </c>
      <c r="D58" s="28">
        <v>86.2</v>
      </c>
      <c r="E58" s="28">
        <v>79.3</v>
      </c>
      <c r="F58" s="15">
        <v>2.4000000000000057</v>
      </c>
      <c r="G58" s="28">
        <v>-6.9</v>
      </c>
      <c r="H58" s="29">
        <v>0.3</v>
      </c>
      <c r="I58" s="28">
        <v>-0.8</v>
      </c>
      <c r="J58" s="28">
        <v>18.7</v>
      </c>
      <c r="K58" s="28">
        <v>28.3</v>
      </c>
      <c r="L58" s="28">
        <v>33.700000000000003</v>
      </c>
      <c r="M58" s="28">
        <v>4.3</v>
      </c>
      <c r="N58" s="28">
        <v>1.8</v>
      </c>
      <c r="O58" t="s">
        <v>42</v>
      </c>
      <c r="P58" s="30"/>
      <c r="Q58" s="30"/>
      <c r="R58" s="30"/>
    </row>
    <row r="59" spans="1:18" x14ac:dyDescent="0.25">
      <c r="A59" s="32" t="s">
        <v>165</v>
      </c>
      <c r="B59" s="31" t="s">
        <v>166</v>
      </c>
      <c r="C59" s="15">
        <v>184.9</v>
      </c>
      <c r="D59" s="28">
        <v>199</v>
      </c>
      <c r="E59" s="28">
        <v>141.9</v>
      </c>
      <c r="F59" s="15">
        <v>14.099999999999994</v>
      </c>
      <c r="G59" s="28">
        <v>-57.1</v>
      </c>
      <c r="H59" s="29">
        <v>0.7</v>
      </c>
      <c r="I59" s="28">
        <v>-3.3</v>
      </c>
      <c r="J59" s="28">
        <v>42.5</v>
      </c>
      <c r="K59" s="28">
        <v>48.8</v>
      </c>
      <c r="L59" s="28">
        <v>57.3</v>
      </c>
      <c r="M59" s="28">
        <v>1.4</v>
      </c>
      <c r="N59" s="28">
        <v>1.6</v>
      </c>
      <c r="O59" t="s">
        <v>43</v>
      </c>
      <c r="P59" s="30"/>
      <c r="Q59" s="30"/>
      <c r="R59" s="30"/>
    </row>
    <row r="60" spans="1:18" ht="25.5" x14ac:dyDescent="0.25">
      <c r="A60" s="32" t="s">
        <v>167</v>
      </c>
      <c r="B60" s="31" t="s">
        <v>168</v>
      </c>
      <c r="C60" s="15">
        <v>82</v>
      </c>
      <c r="D60" s="28">
        <v>97.8</v>
      </c>
      <c r="E60" s="28">
        <v>97.5</v>
      </c>
      <c r="F60" s="15">
        <v>15.799999999999997</v>
      </c>
      <c r="G60" s="28">
        <v>-0.3</v>
      </c>
      <c r="H60" s="29">
        <v>1.8</v>
      </c>
      <c r="I60" s="28">
        <v>0</v>
      </c>
      <c r="J60" s="28">
        <v>25</v>
      </c>
      <c r="K60" s="28">
        <v>33.6</v>
      </c>
      <c r="L60" s="28">
        <v>39.5</v>
      </c>
      <c r="M60" s="28">
        <v>3</v>
      </c>
      <c r="N60" s="28">
        <v>1.6</v>
      </c>
      <c r="O60" t="s">
        <v>43</v>
      </c>
      <c r="P60" s="30"/>
      <c r="Q60" s="30"/>
      <c r="R60" s="30"/>
    </row>
    <row r="61" spans="1:18" x14ac:dyDescent="0.25">
      <c r="A61" s="31" t="s">
        <v>169</v>
      </c>
      <c r="B61" s="31" t="s">
        <v>170</v>
      </c>
      <c r="C61" s="15">
        <v>362.1</v>
      </c>
      <c r="D61" s="28">
        <v>385.1</v>
      </c>
      <c r="E61" s="28">
        <v>368.8</v>
      </c>
      <c r="F61" s="15">
        <v>23</v>
      </c>
      <c r="G61" s="28">
        <v>-16.3</v>
      </c>
      <c r="H61" s="29">
        <v>0.6</v>
      </c>
      <c r="I61" s="28">
        <v>-0.4</v>
      </c>
      <c r="J61" s="28">
        <v>203.4</v>
      </c>
      <c r="K61" s="28">
        <v>249.1</v>
      </c>
      <c r="L61" s="28">
        <v>269</v>
      </c>
      <c r="M61" s="28">
        <v>2</v>
      </c>
      <c r="N61" s="28">
        <v>0.8</v>
      </c>
      <c r="O61" s="9"/>
      <c r="P61" s="30"/>
      <c r="Q61" s="30"/>
      <c r="R61" s="30"/>
    </row>
    <row r="62" spans="1:18" x14ac:dyDescent="0.25">
      <c r="A62" s="32" t="s">
        <v>171</v>
      </c>
      <c r="B62" s="31" t="s">
        <v>172</v>
      </c>
      <c r="C62" s="15">
        <v>85.3</v>
      </c>
      <c r="D62" s="28">
        <v>86.4</v>
      </c>
      <c r="E62" s="28">
        <v>79.3</v>
      </c>
      <c r="F62" s="15">
        <v>1.1000000000000085</v>
      </c>
      <c r="G62" s="28">
        <v>-7.1</v>
      </c>
      <c r="H62" s="29">
        <v>0.1</v>
      </c>
      <c r="I62" s="28">
        <v>-0.8</v>
      </c>
      <c r="J62" s="28">
        <v>85.5</v>
      </c>
      <c r="K62" s="28">
        <v>102</v>
      </c>
      <c r="L62" s="28">
        <v>107.8</v>
      </c>
      <c r="M62" s="28">
        <v>1.8</v>
      </c>
      <c r="N62" s="28">
        <v>0.6</v>
      </c>
      <c r="O62" t="s">
        <v>44</v>
      </c>
      <c r="P62" s="30"/>
      <c r="Q62" s="30"/>
      <c r="R62" s="30"/>
    </row>
    <row r="63" spans="1:18" x14ac:dyDescent="0.25">
      <c r="A63" s="32" t="s">
        <v>173</v>
      </c>
      <c r="B63" s="31" t="s">
        <v>174</v>
      </c>
      <c r="C63" s="15">
        <v>49.8</v>
      </c>
      <c r="D63" s="28">
        <v>57.6</v>
      </c>
      <c r="E63" s="28">
        <v>57.8</v>
      </c>
      <c r="F63" s="15">
        <v>7.8000000000000043</v>
      </c>
      <c r="G63" s="28">
        <v>0.2</v>
      </c>
      <c r="H63" s="29">
        <v>1.5</v>
      </c>
      <c r="I63" s="28">
        <v>0</v>
      </c>
      <c r="J63" s="28">
        <v>17.899999999999999</v>
      </c>
      <c r="K63" s="28">
        <v>22.2</v>
      </c>
      <c r="L63" s="28">
        <v>25.2</v>
      </c>
      <c r="M63" s="28">
        <v>2.2000000000000002</v>
      </c>
      <c r="N63" s="28">
        <v>1.3</v>
      </c>
      <c r="P63" s="30"/>
      <c r="Q63" s="30"/>
      <c r="R63" s="30"/>
    </row>
    <row r="64" spans="1:18" x14ac:dyDescent="0.25">
      <c r="A64" s="32" t="s">
        <v>175</v>
      </c>
      <c r="B64" s="31" t="s">
        <v>176</v>
      </c>
      <c r="C64" s="15">
        <v>55.8</v>
      </c>
      <c r="D64" s="28">
        <v>59.8</v>
      </c>
      <c r="E64" s="28">
        <v>53.1</v>
      </c>
      <c r="F64" s="15">
        <v>4</v>
      </c>
      <c r="G64" s="28">
        <v>-6.7</v>
      </c>
      <c r="H64" s="29">
        <v>0.7</v>
      </c>
      <c r="I64" s="28">
        <v>-1.2</v>
      </c>
      <c r="J64" s="28">
        <v>29.4</v>
      </c>
      <c r="K64" s="28">
        <v>32</v>
      </c>
      <c r="L64" s="28">
        <v>29.3</v>
      </c>
      <c r="M64" s="28">
        <v>0.8</v>
      </c>
      <c r="N64" s="28">
        <v>-0.9</v>
      </c>
      <c r="O64" t="s">
        <v>45</v>
      </c>
      <c r="P64" s="30"/>
      <c r="Q64" s="30"/>
      <c r="R64" s="30"/>
    </row>
    <row r="65" spans="1:18" ht="30" customHeight="1" x14ac:dyDescent="0.25">
      <c r="A65" s="32" t="s">
        <v>177</v>
      </c>
      <c r="B65" s="31" t="s">
        <v>178</v>
      </c>
      <c r="C65" s="15">
        <v>58.2</v>
      </c>
      <c r="D65" s="28">
        <v>62</v>
      </c>
      <c r="E65" s="28">
        <v>59.5</v>
      </c>
      <c r="F65" s="15">
        <v>3.7999999999999972</v>
      </c>
      <c r="G65" s="28">
        <v>-2.5</v>
      </c>
      <c r="H65" s="29">
        <v>0.6</v>
      </c>
      <c r="I65" s="28">
        <v>-0.4</v>
      </c>
      <c r="J65" s="28">
        <v>48</v>
      </c>
      <c r="K65" s="28">
        <v>61.8</v>
      </c>
      <c r="L65" s="28">
        <v>73.8</v>
      </c>
      <c r="M65" s="28">
        <v>2.6</v>
      </c>
      <c r="N65" s="28">
        <v>1.8</v>
      </c>
      <c r="O65" t="s">
        <v>45</v>
      </c>
      <c r="P65" s="30"/>
      <c r="Q65" s="30"/>
      <c r="R65" s="30"/>
    </row>
    <row r="66" spans="1:18" x14ac:dyDescent="0.25">
      <c r="A66" s="32" t="s">
        <v>179</v>
      </c>
      <c r="B66" s="31" t="s">
        <v>180</v>
      </c>
      <c r="C66" s="15">
        <v>113</v>
      </c>
      <c r="D66" s="28">
        <v>119.3</v>
      </c>
      <c r="E66" s="28">
        <v>119</v>
      </c>
      <c r="F66" s="15">
        <v>6.2999999999999972</v>
      </c>
      <c r="G66" s="28">
        <v>-0.3</v>
      </c>
      <c r="H66" s="29">
        <v>0.5</v>
      </c>
      <c r="I66" s="28">
        <v>0</v>
      </c>
      <c r="J66" s="28">
        <v>22.6</v>
      </c>
      <c r="K66" s="28">
        <v>31.2</v>
      </c>
      <c r="L66" s="28">
        <v>32.5</v>
      </c>
      <c r="M66" s="28">
        <v>3.3</v>
      </c>
      <c r="N66" s="28">
        <v>0.4</v>
      </c>
      <c r="O66" s="9"/>
      <c r="P66" s="30"/>
      <c r="Q66" s="30"/>
      <c r="R66" s="30"/>
    </row>
    <row r="67" spans="1:18" x14ac:dyDescent="0.25">
      <c r="A67" s="32" t="s">
        <v>181</v>
      </c>
      <c r="B67" s="31" t="s">
        <v>182</v>
      </c>
      <c r="C67" s="15">
        <v>1311.8</v>
      </c>
      <c r="D67" s="28">
        <v>1491.6</v>
      </c>
      <c r="E67" s="28">
        <v>1446.2</v>
      </c>
      <c r="F67" s="15">
        <v>179.79999999999995</v>
      </c>
      <c r="G67" s="28">
        <v>-45.4</v>
      </c>
      <c r="H67" s="29">
        <v>1.3</v>
      </c>
      <c r="I67" s="28">
        <v>-0.3</v>
      </c>
      <c r="J67" s="28">
        <v>296.7</v>
      </c>
      <c r="K67" s="28">
        <v>385.7</v>
      </c>
      <c r="L67" s="28">
        <v>430.6</v>
      </c>
      <c r="M67" s="28">
        <v>2.7</v>
      </c>
      <c r="N67" s="28">
        <v>1.1000000000000001</v>
      </c>
      <c r="O67" t="s">
        <v>12</v>
      </c>
      <c r="P67" s="30"/>
      <c r="Q67" s="30"/>
      <c r="R67" s="30"/>
    </row>
    <row r="68" spans="1:18" x14ac:dyDescent="0.25">
      <c r="A68" s="32" t="s">
        <v>183</v>
      </c>
      <c r="B68" s="31" t="s">
        <v>184</v>
      </c>
      <c r="C68" s="15">
        <v>89</v>
      </c>
      <c r="D68" s="28">
        <v>101.1</v>
      </c>
      <c r="E68" s="28">
        <v>96.2</v>
      </c>
      <c r="F68" s="15">
        <v>12.099999999999994</v>
      </c>
      <c r="G68" s="28">
        <v>-4.9000000000000004</v>
      </c>
      <c r="H68" s="29">
        <v>1.3</v>
      </c>
      <c r="I68" s="28">
        <v>-0.5</v>
      </c>
      <c r="J68" s="28">
        <v>28.4</v>
      </c>
      <c r="K68" s="28">
        <v>41.7</v>
      </c>
      <c r="L68" s="28">
        <v>46.3</v>
      </c>
      <c r="M68" s="28">
        <v>3.9</v>
      </c>
      <c r="N68" s="28">
        <v>1.1000000000000001</v>
      </c>
      <c r="O68" s="9"/>
      <c r="P68" s="30"/>
      <c r="Q68" s="30"/>
      <c r="R68" s="30"/>
    </row>
    <row r="69" spans="1:18" x14ac:dyDescent="0.25">
      <c r="A69" s="31" t="s">
        <v>185</v>
      </c>
      <c r="B69" s="31" t="s">
        <v>186</v>
      </c>
      <c r="C69" s="15">
        <v>42.1</v>
      </c>
      <c r="D69" s="28">
        <v>36.4</v>
      </c>
      <c r="E69" s="28">
        <v>34.5</v>
      </c>
      <c r="F69" s="15">
        <v>-5.7000000000000028</v>
      </c>
      <c r="G69" s="28">
        <v>-1.9</v>
      </c>
      <c r="H69" s="29">
        <v>-1.4</v>
      </c>
      <c r="I69" s="28">
        <v>-0.5</v>
      </c>
      <c r="J69" s="28">
        <v>9.1999999999999993</v>
      </c>
      <c r="K69" s="28">
        <v>11.1</v>
      </c>
      <c r="L69" s="28">
        <v>11.2</v>
      </c>
      <c r="M69" s="28">
        <v>1.9</v>
      </c>
      <c r="N69" s="28">
        <v>0.1</v>
      </c>
      <c r="O69" s="9"/>
      <c r="P69" s="30"/>
      <c r="Q69" s="30"/>
      <c r="R69" s="30"/>
    </row>
    <row r="70" spans="1:18" x14ac:dyDescent="0.25">
      <c r="A70" s="32" t="s">
        <v>187</v>
      </c>
      <c r="B70" s="31" t="s">
        <v>188</v>
      </c>
      <c r="C70" s="15">
        <v>344.7</v>
      </c>
      <c r="D70" s="28">
        <v>400.5</v>
      </c>
      <c r="E70" s="28">
        <v>403.6</v>
      </c>
      <c r="F70" s="15">
        <v>55.800000000000011</v>
      </c>
      <c r="G70" s="28">
        <v>3.1</v>
      </c>
      <c r="H70" s="29">
        <v>1.5</v>
      </c>
      <c r="I70" s="28">
        <v>0.1</v>
      </c>
      <c r="J70" s="28">
        <v>74</v>
      </c>
      <c r="K70" s="28">
        <v>84.1</v>
      </c>
      <c r="L70" s="28">
        <v>96.4</v>
      </c>
      <c r="M70" s="28">
        <v>1.3</v>
      </c>
      <c r="N70" s="28">
        <v>1.4</v>
      </c>
      <c r="O70" s="9"/>
      <c r="P70" s="30"/>
      <c r="Q70" s="30"/>
      <c r="R70" s="30"/>
    </row>
    <row r="71" spans="1:18" x14ac:dyDescent="0.25">
      <c r="A71" s="32" t="s">
        <v>189</v>
      </c>
      <c r="B71" s="31" t="s">
        <v>190</v>
      </c>
      <c r="C71" s="15">
        <v>88.6</v>
      </c>
      <c r="D71" s="28">
        <v>96.2</v>
      </c>
      <c r="E71" s="28">
        <v>95.2</v>
      </c>
      <c r="F71" s="15">
        <v>7.6000000000000085</v>
      </c>
      <c r="G71" s="28">
        <v>-1</v>
      </c>
      <c r="H71" s="29">
        <v>0.8</v>
      </c>
      <c r="I71" s="28">
        <v>-0.1</v>
      </c>
      <c r="J71" s="28">
        <v>26.9</v>
      </c>
      <c r="K71" s="28">
        <v>39.299999999999997</v>
      </c>
      <c r="L71" s="28">
        <v>44</v>
      </c>
      <c r="M71" s="28">
        <v>3.9</v>
      </c>
      <c r="N71" s="28">
        <v>1.1000000000000001</v>
      </c>
      <c r="O71" s="9"/>
      <c r="P71" s="30"/>
      <c r="Q71" s="30"/>
      <c r="R71" s="30"/>
    </row>
    <row r="72" spans="1:18" ht="18.75" customHeight="1" x14ac:dyDescent="0.25">
      <c r="A72" s="31" t="s">
        <v>191</v>
      </c>
      <c r="B72" s="31" t="s">
        <v>192</v>
      </c>
      <c r="C72" s="15">
        <v>24.3</v>
      </c>
      <c r="D72" s="28">
        <v>25.5</v>
      </c>
      <c r="E72" s="28">
        <v>23.9</v>
      </c>
      <c r="F72" s="15">
        <v>1.1999999999999993</v>
      </c>
      <c r="G72" s="28">
        <v>-1.6</v>
      </c>
      <c r="H72" s="29">
        <v>0.5</v>
      </c>
      <c r="I72" s="28">
        <v>-0.7</v>
      </c>
      <c r="J72" s="28">
        <v>7.6</v>
      </c>
      <c r="K72" s="28">
        <v>7.8</v>
      </c>
      <c r="L72" s="28">
        <v>8.3000000000000007</v>
      </c>
      <c r="M72" s="28">
        <v>0.2</v>
      </c>
      <c r="N72" s="28">
        <v>0.5</v>
      </c>
      <c r="O72" s="9"/>
      <c r="P72" s="30"/>
      <c r="Q72" s="30"/>
      <c r="R72" s="30"/>
    </row>
    <row r="73" spans="1:18" x14ac:dyDescent="0.25">
      <c r="A73" s="32" t="s">
        <v>193</v>
      </c>
      <c r="B73" s="31" t="s">
        <v>194</v>
      </c>
      <c r="C73" s="15">
        <v>42.8</v>
      </c>
      <c r="D73" s="28">
        <v>43.5</v>
      </c>
      <c r="E73" s="28">
        <v>41</v>
      </c>
      <c r="F73" s="15">
        <v>0.70000000000000284</v>
      </c>
      <c r="G73" s="28">
        <v>-2.5</v>
      </c>
      <c r="H73" s="29">
        <v>0.2</v>
      </c>
      <c r="I73" s="28">
        <v>-0.6</v>
      </c>
      <c r="J73" s="28">
        <v>7.4</v>
      </c>
      <c r="K73" s="28">
        <v>9.9</v>
      </c>
      <c r="L73" s="28">
        <v>10.4</v>
      </c>
      <c r="M73" s="28">
        <v>2.9</v>
      </c>
      <c r="N73" s="28">
        <v>0.5</v>
      </c>
      <c r="O73" s="9"/>
      <c r="P73" s="30"/>
      <c r="Q73" s="30"/>
      <c r="R73" s="30"/>
    </row>
    <row r="74" spans="1:18" ht="30" customHeight="1" x14ac:dyDescent="0.25">
      <c r="A74" s="32" t="s">
        <v>195</v>
      </c>
      <c r="B74" s="31" t="s">
        <v>196</v>
      </c>
      <c r="C74" s="15">
        <v>309.10000000000002</v>
      </c>
      <c r="D74" s="28">
        <v>364.8</v>
      </c>
      <c r="E74" s="28">
        <v>377.6</v>
      </c>
      <c r="F74" s="15">
        <v>55.699999999999989</v>
      </c>
      <c r="G74" s="28">
        <v>12.8</v>
      </c>
      <c r="H74" s="29">
        <v>1.7</v>
      </c>
      <c r="I74" s="28">
        <v>0.3</v>
      </c>
      <c r="J74" s="28">
        <v>54.2</v>
      </c>
      <c r="K74" s="28">
        <v>78.5</v>
      </c>
      <c r="L74" s="28">
        <v>87.4</v>
      </c>
      <c r="M74" s="28">
        <v>3.8</v>
      </c>
      <c r="N74" s="28">
        <v>1.1000000000000001</v>
      </c>
      <c r="O74" s="9"/>
      <c r="P74" s="30"/>
      <c r="Q74" s="30"/>
      <c r="R74" s="30"/>
    </row>
    <row r="75" spans="1:18" x14ac:dyDescent="0.25">
      <c r="A75" s="32" t="s">
        <v>197</v>
      </c>
      <c r="B75" s="31" t="s">
        <v>198</v>
      </c>
      <c r="C75" s="15">
        <v>121</v>
      </c>
      <c r="D75" s="28">
        <v>142</v>
      </c>
      <c r="E75" s="28">
        <v>136.80000000000001</v>
      </c>
      <c r="F75" s="15">
        <v>21</v>
      </c>
      <c r="G75" s="28">
        <v>-5.2</v>
      </c>
      <c r="H75" s="29">
        <v>1.6</v>
      </c>
      <c r="I75" s="28">
        <v>-0.4</v>
      </c>
      <c r="J75" s="28">
        <v>23.3</v>
      </c>
      <c r="K75" s="28">
        <v>30.6</v>
      </c>
      <c r="L75" s="28">
        <v>32</v>
      </c>
      <c r="M75" s="28">
        <v>2.8</v>
      </c>
      <c r="N75" s="28">
        <v>0.4</v>
      </c>
      <c r="O75" s="9"/>
      <c r="P75" s="30"/>
      <c r="Q75" s="30"/>
      <c r="R75" s="30"/>
    </row>
    <row r="76" spans="1:18" x14ac:dyDescent="0.25">
      <c r="A76" s="32" t="s">
        <v>199</v>
      </c>
      <c r="B76" s="31" t="s">
        <v>200</v>
      </c>
      <c r="C76" s="15">
        <v>250.2</v>
      </c>
      <c r="D76" s="28">
        <v>281.60000000000002</v>
      </c>
      <c r="E76" s="28">
        <v>237.4</v>
      </c>
      <c r="F76" s="15">
        <v>31.400000000000034</v>
      </c>
      <c r="G76" s="28">
        <v>-44.2</v>
      </c>
      <c r="H76" s="29">
        <v>1.2</v>
      </c>
      <c r="I76" s="28">
        <v>-1.7</v>
      </c>
      <c r="J76" s="28">
        <v>66</v>
      </c>
      <c r="K76" s="28">
        <v>83.2</v>
      </c>
      <c r="L76" s="28">
        <v>94.9</v>
      </c>
      <c r="M76" s="28">
        <v>2.2999999999999998</v>
      </c>
      <c r="N76" s="28">
        <v>1.3</v>
      </c>
      <c r="O76" s="9"/>
      <c r="P76" s="30"/>
      <c r="Q76" s="30"/>
      <c r="R76" s="30"/>
    </row>
    <row r="77" spans="1:18" x14ac:dyDescent="0.25">
      <c r="A77" s="32" t="s">
        <v>201</v>
      </c>
      <c r="B77" s="31" t="s">
        <v>202</v>
      </c>
      <c r="C77" s="15">
        <v>1028.7</v>
      </c>
      <c r="D77" s="28">
        <v>1126.0999999999999</v>
      </c>
      <c r="E77" s="28">
        <v>1112.3</v>
      </c>
      <c r="F77" s="15">
        <v>97.399999999999864</v>
      </c>
      <c r="G77" s="28">
        <v>-13.8</v>
      </c>
      <c r="H77" s="29">
        <v>0.9</v>
      </c>
      <c r="I77" s="28">
        <v>-0.1</v>
      </c>
      <c r="J77" s="28">
        <v>300</v>
      </c>
      <c r="K77" s="28">
        <v>385.3</v>
      </c>
      <c r="L77" s="28">
        <v>445.9</v>
      </c>
      <c r="M77" s="28">
        <v>2.5</v>
      </c>
      <c r="N77" s="28">
        <v>1.5</v>
      </c>
      <c r="O77" t="s">
        <v>15</v>
      </c>
      <c r="P77" s="30"/>
      <c r="Q77" s="30"/>
      <c r="R77" s="30"/>
    </row>
    <row r="78" spans="1:18" ht="25.5" x14ac:dyDescent="0.25">
      <c r="A78" s="31" t="s">
        <v>203</v>
      </c>
      <c r="B78" s="31" t="s">
        <v>204</v>
      </c>
      <c r="C78" s="15">
        <v>213.7</v>
      </c>
      <c r="D78" s="28">
        <v>221</v>
      </c>
      <c r="E78" s="28">
        <v>218.7</v>
      </c>
      <c r="F78" s="15">
        <v>7.3000000000000114</v>
      </c>
      <c r="G78" s="28">
        <v>-2.2999999999999998</v>
      </c>
      <c r="H78" s="29">
        <v>0.3</v>
      </c>
      <c r="I78" s="28">
        <v>-0.1</v>
      </c>
      <c r="J78" s="28">
        <v>76.599999999999994</v>
      </c>
      <c r="K78" s="28">
        <v>109.9</v>
      </c>
      <c r="L78" s="28">
        <v>130.4</v>
      </c>
      <c r="M78" s="28">
        <v>3.7</v>
      </c>
      <c r="N78" s="28">
        <v>1.7</v>
      </c>
      <c r="O78" s="9"/>
      <c r="P78" s="30"/>
      <c r="Q78" s="30"/>
      <c r="R78" s="30"/>
    </row>
    <row r="79" spans="1:18" x14ac:dyDescent="0.25">
      <c r="A79" s="32" t="s">
        <v>205</v>
      </c>
      <c r="B79" s="31" t="s">
        <v>206</v>
      </c>
      <c r="C79" s="15">
        <v>101.7</v>
      </c>
      <c r="D79" s="28">
        <v>118</v>
      </c>
      <c r="E79" s="28">
        <v>109.3</v>
      </c>
      <c r="F79" s="15">
        <v>16.299999999999997</v>
      </c>
      <c r="G79" s="28">
        <v>-8.6999999999999993</v>
      </c>
      <c r="H79" s="29">
        <v>1.5</v>
      </c>
      <c r="I79" s="28">
        <v>-0.8</v>
      </c>
      <c r="J79" s="28">
        <v>29.6</v>
      </c>
      <c r="K79" s="28">
        <v>32.1</v>
      </c>
      <c r="L79" s="28">
        <v>37.5</v>
      </c>
      <c r="M79" s="28">
        <v>0.8</v>
      </c>
      <c r="N79" s="28">
        <v>1.6</v>
      </c>
      <c r="O79" s="9"/>
      <c r="P79" s="30"/>
      <c r="Q79" s="30"/>
      <c r="R79" s="30"/>
    </row>
    <row r="80" spans="1:18" ht="25.5" x14ac:dyDescent="0.25">
      <c r="A80" s="32" t="s">
        <v>207</v>
      </c>
      <c r="B80" s="31" t="s">
        <v>208</v>
      </c>
      <c r="C80" s="15">
        <v>96</v>
      </c>
      <c r="D80" s="28">
        <v>94.4</v>
      </c>
      <c r="E80" s="28">
        <v>94.2</v>
      </c>
      <c r="F80" s="15">
        <v>-1.5999999999999943</v>
      </c>
      <c r="G80" s="28">
        <v>-0.2</v>
      </c>
      <c r="H80" s="29">
        <v>-0.2</v>
      </c>
      <c r="I80" s="28">
        <v>0</v>
      </c>
      <c r="J80" s="28">
        <v>22.3</v>
      </c>
      <c r="K80" s="28">
        <v>26.1</v>
      </c>
      <c r="L80" s="28">
        <v>30.5</v>
      </c>
      <c r="M80" s="28">
        <v>1.6</v>
      </c>
      <c r="N80" s="28">
        <v>1.6</v>
      </c>
      <c r="O80" s="9"/>
      <c r="P80" s="30"/>
      <c r="Q80" s="30"/>
      <c r="R80" s="30"/>
    </row>
    <row r="81" spans="1:18" ht="25.5" x14ac:dyDescent="0.25">
      <c r="A81" s="32" t="s">
        <v>209</v>
      </c>
      <c r="B81" s="31" t="s">
        <v>210</v>
      </c>
      <c r="C81" s="15">
        <v>128.5</v>
      </c>
      <c r="D81" s="28">
        <v>137.80000000000001</v>
      </c>
      <c r="E81" s="28">
        <v>134.19999999999999</v>
      </c>
      <c r="F81" s="15">
        <v>9.3000000000000114</v>
      </c>
      <c r="G81" s="28">
        <v>-3.6</v>
      </c>
      <c r="H81" s="29">
        <v>0.7</v>
      </c>
      <c r="I81" s="28">
        <v>-0.3</v>
      </c>
      <c r="J81" s="28">
        <v>34.700000000000003</v>
      </c>
      <c r="K81" s="28">
        <v>44.7</v>
      </c>
      <c r="L81" s="28">
        <v>50.1</v>
      </c>
      <c r="M81" s="28">
        <v>2.6</v>
      </c>
      <c r="N81" s="28">
        <v>1.2</v>
      </c>
      <c r="O81" s="9"/>
      <c r="P81" s="30"/>
      <c r="Q81" s="30"/>
      <c r="R81" s="30"/>
    </row>
    <row r="82" spans="1:18" x14ac:dyDescent="0.25">
      <c r="A82" s="32" t="s">
        <v>211</v>
      </c>
      <c r="B82" s="31" t="s">
        <v>212</v>
      </c>
      <c r="C82" s="15">
        <v>157.6</v>
      </c>
      <c r="D82" s="28">
        <v>179.7</v>
      </c>
      <c r="E82" s="28">
        <v>178.1</v>
      </c>
      <c r="F82" s="15">
        <v>22.099999999999994</v>
      </c>
      <c r="G82" s="28">
        <v>-1.6</v>
      </c>
      <c r="H82" s="29">
        <v>1.3</v>
      </c>
      <c r="I82" s="28">
        <v>-0.1</v>
      </c>
      <c r="J82" s="28">
        <v>23.7</v>
      </c>
      <c r="K82" s="28">
        <v>29.3</v>
      </c>
      <c r="L82" s="28">
        <v>31.4</v>
      </c>
      <c r="M82" s="28">
        <v>2.1</v>
      </c>
      <c r="N82" s="28">
        <v>0.7</v>
      </c>
      <c r="O82" s="9"/>
      <c r="P82" s="30"/>
      <c r="Q82" s="30"/>
      <c r="R82" s="30"/>
    </row>
    <row r="83" spans="1:18" ht="25.5" x14ac:dyDescent="0.25">
      <c r="A83" s="32" t="s">
        <v>213</v>
      </c>
      <c r="B83" s="31" t="s">
        <v>214</v>
      </c>
      <c r="C83" s="15">
        <v>94.6</v>
      </c>
      <c r="D83" s="28">
        <v>99.6</v>
      </c>
      <c r="E83" s="28">
        <v>100.2</v>
      </c>
      <c r="F83" s="15">
        <v>5</v>
      </c>
      <c r="G83" s="28">
        <v>0.6</v>
      </c>
      <c r="H83" s="29">
        <v>0.5</v>
      </c>
      <c r="I83" s="28">
        <v>0.1</v>
      </c>
      <c r="J83" s="28">
        <v>36.9</v>
      </c>
      <c r="K83" s="28">
        <v>53.8</v>
      </c>
      <c r="L83" s="28">
        <v>62.4</v>
      </c>
      <c r="M83" s="28">
        <v>3.9</v>
      </c>
      <c r="N83" s="28">
        <v>1.5</v>
      </c>
      <c r="O83" s="9"/>
      <c r="P83" s="30"/>
      <c r="Q83" s="30"/>
      <c r="R83" s="30"/>
    </row>
    <row r="84" spans="1:18" x14ac:dyDescent="0.25">
      <c r="A84" s="31" t="s">
        <v>215</v>
      </c>
      <c r="B84" s="31" t="s">
        <v>216</v>
      </c>
      <c r="C84" s="15">
        <v>236.6</v>
      </c>
      <c r="D84" s="28">
        <v>275.60000000000002</v>
      </c>
      <c r="E84" s="28">
        <v>277.7</v>
      </c>
      <c r="F84" s="15">
        <v>39.000000000000028</v>
      </c>
      <c r="G84" s="28">
        <v>2.1</v>
      </c>
      <c r="H84" s="29">
        <v>1.5</v>
      </c>
      <c r="I84" s="28">
        <v>0.1</v>
      </c>
      <c r="J84" s="28">
        <v>76.2</v>
      </c>
      <c r="K84" s="28">
        <v>89.7</v>
      </c>
      <c r="L84" s="28">
        <v>103.8</v>
      </c>
      <c r="M84" s="28">
        <v>1.6</v>
      </c>
      <c r="N84" s="28">
        <v>1.5</v>
      </c>
      <c r="O84" s="9"/>
      <c r="P84" s="30"/>
      <c r="Q84" s="30"/>
      <c r="R84" s="30"/>
    </row>
    <row r="85" spans="1:18" x14ac:dyDescent="0.25">
      <c r="A85" s="32" t="s">
        <v>217</v>
      </c>
      <c r="B85" s="31" t="s">
        <v>218</v>
      </c>
      <c r="C85" s="15">
        <v>1136.9000000000001</v>
      </c>
      <c r="D85" s="28">
        <v>1080.5</v>
      </c>
      <c r="E85" s="28">
        <v>1062.0999999999999</v>
      </c>
      <c r="F85" s="15">
        <v>-56.400000000000091</v>
      </c>
      <c r="G85" s="28">
        <v>-18.399999999999999</v>
      </c>
      <c r="H85" s="29">
        <v>-0.5</v>
      </c>
      <c r="I85" s="28">
        <v>-0.2</v>
      </c>
      <c r="J85" s="28">
        <v>335.7</v>
      </c>
      <c r="K85" s="28">
        <v>404.1</v>
      </c>
      <c r="L85" s="28">
        <v>474.3</v>
      </c>
      <c r="M85" s="28">
        <v>1.9</v>
      </c>
      <c r="N85" s="28">
        <v>1.6</v>
      </c>
      <c r="O85" t="s">
        <v>13</v>
      </c>
      <c r="P85" s="30"/>
      <c r="Q85" s="30"/>
      <c r="R85" s="30"/>
    </row>
    <row r="86" spans="1:18" ht="25.5" x14ac:dyDescent="0.25">
      <c r="A86" s="32" t="s">
        <v>219</v>
      </c>
      <c r="B86" s="31" t="s">
        <v>220</v>
      </c>
      <c r="C86" s="15">
        <v>166.4</v>
      </c>
      <c r="D86" s="28">
        <v>163</v>
      </c>
      <c r="E86" s="28">
        <v>168.6</v>
      </c>
      <c r="F86" s="15">
        <v>-3.4000000000000057</v>
      </c>
      <c r="G86" s="28">
        <v>5.6</v>
      </c>
      <c r="H86" s="29">
        <v>-0.2</v>
      </c>
      <c r="I86" s="28">
        <v>0.3</v>
      </c>
      <c r="J86" s="28">
        <v>44.5</v>
      </c>
      <c r="K86" s="28">
        <v>56</v>
      </c>
      <c r="L86" s="28">
        <v>72.900000000000006</v>
      </c>
      <c r="M86" s="28">
        <v>2.2999999999999998</v>
      </c>
      <c r="N86" s="28">
        <v>2.7</v>
      </c>
      <c r="O86" s="9"/>
      <c r="P86" s="30"/>
      <c r="Q86" s="30"/>
      <c r="R86" s="30"/>
    </row>
    <row r="87" spans="1:18" ht="20.25" customHeight="1" x14ac:dyDescent="0.25">
      <c r="A87" s="32" t="s">
        <v>221</v>
      </c>
      <c r="B87" s="31" t="s">
        <v>222</v>
      </c>
      <c r="C87" s="15">
        <v>120.5</v>
      </c>
      <c r="D87" s="28">
        <v>83.5</v>
      </c>
      <c r="E87" s="28">
        <v>58</v>
      </c>
      <c r="F87" s="15">
        <v>-37</v>
      </c>
      <c r="G87" s="28">
        <v>-25.5</v>
      </c>
      <c r="H87" s="29">
        <v>-3.6</v>
      </c>
      <c r="I87" s="28">
        <v>-3.6</v>
      </c>
      <c r="J87" s="28">
        <v>57.7</v>
      </c>
      <c r="K87" s="28">
        <v>64.8</v>
      </c>
      <c r="L87" s="28">
        <v>81.5</v>
      </c>
      <c r="M87" s="28">
        <v>1.2</v>
      </c>
      <c r="N87" s="28">
        <v>2.2999999999999998</v>
      </c>
      <c r="O87" s="9"/>
      <c r="P87" s="30"/>
      <c r="Q87" s="30"/>
      <c r="R87" s="30"/>
    </row>
    <row r="88" spans="1:18" x14ac:dyDescent="0.25">
      <c r="A88" s="32" t="s">
        <v>223</v>
      </c>
      <c r="B88" s="31" t="s">
        <v>224</v>
      </c>
      <c r="C88" s="15">
        <v>22.6</v>
      </c>
      <c r="D88" s="28">
        <v>20</v>
      </c>
      <c r="E88" s="28">
        <v>17.899999999999999</v>
      </c>
      <c r="F88" s="15">
        <v>-2.6000000000000014</v>
      </c>
      <c r="G88" s="28">
        <v>-2.2000000000000002</v>
      </c>
      <c r="H88" s="29">
        <v>-1.2</v>
      </c>
      <c r="I88" s="28">
        <v>-1.1000000000000001</v>
      </c>
      <c r="J88" s="28">
        <v>7.7</v>
      </c>
      <c r="K88" s="28">
        <v>3.3</v>
      </c>
      <c r="L88" s="28">
        <v>3.8</v>
      </c>
      <c r="M88" s="28">
        <v>-8</v>
      </c>
      <c r="N88" s="28">
        <v>1.4</v>
      </c>
      <c r="O88" s="9"/>
      <c r="P88" s="30"/>
      <c r="Q88" s="30"/>
      <c r="R88" s="30"/>
    </row>
    <row r="89" spans="1:18" ht="25.5" x14ac:dyDescent="0.25">
      <c r="A89" s="32" t="s">
        <v>225</v>
      </c>
      <c r="B89" s="31" t="s">
        <v>226</v>
      </c>
      <c r="C89" s="15">
        <v>378.1</v>
      </c>
      <c r="D89" s="28">
        <v>377</v>
      </c>
      <c r="E89" s="28">
        <v>373.9</v>
      </c>
      <c r="F89" s="15">
        <v>-1.1000000000000227</v>
      </c>
      <c r="G89" s="28">
        <v>-3.1</v>
      </c>
      <c r="H89" s="29">
        <v>0</v>
      </c>
      <c r="I89" s="28">
        <v>-0.1</v>
      </c>
      <c r="J89" s="28">
        <v>91</v>
      </c>
      <c r="K89" s="28">
        <v>127.4</v>
      </c>
      <c r="L89" s="28">
        <v>129</v>
      </c>
      <c r="M89" s="28">
        <v>3.4</v>
      </c>
      <c r="N89" s="28">
        <v>0.1</v>
      </c>
      <c r="O89" s="9"/>
      <c r="P89" s="30"/>
      <c r="Q89" s="30"/>
      <c r="R89" s="30"/>
    </row>
    <row r="90" spans="1:18" ht="25.5" x14ac:dyDescent="0.25">
      <c r="A90" s="32" t="s">
        <v>227</v>
      </c>
      <c r="B90" s="31" t="s">
        <v>228</v>
      </c>
      <c r="C90" s="15">
        <v>421.6</v>
      </c>
      <c r="D90" s="28">
        <v>424.1</v>
      </c>
      <c r="E90" s="28">
        <v>431.4</v>
      </c>
      <c r="F90" s="15">
        <v>2.5</v>
      </c>
      <c r="G90" s="28">
        <v>7.3</v>
      </c>
      <c r="H90" s="29">
        <v>0.1</v>
      </c>
      <c r="I90" s="28">
        <v>0.2</v>
      </c>
      <c r="J90" s="28">
        <v>130.6</v>
      </c>
      <c r="K90" s="28">
        <v>151.69999999999999</v>
      </c>
      <c r="L90" s="28">
        <v>188.1</v>
      </c>
      <c r="M90" s="28">
        <v>1.5</v>
      </c>
      <c r="N90" s="28">
        <v>2.2000000000000002</v>
      </c>
      <c r="O90" s="9"/>
      <c r="P90" s="30"/>
      <c r="Q90" s="30"/>
      <c r="R90" s="30"/>
    </row>
    <row r="91" spans="1:18" ht="25.5" x14ac:dyDescent="0.25">
      <c r="A91" s="32" t="s">
        <v>229</v>
      </c>
      <c r="B91" s="31" t="s">
        <v>230</v>
      </c>
      <c r="C91" s="15">
        <v>27.7</v>
      </c>
      <c r="D91" s="28">
        <v>12.9</v>
      </c>
      <c r="E91" s="28">
        <v>12.4</v>
      </c>
      <c r="F91" s="15">
        <v>-14.799999999999999</v>
      </c>
      <c r="G91" s="28">
        <v>-0.5</v>
      </c>
      <c r="H91" s="29">
        <v>-7.4</v>
      </c>
      <c r="I91" s="28">
        <v>-0.4</v>
      </c>
      <c r="J91" s="28">
        <v>4</v>
      </c>
      <c r="K91" s="28">
        <v>4</v>
      </c>
      <c r="L91" s="28">
        <v>4.9000000000000004</v>
      </c>
      <c r="M91" s="28">
        <v>-0.2</v>
      </c>
      <c r="N91" s="28">
        <v>2.1</v>
      </c>
      <c r="O91" s="9"/>
      <c r="P91" s="30"/>
      <c r="Q91" s="30"/>
      <c r="R91" s="30"/>
    </row>
    <row r="92" spans="1:18" ht="30" customHeight="1" x14ac:dyDescent="0.25">
      <c r="A92" s="32" t="s">
        <v>231</v>
      </c>
      <c r="B92" s="31" t="s">
        <v>232</v>
      </c>
      <c r="C92" s="15">
        <v>373.6</v>
      </c>
      <c r="D92" s="28">
        <v>405.1</v>
      </c>
      <c r="E92" s="28">
        <v>391.7</v>
      </c>
      <c r="F92" s="15">
        <v>31.5</v>
      </c>
      <c r="G92" s="28">
        <v>-13.4</v>
      </c>
      <c r="H92" s="29">
        <v>0.8</v>
      </c>
      <c r="I92" s="28">
        <v>-0.3</v>
      </c>
      <c r="J92" s="28">
        <v>113.9</v>
      </c>
      <c r="K92" s="28">
        <v>143</v>
      </c>
      <c r="L92" s="28">
        <v>158.4</v>
      </c>
      <c r="M92" s="28">
        <v>2.2999999999999998</v>
      </c>
      <c r="N92" s="28">
        <v>1</v>
      </c>
      <c r="O92" t="s">
        <v>14</v>
      </c>
      <c r="P92" s="30"/>
      <c r="Q92" s="30"/>
      <c r="R92" s="30"/>
    </row>
    <row r="93" spans="1:18" x14ac:dyDescent="0.25">
      <c r="A93" s="32" t="s">
        <v>233</v>
      </c>
      <c r="B93" s="31" t="s">
        <v>234</v>
      </c>
      <c r="C93" s="15">
        <v>48.4</v>
      </c>
      <c r="D93" s="28">
        <v>46</v>
      </c>
      <c r="E93" s="28">
        <v>30.8</v>
      </c>
      <c r="F93" s="15">
        <v>-2.3999999999999986</v>
      </c>
      <c r="G93" s="28">
        <v>-15.2</v>
      </c>
      <c r="H93" s="29">
        <v>-0.5</v>
      </c>
      <c r="I93" s="28">
        <v>-3.9</v>
      </c>
      <c r="J93" s="28">
        <v>11.8</v>
      </c>
      <c r="K93" s="28">
        <v>17.600000000000001</v>
      </c>
      <c r="L93" s="28">
        <v>17.8</v>
      </c>
      <c r="M93" s="28">
        <v>4</v>
      </c>
      <c r="N93" s="28">
        <v>0.2</v>
      </c>
      <c r="O93" s="9"/>
      <c r="P93" s="30"/>
      <c r="Q93" s="30"/>
      <c r="R93" s="30"/>
    </row>
    <row r="94" spans="1:18" x14ac:dyDescent="0.25">
      <c r="A94" s="31" t="s">
        <v>235</v>
      </c>
      <c r="B94" s="31" t="s">
        <v>236</v>
      </c>
      <c r="C94" s="15">
        <v>59.7</v>
      </c>
      <c r="D94" s="28">
        <v>62.1</v>
      </c>
      <c r="E94" s="28">
        <v>60.5</v>
      </c>
      <c r="F94" s="15">
        <v>2.3999999999999986</v>
      </c>
      <c r="G94" s="28">
        <v>-1.6</v>
      </c>
      <c r="H94" s="29">
        <v>0.4</v>
      </c>
      <c r="I94" s="28">
        <v>-0.3</v>
      </c>
      <c r="J94" s="28">
        <v>21</v>
      </c>
      <c r="K94" s="28">
        <v>23</v>
      </c>
      <c r="L94" s="28">
        <v>29</v>
      </c>
      <c r="M94" s="28">
        <v>0.9</v>
      </c>
      <c r="N94" s="28">
        <v>2.2999999999999998</v>
      </c>
      <c r="O94" s="9"/>
      <c r="P94" s="30"/>
      <c r="Q94" s="30"/>
      <c r="R94" s="30"/>
    </row>
    <row r="95" spans="1:18" x14ac:dyDescent="0.25">
      <c r="A95" s="32" t="s">
        <v>237</v>
      </c>
      <c r="B95" s="31" t="s">
        <v>238</v>
      </c>
      <c r="C95" s="15">
        <v>144.6</v>
      </c>
      <c r="D95" s="28">
        <v>146.9</v>
      </c>
      <c r="E95" s="28">
        <v>141.69999999999999</v>
      </c>
      <c r="F95" s="15">
        <v>2.3000000000000114</v>
      </c>
      <c r="G95" s="28">
        <v>-5.2</v>
      </c>
      <c r="H95" s="29">
        <v>0.2</v>
      </c>
      <c r="I95" s="28">
        <v>-0.4</v>
      </c>
      <c r="J95" s="28">
        <v>35.5</v>
      </c>
      <c r="K95" s="28">
        <v>42.8</v>
      </c>
      <c r="L95" s="28">
        <v>48.8</v>
      </c>
      <c r="M95" s="28">
        <v>1.9</v>
      </c>
      <c r="N95" s="28">
        <v>1.3</v>
      </c>
      <c r="O95" s="9"/>
      <c r="P95" s="30"/>
      <c r="Q95" s="30"/>
      <c r="R95" s="30"/>
    </row>
    <row r="96" spans="1:18" x14ac:dyDescent="0.25">
      <c r="A96" s="32" t="s">
        <v>239</v>
      </c>
      <c r="B96" s="31" t="s">
        <v>240</v>
      </c>
      <c r="C96" s="15">
        <v>120.9</v>
      </c>
      <c r="D96" s="28">
        <v>150.1</v>
      </c>
      <c r="E96" s="28">
        <v>158.69999999999999</v>
      </c>
      <c r="F96" s="15">
        <v>29.199999999999989</v>
      </c>
      <c r="G96" s="28">
        <v>8.6</v>
      </c>
      <c r="H96" s="29">
        <v>2.2000000000000002</v>
      </c>
      <c r="I96" s="28">
        <v>0.6</v>
      </c>
      <c r="J96" s="28">
        <v>45.6</v>
      </c>
      <c r="K96" s="28">
        <v>59.6</v>
      </c>
      <c r="L96" s="28">
        <v>62.8</v>
      </c>
      <c r="M96" s="28">
        <v>2.7</v>
      </c>
      <c r="N96" s="28">
        <v>0.5</v>
      </c>
      <c r="O96" s="9"/>
      <c r="P96" s="30"/>
      <c r="Q96" s="30"/>
      <c r="R96" s="30"/>
    </row>
    <row r="97" spans="1:18" x14ac:dyDescent="0.25">
      <c r="A97" s="32" t="s">
        <v>241</v>
      </c>
      <c r="B97" s="31" t="s">
        <v>242</v>
      </c>
      <c r="C97" s="15">
        <v>1348</v>
      </c>
      <c r="D97" s="28">
        <v>1734.2</v>
      </c>
      <c r="E97" s="28">
        <v>1715.1</v>
      </c>
      <c r="F97" s="15">
        <v>386.20000000000005</v>
      </c>
      <c r="G97" s="28">
        <v>-19.100000000000001</v>
      </c>
      <c r="H97" s="29">
        <v>2.6</v>
      </c>
      <c r="I97" s="28">
        <v>-0.1</v>
      </c>
      <c r="J97" s="28">
        <v>624.70000000000005</v>
      </c>
      <c r="K97" s="28">
        <v>1043.4000000000001</v>
      </c>
      <c r="L97" s="28">
        <v>1250.0999999999999</v>
      </c>
      <c r="M97" s="28">
        <v>5.3</v>
      </c>
      <c r="N97" s="28">
        <v>1.8</v>
      </c>
      <c r="O97" s="9"/>
      <c r="P97" s="30"/>
      <c r="Q97" s="30"/>
      <c r="R97" s="30"/>
    </row>
    <row r="98" spans="1:18" x14ac:dyDescent="0.25">
      <c r="A98" s="32" t="s">
        <v>243</v>
      </c>
      <c r="B98" s="31" t="s">
        <v>244</v>
      </c>
      <c r="C98" s="15">
        <v>146.4</v>
      </c>
      <c r="D98" s="28">
        <v>237.2</v>
      </c>
      <c r="E98" s="28">
        <v>248.9</v>
      </c>
      <c r="F98" s="15">
        <v>90.799999999999983</v>
      </c>
      <c r="G98" s="28">
        <v>11.7</v>
      </c>
      <c r="H98" s="29">
        <v>4.9000000000000004</v>
      </c>
      <c r="I98" s="28">
        <v>0.5</v>
      </c>
      <c r="J98" s="28">
        <v>178.6</v>
      </c>
      <c r="K98" s="28">
        <v>354.7</v>
      </c>
      <c r="L98" s="28">
        <v>452</v>
      </c>
      <c r="M98" s="28">
        <v>7.1</v>
      </c>
      <c r="N98" s="28">
        <v>2.5</v>
      </c>
      <c r="O98" t="s">
        <v>16</v>
      </c>
      <c r="P98" s="30"/>
      <c r="Q98" s="30"/>
      <c r="R98" s="30"/>
    </row>
    <row r="99" spans="1:18" x14ac:dyDescent="0.25">
      <c r="A99" s="32" t="s">
        <v>245</v>
      </c>
      <c r="B99" s="31" t="s">
        <v>246</v>
      </c>
      <c r="C99" s="15">
        <v>104.1</v>
      </c>
      <c r="D99" s="28">
        <v>165.7</v>
      </c>
      <c r="E99" s="28">
        <v>155.4</v>
      </c>
      <c r="F99" s="15">
        <v>61.599999999999994</v>
      </c>
      <c r="G99" s="28">
        <v>-10.3</v>
      </c>
      <c r="H99" s="29">
        <v>4.8</v>
      </c>
      <c r="I99" s="28">
        <v>-0.6</v>
      </c>
      <c r="J99" s="28">
        <v>24.3</v>
      </c>
      <c r="K99" s="28">
        <v>45.1</v>
      </c>
      <c r="L99" s="28">
        <v>51.2</v>
      </c>
      <c r="M99" s="28">
        <v>6.4</v>
      </c>
      <c r="N99" s="28">
        <v>1.3</v>
      </c>
      <c r="O99" t="s">
        <v>16</v>
      </c>
      <c r="P99" s="30"/>
      <c r="Q99" s="30"/>
      <c r="R99" s="30"/>
    </row>
    <row r="100" spans="1:18" x14ac:dyDescent="0.25">
      <c r="A100" s="32" t="s">
        <v>247</v>
      </c>
      <c r="B100" s="31" t="s">
        <v>248</v>
      </c>
      <c r="C100" s="15">
        <v>413.7</v>
      </c>
      <c r="D100" s="28">
        <v>595.6</v>
      </c>
      <c r="E100" s="28">
        <v>609.9</v>
      </c>
      <c r="F100" s="15">
        <v>181.90000000000003</v>
      </c>
      <c r="G100" s="28">
        <v>14.3</v>
      </c>
      <c r="H100" s="29">
        <v>3.7</v>
      </c>
      <c r="I100" s="28">
        <v>0.2</v>
      </c>
      <c r="J100" s="28">
        <v>153.1</v>
      </c>
      <c r="K100" s="28">
        <v>324.5</v>
      </c>
      <c r="L100" s="28">
        <v>360</v>
      </c>
      <c r="M100" s="28">
        <v>7.8</v>
      </c>
      <c r="N100" s="28">
        <v>1</v>
      </c>
      <c r="O100" t="s">
        <v>16</v>
      </c>
      <c r="P100" s="30"/>
      <c r="Q100" s="30"/>
      <c r="R100" s="30"/>
    </row>
    <row r="101" spans="1:18" x14ac:dyDescent="0.25">
      <c r="A101" s="32" t="s">
        <v>249</v>
      </c>
      <c r="B101" s="31" t="s">
        <v>250</v>
      </c>
      <c r="C101" s="15">
        <v>492.2</v>
      </c>
      <c r="D101" s="28">
        <v>534.29999999999995</v>
      </c>
      <c r="E101" s="28">
        <v>530.5</v>
      </c>
      <c r="F101" s="15">
        <v>42.099999999999966</v>
      </c>
      <c r="G101" s="28">
        <v>-3.8</v>
      </c>
      <c r="H101" s="29">
        <v>0.8</v>
      </c>
      <c r="I101" s="28">
        <v>-0.1</v>
      </c>
      <c r="J101" s="28">
        <v>200</v>
      </c>
      <c r="K101" s="28">
        <v>243.6</v>
      </c>
      <c r="L101" s="28">
        <v>300.10000000000002</v>
      </c>
      <c r="M101" s="28">
        <v>2</v>
      </c>
      <c r="N101" s="28">
        <v>2.1</v>
      </c>
      <c r="O101" t="s">
        <v>17</v>
      </c>
      <c r="P101" s="30"/>
      <c r="Q101" s="30"/>
      <c r="R101" s="30"/>
    </row>
    <row r="102" spans="1:18" x14ac:dyDescent="0.25">
      <c r="A102" s="31" t="s">
        <v>251</v>
      </c>
      <c r="B102" s="31" t="s">
        <v>252</v>
      </c>
      <c r="C102" s="15">
        <v>23</v>
      </c>
      <c r="D102" s="28">
        <v>24.1</v>
      </c>
      <c r="E102" s="28">
        <v>19.8</v>
      </c>
      <c r="F102" s="15">
        <v>1.1000000000000014</v>
      </c>
      <c r="G102" s="28">
        <v>-4.3</v>
      </c>
      <c r="H102" s="29">
        <v>0.5</v>
      </c>
      <c r="I102" s="28">
        <v>-1.9</v>
      </c>
      <c r="J102" s="28">
        <v>13.1</v>
      </c>
      <c r="K102" s="28">
        <v>19.5</v>
      </c>
      <c r="L102" s="28">
        <v>20.7</v>
      </c>
      <c r="M102" s="28">
        <v>4</v>
      </c>
      <c r="N102" s="28">
        <v>0.6</v>
      </c>
      <c r="O102" t="s">
        <v>17</v>
      </c>
      <c r="P102" s="30"/>
      <c r="Q102" s="30"/>
      <c r="R102" s="30"/>
    </row>
    <row r="103" spans="1:18" x14ac:dyDescent="0.25">
      <c r="A103" s="32" t="s">
        <v>253</v>
      </c>
      <c r="B103" s="31" t="s">
        <v>254</v>
      </c>
      <c r="C103" s="15">
        <v>130.6</v>
      </c>
      <c r="D103" s="28">
        <v>142.1</v>
      </c>
      <c r="E103" s="28">
        <v>121.2</v>
      </c>
      <c r="F103" s="15">
        <v>11.5</v>
      </c>
      <c r="G103" s="28">
        <v>-20.9</v>
      </c>
      <c r="H103" s="29">
        <v>0.8</v>
      </c>
      <c r="I103" s="28">
        <v>-1.6</v>
      </c>
      <c r="J103" s="28">
        <v>31.5</v>
      </c>
      <c r="K103" s="28">
        <v>32.799999999999997</v>
      </c>
      <c r="L103" s="28">
        <v>37.6</v>
      </c>
      <c r="M103" s="28">
        <v>0.4</v>
      </c>
      <c r="N103" s="28">
        <v>1.4</v>
      </c>
      <c r="O103" t="s">
        <v>17</v>
      </c>
      <c r="P103" s="30"/>
      <c r="Q103" s="30"/>
      <c r="R103" s="30"/>
    </row>
    <row r="104" spans="1:18" x14ac:dyDescent="0.25">
      <c r="A104" s="32" t="s">
        <v>255</v>
      </c>
      <c r="B104" s="31" t="s">
        <v>256</v>
      </c>
      <c r="C104" s="15">
        <v>38</v>
      </c>
      <c r="D104" s="28">
        <v>35.200000000000003</v>
      </c>
      <c r="E104" s="28">
        <v>29.6</v>
      </c>
      <c r="F104" s="15">
        <v>-2.7999999999999972</v>
      </c>
      <c r="G104" s="28">
        <v>-5.7</v>
      </c>
      <c r="H104" s="29">
        <v>-0.8</v>
      </c>
      <c r="I104" s="28">
        <v>-1.7</v>
      </c>
      <c r="J104" s="28">
        <v>24.9</v>
      </c>
      <c r="K104" s="28">
        <v>24.5</v>
      </c>
      <c r="L104" s="28">
        <v>30.3</v>
      </c>
      <c r="M104" s="28">
        <v>-0.2</v>
      </c>
      <c r="N104" s="28">
        <v>2.2000000000000002</v>
      </c>
      <c r="O104" t="s">
        <v>17</v>
      </c>
      <c r="P104" s="30"/>
      <c r="Q104" s="30"/>
      <c r="R104" s="30"/>
    </row>
    <row r="105" spans="1:18" x14ac:dyDescent="0.25">
      <c r="A105" s="32" t="s">
        <v>257</v>
      </c>
      <c r="B105" s="31" t="s">
        <v>258</v>
      </c>
      <c r="C105" s="15">
        <v>384.3</v>
      </c>
      <c r="D105" s="28">
        <v>388.3</v>
      </c>
      <c r="E105" s="28">
        <v>359.1</v>
      </c>
      <c r="F105" s="15">
        <v>4</v>
      </c>
      <c r="G105" s="28">
        <v>-29.2</v>
      </c>
      <c r="H105" s="29">
        <v>0.1</v>
      </c>
      <c r="I105" s="28">
        <v>-0.8</v>
      </c>
      <c r="J105" s="28">
        <v>62.2</v>
      </c>
      <c r="K105" s="28">
        <v>74.5</v>
      </c>
      <c r="L105" s="28">
        <v>83.7</v>
      </c>
      <c r="M105" s="28">
        <v>1.8</v>
      </c>
      <c r="N105" s="28">
        <v>1.2</v>
      </c>
      <c r="O105" t="s">
        <v>18</v>
      </c>
      <c r="P105" s="30"/>
      <c r="Q105" s="30"/>
      <c r="R105" s="30"/>
    </row>
    <row r="106" spans="1:18" ht="30" customHeight="1" x14ac:dyDescent="0.25">
      <c r="A106" s="32" t="s">
        <v>259</v>
      </c>
      <c r="B106" s="31" t="s">
        <v>260</v>
      </c>
      <c r="C106" s="15">
        <v>242.9</v>
      </c>
      <c r="D106" s="28">
        <v>243.3</v>
      </c>
      <c r="E106" s="28">
        <v>242</v>
      </c>
      <c r="F106" s="15">
        <v>0.40000000000000568</v>
      </c>
      <c r="G106" s="28">
        <v>-1.3</v>
      </c>
      <c r="H106" s="29">
        <v>0</v>
      </c>
      <c r="I106" s="28">
        <v>-0.1</v>
      </c>
      <c r="J106" s="28">
        <v>34.1</v>
      </c>
      <c r="K106" s="28">
        <v>37.6</v>
      </c>
      <c r="L106" s="28">
        <v>43</v>
      </c>
      <c r="M106" s="28">
        <v>1</v>
      </c>
      <c r="N106" s="28">
        <v>1.3</v>
      </c>
      <c r="O106" s="9"/>
      <c r="P106" s="30"/>
      <c r="Q106" s="30"/>
      <c r="R106" s="30"/>
    </row>
    <row r="107" spans="1:18" x14ac:dyDescent="0.25">
      <c r="A107" s="32" t="s">
        <v>261</v>
      </c>
      <c r="B107" s="31" t="s">
        <v>262</v>
      </c>
      <c r="C107" s="15">
        <v>103.4</v>
      </c>
      <c r="D107" s="28">
        <v>110.9</v>
      </c>
      <c r="E107" s="28">
        <v>86.2</v>
      </c>
      <c r="F107" s="15">
        <v>7.5</v>
      </c>
      <c r="G107" s="28">
        <v>-24.7</v>
      </c>
      <c r="H107" s="29">
        <v>0.7</v>
      </c>
      <c r="I107" s="28">
        <v>-2.5</v>
      </c>
      <c r="J107" s="28">
        <v>20.399999999999999</v>
      </c>
      <c r="K107" s="28">
        <v>26</v>
      </c>
      <c r="L107" s="28">
        <v>27.7</v>
      </c>
      <c r="M107" s="28">
        <v>2.4</v>
      </c>
      <c r="N107" s="28">
        <v>0.6</v>
      </c>
      <c r="O107" s="9"/>
      <c r="P107" s="30"/>
      <c r="Q107" s="30"/>
      <c r="R107" s="30"/>
    </row>
    <row r="108" spans="1:18" x14ac:dyDescent="0.25">
      <c r="A108" s="32" t="s">
        <v>263</v>
      </c>
      <c r="B108" s="31" t="s">
        <v>264</v>
      </c>
      <c r="C108" s="15">
        <v>38</v>
      </c>
      <c r="D108" s="28">
        <v>34.1</v>
      </c>
      <c r="E108" s="28">
        <v>30.9</v>
      </c>
      <c r="F108" s="15">
        <v>-3.8999999999999986</v>
      </c>
      <c r="G108" s="28">
        <v>-3.2</v>
      </c>
      <c r="H108" s="29">
        <v>-1.1000000000000001</v>
      </c>
      <c r="I108" s="28">
        <v>-1</v>
      </c>
      <c r="J108" s="28">
        <v>7.7</v>
      </c>
      <c r="K108" s="28">
        <v>10.9</v>
      </c>
      <c r="L108" s="28">
        <v>13.2</v>
      </c>
      <c r="M108" s="28">
        <v>3.6</v>
      </c>
      <c r="N108" s="28">
        <v>1.9</v>
      </c>
      <c r="O108" s="9"/>
      <c r="P108" s="30"/>
      <c r="Q108" s="30"/>
      <c r="R108" s="30"/>
    </row>
    <row r="109" spans="1:18" x14ac:dyDescent="0.25">
      <c r="A109" s="31" t="s">
        <v>265</v>
      </c>
      <c r="B109" s="31" t="s">
        <v>266</v>
      </c>
      <c r="C109" s="15">
        <v>584.4</v>
      </c>
      <c r="D109" s="28">
        <v>617.70000000000005</v>
      </c>
      <c r="E109" s="28">
        <v>619.79999999999995</v>
      </c>
      <c r="F109" s="15">
        <v>33.300000000000068</v>
      </c>
      <c r="G109" s="28">
        <v>2.1</v>
      </c>
      <c r="H109" s="29">
        <v>0.6</v>
      </c>
      <c r="I109" s="28">
        <v>0</v>
      </c>
      <c r="J109" s="28">
        <v>167.6</v>
      </c>
      <c r="K109" s="28">
        <v>170.1</v>
      </c>
      <c r="L109" s="28">
        <v>197.8</v>
      </c>
      <c r="M109" s="28">
        <v>0.1</v>
      </c>
      <c r="N109" s="28">
        <v>1.5</v>
      </c>
      <c r="O109" t="s">
        <v>18</v>
      </c>
      <c r="P109" s="30"/>
      <c r="Q109" s="30"/>
      <c r="R109" s="30"/>
    </row>
    <row r="110" spans="1:18" x14ac:dyDescent="0.25">
      <c r="A110" s="32" t="s">
        <v>267</v>
      </c>
      <c r="B110" s="31" t="s">
        <v>268</v>
      </c>
      <c r="C110" s="15">
        <v>306.8</v>
      </c>
      <c r="D110" s="28">
        <v>324.5</v>
      </c>
      <c r="E110" s="28">
        <v>327.3</v>
      </c>
      <c r="F110" s="15">
        <v>17.699999999999989</v>
      </c>
      <c r="G110" s="28">
        <v>2.8</v>
      </c>
      <c r="H110" s="29">
        <v>0.6</v>
      </c>
      <c r="I110" s="28">
        <v>0.1</v>
      </c>
      <c r="J110" s="28">
        <v>91.8</v>
      </c>
      <c r="K110" s="28">
        <v>101.7</v>
      </c>
      <c r="L110" s="28">
        <v>117.7</v>
      </c>
      <c r="M110" s="28">
        <v>1</v>
      </c>
      <c r="N110" s="28">
        <v>1.5</v>
      </c>
      <c r="O110" s="9"/>
      <c r="P110" s="30"/>
      <c r="Q110" s="30"/>
      <c r="R110" s="30"/>
    </row>
    <row r="111" spans="1:18" x14ac:dyDescent="0.25">
      <c r="A111" s="32" t="s">
        <v>269</v>
      </c>
      <c r="B111" s="31" t="s">
        <v>270</v>
      </c>
      <c r="C111" s="15">
        <v>277.60000000000002</v>
      </c>
      <c r="D111" s="28">
        <v>293.2</v>
      </c>
      <c r="E111" s="28">
        <v>292.5</v>
      </c>
      <c r="F111" s="15">
        <v>15.599999999999966</v>
      </c>
      <c r="G111" s="28">
        <v>-0.7</v>
      </c>
      <c r="H111" s="29">
        <v>0.5</v>
      </c>
      <c r="I111" s="28">
        <v>0</v>
      </c>
      <c r="J111" s="28">
        <v>76</v>
      </c>
      <c r="K111" s="28">
        <v>68.5</v>
      </c>
      <c r="L111" s="28">
        <v>79.900000000000006</v>
      </c>
      <c r="M111" s="28">
        <v>-1</v>
      </c>
      <c r="N111" s="28">
        <v>1.6</v>
      </c>
      <c r="O111" s="9"/>
      <c r="P111" s="30"/>
      <c r="Q111" s="30"/>
      <c r="R111" s="30"/>
    </row>
    <row r="112" spans="1:18" x14ac:dyDescent="0.25">
      <c r="A112" s="32" t="s">
        <v>271</v>
      </c>
      <c r="B112" s="31" t="s">
        <v>272</v>
      </c>
      <c r="C112" s="15">
        <v>5520.9</v>
      </c>
      <c r="D112" s="28">
        <v>5903.4</v>
      </c>
      <c r="E112" s="28">
        <v>5801.3</v>
      </c>
      <c r="F112" s="15">
        <v>382.5</v>
      </c>
      <c r="G112" s="28">
        <v>-102.1</v>
      </c>
      <c r="H112" s="29">
        <v>0.7</v>
      </c>
      <c r="I112" s="28">
        <v>-0.2</v>
      </c>
      <c r="J112" s="28">
        <v>1223.5</v>
      </c>
      <c r="K112" s="28">
        <v>1885.8</v>
      </c>
      <c r="L112" s="28">
        <v>2440.6999999999998</v>
      </c>
      <c r="M112" s="28">
        <v>4.4000000000000004</v>
      </c>
      <c r="N112" s="28">
        <v>2.6</v>
      </c>
      <c r="O112" t="s">
        <v>20</v>
      </c>
      <c r="P112" s="30"/>
      <c r="Q112" s="30"/>
      <c r="R112" s="30"/>
    </row>
    <row r="113" spans="1:18" x14ac:dyDescent="0.25">
      <c r="A113" s="32" t="s">
        <v>273</v>
      </c>
      <c r="B113" s="31" t="s">
        <v>274</v>
      </c>
      <c r="C113" s="15">
        <v>14527.6</v>
      </c>
      <c r="D113" s="28">
        <v>15644.2</v>
      </c>
      <c r="E113" s="28">
        <v>15275.9</v>
      </c>
      <c r="F113" s="15">
        <v>1116.6000000000004</v>
      </c>
      <c r="G113" s="28">
        <v>-368.3</v>
      </c>
      <c r="H113" s="29">
        <v>0.7</v>
      </c>
      <c r="I113" s="28">
        <v>-0.2</v>
      </c>
      <c r="J113" s="28">
        <v>1271.2</v>
      </c>
      <c r="K113" s="28">
        <v>1842.1</v>
      </c>
      <c r="L113" s="28">
        <v>2339.3000000000002</v>
      </c>
      <c r="M113" s="28">
        <v>3.8</v>
      </c>
      <c r="N113" s="28">
        <v>2.4</v>
      </c>
      <c r="O113" t="s">
        <v>20</v>
      </c>
      <c r="P113" s="30"/>
      <c r="Q113" s="30"/>
      <c r="R113" s="30"/>
    </row>
    <row r="114" spans="1:18" x14ac:dyDescent="0.25">
      <c r="A114" s="32" t="s">
        <v>275</v>
      </c>
      <c r="B114" s="27" t="s">
        <v>276</v>
      </c>
      <c r="C114" s="15">
        <v>1637.4</v>
      </c>
      <c r="D114" s="28">
        <v>2034.8</v>
      </c>
      <c r="E114" s="28">
        <v>2058.1999999999998</v>
      </c>
      <c r="F114" s="15">
        <v>397.39999999999986</v>
      </c>
      <c r="G114" s="28">
        <v>23.4</v>
      </c>
      <c r="H114" s="29">
        <v>2.2000000000000002</v>
      </c>
      <c r="I114" s="28">
        <v>0.1</v>
      </c>
      <c r="J114" s="28">
        <v>156</v>
      </c>
      <c r="K114" s="28">
        <v>379.3</v>
      </c>
      <c r="L114" s="28">
        <v>490.9</v>
      </c>
      <c r="M114" s="28">
        <v>9.3000000000000007</v>
      </c>
      <c r="N114" s="28">
        <v>2.6</v>
      </c>
      <c r="O114" s="9"/>
      <c r="P114" s="30"/>
      <c r="Q114" s="30"/>
      <c r="R114" s="30"/>
    </row>
    <row r="115" spans="1:18" x14ac:dyDescent="0.25">
      <c r="A115" s="32" t="s">
        <v>277</v>
      </c>
      <c r="B115" s="31" t="s">
        <v>278</v>
      </c>
      <c r="C115" s="15">
        <v>2830</v>
      </c>
      <c r="D115" s="28">
        <v>3077.6</v>
      </c>
      <c r="E115" s="28">
        <v>3012.2</v>
      </c>
      <c r="F115" s="15">
        <v>247.59999999999991</v>
      </c>
      <c r="G115" s="28">
        <v>-65.400000000000006</v>
      </c>
      <c r="H115" s="29">
        <v>0.8</v>
      </c>
      <c r="I115" s="28">
        <v>-0.2</v>
      </c>
      <c r="J115" s="28">
        <v>204.1</v>
      </c>
      <c r="K115" s="28">
        <v>212.2</v>
      </c>
      <c r="L115" s="28">
        <v>240</v>
      </c>
      <c r="M115" s="28">
        <v>0.4</v>
      </c>
      <c r="N115" s="28">
        <v>1.2</v>
      </c>
      <c r="O115" s="9"/>
      <c r="P115" s="30"/>
      <c r="Q115" s="30"/>
      <c r="R115" s="30"/>
    </row>
    <row r="116" spans="1:18" x14ac:dyDescent="0.25">
      <c r="A116" s="32" t="s">
        <v>279</v>
      </c>
      <c r="B116" s="31" t="s">
        <v>280</v>
      </c>
      <c r="C116" s="15">
        <v>2966.2</v>
      </c>
      <c r="D116" s="28">
        <v>3043.3</v>
      </c>
      <c r="E116" s="28">
        <v>2927.4</v>
      </c>
      <c r="F116" s="15">
        <v>77.100000000000364</v>
      </c>
      <c r="G116" s="28">
        <v>-115.9</v>
      </c>
      <c r="H116" s="29">
        <v>0.3</v>
      </c>
      <c r="I116" s="28">
        <v>-0.4</v>
      </c>
      <c r="J116" s="28">
        <v>236.2</v>
      </c>
      <c r="K116" s="28">
        <v>257.2</v>
      </c>
      <c r="L116" s="28">
        <v>291.60000000000002</v>
      </c>
      <c r="M116" s="28">
        <v>0.9</v>
      </c>
      <c r="N116" s="28">
        <v>1.3</v>
      </c>
      <c r="O116" s="9"/>
      <c r="P116" s="30"/>
      <c r="Q116" s="30"/>
      <c r="R116" s="30"/>
    </row>
    <row r="117" spans="1:18" ht="38.25" x14ac:dyDescent="0.25">
      <c r="A117" s="32" t="s">
        <v>281</v>
      </c>
      <c r="B117" s="31" t="s">
        <v>282</v>
      </c>
      <c r="C117" s="15">
        <v>7094</v>
      </c>
      <c r="D117" s="28">
        <v>7488.5</v>
      </c>
      <c r="E117" s="28">
        <v>7278</v>
      </c>
      <c r="F117" s="15">
        <v>394.5</v>
      </c>
      <c r="G117" s="28">
        <v>-210.5</v>
      </c>
      <c r="H117" s="33">
        <v>0.5</v>
      </c>
      <c r="I117" s="28">
        <v>-0.3</v>
      </c>
      <c r="J117" s="28">
        <v>677</v>
      </c>
      <c r="K117" s="28">
        <v>1003.3</v>
      </c>
      <c r="L117" s="28">
        <v>1331.6</v>
      </c>
      <c r="M117" s="28">
        <v>4</v>
      </c>
      <c r="N117" s="28">
        <v>2.9</v>
      </c>
      <c r="O117" s="9"/>
      <c r="P117" s="30"/>
      <c r="Q117" s="30"/>
      <c r="R117" s="30"/>
    </row>
    <row r="118" spans="1:18" ht="25.5" x14ac:dyDescent="0.25">
      <c r="A118" s="32" t="s">
        <v>283</v>
      </c>
      <c r="B118" s="31" t="s">
        <v>284</v>
      </c>
      <c r="C118" s="15">
        <v>4224.7</v>
      </c>
      <c r="D118" s="28">
        <v>5618.1</v>
      </c>
      <c r="E118" s="28">
        <v>5944.1</v>
      </c>
      <c r="F118" s="15">
        <v>1393.4000000000005</v>
      </c>
      <c r="G118" s="28">
        <v>326</v>
      </c>
      <c r="H118" s="33">
        <v>2.9</v>
      </c>
      <c r="I118" s="28">
        <v>0.6</v>
      </c>
      <c r="J118" s="28">
        <v>940.4</v>
      </c>
      <c r="K118" s="28">
        <v>1128.4000000000001</v>
      </c>
      <c r="L118" s="28">
        <v>1327.9</v>
      </c>
      <c r="M118" s="28">
        <v>1.8</v>
      </c>
      <c r="N118" s="28">
        <v>1.6</v>
      </c>
      <c r="O118" t="s">
        <v>21</v>
      </c>
      <c r="P118" s="30"/>
      <c r="Q118" s="30"/>
      <c r="R118" s="30"/>
    </row>
    <row r="119" spans="1:18" x14ac:dyDescent="0.25">
      <c r="A119" s="32" t="s">
        <v>285</v>
      </c>
      <c r="B119" s="31" t="s">
        <v>286</v>
      </c>
      <c r="C119" s="15">
        <v>462.8</v>
      </c>
      <c r="D119" s="28">
        <v>503</v>
      </c>
      <c r="E119" s="28">
        <v>532.5</v>
      </c>
      <c r="F119" s="15">
        <v>40.199999999999989</v>
      </c>
      <c r="G119" s="28">
        <v>29.5</v>
      </c>
      <c r="H119" s="33">
        <v>0.8</v>
      </c>
      <c r="I119" s="28">
        <v>0.6</v>
      </c>
      <c r="J119" s="28">
        <v>177.6</v>
      </c>
      <c r="K119" s="28">
        <v>243.5</v>
      </c>
      <c r="L119" s="28">
        <v>293.39999999999998</v>
      </c>
      <c r="M119" s="28">
        <v>3.2</v>
      </c>
      <c r="N119" s="28">
        <v>1.9</v>
      </c>
      <c r="O119" s="9"/>
      <c r="P119" s="30"/>
      <c r="Q119" s="30"/>
      <c r="R119" s="30"/>
    </row>
    <row r="120" spans="1:18" x14ac:dyDescent="0.25">
      <c r="A120" s="32" t="s">
        <v>287</v>
      </c>
      <c r="B120" s="31" t="s">
        <v>288</v>
      </c>
      <c r="C120" s="34">
        <v>184.6</v>
      </c>
      <c r="D120" s="28">
        <v>174.5</v>
      </c>
      <c r="E120" s="28">
        <v>166.6</v>
      </c>
      <c r="F120" s="15">
        <v>-10.099999999999994</v>
      </c>
      <c r="G120" s="28">
        <v>-7.9</v>
      </c>
      <c r="H120" s="33">
        <v>-0.6</v>
      </c>
      <c r="I120" s="28">
        <v>-0.5</v>
      </c>
      <c r="J120" s="28">
        <v>65.400000000000006</v>
      </c>
      <c r="K120" s="28">
        <v>74.8</v>
      </c>
      <c r="L120" s="28">
        <v>85.2</v>
      </c>
      <c r="M120" s="28">
        <v>1.4</v>
      </c>
      <c r="N120" s="28">
        <v>1.3</v>
      </c>
      <c r="O120" s="9"/>
      <c r="P120" s="30"/>
      <c r="Q120" s="30"/>
      <c r="R120" s="30"/>
    </row>
    <row r="121" spans="1:18" x14ac:dyDescent="0.25">
      <c r="A121" s="31" t="s">
        <v>289</v>
      </c>
      <c r="B121" s="31" t="s">
        <v>290</v>
      </c>
      <c r="C121" s="15">
        <v>63.4</v>
      </c>
      <c r="D121" s="28">
        <v>65.8</v>
      </c>
      <c r="E121" s="28">
        <v>67.400000000000006</v>
      </c>
      <c r="F121" s="15">
        <v>2.3999999999999986</v>
      </c>
      <c r="G121" s="28">
        <v>1.6</v>
      </c>
      <c r="H121" s="33">
        <v>0.4</v>
      </c>
      <c r="I121" s="28">
        <v>0.2</v>
      </c>
      <c r="J121" s="28">
        <v>51.2</v>
      </c>
      <c r="K121" s="28">
        <v>51.8</v>
      </c>
      <c r="L121" s="28">
        <v>54.5</v>
      </c>
      <c r="M121" s="28">
        <v>0.1</v>
      </c>
      <c r="N121" s="28">
        <v>0.5</v>
      </c>
      <c r="O121" s="9"/>
      <c r="P121" s="30"/>
      <c r="Q121" s="30"/>
      <c r="R121" s="30"/>
    </row>
    <row r="122" spans="1:18" x14ac:dyDescent="0.25">
      <c r="A122" s="32" t="s">
        <v>291</v>
      </c>
      <c r="B122" s="31" t="s">
        <v>292</v>
      </c>
      <c r="C122" s="15">
        <v>1268.5999999999999</v>
      </c>
      <c r="D122" s="28">
        <v>1531</v>
      </c>
      <c r="E122" s="28">
        <v>1556.9</v>
      </c>
      <c r="F122" s="15">
        <v>262.40000000000009</v>
      </c>
      <c r="G122" s="28">
        <v>25.9</v>
      </c>
      <c r="H122" s="33">
        <v>1.9</v>
      </c>
      <c r="I122" s="28">
        <v>0.2</v>
      </c>
      <c r="J122" s="28">
        <v>258</v>
      </c>
      <c r="K122" s="28">
        <v>338.2</v>
      </c>
      <c r="L122" s="28">
        <v>417.3</v>
      </c>
      <c r="M122" s="28">
        <v>2.7</v>
      </c>
      <c r="N122" s="28">
        <v>2.1</v>
      </c>
      <c r="O122" s="9"/>
      <c r="P122" s="30"/>
      <c r="Q122" s="30"/>
      <c r="R122" s="30"/>
    </row>
    <row r="123" spans="1:18" x14ac:dyDescent="0.25">
      <c r="A123" s="32" t="s">
        <v>293</v>
      </c>
      <c r="B123" s="31" t="s">
        <v>294</v>
      </c>
      <c r="C123" s="34">
        <v>428.3</v>
      </c>
      <c r="D123" s="28">
        <v>499.2</v>
      </c>
      <c r="E123" s="28">
        <v>525.6</v>
      </c>
      <c r="F123" s="15">
        <v>70.899999999999977</v>
      </c>
      <c r="G123" s="28">
        <v>26.4</v>
      </c>
      <c r="H123" s="33">
        <v>1.5</v>
      </c>
      <c r="I123" s="28">
        <v>0.5</v>
      </c>
      <c r="J123" s="28">
        <v>47.7</v>
      </c>
      <c r="K123" s="28">
        <v>76.099999999999994</v>
      </c>
      <c r="L123" s="28">
        <v>92.5</v>
      </c>
      <c r="M123" s="28">
        <v>4.8</v>
      </c>
      <c r="N123" s="28">
        <v>2</v>
      </c>
      <c r="O123" s="9"/>
      <c r="P123" s="30"/>
      <c r="Q123" s="30"/>
      <c r="R123" s="30"/>
    </row>
    <row r="124" spans="1:18" x14ac:dyDescent="0.25">
      <c r="A124" s="32" t="s">
        <v>295</v>
      </c>
      <c r="B124" s="31" t="s">
        <v>296</v>
      </c>
      <c r="C124" s="15">
        <v>42.6</v>
      </c>
      <c r="D124" s="28">
        <v>51.2</v>
      </c>
      <c r="E124" s="28">
        <v>52.8</v>
      </c>
      <c r="F124" s="15">
        <v>8.6000000000000014</v>
      </c>
      <c r="G124" s="28">
        <v>1.6</v>
      </c>
      <c r="H124" s="33">
        <v>1.9</v>
      </c>
      <c r="I124" s="28">
        <v>0.3</v>
      </c>
      <c r="J124" s="28">
        <v>37.9</v>
      </c>
      <c r="K124" s="28">
        <v>43.8</v>
      </c>
      <c r="L124" s="28">
        <v>46.5</v>
      </c>
      <c r="M124" s="28">
        <v>1.5</v>
      </c>
      <c r="N124" s="28">
        <v>0.6</v>
      </c>
      <c r="O124" s="9"/>
      <c r="P124" s="30"/>
      <c r="Q124" s="30"/>
      <c r="R124" s="30"/>
    </row>
    <row r="125" spans="1:18" ht="25.5" x14ac:dyDescent="0.25">
      <c r="A125" s="31" t="s">
        <v>297</v>
      </c>
      <c r="B125" s="31" t="s">
        <v>298</v>
      </c>
      <c r="C125" s="34">
        <v>586.4</v>
      </c>
      <c r="D125" s="28">
        <v>790</v>
      </c>
      <c r="E125" s="28">
        <v>808.2</v>
      </c>
      <c r="F125" s="15">
        <v>203.60000000000002</v>
      </c>
      <c r="G125" s="28">
        <v>18.2</v>
      </c>
      <c r="H125" s="33">
        <v>3</v>
      </c>
      <c r="I125" s="28">
        <v>0.2</v>
      </c>
      <c r="J125" s="28">
        <v>94.4</v>
      </c>
      <c r="K125" s="28">
        <v>130.30000000000001</v>
      </c>
      <c r="L125" s="28">
        <v>159.69999999999999</v>
      </c>
      <c r="M125" s="28">
        <v>3.3</v>
      </c>
      <c r="N125" s="28">
        <v>2.1</v>
      </c>
      <c r="O125" s="9"/>
      <c r="P125" s="30"/>
      <c r="Q125" s="30"/>
      <c r="R125" s="30"/>
    </row>
    <row r="126" spans="1:18" x14ac:dyDescent="0.25">
      <c r="A126" s="32" t="s">
        <v>299</v>
      </c>
      <c r="B126" s="31" t="s">
        <v>300</v>
      </c>
      <c r="C126" s="15">
        <v>703.4</v>
      </c>
      <c r="D126" s="28">
        <v>607.29999999999995</v>
      </c>
      <c r="E126" s="28">
        <v>519.1</v>
      </c>
      <c r="F126" s="15">
        <v>-96.100000000000023</v>
      </c>
      <c r="G126" s="28">
        <v>-88.2</v>
      </c>
      <c r="H126" s="33">
        <v>-1.5</v>
      </c>
      <c r="I126" s="28">
        <v>-1.6</v>
      </c>
      <c r="J126" s="28">
        <v>73.5</v>
      </c>
      <c r="K126" s="28">
        <v>53.5</v>
      </c>
      <c r="L126" s="28">
        <v>49.3</v>
      </c>
      <c r="M126" s="28">
        <v>-3.1</v>
      </c>
      <c r="N126" s="28">
        <v>-0.8</v>
      </c>
      <c r="O126" s="6"/>
      <c r="P126" s="30"/>
      <c r="Q126" s="30"/>
      <c r="R126" s="30"/>
    </row>
    <row r="127" spans="1:18" x14ac:dyDescent="0.25">
      <c r="A127" s="32" t="s">
        <v>301</v>
      </c>
      <c r="B127" s="31" t="s">
        <v>302</v>
      </c>
      <c r="C127" s="15">
        <v>546.29999999999995</v>
      </c>
      <c r="D127" s="28">
        <v>815.8</v>
      </c>
      <c r="E127" s="28">
        <v>942.1</v>
      </c>
      <c r="F127" s="15">
        <v>269.5</v>
      </c>
      <c r="G127" s="28">
        <v>126.3</v>
      </c>
      <c r="H127" s="33">
        <v>4.0999999999999996</v>
      </c>
      <c r="I127" s="28">
        <v>1.4</v>
      </c>
      <c r="J127" s="28">
        <v>85.6</v>
      </c>
      <c r="K127" s="28">
        <v>82.1</v>
      </c>
      <c r="L127" s="28">
        <v>93</v>
      </c>
      <c r="M127" s="28">
        <v>-0.4</v>
      </c>
      <c r="N127" s="28">
        <v>1.3</v>
      </c>
      <c r="O127" s="9"/>
      <c r="P127" s="30"/>
      <c r="Q127" s="30"/>
      <c r="R127" s="30"/>
    </row>
    <row r="128" spans="1:18" x14ac:dyDescent="0.25">
      <c r="A128" s="32" t="s">
        <v>303</v>
      </c>
      <c r="B128" s="31" t="s">
        <v>304</v>
      </c>
      <c r="C128" s="15">
        <v>641.70000000000005</v>
      </c>
      <c r="D128" s="28">
        <v>1187.5999999999999</v>
      </c>
      <c r="E128" s="28">
        <v>1291.9000000000001</v>
      </c>
      <c r="F128" s="15">
        <v>545.89999999999986</v>
      </c>
      <c r="G128" s="28">
        <v>104.3</v>
      </c>
      <c r="H128" s="33">
        <v>6.3</v>
      </c>
      <c r="I128" s="28">
        <v>0.8</v>
      </c>
      <c r="J128" s="28">
        <v>126.9</v>
      </c>
      <c r="K128" s="28">
        <v>93.8</v>
      </c>
      <c r="L128" s="28">
        <v>98.4</v>
      </c>
      <c r="M128" s="28">
        <v>-3</v>
      </c>
      <c r="N128" s="28">
        <v>0.5</v>
      </c>
      <c r="O128" s="9"/>
      <c r="P128" s="30"/>
      <c r="Q128" s="30"/>
      <c r="R128" s="30"/>
    </row>
    <row r="129" spans="1:18" x14ac:dyDescent="0.25">
      <c r="A129" s="32" t="s">
        <v>305</v>
      </c>
      <c r="B129" s="31" t="s">
        <v>306</v>
      </c>
      <c r="C129" s="15">
        <v>2803.8</v>
      </c>
      <c r="D129" s="28">
        <v>2859.4</v>
      </c>
      <c r="E129" s="28">
        <v>2853.2</v>
      </c>
      <c r="F129" s="15">
        <v>55.599999999999909</v>
      </c>
      <c r="G129" s="28">
        <v>-6.2</v>
      </c>
      <c r="H129" s="29">
        <v>0.2</v>
      </c>
      <c r="I129" s="28">
        <v>0</v>
      </c>
      <c r="J129" s="28">
        <v>1226.5999999999999</v>
      </c>
      <c r="K129" s="28">
        <v>1914.2</v>
      </c>
      <c r="L129" s="28">
        <v>2489.5</v>
      </c>
      <c r="M129" s="28">
        <v>4.5999999999999996</v>
      </c>
      <c r="N129" s="28">
        <v>2.7</v>
      </c>
      <c r="O129" s="9"/>
      <c r="P129" s="30"/>
      <c r="Q129" s="30"/>
      <c r="R129" s="30"/>
    </row>
    <row r="130" spans="1:18" x14ac:dyDescent="0.25">
      <c r="A130" s="31" t="s">
        <v>307</v>
      </c>
      <c r="B130" s="31" t="s">
        <v>308</v>
      </c>
      <c r="C130" s="15">
        <v>796.4</v>
      </c>
      <c r="D130" s="28">
        <v>759.5</v>
      </c>
      <c r="E130" s="28">
        <v>754.7</v>
      </c>
      <c r="F130" s="15">
        <v>-36.899999999999977</v>
      </c>
      <c r="G130" s="28">
        <v>-4.8</v>
      </c>
      <c r="H130" s="29">
        <v>-0.5</v>
      </c>
      <c r="I130" s="28">
        <v>-0.1</v>
      </c>
      <c r="J130" s="28">
        <v>292.60000000000002</v>
      </c>
      <c r="K130" s="28">
        <v>357</v>
      </c>
      <c r="L130" s="28">
        <v>495.1</v>
      </c>
      <c r="M130" s="28">
        <v>2</v>
      </c>
      <c r="N130" s="28">
        <v>3.3</v>
      </c>
      <c r="O130" t="s">
        <v>23</v>
      </c>
      <c r="P130" s="30"/>
      <c r="Q130" s="30"/>
      <c r="R130" s="30"/>
    </row>
    <row r="131" spans="1:18" x14ac:dyDescent="0.25">
      <c r="A131" s="32" t="s">
        <v>309</v>
      </c>
      <c r="B131" s="31" t="s">
        <v>310</v>
      </c>
      <c r="C131" s="15">
        <v>538.70000000000005</v>
      </c>
      <c r="D131" s="28">
        <v>298.5</v>
      </c>
      <c r="E131" s="28">
        <v>199.3</v>
      </c>
      <c r="F131" s="15">
        <v>-240.20000000000005</v>
      </c>
      <c r="G131" s="28">
        <v>-99.2</v>
      </c>
      <c r="H131" s="29">
        <v>-5.7</v>
      </c>
      <c r="I131" s="28">
        <v>-4</v>
      </c>
      <c r="J131" s="28">
        <v>139.1</v>
      </c>
      <c r="K131" s="28">
        <v>121</v>
      </c>
      <c r="L131" s="28">
        <v>122.6</v>
      </c>
      <c r="M131" s="28">
        <v>-1.4</v>
      </c>
      <c r="N131" s="28">
        <v>0.1</v>
      </c>
      <c r="O131" s="9"/>
      <c r="P131" s="30"/>
      <c r="Q131" s="30"/>
      <c r="R131" s="30"/>
    </row>
    <row r="132" spans="1:18" x14ac:dyDescent="0.25">
      <c r="A132" s="32" t="s">
        <v>311</v>
      </c>
      <c r="B132" s="31" t="s">
        <v>312</v>
      </c>
      <c r="C132" s="15">
        <v>257.7</v>
      </c>
      <c r="D132" s="28">
        <v>461</v>
      </c>
      <c r="E132" s="28">
        <v>555.29999999999995</v>
      </c>
      <c r="F132" s="15">
        <v>203.3</v>
      </c>
      <c r="G132" s="28">
        <v>94.3</v>
      </c>
      <c r="H132" s="29">
        <v>6</v>
      </c>
      <c r="I132" s="28">
        <v>1.9</v>
      </c>
      <c r="J132" s="28">
        <v>154</v>
      </c>
      <c r="K132" s="28">
        <v>236.4</v>
      </c>
      <c r="L132" s="28">
        <v>378.1</v>
      </c>
      <c r="M132" s="28">
        <v>4.4000000000000004</v>
      </c>
      <c r="N132" s="28">
        <v>4.8</v>
      </c>
      <c r="O132" s="9"/>
      <c r="P132" s="30"/>
      <c r="Q132" s="30"/>
      <c r="R132" s="30"/>
    </row>
    <row r="133" spans="1:18" x14ac:dyDescent="0.25">
      <c r="A133" s="32" t="s">
        <v>313</v>
      </c>
      <c r="B133" s="31" t="s">
        <v>314</v>
      </c>
      <c r="C133" s="15">
        <v>357.6</v>
      </c>
      <c r="D133" s="28">
        <v>444</v>
      </c>
      <c r="E133" s="28">
        <v>492.9</v>
      </c>
      <c r="F133" s="15">
        <v>86.399999999999977</v>
      </c>
      <c r="G133" s="28">
        <v>48.9</v>
      </c>
      <c r="H133" s="29">
        <v>2.2000000000000002</v>
      </c>
      <c r="I133" s="28">
        <v>1</v>
      </c>
      <c r="J133" s="28">
        <v>128.6</v>
      </c>
      <c r="K133" s="28">
        <v>127.8</v>
      </c>
      <c r="L133" s="28">
        <v>139.5</v>
      </c>
      <c r="M133" s="28">
        <v>-0.1</v>
      </c>
      <c r="N133" s="28">
        <v>0.9</v>
      </c>
      <c r="O133" t="s">
        <v>23</v>
      </c>
      <c r="P133" s="30"/>
      <c r="Q133" s="30"/>
      <c r="R133" s="30"/>
    </row>
    <row r="134" spans="1:18" x14ac:dyDescent="0.25">
      <c r="A134" s="32" t="s">
        <v>315</v>
      </c>
      <c r="B134" s="31" t="s">
        <v>316</v>
      </c>
      <c r="C134" s="15">
        <v>300.60000000000002</v>
      </c>
      <c r="D134" s="28">
        <v>266.5</v>
      </c>
      <c r="E134" s="28">
        <v>246.9</v>
      </c>
      <c r="F134" s="15">
        <v>-34.100000000000023</v>
      </c>
      <c r="G134" s="28">
        <v>-19.600000000000001</v>
      </c>
      <c r="H134" s="29">
        <v>-1.2</v>
      </c>
      <c r="I134" s="28">
        <v>-0.8</v>
      </c>
      <c r="J134" s="28">
        <v>131</v>
      </c>
      <c r="K134" s="28">
        <v>197.5</v>
      </c>
      <c r="L134" s="28">
        <v>247.2</v>
      </c>
      <c r="M134" s="28">
        <v>4.2</v>
      </c>
      <c r="N134" s="28">
        <v>2.2999999999999998</v>
      </c>
      <c r="O134" t="s">
        <v>23</v>
      </c>
      <c r="P134" s="30"/>
      <c r="Q134" s="30"/>
      <c r="R134" s="30"/>
    </row>
    <row r="135" spans="1:18" x14ac:dyDescent="0.25">
      <c r="A135" s="32" t="s">
        <v>317</v>
      </c>
      <c r="B135" s="31" t="s">
        <v>318</v>
      </c>
      <c r="C135" s="15">
        <v>215.3</v>
      </c>
      <c r="D135" s="28">
        <v>213.5</v>
      </c>
      <c r="E135" s="28">
        <v>214.6</v>
      </c>
      <c r="F135" s="15">
        <v>-1.8000000000000114</v>
      </c>
      <c r="G135" s="28">
        <v>1.1000000000000001</v>
      </c>
      <c r="H135" s="29">
        <v>-0.1</v>
      </c>
      <c r="I135" s="28">
        <v>0.1</v>
      </c>
      <c r="J135" s="28">
        <v>64.900000000000006</v>
      </c>
      <c r="K135" s="28">
        <v>98.3</v>
      </c>
      <c r="L135" s="28">
        <v>124.5</v>
      </c>
      <c r="M135" s="28">
        <v>4.2</v>
      </c>
      <c r="N135" s="28">
        <v>2.4</v>
      </c>
      <c r="O135" s="9"/>
      <c r="P135" s="30"/>
      <c r="Q135" s="30"/>
      <c r="R135" s="30"/>
    </row>
    <row r="136" spans="1:18" x14ac:dyDescent="0.25">
      <c r="A136" s="32" t="s">
        <v>319</v>
      </c>
      <c r="B136" s="31" t="s">
        <v>320</v>
      </c>
      <c r="C136" s="15">
        <v>85.3</v>
      </c>
      <c r="D136" s="28">
        <v>53</v>
      </c>
      <c r="E136" s="28">
        <v>32.299999999999997</v>
      </c>
      <c r="F136" s="15">
        <v>-32.299999999999997</v>
      </c>
      <c r="G136" s="28">
        <v>-20.7</v>
      </c>
      <c r="H136" s="29">
        <v>-4.5999999999999996</v>
      </c>
      <c r="I136" s="28">
        <v>-4.8</v>
      </c>
      <c r="J136" s="28">
        <v>66</v>
      </c>
      <c r="K136" s="28">
        <v>99.2</v>
      </c>
      <c r="L136" s="28">
        <v>122.6</v>
      </c>
      <c r="M136" s="28">
        <v>4.2</v>
      </c>
      <c r="N136" s="28">
        <v>2.1</v>
      </c>
      <c r="O136" s="9"/>
      <c r="P136" s="30"/>
      <c r="Q136" s="30"/>
      <c r="R136" s="30"/>
    </row>
    <row r="137" spans="1:18" x14ac:dyDescent="0.25">
      <c r="A137" s="32" t="s">
        <v>321</v>
      </c>
      <c r="B137" s="31" t="s">
        <v>322</v>
      </c>
      <c r="C137" s="15">
        <v>965.7</v>
      </c>
      <c r="D137" s="28">
        <v>713</v>
      </c>
      <c r="E137" s="28" t="s">
        <v>323</v>
      </c>
      <c r="F137" s="15">
        <v>-252.70000000000005</v>
      </c>
      <c r="G137" s="28">
        <v>0</v>
      </c>
      <c r="H137" s="29">
        <v>-3</v>
      </c>
      <c r="I137" s="28">
        <v>0</v>
      </c>
      <c r="J137" s="28">
        <v>531.20000000000005</v>
      </c>
      <c r="K137" s="28">
        <v>763</v>
      </c>
      <c r="L137" s="28">
        <v>934.3</v>
      </c>
      <c r="M137" s="28">
        <v>3.7</v>
      </c>
      <c r="N137" s="28">
        <v>2</v>
      </c>
      <c r="O137" t="s">
        <v>24</v>
      </c>
      <c r="P137" s="30"/>
      <c r="Q137" s="30"/>
      <c r="R137" s="30"/>
    </row>
    <row r="138" spans="1:18" x14ac:dyDescent="0.25">
      <c r="A138" s="32" t="s">
        <v>324</v>
      </c>
      <c r="B138" s="31" t="s">
        <v>325</v>
      </c>
      <c r="C138" s="15">
        <v>635</v>
      </c>
      <c r="D138" s="28">
        <v>519.5</v>
      </c>
      <c r="E138" s="28">
        <v>419.3</v>
      </c>
      <c r="F138" s="15">
        <v>-115.5</v>
      </c>
      <c r="G138" s="28">
        <v>-100.2</v>
      </c>
      <c r="H138" s="29">
        <v>-2</v>
      </c>
      <c r="I138" s="28">
        <v>-2.1</v>
      </c>
      <c r="J138" s="28">
        <v>326.60000000000002</v>
      </c>
      <c r="K138" s="28">
        <v>335</v>
      </c>
      <c r="L138" s="28">
        <v>391</v>
      </c>
      <c r="M138" s="28">
        <v>0.3</v>
      </c>
      <c r="N138" s="28">
        <v>1.6</v>
      </c>
      <c r="O138" s="9"/>
      <c r="P138" s="30"/>
      <c r="Q138" s="30"/>
      <c r="R138" s="30"/>
    </row>
    <row r="139" spans="1:18" x14ac:dyDescent="0.25">
      <c r="A139" s="31" t="s">
        <v>326</v>
      </c>
      <c r="B139" s="31" t="s">
        <v>327</v>
      </c>
      <c r="C139" s="15">
        <v>186.9</v>
      </c>
      <c r="D139" s="28">
        <v>105.8</v>
      </c>
      <c r="E139" s="28">
        <v>104.1</v>
      </c>
      <c r="F139" s="15">
        <v>-81.100000000000009</v>
      </c>
      <c r="G139" s="28">
        <v>-1.7</v>
      </c>
      <c r="H139" s="29">
        <v>-5.5</v>
      </c>
      <c r="I139" s="28">
        <v>-0.2</v>
      </c>
      <c r="J139" s="28">
        <v>173.1</v>
      </c>
      <c r="K139" s="28">
        <v>398.4</v>
      </c>
      <c r="L139" s="28">
        <v>514.20000000000005</v>
      </c>
      <c r="M139" s="28">
        <v>8.6999999999999993</v>
      </c>
      <c r="N139" s="28">
        <v>2.6</v>
      </c>
      <c r="O139" s="9"/>
      <c r="P139" s="30"/>
      <c r="Q139" s="30"/>
      <c r="R139" s="30"/>
    </row>
    <row r="140" spans="1:18" ht="25.5" x14ac:dyDescent="0.25">
      <c r="A140" s="31" t="s">
        <v>328</v>
      </c>
      <c r="B140" s="31" t="s">
        <v>329</v>
      </c>
      <c r="C140" s="15">
        <v>143.80000000000001</v>
      </c>
      <c r="D140" s="28">
        <v>87.7</v>
      </c>
      <c r="E140" s="28">
        <v>77.900000000000006</v>
      </c>
      <c r="F140" s="15">
        <v>-56.100000000000009</v>
      </c>
      <c r="G140" s="28">
        <v>-9.8000000000000007</v>
      </c>
      <c r="H140" s="29">
        <v>-4.8</v>
      </c>
      <c r="I140" s="28">
        <v>-1.2</v>
      </c>
      <c r="J140" s="28">
        <v>34</v>
      </c>
      <c r="K140" s="28">
        <v>49.8</v>
      </c>
      <c r="L140" s="28">
        <v>64.5</v>
      </c>
      <c r="M140" s="28">
        <v>3.9</v>
      </c>
      <c r="N140" s="28">
        <v>2.6</v>
      </c>
      <c r="O140" s="9"/>
      <c r="P140" s="30"/>
      <c r="Q140" s="30"/>
      <c r="R140" s="30"/>
    </row>
    <row r="141" spans="1:18" x14ac:dyDescent="0.25">
      <c r="A141" s="32" t="s">
        <v>330</v>
      </c>
      <c r="B141" s="31" t="s">
        <v>331</v>
      </c>
      <c r="C141" s="15">
        <v>248.5</v>
      </c>
      <c r="D141" s="28">
        <v>338.8</v>
      </c>
      <c r="E141" s="28">
        <v>377.2</v>
      </c>
      <c r="F141" s="15">
        <v>90.300000000000011</v>
      </c>
      <c r="G141" s="28">
        <v>38.4</v>
      </c>
      <c r="H141" s="29">
        <v>3.1</v>
      </c>
      <c r="I141" s="28">
        <v>1.1000000000000001</v>
      </c>
      <c r="J141" s="28">
        <v>89.7</v>
      </c>
      <c r="K141" s="28">
        <v>235.9</v>
      </c>
      <c r="L141" s="28">
        <v>322.39999999999998</v>
      </c>
      <c r="M141" s="28">
        <v>10.199999999999999</v>
      </c>
      <c r="N141" s="28">
        <v>3.2</v>
      </c>
      <c r="O141" t="s">
        <v>25</v>
      </c>
      <c r="P141" s="30"/>
      <c r="Q141" s="30"/>
      <c r="R141" s="30"/>
    </row>
    <row r="142" spans="1:18" x14ac:dyDescent="0.25">
      <c r="A142" s="32" t="s">
        <v>332</v>
      </c>
      <c r="B142" s="31" t="s">
        <v>333</v>
      </c>
      <c r="C142" s="15">
        <v>135</v>
      </c>
      <c r="D142" s="28">
        <v>337.6</v>
      </c>
      <c r="E142" s="28">
        <v>380.2</v>
      </c>
      <c r="F142" s="15">
        <v>202.60000000000002</v>
      </c>
      <c r="G142" s="28">
        <v>42.6</v>
      </c>
      <c r="H142" s="29">
        <v>9.6</v>
      </c>
      <c r="I142" s="28">
        <v>1.2</v>
      </c>
      <c r="J142" s="28">
        <v>54</v>
      </c>
      <c r="K142" s="28">
        <v>242.5</v>
      </c>
      <c r="L142" s="28">
        <v>365</v>
      </c>
      <c r="M142" s="28">
        <v>16.2</v>
      </c>
      <c r="N142" s="28">
        <v>4.2</v>
      </c>
      <c r="O142" t="s">
        <v>25</v>
      </c>
      <c r="P142" s="30"/>
      <c r="Q142" s="30"/>
      <c r="R142" s="30"/>
    </row>
    <row r="143" spans="1:18" x14ac:dyDescent="0.25">
      <c r="A143" s="32" t="s">
        <v>334</v>
      </c>
      <c r="B143" s="31" t="s">
        <v>335</v>
      </c>
      <c r="C143" s="15">
        <v>5844.1</v>
      </c>
      <c r="D143" s="28">
        <v>6425.2</v>
      </c>
      <c r="E143" s="28">
        <v>6491.4</v>
      </c>
      <c r="F143" s="15">
        <v>581.09999999999945</v>
      </c>
      <c r="G143" s="28">
        <v>66.2</v>
      </c>
      <c r="H143" s="29">
        <v>1</v>
      </c>
      <c r="I143" s="28">
        <v>0.1</v>
      </c>
      <c r="J143" s="28">
        <v>2110.6</v>
      </c>
      <c r="K143" s="28">
        <v>2344.1</v>
      </c>
      <c r="L143" s="28">
        <v>2700.5</v>
      </c>
      <c r="M143" s="28">
        <v>1.1000000000000001</v>
      </c>
      <c r="N143" s="28">
        <v>1.4</v>
      </c>
      <c r="O143" t="s">
        <v>26</v>
      </c>
      <c r="P143" s="30"/>
      <c r="Q143" s="30"/>
      <c r="R143" s="30"/>
    </row>
    <row r="144" spans="1:18" ht="25.5" x14ac:dyDescent="0.25">
      <c r="A144" s="32" t="s">
        <v>336</v>
      </c>
      <c r="B144" s="31" t="s">
        <v>337</v>
      </c>
      <c r="C144" s="15">
        <v>2611.1999999999998</v>
      </c>
      <c r="D144" s="28">
        <v>2671.2</v>
      </c>
      <c r="E144" s="28">
        <v>2665.1</v>
      </c>
      <c r="F144" s="15">
        <v>60</v>
      </c>
      <c r="G144" s="28">
        <v>-6.1</v>
      </c>
      <c r="H144" s="29">
        <v>0.2</v>
      </c>
      <c r="I144" s="28">
        <v>0</v>
      </c>
      <c r="J144" s="28">
        <v>802.9</v>
      </c>
      <c r="K144" s="28">
        <v>636.6</v>
      </c>
      <c r="L144" s="28">
        <v>695</v>
      </c>
      <c r="M144" s="28">
        <v>-2.2999999999999998</v>
      </c>
      <c r="N144" s="28">
        <v>0.9</v>
      </c>
      <c r="O144" s="9"/>
      <c r="P144" s="30"/>
      <c r="Q144" s="30"/>
      <c r="R144" s="30"/>
    </row>
    <row r="145" spans="1:18" ht="25.5" x14ac:dyDescent="0.25">
      <c r="A145" s="32" t="s">
        <v>338</v>
      </c>
      <c r="B145" s="31" t="s">
        <v>339</v>
      </c>
      <c r="C145" s="15">
        <v>862.1</v>
      </c>
      <c r="D145" s="28">
        <v>963.8</v>
      </c>
      <c r="E145" s="28">
        <v>990</v>
      </c>
      <c r="F145" s="15">
        <v>101.69999999999993</v>
      </c>
      <c r="G145" s="28">
        <v>26.2</v>
      </c>
      <c r="H145" s="29">
        <v>1.1000000000000001</v>
      </c>
      <c r="I145" s="28">
        <v>0.3</v>
      </c>
      <c r="J145" s="28">
        <v>628.4</v>
      </c>
      <c r="K145" s="28">
        <v>600.5</v>
      </c>
      <c r="L145" s="28">
        <v>656.7</v>
      </c>
      <c r="M145" s="28">
        <v>-0.5</v>
      </c>
      <c r="N145" s="28">
        <v>0.9</v>
      </c>
      <c r="O145" s="9"/>
      <c r="P145" s="30"/>
      <c r="Q145" s="30"/>
      <c r="R145" s="30"/>
    </row>
    <row r="146" spans="1:18" x14ac:dyDescent="0.25">
      <c r="A146" s="32" t="s">
        <v>340</v>
      </c>
      <c r="B146" s="31" t="s">
        <v>341</v>
      </c>
      <c r="C146" s="15">
        <v>2370.8000000000002</v>
      </c>
      <c r="D146" s="28">
        <v>2790.2</v>
      </c>
      <c r="E146" s="28">
        <v>2836.2</v>
      </c>
      <c r="F146" s="15">
        <v>419.39999999999964</v>
      </c>
      <c r="G146" s="28">
        <v>46</v>
      </c>
      <c r="H146" s="29">
        <v>1.6</v>
      </c>
      <c r="I146" s="28">
        <v>0.2</v>
      </c>
      <c r="J146" s="28">
        <v>683.6</v>
      </c>
      <c r="K146" s="28">
        <v>1142</v>
      </c>
      <c r="L146" s="28">
        <v>1406.7</v>
      </c>
      <c r="M146" s="28">
        <v>5.3</v>
      </c>
      <c r="N146" s="28">
        <v>2.1</v>
      </c>
      <c r="O146" s="9"/>
      <c r="P146" s="30"/>
      <c r="Q146" s="30"/>
      <c r="R146" s="30"/>
    </row>
    <row r="147" spans="1:18" x14ac:dyDescent="0.25">
      <c r="A147" s="32" t="s">
        <v>342</v>
      </c>
      <c r="B147" s="31" t="s">
        <v>343</v>
      </c>
      <c r="C147" s="15">
        <v>1463.3</v>
      </c>
      <c r="D147" s="28">
        <v>1598.5</v>
      </c>
      <c r="E147" s="28">
        <v>1586.7</v>
      </c>
      <c r="F147" s="15">
        <v>135.20000000000005</v>
      </c>
      <c r="G147" s="28">
        <v>-11.8</v>
      </c>
      <c r="H147" s="29">
        <v>0.9</v>
      </c>
      <c r="I147" s="28">
        <v>-0.1</v>
      </c>
      <c r="J147" s="28">
        <v>496.2</v>
      </c>
      <c r="K147" s="28">
        <v>719.4</v>
      </c>
      <c r="L147" s="28">
        <v>887.1</v>
      </c>
      <c r="M147" s="28">
        <v>3.8</v>
      </c>
      <c r="N147" s="28">
        <v>2.1</v>
      </c>
      <c r="O147" s="9"/>
      <c r="P147" s="30"/>
      <c r="Q147" s="30"/>
      <c r="R147" s="30"/>
    </row>
    <row r="148" spans="1:18" ht="25.5" x14ac:dyDescent="0.25">
      <c r="A148" s="32" t="s">
        <v>344</v>
      </c>
      <c r="B148" s="31" t="s">
        <v>345</v>
      </c>
      <c r="C148" s="15">
        <v>907.5</v>
      </c>
      <c r="D148" s="28">
        <v>1191.7</v>
      </c>
      <c r="E148" s="28">
        <v>1249.5</v>
      </c>
      <c r="F148" s="15">
        <v>284.20000000000005</v>
      </c>
      <c r="G148" s="28">
        <v>57.8</v>
      </c>
      <c r="H148" s="29">
        <v>2.8</v>
      </c>
      <c r="I148" s="28">
        <v>0.5</v>
      </c>
      <c r="J148" s="28">
        <v>189.3</v>
      </c>
      <c r="K148" s="28">
        <v>423.5</v>
      </c>
      <c r="L148" s="28">
        <v>520.4</v>
      </c>
      <c r="M148" s="28">
        <v>8.4</v>
      </c>
      <c r="N148" s="28">
        <v>2.1</v>
      </c>
      <c r="O148" s="9"/>
      <c r="P148" s="30"/>
      <c r="Q148" s="30"/>
      <c r="R148" s="30"/>
    </row>
    <row r="149" spans="1:18" x14ac:dyDescent="0.25">
      <c r="A149" s="32" t="s">
        <v>346</v>
      </c>
      <c r="B149" s="31" t="s">
        <v>347</v>
      </c>
      <c r="C149" s="15">
        <v>1993.9</v>
      </c>
      <c r="D149" s="28">
        <v>2320.8000000000002</v>
      </c>
      <c r="E149" s="28">
        <v>2308.5</v>
      </c>
      <c r="F149" s="15">
        <v>326.90000000000009</v>
      </c>
      <c r="G149" s="28">
        <v>-12.3</v>
      </c>
      <c r="H149" s="29">
        <v>1.5</v>
      </c>
      <c r="I149" s="28">
        <v>-0.1</v>
      </c>
      <c r="J149" s="28">
        <v>1506.4</v>
      </c>
      <c r="K149" s="28">
        <v>1887.2</v>
      </c>
      <c r="L149" s="28">
        <v>2265.6</v>
      </c>
      <c r="M149" s="28">
        <v>2.2999999999999998</v>
      </c>
      <c r="N149" s="28">
        <v>1.8</v>
      </c>
      <c r="O149" s="9"/>
      <c r="P149" s="30"/>
      <c r="Q149" s="30"/>
      <c r="R149" s="30"/>
    </row>
    <row r="150" spans="1:18" x14ac:dyDescent="0.25">
      <c r="A150" s="32" t="s">
        <v>348</v>
      </c>
      <c r="B150" s="31" t="s">
        <v>349</v>
      </c>
      <c r="C150" s="15">
        <v>1420.1</v>
      </c>
      <c r="D150" s="28">
        <v>1718.1</v>
      </c>
      <c r="E150" s="28">
        <v>1726.4</v>
      </c>
      <c r="F150" s="15">
        <v>298</v>
      </c>
      <c r="G150" s="28">
        <v>8.3000000000000007</v>
      </c>
      <c r="H150" s="29">
        <v>1.9</v>
      </c>
      <c r="I150" s="28">
        <v>0</v>
      </c>
      <c r="J150" s="28">
        <v>1245.2</v>
      </c>
      <c r="K150" s="28">
        <v>1569.1</v>
      </c>
      <c r="L150" s="28">
        <v>1887.5</v>
      </c>
      <c r="M150" s="28">
        <v>2.2999999999999998</v>
      </c>
      <c r="N150" s="28">
        <v>1.9</v>
      </c>
      <c r="O150" t="s">
        <v>27</v>
      </c>
      <c r="P150" s="30"/>
      <c r="Q150" s="30"/>
      <c r="R150" s="30"/>
    </row>
    <row r="151" spans="1:18" ht="25.5" x14ac:dyDescent="0.25">
      <c r="A151" s="32" t="s">
        <v>350</v>
      </c>
      <c r="B151" s="31" t="s">
        <v>351</v>
      </c>
      <c r="C151" s="15">
        <v>573.79999999999995</v>
      </c>
      <c r="D151" s="28">
        <v>602.70000000000005</v>
      </c>
      <c r="E151" s="28">
        <v>582.1</v>
      </c>
      <c r="F151" s="15">
        <v>28.900000000000091</v>
      </c>
      <c r="G151" s="28">
        <v>-20.6</v>
      </c>
      <c r="H151" s="29">
        <v>0.5</v>
      </c>
      <c r="I151" s="28">
        <v>-0.3</v>
      </c>
      <c r="J151" s="28">
        <v>261.2</v>
      </c>
      <c r="K151" s="28">
        <v>314.2</v>
      </c>
      <c r="L151" s="28">
        <v>371.9</v>
      </c>
      <c r="M151" s="28">
        <v>1.9</v>
      </c>
      <c r="N151" s="28">
        <v>1.7</v>
      </c>
      <c r="O151" t="s">
        <v>28</v>
      </c>
      <c r="P151" s="30"/>
      <c r="Q151" s="30"/>
      <c r="R151" s="30"/>
    </row>
    <row r="152" spans="1:18" x14ac:dyDescent="0.25">
      <c r="A152" s="32" t="s">
        <v>352</v>
      </c>
      <c r="B152" s="31" t="s">
        <v>353</v>
      </c>
      <c r="C152" s="15">
        <v>168</v>
      </c>
      <c r="D152" s="28">
        <v>226.6</v>
      </c>
      <c r="E152" s="28">
        <v>230.6</v>
      </c>
      <c r="F152" s="15">
        <v>58.599999999999994</v>
      </c>
      <c r="G152" s="28">
        <v>4</v>
      </c>
      <c r="H152" s="29">
        <v>3</v>
      </c>
      <c r="I152" s="28">
        <v>0.2</v>
      </c>
      <c r="J152" s="28">
        <v>44.3</v>
      </c>
      <c r="K152" s="28">
        <v>62.2</v>
      </c>
      <c r="L152" s="28">
        <v>78</v>
      </c>
      <c r="M152" s="28">
        <v>3.5</v>
      </c>
      <c r="N152" s="28">
        <v>2.2999999999999998</v>
      </c>
      <c r="O152" s="9"/>
      <c r="P152" s="30"/>
      <c r="Q152" s="30"/>
      <c r="R152" s="30"/>
    </row>
    <row r="153" spans="1:18" x14ac:dyDescent="0.25">
      <c r="A153" s="32" t="s">
        <v>354</v>
      </c>
      <c r="B153" s="31" t="s">
        <v>355</v>
      </c>
      <c r="C153" s="15">
        <v>263.60000000000002</v>
      </c>
      <c r="D153" s="28">
        <v>176.9</v>
      </c>
      <c r="E153" s="28">
        <v>131.69999999999999</v>
      </c>
      <c r="F153" s="15">
        <v>-86.700000000000017</v>
      </c>
      <c r="G153" s="28">
        <v>-45.2</v>
      </c>
      <c r="H153" s="29">
        <v>-3.9</v>
      </c>
      <c r="I153" s="28">
        <v>-2.9</v>
      </c>
      <c r="J153" s="28">
        <v>27.7</v>
      </c>
      <c r="K153" s="28">
        <v>32.5</v>
      </c>
      <c r="L153" s="28">
        <v>36.299999999999997</v>
      </c>
      <c r="M153" s="28">
        <v>1.6</v>
      </c>
      <c r="N153" s="28">
        <v>1.1000000000000001</v>
      </c>
      <c r="O153" s="9"/>
      <c r="P153" s="30"/>
      <c r="Q153" s="30"/>
      <c r="R153" s="30"/>
    </row>
    <row r="154" spans="1:18" ht="25.5" x14ac:dyDescent="0.25">
      <c r="A154" s="32" t="s">
        <v>356</v>
      </c>
      <c r="B154" s="31" t="s">
        <v>357</v>
      </c>
      <c r="C154" s="15">
        <v>115.7</v>
      </c>
      <c r="D154" s="28">
        <v>175.9</v>
      </c>
      <c r="E154" s="28">
        <v>200.3</v>
      </c>
      <c r="F154" s="15">
        <v>60.2</v>
      </c>
      <c r="G154" s="28">
        <v>24.4</v>
      </c>
      <c r="H154" s="29">
        <v>4.3</v>
      </c>
      <c r="I154" s="28">
        <v>1.3</v>
      </c>
      <c r="J154" s="28">
        <v>54.6</v>
      </c>
      <c r="K154" s="28">
        <v>66</v>
      </c>
      <c r="L154" s="28">
        <v>81.599999999999994</v>
      </c>
      <c r="M154" s="28">
        <v>1.9</v>
      </c>
      <c r="N154" s="28">
        <v>2.1</v>
      </c>
      <c r="O154" s="9"/>
      <c r="P154" s="30"/>
      <c r="Q154" s="30"/>
      <c r="R154" s="30"/>
    </row>
    <row r="155" spans="1:18" ht="25.5" x14ac:dyDescent="0.25">
      <c r="A155" s="32" t="s">
        <v>358</v>
      </c>
      <c r="B155" s="31" t="s">
        <v>359</v>
      </c>
      <c r="C155" s="15">
        <v>26.5</v>
      </c>
      <c r="D155" s="28">
        <v>23.3</v>
      </c>
      <c r="E155" s="28">
        <v>19.600000000000001</v>
      </c>
      <c r="F155" s="15">
        <v>-3.1999999999999993</v>
      </c>
      <c r="G155" s="28">
        <v>-3.7</v>
      </c>
      <c r="H155" s="29">
        <v>-1.3</v>
      </c>
      <c r="I155" s="28">
        <v>-1.7</v>
      </c>
      <c r="J155" s="28">
        <v>134.80000000000001</v>
      </c>
      <c r="K155" s="28">
        <v>154</v>
      </c>
      <c r="L155" s="28">
        <v>176.1</v>
      </c>
      <c r="M155" s="28">
        <v>1.3</v>
      </c>
      <c r="N155" s="28">
        <v>1.4</v>
      </c>
      <c r="O155" s="9"/>
      <c r="P155" s="30"/>
      <c r="Q155" s="30"/>
      <c r="R155" s="30"/>
    </row>
    <row r="156" spans="1:18" x14ac:dyDescent="0.25">
      <c r="A156" s="32" t="s">
        <v>360</v>
      </c>
      <c r="B156" s="31" t="s">
        <v>361</v>
      </c>
      <c r="C156" s="15">
        <v>7553</v>
      </c>
      <c r="D156" s="28">
        <v>9542.7999999999993</v>
      </c>
      <c r="E156" s="28">
        <v>10577</v>
      </c>
      <c r="F156" s="15">
        <v>1989.7999999999993</v>
      </c>
      <c r="G156" s="28">
        <v>1034.2</v>
      </c>
      <c r="H156" s="29">
        <v>2.4</v>
      </c>
      <c r="I156" s="28">
        <v>1</v>
      </c>
      <c r="J156" s="28">
        <v>1639.2</v>
      </c>
      <c r="K156" s="28">
        <v>2249.1</v>
      </c>
      <c r="L156" s="28">
        <v>2826.5</v>
      </c>
      <c r="M156" s="28">
        <v>3.2</v>
      </c>
      <c r="N156" s="28">
        <v>2.2999999999999998</v>
      </c>
      <c r="O156" t="s">
        <v>28</v>
      </c>
      <c r="P156" s="30"/>
      <c r="Q156" s="30"/>
      <c r="R156" s="30"/>
    </row>
    <row r="157" spans="1:18" x14ac:dyDescent="0.25">
      <c r="A157" s="31" t="s">
        <v>362</v>
      </c>
      <c r="B157" s="31" t="s">
        <v>363</v>
      </c>
      <c r="C157" s="15">
        <v>1124.9000000000001</v>
      </c>
      <c r="D157" s="28">
        <v>1149.9000000000001</v>
      </c>
      <c r="E157" s="28">
        <v>1140.4000000000001</v>
      </c>
      <c r="F157" s="15">
        <v>25</v>
      </c>
      <c r="G157" s="28">
        <v>-9.5</v>
      </c>
      <c r="H157" s="29">
        <v>0.2</v>
      </c>
      <c r="I157" s="28">
        <v>-0.1</v>
      </c>
      <c r="J157" s="28">
        <v>305.3</v>
      </c>
      <c r="K157" s="28">
        <v>314.8</v>
      </c>
      <c r="L157" s="28">
        <v>367.7</v>
      </c>
      <c r="M157" s="28">
        <v>0.3</v>
      </c>
      <c r="N157" s="28">
        <v>1.6</v>
      </c>
      <c r="O157" s="9"/>
      <c r="P157" s="30"/>
      <c r="Q157" s="30"/>
      <c r="R157" s="30"/>
    </row>
    <row r="158" spans="1:18" ht="25.5" x14ac:dyDescent="0.25">
      <c r="A158" s="32" t="s">
        <v>364</v>
      </c>
      <c r="B158" s="31" t="s">
        <v>365</v>
      </c>
      <c r="C158" s="15">
        <v>914.9</v>
      </c>
      <c r="D158" s="28">
        <v>1026.0999999999999</v>
      </c>
      <c r="E158" s="28">
        <v>1043.7</v>
      </c>
      <c r="F158" s="15">
        <v>111.19999999999993</v>
      </c>
      <c r="G158" s="28">
        <v>17.600000000000001</v>
      </c>
      <c r="H158" s="29">
        <v>1.2</v>
      </c>
      <c r="I158" s="28">
        <v>0.2</v>
      </c>
      <c r="J158" s="28">
        <v>152.80000000000001</v>
      </c>
      <c r="K158" s="28">
        <v>187.7</v>
      </c>
      <c r="L158" s="28">
        <v>230.2</v>
      </c>
      <c r="M158" s="28">
        <v>2.1</v>
      </c>
      <c r="N158" s="28">
        <v>2.1</v>
      </c>
      <c r="O158" s="9"/>
      <c r="P158" s="30"/>
      <c r="Q158" s="30"/>
      <c r="R158" s="30"/>
    </row>
    <row r="159" spans="1:18" x14ac:dyDescent="0.25">
      <c r="A159" s="32" t="s">
        <v>366</v>
      </c>
      <c r="B159" s="31" t="s">
        <v>367</v>
      </c>
      <c r="C159" s="15">
        <v>1325.5</v>
      </c>
      <c r="D159" s="28">
        <v>1512.9</v>
      </c>
      <c r="E159" s="28">
        <v>1519</v>
      </c>
      <c r="F159" s="15">
        <v>187.40000000000009</v>
      </c>
      <c r="G159" s="28">
        <v>6.1</v>
      </c>
      <c r="H159" s="29">
        <v>1.3</v>
      </c>
      <c r="I159" s="28">
        <v>0</v>
      </c>
      <c r="J159" s="28">
        <v>286.7</v>
      </c>
      <c r="K159" s="28">
        <v>347.8</v>
      </c>
      <c r="L159" s="28">
        <v>426.8</v>
      </c>
      <c r="M159" s="28">
        <v>2</v>
      </c>
      <c r="N159" s="28">
        <v>2.1</v>
      </c>
      <c r="O159" s="9"/>
      <c r="P159" s="30"/>
      <c r="Q159" s="30"/>
      <c r="R159" s="30"/>
    </row>
    <row r="160" spans="1:18" x14ac:dyDescent="0.25">
      <c r="A160" s="32" t="s">
        <v>368</v>
      </c>
      <c r="B160" s="31" t="s">
        <v>369</v>
      </c>
      <c r="C160" s="15">
        <v>123.6</v>
      </c>
      <c r="D160" s="28">
        <v>144.30000000000001</v>
      </c>
      <c r="E160" s="28">
        <v>138.30000000000001</v>
      </c>
      <c r="F160" s="15">
        <v>20.700000000000017</v>
      </c>
      <c r="G160" s="28">
        <v>-6</v>
      </c>
      <c r="H160" s="29">
        <v>1.6</v>
      </c>
      <c r="I160" s="28">
        <v>-0.4</v>
      </c>
      <c r="J160" s="28">
        <v>27.4</v>
      </c>
      <c r="K160" s="28">
        <v>34.700000000000003</v>
      </c>
      <c r="L160" s="28">
        <v>42.3</v>
      </c>
      <c r="M160" s="28">
        <v>2.4</v>
      </c>
      <c r="N160" s="28">
        <v>2</v>
      </c>
      <c r="O160" s="9"/>
      <c r="P160" s="30"/>
      <c r="Q160" s="30"/>
      <c r="R160" s="30"/>
    </row>
    <row r="161" spans="1:18" x14ac:dyDescent="0.25">
      <c r="A161" s="32" t="s">
        <v>370</v>
      </c>
      <c r="B161" s="31" t="s">
        <v>371</v>
      </c>
      <c r="C161" s="15">
        <v>1429</v>
      </c>
      <c r="D161" s="28">
        <v>2202.1999999999998</v>
      </c>
      <c r="E161" s="28">
        <v>2776.7</v>
      </c>
      <c r="F161" s="15">
        <v>773.19999999999982</v>
      </c>
      <c r="G161" s="28">
        <v>574.5</v>
      </c>
      <c r="H161" s="29">
        <v>4.4000000000000004</v>
      </c>
      <c r="I161" s="28">
        <v>2.2999999999999998</v>
      </c>
      <c r="J161" s="28">
        <v>269.3</v>
      </c>
      <c r="K161" s="28">
        <v>518.20000000000005</v>
      </c>
      <c r="L161" s="28">
        <v>712.4</v>
      </c>
      <c r="M161" s="28">
        <v>6.8</v>
      </c>
      <c r="N161" s="28">
        <v>3.2</v>
      </c>
      <c r="O161" s="9"/>
      <c r="P161" s="30"/>
      <c r="Q161" s="30"/>
      <c r="R161" s="30"/>
    </row>
    <row r="162" spans="1:18" x14ac:dyDescent="0.25">
      <c r="A162" s="32" t="s">
        <v>372</v>
      </c>
      <c r="B162" s="31" t="s">
        <v>373</v>
      </c>
      <c r="C162" s="15">
        <v>1026.5</v>
      </c>
      <c r="D162" s="28">
        <v>1531.1</v>
      </c>
      <c r="E162" s="28">
        <v>1865.3</v>
      </c>
      <c r="F162" s="15">
        <v>504.59999999999991</v>
      </c>
      <c r="G162" s="28">
        <v>334.2</v>
      </c>
      <c r="H162" s="29">
        <v>4.0999999999999996</v>
      </c>
      <c r="I162" s="28">
        <v>2</v>
      </c>
      <c r="J162" s="28">
        <v>198</v>
      </c>
      <c r="K162" s="28">
        <v>338.2</v>
      </c>
      <c r="L162" s="28">
        <v>433.1</v>
      </c>
      <c r="M162" s="28">
        <v>5.5</v>
      </c>
      <c r="N162" s="28">
        <v>2.5</v>
      </c>
      <c r="O162" s="9"/>
      <c r="P162" s="30"/>
      <c r="Q162" s="30"/>
      <c r="R162" s="30"/>
    </row>
    <row r="163" spans="1:18" x14ac:dyDescent="0.25">
      <c r="A163" s="32" t="s">
        <v>374</v>
      </c>
      <c r="B163" s="31" t="s">
        <v>375</v>
      </c>
      <c r="C163" s="15">
        <v>618.79999999999995</v>
      </c>
      <c r="D163" s="28">
        <v>728.6</v>
      </c>
      <c r="E163" s="28">
        <v>758.6</v>
      </c>
      <c r="F163" s="15">
        <v>109.80000000000007</v>
      </c>
      <c r="G163" s="28">
        <v>30</v>
      </c>
      <c r="H163" s="29">
        <v>1.6</v>
      </c>
      <c r="I163" s="28">
        <v>0.4</v>
      </c>
      <c r="J163" s="28">
        <v>170.6</v>
      </c>
      <c r="K163" s="28">
        <v>225.6</v>
      </c>
      <c r="L163" s="28">
        <v>279</v>
      </c>
      <c r="M163" s="28">
        <v>2.8</v>
      </c>
      <c r="N163" s="28">
        <v>2.1</v>
      </c>
      <c r="O163" s="9"/>
      <c r="P163" s="30"/>
      <c r="Q163" s="30"/>
      <c r="R163" s="30"/>
    </row>
    <row r="164" spans="1:18" x14ac:dyDescent="0.25">
      <c r="A164" s="32" t="s">
        <v>376</v>
      </c>
      <c r="B164" s="31" t="s">
        <v>377</v>
      </c>
      <c r="C164" s="15">
        <v>423.5</v>
      </c>
      <c r="D164" s="28">
        <v>492.7</v>
      </c>
      <c r="E164" s="28">
        <v>485.9</v>
      </c>
      <c r="F164" s="15">
        <v>69.199999999999989</v>
      </c>
      <c r="G164" s="28">
        <v>-6.8</v>
      </c>
      <c r="H164" s="29">
        <v>1.5</v>
      </c>
      <c r="I164" s="28">
        <v>-0.1</v>
      </c>
      <c r="J164" s="28">
        <v>120.5</v>
      </c>
      <c r="K164" s="28">
        <v>138.80000000000001</v>
      </c>
      <c r="L164" s="28">
        <v>177.8</v>
      </c>
      <c r="M164" s="28">
        <v>1.4</v>
      </c>
      <c r="N164" s="28">
        <v>2.5</v>
      </c>
      <c r="O164" s="9"/>
      <c r="P164" s="30"/>
      <c r="Q164" s="30"/>
      <c r="R164" s="30"/>
    </row>
    <row r="165" spans="1:18" x14ac:dyDescent="0.25">
      <c r="A165" s="32" t="s">
        <v>378</v>
      </c>
      <c r="B165" s="31" t="s">
        <v>379</v>
      </c>
      <c r="C165" s="15">
        <v>566.29999999999995</v>
      </c>
      <c r="D165" s="28">
        <v>755</v>
      </c>
      <c r="E165" s="28">
        <v>849.1</v>
      </c>
      <c r="F165" s="15">
        <v>188.70000000000005</v>
      </c>
      <c r="G165" s="28">
        <v>94.1</v>
      </c>
      <c r="H165" s="29">
        <v>2.9</v>
      </c>
      <c r="I165" s="28">
        <v>1.2</v>
      </c>
      <c r="J165" s="28">
        <v>111.8</v>
      </c>
      <c r="K165" s="28">
        <v>155.5</v>
      </c>
      <c r="L165" s="28">
        <v>190.3</v>
      </c>
      <c r="M165" s="28">
        <v>3.4</v>
      </c>
      <c r="N165" s="28">
        <v>2</v>
      </c>
      <c r="O165" s="9"/>
      <c r="P165" s="30"/>
      <c r="Q165" s="30"/>
      <c r="R165" s="30"/>
    </row>
    <row r="166" spans="1:18" x14ac:dyDescent="0.25">
      <c r="A166" s="32" t="s">
        <v>380</v>
      </c>
      <c r="B166" s="31" t="s">
        <v>381</v>
      </c>
      <c r="C166" s="15">
        <v>1872.4</v>
      </c>
      <c r="D166" s="28">
        <v>2427.4</v>
      </c>
      <c r="E166" s="28">
        <v>2558.5</v>
      </c>
      <c r="F166" s="15">
        <v>555</v>
      </c>
      <c r="G166" s="28">
        <v>131.1</v>
      </c>
      <c r="H166" s="29">
        <v>2.6</v>
      </c>
      <c r="I166" s="28">
        <v>0.5</v>
      </c>
      <c r="J166" s="28">
        <v>458.6</v>
      </c>
      <c r="K166" s="28">
        <v>491.5</v>
      </c>
      <c r="L166" s="28">
        <v>619.4</v>
      </c>
      <c r="M166" s="28">
        <v>0.7</v>
      </c>
      <c r="N166" s="28">
        <v>2.2999999999999998</v>
      </c>
      <c r="O166" t="s">
        <v>28</v>
      </c>
      <c r="P166" s="30"/>
      <c r="Q166" s="30"/>
      <c r="R166" s="30"/>
    </row>
    <row r="167" spans="1:18" ht="25.5" x14ac:dyDescent="0.25">
      <c r="A167" s="31" t="s">
        <v>382</v>
      </c>
      <c r="B167" s="31" t="s">
        <v>383</v>
      </c>
      <c r="C167" s="15">
        <v>7208.4</v>
      </c>
      <c r="D167" s="28">
        <v>9342.9</v>
      </c>
      <c r="E167" s="28">
        <v>9695.7999999999993</v>
      </c>
      <c r="F167" s="15">
        <v>2134.5</v>
      </c>
      <c r="G167" s="28">
        <v>352.9</v>
      </c>
      <c r="H167" s="29">
        <v>2.6</v>
      </c>
      <c r="I167" s="28">
        <v>0.4</v>
      </c>
      <c r="J167" s="28">
        <v>654.29999999999995</v>
      </c>
      <c r="K167" s="28">
        <v>1034.5</v>
      </c>
      <c r="L167" s="28">
        <v>1288.4000000000001</v>
      </c>
      <c r="M167" s="28">
        <v>4.7</v>
      </c>
      <c r="N167" s="28">
        <v>2.2000000000000002</v>
      </c>
      <c r="O167" s="9"/>
      <c r="P167" s="30"/>
      <c r="Q167" s="30"/>
      <c r="R167" s="30"/>
    </row>
    <row r="168" spans="1:18" x14ac:dyDescent="0.25">
      <c r="A168" s="31" t="s">
        <v>384</v>
      </c>
      <c r="B168" s="31" t="s">
        <v>385</v>
      </c>
      <c r="C168" s="15">
        <v>6856.7</v>
      </c>
      <c r="D168" s="28">
        <v>8888.4</v>
      </c>
      <c r="E168" s="28">
        <v>9209.7999999999993</v>
      </c>
      <c r="F168" s="15">
        <v>2031.6999999999998</v>
      </c>
      <c r="G168" s="28">
        <v>321.39999999999998</v>
      </c>
      <c r="H168" s="29">
        <v>2.6</v>
      </c>
      <c r="I168" s="28">
        <v>0.4</v>
      </c>
      <c r="J168" s="28">
        <v>575.20000000000005</v>
      </c>
      <c r="K168" s="28">
        <v>940.7</v>
      </c>
      <c r="L168" s="28">
        <v>1178.3</v>
      </c>
      <c r="M168" s="28">
        <v>5</v>
      </c>
      <c r="N168" s="28">
        <v>2.2999999999999998</v>
      </c>
      <c r="O168" t="s">
        <v>28</v>
      </c>
      <c r="P168" s="30"/>
      <c r="Q168" s="30"/>
      <c r="R168" s="30"/>
    </row>
    <row r="169" spans="1:18" x14ac:dyDescent="0.25">
      <c r="A169" s="32" t="s">
        <v>386</v>
      </c>
      <c r="B169" s="31" t="s">
        <v>387</v>
      </c>
      <c r="C169" s="15">
        <v>400.9</v>
      </c>
      <c r="D169" s="28">
        <v>526.1</v>
      </c>
      <c r="E169" s="28">
        <v>624.79999999999995</v>
      </c>
      <c r="F169" s="15">
        <v>125.20000000000005</v>
      </c>
      <c r="G169" s="28">
        <v>98.7</v>
      </c>
      <c r="H169" s="29">
        <v>2.8</v>
      </c>
      <c r="I169" s="28">
        <v>1.7</v>
      </c>
      <c r="J169" s="28">
        <v>43.1</v>
      </c>
      <c r="K169" s="28">
        <v>70.599999999999994</v>
      </c>
      <c r="L169" s="28">
        <v>89.6</v>
      </c>
      <c r="M169" s="28">
        <v>5.0999999999999996</v>
      </c>
      <c r="N169" s="28">
        <v>2.4</v>
      </c>
      <c r="O169" s="9"/>
      <c r="P169" s="30"/>
      <c r="Q169" s="30"/>
      <c r="R169" s="30"/>
    </row>
    <row r="170" spans="1:18" x14ac:dyDescent="0.25">
      <c r="A170" s="32" t="s">
        <v>388</v>
      </c>
      <c r="B170" s="31" t="s">
        <v>389</v>
      </c>
      <c r="C170" s="15">
        <v>133.19999999999999</v>
      </c>
      <c r="D170" s="28">
        <v>164.4</v>
      </c>
      <c r="E170" s="28">
        <v>165</v>
      </c>
      <c r="F170" s="15">
        <v>31.200000000000017</v>
      </c>
      <c r="G170" s="28">
        <v>0.6</v>
      </c>
      <c r="H170" s="29">
        <v>2.1</v>
      </c>
      <c r="I170" s="28">
        <v>0</v>
      </c>
      <c r="J170" s="28">
        <v>26.8</v>
      </c>
      <c r="K170" s="28">
        <v>39.299999999999997</v>
      </c>
      <c r="L170" s="28">
        <v>48.8</v>
      </c>
      <c r="M170" s="28">
        <v>3.9</v>
      </c>
      <c r="N170" s="28">
        <v>2.2000000000000002</v>
      </c>
      <c r="O170" s="9"/>
      <c r="P170" s="30"/>
      <c r="Q170" s="30"/>
      <c r="R170" s="30"/>
    </row>
    <row r="171" spans="1:18" x14ac:dyDescent="0.25">
      <c r="A171" s="32" t="s">
        <v>390</v>
      </c>
      <c r="B171" s="31" t="s">
        <v>391</v>
      </c>
      <c r="C171" s="15">
        <v>2481.6999999999998</v>
      </c>
      <c r="D171" s="28">
        <v>3637.3</v>
      </c>
      <c r="E171" s="28">
        <v>3619.6</v>
      </c>
      <c r="F171" s="15">
        <v>1155.6000000000004</v>
      </c>
      <c r="G171" s="28">
        <v>-17.7</v>
      </c>
      <c r="H171" s="29">
        <v>3.9</v>
      </c>
      <c r="I171" s="28">
        <v>0</v>
      </c>
      <c r="J171" s="28">
        <v>190.1</v>
      </c>
      <c r="K171" s="28">
        <v>364.6</v>
      </c>
      <c r="L171" s="28">
        <v>465</v>
      </c>
      <c r="M171" s="28">
        <v>6.7</v>
      </c>
      <c r="N171" s="28">
        <v>2.5</v>
      </c>
      <c r="O171" s="9"/>
      <c r="P171" s="30"/>
      <c r="Q171" s="30"/>
      <c r="R171" s="30"/>
    </row>
    <row r="172" spans="1:18" x14ac:dyDescent="0.25">
      <c r="A172" s="32" t="s">
        <v>392</v>
      </c>
      <c r="B172" s="31" t="s">
        <v>393</v>
      </c>
      <c r="C172" s="15">
        <v>822</v>
      </c>
      <c r="D172" s="28">
        <v>877.6</v>
      </c>
      <c r="E172" s="28">
        <v>1006</v>
      </c>
      <c r="F172" s="15">
        <v>55.600000000000023</v>
      </c>
      <c r="G172" s="28">
        <v>128.4</v>
      </c>
      <c r="H172" s="29">
        <v>0.7</v>
      </c>
      <c r="I172" s="28">
        <v>1.4</v>
      </c>
      <c r="J172" s="28">
        <v>65</v>
      </c>
      <c r="K172" s="28">
        <v>96.8</v>
      </c>
      <c r="L172" s="28">
        <v>121</v>
      </c>
      <c r="M172" s="28">
        <v>4.0999999999999996</v>
      </c>
      <c r="N172" s="28">
        <v>2.2999999999999998</v>
      </c>
      <c r="O172" s="9"/>
      <c r="P172" s="30"/>
      <c r="Q172" s="30"/>
      <c r="R172" s="30"/>
    </row>
    <row r="173" spans="1:18" x14ac:dyDescent="0.25">
      <c r="A173" s="32" t="s">
        <v>394</v>
      </c>
      <c r="B173" s="31" t="s">
        <v>395</v>
      </c>
      <c r="C173" s="15">
        <v>193.8</v>
      </c>
      <c r="D173" s="28">
        <v>219.5</v>
      </c>
      <c r="E173" s="28">
        <v>153.5</v>
      </c>
      <c r="F173" s="15">
        <v>25.699999999999989</v>
      </c>
      <c r="G173" s="28">
        <v>-66</v>
      </c>
      <c r="H173" s="29">
        <v>1.3</v>
      </c>
      <c r="I173" s="28">
        <v>-3.5</v>
      </c>
      <c r="J173" s="28">
        <v>37.700000000000003</v>
      </c>
      <c r="K173" s="28">
        <v>58.7</v>
      </c>
      <c r="L173" s="28">
        <v>71.599999999999994</v>
      </c>
      <c r="M173" s="28">
        <v>4.5</v>
      </c>
      <c r="N173" s="28">
        <v>2</v>
      </c>
      <c r="O173" s="9"/>
      <c r="P173" s="30"/>
      <c r="Q173" s="30"/>
      <c r="R173" s="30"/>
    </row>
    <row r="174" spans="1:18" x14ac:dyDescent="0.25">
      <c r="A174" s="32" t="s">
        <v>396</v>
      </c>
      <c r="B174" s="31" t="s">
        <v>397</v>
      </c>
      <c r="C174" s="15">
        <v>789.7</v>
      </c>
      <c r="D174" s="28">
        <v>956.1</v>
      </c>
      <c r="E174" s="28">
        <v>1017.9</v>
      </c>
      <c r="F174" s="15">
        <v>166.39999999999998</v>
      </c>
      <c r="G174" s="28">
        <v>61.8</v>
      </c>
      <c r="H174" s="29">
        <v>1.9</v>
      </c>
      <c r="I174" s="28">
        <v>0.6</v>
      </c>
      <c r="J174" s="28">
        <v>43.1</v>
      </c>
      <c r="K174" s="28">
        <v>69.2</v>
      </c>
      <c r="L174" s="28">
        <v>85.9</v>
      </c>
      <c r="M174" s="28">
        <v>4.9000000000000004</v>
      </c>
      <c r="N174" s="28">
        <v>2.2000000000000002</v>
      </c>
      <c r="O174" s="9"/>
      <c r="P174" s="30"/>
      <c r="Q174" s="30"/>
      <c r="R174" s="30"/>
    </row>
    <row r="175" spans="1:18" x14ac:dyDescent="0.25">
      <c r="A175" s="32" t="s">
        <v>398</v>
      </c>
      <c r="B175" s="31" t="s">
        <v>399</v>
      </c>
      <c r="C175" s="15">
        <v>1753.3</v>
      </c>
      <c r="D175" s="28">
        <v>2168.4</v>
      </c>
      <c r="E175" s="28">
        <v>2274.1999999999998</v>
      </c>
      <c r="F175" s="15">
        <v>415.10000000000014</v>
      </c>
      <c r="G175" s="28">
        <v>105.8</v>
      </c>
      <c r="H175" s="29">
        <v>2.1</v>
      </c>
      <c r="I175" s="28">
        <v>0.5</v>
      </c>
      <c r="J175" s="28">
        <v>131.5</v>
      </c>
      <c r="K175" s="28">
        <v>188.7</v>
      </c>
      <c r="L175" s="28">
        <v>230.8</v>
      </c>
      <c r="M175" s="28">
        <v>3.7</v>
      </c>
      <c r="N175" s="28">
        <v>2</v>
      </c>
      <c r="O175" s="9"/>
      <c r="P175" s="30"/>
      <c r="Q175" s="30"/>
      <c r="R175" s="30"/>
    </row>
    <row r="176" spans="1:18" x14ac:dyDescent="0.25">
      <c r="A176" s="32" t="s">
        <v>400</v>
      </c>
      <c r="B176" s="31" t="s">
        <v>401</v>
      </c>
      <c r="C176" s="15">
        <v>282.10000000000002</v>
      </c>
      <c r="D176" s="28">
        <v>339</v>
      </c>
      <c r="E176" s="28">
        <v>348.7</v>
      </c>
      <c r="F176" s="15">
        <v>56.899999999999977</v>
      </c>
      <c r="G176" s="28">
        <v>9.6999999999999993</v>
      </c>
      <c r="H176" s="29">
        <v>1.9</v>
      </c>
      <c r="I176" s="28">
        <v>0.3</v>
      </c>
      <c r="J176" s="28">
        <v>38.1</v>
      </c>
      <c r="K176" s="28">
        <v>53.5</v>
      </c>
      <c r="L176" s="28">
        <v>67.099999999999994</v>
      </c>
      <c r="M176" s="28">
        <v>3.5</v>
      </c>
      <c r="N176" s="28">
        <v>2.2999999999999998</v>
      </c>
      <c r="O176" s="9"/>
      <c r="P176" s="30"/>
      <c r="Q176" s="30"/>
      <c r="R176" s="30"/>
    </row>
    <row r="177" spans="1:18" x14ac:dyDescent="0.25">
      <c r="A177" s="31" t="s">
        <v>402</v>
      </c>
      <c r="B177" s="31" t="s">
        <v>403</v>
      </c>
      <c r="C177" s="15">
        <v>351.7</v>
      </c>
      <c r="D177" s="28">
        <v>454.5</v>
      </c>
      <c r="E177" s="28">
        <v>486.1</v>
      </c>
      <c r="F177" s="15">
        <v>102.80000000000001</v>
      </c>
      <c r="G177" s="28">
        <v>31.6</v>
      </c>
      <c r="H177" s="29">
        <v>2.6</v>
      </c>
      <c r="I177" s="28">
        <v>0.7</v>
      </c>
      <c r="J177" s="28">
        <v>79.099999999999994</v>
      </c>
      <c r="K177" s="28">
        <v>94.2</v>
      </c>
      <c r="L177" s="28">
        <v>111.2</v>
      </c>
      <c r="M177" s="28">
        <v>1.8</v>
      </c>
      <c r="N177" s="28">
        <v>1.7</v>
      </c>
      <c r="O177" t="s">
        <v>48</v>
      </c>
      <c r="P177" s="30"/>
      <c r="Q177" s="30"/>
      <c r="R177" s="30"/>
    </row>
    <row r="178" spans="1:18" x14ac:dyDescent="0.25">
      <c r="A178" s="32" t="s">
        <v>404</v>
      </c>
      <c r="B178" s="31" t="s">
        <v>405</v>
      </c>
      <c r="C178" s="15">
        <v>3090.5</v>
      </c>
      <c r="D178" s="28">
        <v>3764.5</v>
      </c>
      <c r="E178" s="28">
        <v>4230</v>
      </c>
      <c r="F178" s="15">
        <v>674</v>
      </c>
      <c r="G178" s="28">
        <v>465.5</v>
      </c>
      <c r="H178" s="29">
        <v>2</v>
      </c>
      <c r="I178" s="28">
        <v>1.2</v>
      </c>
      <c r="J178" s="28">
        <v>314</v>
      </c>
      <c r="K178" s="28">
        <v>313.10000000000002</v>
      </c>
      <c r="L178" s="28">
        <v>371.3</v>
      </c>
      <c r="M178" s="28">
        <v>0</v>
      </c>
      <c r="N178" s="28">
        <v>1.7</v>
      </c>
      <c r="O178" t="s">
        <v>30</v>
      </c>
      <c r="P178" s="30"/>
      <c r="Q178" s="30"/>
      <c r="R178" s="30"/>
    </row>
    <row r="179" spans="1:18" x14ac:dyDescent="0.25">
      <c r="A179" s="32" t="s">
        <v>406</v>
      </c>
      <c r="B179" s="31" t="s">
        <v>407</v>
      </c>
      <c r="C179" s="15">
        <v>855.9</v>
      </c>
      <c r="D179" s="28">
        <v>1106.5</v>
      </c>
      <c r="E179" s="28">
        <v>1254.5999999999999</v>
      </c>
      <c r="F179" s="15">
        <v>250.60000000000002</v>
      </c>
      <c r="G179" s="28">
        <v>148.1</v>
      </c>
      <c r="H179" s="29">
        <v>2.6</v>
      </c>
      <c r="I179" s="28">
        <v>1.3</v>
      </c>
      <c r="J179" s="28">
        <v>40.200000000000003</v>
      </c>
      <c r="K179" s="28">
        <v>36.1</v>
      </c>
      <c r="L179" s="28">
        <v>41.8</v>
      </c>
      <c r="M179" s="28">
        <v>-1.1000000000000001</v>
      </c>
      <c r="N179" s="28">
        <v>1.5</v>
      </c>
      <c r="O179" s="9"/>
      <c r="P179" s="30"/>
      <c r="Q179" s="30"/>
      <c r="R179" s="30"/>
    </row>
    <row r="180" spans="1:18" ht="25.5" x14ac:dyDescent="0.25">
      <c r="A180" s="31" t="s">
        <v>408</v>
      </c>
      <c r="B180" s="31" t="s">
        <v>409</v>
      </c>
      <c r="C180" s="15">
        <v>1643.3</v>
      </c>
      <c r="D180" s="28">
        <v>1841.1</v>
      </c>
      <c r="E180" s="28">
        <v>1983.4</v>
      </c>
      <c r="F180" s="15">
        <v>197.79999999999995</v>
      </c>
      <c r="G180" s="28">
        <v>142.30000000000001</v>
      </c>
      <c r="H180" s="29">
        <v>1.1000000000000001</v>
      </c>
      <c r="I180" s="28">
        <v>0.7</v>
      </c>
      <c r="J180" s="28">
        <v>205.8</v>
      </c>
      <c r="K180" s="28">
        <v>207.6</v>
      </c>
      <c r="L180" s="28">
        <v>244.9</v>
      </c>
      <c r="M180" s="28">
        <v>0.1</v>
      </c>
      <c r="N180" s="28">
        <v>1.7</v>
      </c>
      <c r="O180" s="9"/>
      <c r="P180" s="30"/>
      <c r="Q180" s="30"/>
      <c r="R180" s="30"/>
    </row>
    <row r="181" spans="1:18" x14ac:dyDescent="0.25">
      <c r="A181" s="32" t="s">
        <v>410</v>
      </c>
      <c r="B181" s="31" t="s">
        <v>411</v>
      </c>
      <c r="C181" s="15">
        <v>591.29999999999995</v>
      </c>
      <c r="D181" s="28">
        <v>816.9</v>
      </c>
      <c r="E181" s="28">
        <v>992</v>
      </c>
      <c r="F181" s="15">
        <v>225.60000000000002</v>
      </c>
      <c r="G181" s="28">
        <v>175.1</v>
      </c>
      <c r="H181" s="29">
        <v>3.3</v>
      </c>
      <c r="I181" s="28">
        <v>2</v>
      </c>
      <c r="J181" s="28">
        <v>67.900000000000006</v>
      </c>
      <c r="K181" s="28">
        <v>69.599999999999994</v>
      </c>
      <c r="L181" s="28">
        <v>85</v>
      </c>
      <c r="M181" s="28">
        <v>0.2</v>
      </c>
      <c r="N181" s="28">
        <v>2</v>
      </c>
      <c r="O181" s="9"/>
      <c r="P181" s="30"/>
      <c r="Q181" s="30"/>
      <c r="R181" s="30"/>
    </row>
    <row r="182" spans="1:18" x14ac:dyDescent="0.25">
      <c r="A182" s="32" t="s">
        <v>412</v>
      </c>
      <c r="B182" s="31" t="s">
        <v>413</v>
      </c>
      <c r="C182" s="15">
        <v>16539.8</v>
      </c>
      <c r="D182" s="28">
        <v>20412.599999999999</v>
      </c>
      <c r="E182" s="28">
        <v>23491.7</v>
      </c>
      <c r="F182" s="15">
        <v>3872.7999999999993</v>
      </c>
      <c r="G182" s="28">
        <v>3079.1</v>
      </c>
      <c r="H182" s="29">
        <v>2.1</v>
      </c>
      <c r="I182" s="28">
        <v>1.4</v>
      </c>
      <c r="J182" s="28">
        <v>1829.6</v>
      </c>
      <c r="K182" s="28">
        <v>2402.3000000000002</v>
      </c>
      <c r="L182" s="28">
        <v>3201.2</v>
      </c>
      <c r="M182" s="28">
        <v>2.8</v>
      </c>
      <c r="N182" s="28">
        <v>2.9</v>
      </c>
      <c r="O182" t="s">
        <v>31</v>
      </c>
      <c r="P182" s="30"/>
      <c r="Q182" s="30"/>
      <c r="R182" s="30"/>
    </row>
    <row r="183" spans="1:18" x14ac:dyDescent="0.25">
      <c r="A183" s="31" t="s">
        <v>414</v>
      </c>
      <c r="B183" s="31" t="s">
        <v>415</v>
      </c>
      <c r="C183" s="15">
        <v>5793.3</v>
      </c>
      <c r="D183" s="28">
        <v>7697.3</v>
      </c>
      <c r="E183" s="28">
        <v>9124.1</v>
      </c>
      <c r="F183" s="15">
        <v>1904</v>
      </c>
      <c r="G183" s="28">
        <v>1426.8</v>
      </c>
      <c r="H183" s="29">
        <v>2.9</v>
      </c>
      <c r="I183" s="28">
        <v>1.7</v>
      </c>
      <c r="J183" s="28">
        <v>811.4</v>
      </c>
      <c r="K183" s="28">
        <v>1086.5999999999999</v>
      </c>
      <c r="L183" s="28">
        <v>1457.6</v>
      </c>
      <c r="M183" s="28">
        <v>3</v>
      </c>
      <c r="N183" s="28">
        <v>3</v>
      </c>
      <c r="O183" s="9"/>
      <c r="P183" s="30"/>
      <c r="Q183" s="30"/>
      <c r="R183" s="30"/>
    </row>
    <row r="184" spans="1:18" x14ac:dyDescent="0.25">
      <c r="A184" s="32" t="s">
        <v>416</v>
      </c>
      <c r="B184" s="31" t="s">
        <v>417</v>
      </c>
      <c r="C184" s="15">
        <v>2231</v>
      </c>
      <c r="D184" s="28">
        <v>2672</v>
      </c>
      <c r="E184" s="28">
        <v>2978.9</v>
      </c>
      <c r="F184" s="15">
        <v>441</v>
      </c>
      <c r="G184" s="28">
        <v>306.89999999999998</v>
      </c>
      <c r="H184" s="29">
        <v>1.8</v>
      </c>
      <c r="I184" s="28">
        <v>1.1000000000000001</v>
      </c>
      <c r="J184" s="28">
        <v>399.7</v>
      </c>
      <c r="K184" s="28">
        <v>541.1</v>
      </c>
      <c r="L184" s="28">
        <v>738.6</v>
      </c>
      <c r="M184" s="28">
        <v>3.1</v>
      </c>
      <c r="N184" s="28">
        <v>3.2</v>
      </c>
      <c r="O184" s="9"/>
      <c r="P184" s="30"/>
      <c r="Q184" s="30"/>
      <c r="R184" s="30"/>
    </row>
    <row r="185" spans="1:18" x14ac:dyDescent="0.25">
      <c r="A185" s="32" t="s">
        <v>418</v>
      </c>
      <c r="B185" s="31" t="s">
        <v>419</v>
      </c>
      <c r="C185" s="15">
        <v>817.6</v>
      </c>
      <c r="D185" s="28">
        <v>969.3</v>
      </c>
      <c r="E185" s="28">
        <v>1021.9</v>
      </c>
      <c r="F185" s="15">
        <v>151.69999999999993</v>
      </c>
      <c r="G185" s="28">
        <v>52.6</v>
      </c>
      <c r="H185" s="29">
        <v>1.7</v>
      </c>
      <c r="I185" s="28">
        <v>0.5</v>
      </c>
      <c r="J185" s="28">
        <v>109.9</v>
      </c>
      <c r="K185" s="28">
        <v>118.9</v>
      </c>
      <c r="L185" s="28">
        <v>142</v>
      </c>
      <c r="M185" s="28">
        <v>0.8</v>
      </c>
      <c r="N185" s="28">
        <v>1.8</v>
      </c>
      <c r="O185" s="9"/>
      <c r="P185" s="30"/>
      <c r="Q185" s="30"/>
      <c r="R185" s="30"/>
    </row>
    <row r="186" spans="1:18" x14ac:dyDescent="0.25">
      <c r="A186" s="32" t="s">
        <v>420</v>
      </c>
      <c r="B186" s="31" t="s">
        <v>421</v>
      </c>
      <c r="C186" s="15">
        <v>647.29999999999995</v>
      </c>
      <c r="D186" s="28">
        <v>968.8</v>
      </c>
      <c r="E186" s="28">
        <v>1207.8</v>
      </c>
      <c r="F186" s="15">
        <v>321.5</v>
      </c>
      <c r="G186" s="28">
        <v>239</v>
      </c>
      <c r="H186" s="29">
        <v>4.0999999999999996</v>
      </c>
      <c r="I186" s="28">
        <v>2.2000000000000002</v>
      </c>
      <c r="J186" s="28">
        <v>76.900000000000006</v>
      </c>
      <c r="K186" s="28">
        <v>110.9</v>
      </c>
      <c r="L186" s="28">
        <v>150.69999999999999</v>
      </c>
      <c r="M186" s="28">
        <v>3.7</v>
      </c>
      <c r="N186" s="28">
        <v>3.1</v>
      </c>
      <c r="O186" s="9"/>
      <c r="P186" s="30"/>
      <c r="Q186" s="30"/>
      <c r="R186" s="30"/>
    </row>
    <row r="187" spans="1:18" x14ac:dyDescent="0.25">
      <c r="A187" s="32" t="s">
        <v>422</v>
      </c>
      <c r="B187" s="31" t="s">
        <v>423</v>
      </c>
      <c r="C187" s="15">
        <v>605.6</v>
      </c>
      <c r="D187" s="28">
        <v>963</v>
      </c>
      <c r="E187" s="28">
        <v>1239.5999999999999</v>
      </c>
      <c r="F187" s="15">
        <v>357.4</v>
      </c>
      <c r="G187" s="28">
        <v>276.60000000000002</v>
      </c>
      <c r="H187" s="29">
        <v>4.7</v>
      </c>
      <c r="I187" s="28">
        <v>2.6</v>
      </c>
      <c r="J187" s="28">
        <v>87.7</v>
      </c>
      <c r="K187" s="28">
        <v>122.3</v>
      </c>
      <c r="L187" s="28">
        <v>167.6</v>
      </c>
      <c r="M187" s="28">
        <v>3.4</v>
      </c>
      <c r="N187" s="28">
        <v>3.2</v>
      </c>
      <c r="O187" s="9"/>
      <c r="P187" s="30"/>
      <c r="Q187" s="30"/>
      <c r="R187" s="30"/>
    </row>
    <row r="188" spans="1:18" x14ac:dyDescent="0.25">
      <c r="A188" s="32" t="s">
        <v>424</v>
      </c>
      <c r="B188" s="31" t="s">
        <v>425</v>
      </c>
      <c r="C188" s="15">
        <v>218.7</v>
      </c>
      <c r="D188" s="28">
        <v>283.2</v>
      </c>
      <c r="E188" s="28">
        <v>325.7</v>
      </c>
      <c r="F188" s="15">
        <v>64.5</v>
      </c>
      <c r="G188" s="28">
        <v>42.5</v>
      </c>
      <c r="H188" s="29">
        <v>2.6</v>
      </c>
      <c r="I188" s="28">
        <v>1.4</v>
      </c>
      <c r="J188" s="28">
        <v>43.3</v>
      </c>
      <c r="K188" s="28">
        <v>70.599999999999994</v>
      </c>
      <c r="L188" s="28">
        <v>96</v>
      </c>
      <c r="M188" s="28">
        <v>5</v>
      </c>
      <c r="N188" s="28">
        <v>3.1</v>
      </c>
      <c r="O188" s="9"/>
      <c r="P188" s="30"/>
      <c r="Q188" s="30"/>
      <c r="R188" s="30"/>
    </row>
    <row r="189" spans="1:18" x14ac:dyDescent="0.25">
      <c r="A189" s="32" t="s">
        <v>426</v>
      </c>
      <c r="B189" s="31" t="s">
        <v>427</v>
      </c>
      <c r="C189" s="15">
        <v>1027.0999999999999</v>
      </c>
      <c r="D189" s="28">
        <v>1527.4</v>
      </c>
      <c r="E189" s="28">
        <v>1983.4</v>
      </c>
      <c r="F189" s="15">
        <v>500.30000000000018</v>
      </c>
      <c r="G189" s="28">
        <v>456</v>
      </c>
      <c r="H189" s="29">
        <v>4</v>
      </c>
      <c r="I189" s="28">
        <v>2.6</v>
      </c>
      <c r="J189" s="28">
        <v>59.5</v>
      </c>
      <c r="K189" s="28">
        <v>85.2</v>
      </c>
      <c r="L189" s="28">
        <v>114.5</v>
      </c>
      <c r="M189" s="28">
        <v>3.7</v>
      </c>
      <c r="N189" s="28">
        <v>3</v>
      </c>
      <c r="O189" s="9"/>
      <c r="P189" s="30"/>
      <c r="Q189" s="30"/>
      <c r="R189" s="30"/>
    </row>
    <row r="190" spans="1:18" x14ac:dyDescent="0.25">
      <c r="A190" s="32" t="s">
        <v>428</v>
      </c>
      <c r="B190" s="31" t="s">
        <v>429</v>
      </c>
      <c r="C190" s="15">
        <v>246</v>
      </c>
      <c r="D190" s="28">
        <v>313.60000000000002</v>
      </c>
      <c r="E190" s="28">
        <v>366.9</v>
      </c>
      <c r="F190" s="15">
        <v>67.600000000000023</v>
      </c>
      <c r="G190" s="28">
        <v>53.3</v>
      </c>
      <c r="H190" s="29">
        <v>2.5</v>
      </c>
      <c r="I190" s="28">
        <v>1.6</v>
      </c>
      <c r="J190" s="28">
        <v>34.799999999999997</v>
      </c>
      <c r="K190" s="28">
        <v>39</v>
      </c>
      <c r="L190" s="28">
        <v>53.1</v>
      </c>
      <c r="M190" s="28">
        <v>1.2</v>
      </c>
      <c r="N190" s="28">
        <v>3.1</v>
      </c>
      <c r="O190" s="9"/>
      <c r="P190" s="30"/>
      <c r="Q190" s="30"/>
      <c r="R190" s="30"/>
    </row>
    <row r="191" spans="1:18" x14ac:dyDescent="0.25">
      <c r="A191" s="31" t="s">
        <v>430</v>
      </c>
      <c r="B191" s="31" t="s">
        <v>431</v>
      </c>
      <c r="C191" s="15">
        <v>4667.3999999999996</v>
      </c>
      <c r="D191" s="28">
        <v>5198.7</v>
      </c>
      <c r="E191" s="28">
        <v>5454.3</v>
      </c>
      <c r="F191" s="15">
        <v>531.30000000000018</v>
      </c>
      <c r="G191" s="28">
        <v>255.6</v>
      </c>
      <c r="H191" s="29">
        <v>1.1000000000000001</v>
      </c>
      <c r="I191" s="28">
        <v>0.5</v>
      </c>
      <c r="J191" s="28">
        <v>658</v>
      </c>
      <c r="K191" s="28">
        <v>894.4</v>
      </c>
      <c r="L191" s="28">
        <v>1192.5</v>
      </c>
      <c r="M191" s="28">
        <v>3.1</v>
      </c>
      <c r="N191" s="28">
        <v>2.9</v>
      </c>
      <c r="O191" s="9"/>
      <c r="P191" s="30"/>
      <c r="Q191" s="30"/>
      <c r="R191" s="30"/>
    </row>
    <row r="192" spans="1:18" x14ac:dyDescent="0.25">
      <c r="A192" s="32" t="s">
        <v>432</v>
      </c>
      <c r="B192" s="31" t="s">
        <v>433</v>
      </c>
      <c r="C192" s="15">
        <v>3082.2</v>
      </c>
      <c r="D192" s="28">
        <v>3379.3</v>
      </c>
      <c r="E192" s="28">
        <v>3734.4</v>
      </c>
      <c r="F192" s="15">
        <v>297.10000000000036</v>
      </c>
      <c r="G192" s="28">
        <v>355.1</v>
      </c>
      <c r="H192" s="29">
        <v>0.9</v>
      </c>
      <c r="I192" s="28">
        <v>1</v>
      </c>
      <c r="J192" s="28">
        <v>196.4</v>
      </c>
      <c r="K192" s="28">
        <v>227.4</v>
      </c>
      <c r="L192" s="28">
        <v>302.3</v>
      </c>
      <c r="M192" s="28">
        <v>1.5</v>
      </c>
      <c r="N192" s="28">
        <v>2.9</v>
      </c>
      <c r="O192" s="9"/>
      <c r="P192" s="30"/>
      <c r="Q192" s="30"/>
      <c r="R192" s="30"/>
    </row>
    <row r="193" spans="1:18" x14ac:dyDescent="0.25">
      <c r="A193" s="32" t="s">
        <v>434</v>
      </c>
      <c r="B193" s="31" t="s">
        <v>435</v>
      </c>
      <c r="C193" s="15">
        <v>2996.9</v>
      </c>
      <c r="D193" s="28">
        <v>4137.3</v>
      </c>
      <c r="E193" s="28">
        <v>5179</v>
      </c>
      <c r="F193" s="15">
        <v>1140.4000000000001</v>
      </c>
      <c r="G193" s="28">
        <v>1041.7</v>
      </c>
      <c r="H193" s="29">
        <v>3.3</v>
      </c>
      <c r="I193" s="28">
        <v>2.2999999999999998</v>
      </c>
      <c r="J193" s="28">
        <v>163.9</v>
      </c>
      <c r="K193" s="28">
        <v>195.6</v>
      </c>
      <c r="L193" s="28">
        <v>252.6</v>
      </c>
      <c r="M193" s="28">
        <v>1.8</v>
      </c>
      <c r="N193" s="28">
        <v>2.6</v>
      </c>
      <c r="O193" s="9"/>
      <c r="P193" s="30"/>
      <c r="Q193" s="30"/>
      <c r="R193" s="30"/>
    </row>
    <row r="194" spans="1:18" x14ac:dyDescent="0.25">
      <c r="A194" s="32" t="s">
        <v>436</v>
      </c>
      <c r="B194" s="31" t="s">
        <v>437</v>
      </c>
      <c r="C194" s="15">
        <v>1602.9</v>
      </c>
      <c r="D194" s="28">
        <v>2611.3000000000002</v>
      </c>
      <c r="E194" s="28">
        <v>3663.9</v>
      </c>
      <c r="F194" s="15">
        <v>1008.4000000000001</v>
      </c>
      <c r="G194" s="28">
        <v>1052.5999999999999</v>
      </c>
      <c r="H194" s="29">
        <v>5</v>
      </c>
      <c r="I194" s="28">
        <v>3.4</v>
      </c>
      <c r="J194" s="28">
        <v>75.7</v>
      </c>
      <c r="K194" s="28">
        <v>99.6</v>
      </c>
      <c r="L194" s="28">
        <v>132.80000000000001</v>
      </c>
      <c r="M194" s="28">
        <v>2.8</v>
      </c>
      <c r="N194" s="28">
        <v>2.9</v>
      </c>
      <c r="O194" s="9"/>
      <c r="P194" s="30"/>
      <c r="Q194" s="30"/>
      <c r="R194" s="30"/>
    </row>
    <row r="195" spans="1:18" x14ac:dyDescent="0.25">
      <c r="A195" s="32" t="s">
        <v>438</v>
      </c>
      <c r="B195" s="31" t="s">
        <v>439</v>
      </c>
      <c r="C195" s="15">
        <v>541.20000000000005</v>
      </c>
      <c r="D195" s="28">
        <v>507.7</v>
      </c>
      <c r="E195" s="28">
        <v>500.8</v>
      </c>
      <c r="F195" s="15">
        <v>-33.500000000000057</v>
      </c>
      <c r="G195" s="28">
        <v>-6.9</v>
      </c>
      <c r="H195" s="29">
        <v>-0.6</v>
      </c>
      <c r="I195" s="28">
        <v>-0.1</v>
      </c>
      <c r="J195" s="28">
        <v>41.6</v>
      </c>
      <c r="K195" s="28">
        <v>47.9</v>
      </c>
      <c r="L195" s="28">
        <v>62.3</v>
      </c>
      <c r="M195" s="28">
        <v>1.4</v>
      </c>
      <c r="N195" s="28">
        <v>2.7</v>
      </c>
      <c r="O195" s="9"/>
      <c r="P195" s="30"/>
      <c r="Q195" s="30"/>
      <c r="R195" s="30"/>
    </row>
    <row r="196" spans="1:18" x14ac:dyDescent="0.25">
      <c r="A196" s="32" t="s">
        <v>440</v>
      </c>
      <c r="B196" s="31" t="s">
        <v>441</v>
      </c>
      <c r="C196" s="15">
        <v>852.8</v>
      </c>
      <c r="D196" s="28">
        <v>1018.3</v>
      </c>
      <c r="E196" s="28">
        <v>1014.3</v>
      </c>
      <c r="F196" s="15">
        <v>165.5</v>
      </c>
      <c r="G196" s="28">
        <v>-4</v>
      </c>
      <c r="H196" s="29">
        <v>1.8</v>
      </c>
      <c r="I196" s="28">
        <v>0</v>
      </c>
      <c r="J196" s="28">
        <v>46.6</v>
      </c>
      <c r="K196" s="28">
        <v>48.1</v>
      </c>
      <c r="L196" s="28">
        <v>57.8</v>
      </c>
      <c r="M196" s="28">
        <v>0.3</v>
      </c>
      <c r="N196" s="28">
        <v>1.8</v>
      </c>
      <c r="O196" s="9"/>
      <c r="P196" s="30"/>
      <c r="Q196" s="30"/>
      <c r="R196" s="30"/>
    </row>
    <row r="197" spans="1:18" x14ac:dyDescent="0.25">
      <c r="A197" s="32" t="s">
        <v>442</v>
      </c>
      <c r="B197" s="31" t="s">
        <v>443</v>
      </c>
      <c r="C197" s="15">
        <v>1915.6</v>
      </c>
      <c r="D197" s="28">
        <v>2433.3000000000002</v>
      </c>
      <c r="E197" s="28">
        <v>2667.5</v>
      </c>
      <c r="F197" s="15">
        <v>517.70000000000027</v>
      </c>
      <c r="G197" s="28">
        <v>234.2</v>
      </c>
      <c r="H197" s="29">
        <v>2.4</v>
      </c>
      <c r="I197" s="28">
        <v>0.9</v>
      </c>
      <c r="J197" s="28">
        <v>257</v>
      </c>
      <c r="K197" s="28">
        <v>325.10000000000002</v>
      </c>
      <c r="L197" s="28">
        <v>404.4</v>
      </c>
      <c r="M197" s="28">
        <v>2.4</v>
      </c>
      <c r="N197" s="28">
        <v>2.2000000000000002</v>
      </c>
      <c r="O197" t="s">
        <v>32</v>
      </c>
      <c r="P197" s="30"/>
      <c r="Q197" s="30"/>
      <c r="R197" s="30"/>
    </row>
    <row r="198" spans="1:18" x14ac:dyDescent="0.25">
      <c r="A198" s="32" t="s">
        <v>444</v>
      </c>
      <c r="B198" s="31" t="s">
        <v>445</v>
      </c>
      <c r="C198" s="15">
        <v>396.9</v>
      </c>
      <c r="D198" s="28">
        <v>516.29999999999995</v>
      </c>
      <c r="E198" s="28">
        <v>543.9</v>
      </c>
      <c r="F198" s="15">
        <v>119.39999999999998</v>
      </c>
      <c r="G198" s="28">
        <v>27.6</v>
      </c>
      <c r="H198" s="29">
        <v>2.7</v>
      </c>
      <c r="I198" s="28">
        <v>0.5</v>
      </c>
      <c r="J198" s="28">
        <v>126.7</v>
      </c>
      <c r="K198" s="28">
        <v>160</v>
      </c>
      <c r="L198" s="28">
        <v>196.9</v>
      </c>
      <c r="M198" s="28">
        <v>2.4</v>
      </c>
      <c r="N198" s="28">
        <v>2.1</v>
      </c>
      <c r="O198" s="9"/>
      <c r="P198" s="30"/>
      <c r="Q198" s="30"/>
      <c r="R198" s="30"/>
    </row>
    <row r="199" spans="1:18" x14ac:dyDescent="0.25">
      <c r="A199" s="32" t="s">
        <v>446</v>
      </c>
      <c r="B199" s="31" t="s">
        <v>447</v>
      </c>
      <c r="C199" s="15">
        <v>113.6</v>
      </c>
      <c r="D199" s="28">
        <v>131.6</v>
      </c>
      <c r="E199" s="28">
        <v>112.1</v>
      </c>
      <c r="F199" s="15">
        <v>18</v>
      </c>
      <c r="G199" s="28">
        <v>-19.5</v>
      </c>
      <c r="H199" s="29">
        <v>1.5</v>
      </c>
      <c r="I199" s="28">
        <v>-1.6</v>
      </c>
      <c r="J199" s="28">
        <v>21.1</v>
      </c>
      <c r="K199" s="28">
        <v>26.5</v>
      </c>
      <c r="L199" s="28">
        <v>32.299999999999997</v>
      </c>
      <c r="M199" s="28">
        <v>2.2999999999999998</v>
      </c>
      <c r="N199" s="28">
        <v>2</v>
      </c>
      <c r="O199" s="9"/>
      <c r="P199" s="30"/>
      <c r="Q199" s="30"/>
      <c r="R199" s="30"/>
    </row>
    <row r="200" spans="1:18" x14ac:dyDescent="0.25">
      <c r="A200" s="31" t="s">
        <v>448</v>
      </c>
      <c r="B200" s="31" t="s">
        <v>449</v>
      </c>
      <c r="C200" s="15">
        <v>129.5</v>
      </c>
      <c r="D200" s="28">
        <v>150.5</v>
      </c>
      <c r="E200" s="28">
        <v>164.5</v>
      </c>
      <c r="F200" s="15">
        <v>21</v>
      </c>
      <c r="G200" s="28">
        <v>14</v>
      </c>
      <c r="H200" s="29">
        <v>1.5</v>
      </c>
      <c r="I200" s="28">
        <v>0.9</v>
      </c>
      <c r="J200" s="28">
        <v>38</v>
      </c>
      <c r="K200" s="28">
        <v>43.3</v>
      </c>
      <c r="L200" s="28">
        <v>53.8</v>
      </c>
      <c r="M200" s="28">
        <v>1.3</v>
      </c>
      <c r="N200" s="28">
        <v>2.2000000000000002</v>
      </c>
      <c r="O200" s="9"/>
      <c r="P200" s="30"/>
      <c r="Q200" s="30"/>
      <c r="R200" s="30"/>
    </row>
    <row r="201" spans="1:18" x14ac:dyDescent="0.25">
      <c r="A201" s="32" t="s">
        <v>450</v>
      </c>
      <c r="B201" s="31" t="s">
        <v>451</v>
      </c>
      <c r="C201" s="15">
        <v>109.1</v>
      </c>
      <c r="D201" s="28">
        <v>181.1</v>
      </c>
      <c r="E201" s="28">
        <v>203.3</v>
      </c>
      <c r="F201" s="15">
        <v>72</v>
      </c>
      <c r="G201" s="28">
        <v>22.2</v>
      </c>
      <c r="H201" s="29">
        <v>5.2</v>
      </c>
      <c r="I201" s="28">
        <v>1.2</v>
      </c>
      <c r="J201" s="28">
        <v>32.9</v>
      </c>
      <c r="K201" s="28">
        <v>45</v>
      </c>
      <c r="L201" s="28">
        <v>55.1</v>
      </c>
      <c r="M201" s="28">
        <v>3.2</v>
      </c>
      <c r="N201" s="28">
        <v>2</v>
      </c>
      <c r="O201" s="9"/>
      <c r="P201" s="30"/>
      <c r="Q201" s="30"/>
      <c r="R201" s="30"/>
    </row>
    <row r="202" spans="1:18" x14ac:dyDescent="0.25">
      <c r="A202" s="31" t="s">
        <v>452</v>
      </c>
      <c r="B202" s="31" t="s">
        <v>453</v>
      </c>
      <c r="C202" s="15">
        <v>44.7</v>
      </c>
      <c r="D202" s="28">
        <v>53.1</v>
      </c>
      <c r="E202" s="28">
        <v>64.099999999999994</v>
      </c>
      <c r="F202" s="15">
        <v>8.3999999999999986</v>
      </c>
      <c r="G202" s="28">
        <v>11</v>
      </c>
      <c r="H202" s="29">
        <v>1.7</v>
      </c>
      <c r="I202" s="28">
        <v>1.9</v>
      </c>
      <c r="J202" s="28">
        <v>34.700000000000003</v>
      </c>
      <c r="K202" s="28">
        <v>45.3</v>
      </c>
      <c r="L202" s="28">
        <v>55.8</v>
      </c>
      <c r="M202" s="28">
        <v>2.7</v>
      </c>
      <c r="N202" s="28">
        <v>2.1</v>
      </c>
      <c r="O202" s="9"/>
      <c r="P202" s="30"/>
      <c r="Q202" s="30"/>
      <c r="R202" s="30"/>
    </row>
    <row r="203" spans="1:18" x14ac:dyDescent="0.25">
      <c r="A203" s="31" t="s">
        <v>454</v>
      </c>
      <c r="B203" s="31" t="s">
        <v>455</v>
      </c>
      <c r="C203" s="15">
        <v>129.4</v>
      </c>
      <c r="D203" s="28">
        <v>172.9</v>
      </c>
      <c r="E203" s="28">
        <v>202.7</v>
      </c>
      <c r="F203" s="15">
        <v>43.5</v>
      </c>
      <c r="G203" s="28">
        <v>29.8</v>
      </c>
      <c r="H203" s="29">
        <v>2.9</v>
      </c>
      <c r="I203" s="28">
        <v>1.6</v>
      </c>
      <c r="J203" s="28">
        <v>13</v>
      </c>
      <c r="K203" s="28">
        <v>17.2</v>
      </c>
      <c r="L203" s="28">
        <v>22.4</v>
      </c>
      <c r="M203" s="28">
        <v>2.9</v>
      </c>
      <c r="N203" s="28">
        <v>2.7</v>
      </c>
      <c r="O203" s="9"/>
      <c r="P203" s="30"/>
      <c r="Q203" s="30"/>
      <c r="R203" s="30"/>
    </row>
    <row r="204" spans="1:18" x14ac:dyDescent="0.25">
      <c r="A204" s="31" t="s">
        <v>456</v>
      </c>
      <c r="B204" s="31" t="s">
        <v>457</v>
      </c>
      <c r="C204" s="15">
        <v>1389.3</v>
      </c>
      <c r="D204" s="28">
        <v>1744.1</v>
      </c>
      <c r="E204" s="28">
        <v>1920.9</v>
      </c>
      <c r="F204" s="15">
        <v>354.79999999999995</v>
      </c>
      <c r="G204" s="28">
        <v>176.8</v>
      </c>
      <c r="H204" s="29">
        <v>2.2999999999999998</v>
      </c>
      <c r="I204" s="28">
        <v>1</v>
      </c>
      <c r="J204" s="28">
        <v>117.3</v>
      </c>
      <c r="K204" s="28">
        <v>148</v>
      </c>
      <c r="L204" s="28">
        <v>185.2</v>
      </c>
      <c r="M204" s="28">
        <v>2.2999999999999998</v>
      </c>
      <c r="N204" s="28">
        <v>2.2999999999999998</v>
      </c>
      <c r="O204" s="9"/>
      <c r="P204" s="30"/>
      <c r="Q204" s="30"/>
      <c r="R204" s="30"/>
    </row>
    <row r="205" spans="1:18" x14ac:dyDescent="0.25">
      <c r="A205" s="32" t="s">
        <v>458</v>
      </c>
      <c r="B205" s="31" t="s">
        <v>459</v>
      </c>
      <c r="C205" s="15">
        <v>152.19999999999999</v>
      </c>
      <c r="D205" s="28">
        <v>225.3</v>
      </c>
      <c r="E205" s="28">
        <v>247.3</v>
      </c>
      <c r="F205" s="15">
        <v>73.100000000000023</v>
      </c>
      <c r="G205" s="28">
        <v>22</v>
      </c>
      <c r="H205" s="29">
        <v>4</v>
      </c>
      <c r="I205" s="28">
        <v>0.9</v>
      </c>
      <c r="J205" s="28">
        <v>19</v>
      </c>
      <c r="K205" s="28">
        <v>17.399999999999999</v>
      </c>
      <c r="L205" s="28">
        <v>21.5</v>
      </c>
      <c r="M205" s="28">
        <v>-0.9</v>
      </c>
      <c r="N205" s="28">
        <v>2.1</v>
      </c>
      <c r="O205" s="9"/>
      <c r="P205" s="30"/>
      <c r="Q205" s="30"/>
      <c r="R205" s="30"/>
    </row>
    <row r="206" spans="1:18" x14ac:dyDescent="0.25">
      <c r="A206" s="32" t="s">
        <v>460</v>
      </c>
      <c r="B206" s="31" t="s">
        <v>461</v>
      </c>
      <c r="C206" s="15">
        <v>131.9</v>
      </c>
      <c r="D206" s="28">
        <v>114.9</v>
      </c>
      <c r="E206" s="28">
        <v>103</v>
      </c>
      <c r="F206" s="15">
        <v>-17</v>
      </c>
      <c r="G206" s="28">
        <v>-11.9</v>
      </c>
      <c r="H206" s="29">
        <v>-1.4</v>
      </c>
      <c r="I206" s="28">
        <v>-1.1000000000000001</v>
      </c>
      <c r="J206" s="28">
        <v>30.4</v>
      </c>
      <c r="K206" s="28">
        <v>39</v>
      </c>
      <c r="L206" s="28">
        <v>50.2</v>
      </c>
      <c r="M206" s="28">
        <v>2.5</v>
      </c>
      <c r="N206" s="28">
        <v>2.6</v>
      </c>
      <c r="O206" s="9"/>
      <c r="P206" s="30"/>
      <c r="Q206" s="30"/>
      <c r="R206" s="30"/>
    </row>
    <row r="207" spans="1:18" x14ac:dyDescent="0.25">
      <c r="A207" s="32" t="s">
        <v>462</v>
      </c>
      <c r="B207" s="31" t="s">
        <v>463</v>
      </c>
      <c r="C207" s="15">
        <v>1105.2</v>
      </c>
      <c r="D207" s="28">
        <v>1403.9</v>
      </c>
      <c r="E207" s="28">
        <v>1570.6</v>
      </c>
      <c r="F207" s="15">
        <v>298.70000000000005</v>
      </c>
      <c r="G207" s="28">
        <v>166.7</v>
      </c>
      <c r="H207" s="29">
        <v>2.4</v>
      </c>
      <c r="I207" s="28">
        <v>1.1000000000000001</v>
      </c>
      <c r="J207" s="28">
        <v>68.099999999999994</v>
      </c>
      <c r="K207" s="28">
        <v>91.8</v>
      </c>
      <c r="L207" s="28">
        <v>113.8</v>
      </c>
      <c r="M207" s="28">
        <v>3</v>
      </c>
      <c r="N207" s="28">
        <v>2.2000000000000002</v>
      </c>
      <c r="O207" s="9"/>
      <c r="P207" s="30"/>
      <c r="Q207" s="30"/>
      <c r="R207" s="30"/>
    </row>
    <row r="208" spans="1:18" x14ac:dyDescent="0.25">
      <c r="A208" s="32" t="s">
        <v>464</v>
      </c>
      <c r="B208" s="31" t="s">
        <v>465</v>
      </c>
      <c r="C208" s="15">
        <v>11161.9</v>
      </c>
      <c r="D208" s="28">
        <v>14142.6</v>
      </c>
      <c r="E208" s="28">
        <v>15024</v>
      </c>
      <c r="F208" s="15">
        <v>2980.7000000000007</v>
      </c>
      <c r="G208" s="28">
        <v>881.4</v>
      </c>
      <c r="H208" s="29">
        <v>2.4</v>
      </c>
      <c r="I208" s="28">
        <v>0.6</v>
      </c>
      <c r="J208" s="28">
        <v>756.7</v>
      </c>
      <c r="K208" s="28">
        <v>1022.2</v>
      </c>
      <c r="L208" s="28">
        <v>1258.5999999999999</v>
      </c>
      <c r="M208" s="28">
        <v>3.1</v>
      </c>
      <c r="N208" s="28">
        <v>2.1</v>
      </c>
      <c r="O208" t="s">
        <v>22</v>
      </c>
      <c r="P208" s="30"/>
      <c r="Q208" s="30"/>
      <c r="R208" s="30"/>
    </row>
    <row r="209" spans="1:18" x14ac:dyDescent="0.25">
      <c r="A209" s="32" t="s">
        <v>466</v>
      </c>
      <c r="B209" s="31" t="s">
        <v>467</v>
      </c>
      <c r="C209" s="15">
        <v>1763</v>
      </c>
      <c r="D209" s="28">
        <v>2077.9</v>
      </c>
      <c r="E209" s="28">
        <v>2082.5</v>
      </c>
      <c r="F209" s="15">
        <v>314.90000000000009</v>
      </c>
      <c r="G209" s="28">
        <v>4.5999999999999996</v>
      </c>
      <c r="H209" s="29">
        <v>1.7</v>
      </c>
      <c r="I209" s="28">
        <v>0</v>
      </c>
      <c r="J209" s="28">
        <v>191.4</v>
      </c>
      <c r="K209" s="28">
        <v>255</v>
      </c>
      <c r="L209" s="28">
        <v>327.60000000000002</v>
      </c>
      <c r="M209" s="28">
        <v>2.9</v>
      </c>
      <c r="N209" s="28">
        <v>2.5</v>
      </c>
      <c r="O209" s="9"/>
      <c r="P209" s="30"/>
      <c r="Q209" s="30"/>
      <c r="R209" s="30"/>
    </row>
    <row r="210" spans="1:18" x14ac:dyDescent="0.25">
      <c r="A210" s="32" t="s">
        <v>468</v>
      </c>
      <c r="B210" s="31" t="s">
        <v>469</v>
      </c>
      <c r="C210" s="15">
        <v>9398.9</v>
      </c>
      <c r="D210" s="28">
        <v>12064.7</v>
      </c>
      <c r="E210" s="28">
        <v>12941.5</v>
      </c>
      <c r="F210" s="15">
        <v>2665.8000000000011</v>
      </c>
      <c r="G210" s="28">
        <v>876.8</v>
      </c>
      <c r="H210" s="29">
        <v>2.5</v>
      </c>
      <c r="I210" s="28">
        <v>0.7</v>
      </c>
      <c r="J210" s="28">
        <v>565.4</v>
      </c>
      <c r="K210" s="28">
        <v>767.1</v>
      </c>
      <c r="L210" s="28">
        <v>931.3</v>
      </c>
      <c r="M210" s="28">
        <v>3.1</v>
      </c>
      <c r="N210" s="28">
        <v>2</v>
      </c>
      <c r="O210" s="9"/>
      <c r="P210" s="30"/>
      <c r="Q210" s="30"/>
      <c r="R210" s="30"/>
    </row>
    <row r="211" spans="1:18" x14ac:dyDescent="0.25">
      <c r="A211" s="32" t="s">
        <v>470</v>
      </c>
      <c r="B211" s="31" t="s">
        <v>471</v>
      </c>
      <c r="C211" s="15">
        <v>6150.1</v>
      </c>
      <c r="D211" s="28">
        <v>6713.8</v>
      </c>
      <c r="E211" s="28">
        <v>6994.7</v>
      </c>
      <c r="F211" s="15">
        <v>563.69999999999982</v>
      </c>
      <c r="G211" s="28">
        <v>280.89999999999998</v>
      </c>
      <c r="H211" s="29">
        <v>0.9</v>
      </c>
      <c r="I211" s="28">
        <v>0.4</v>
      </c>
      <c r="J211" s="28">
        <v>563.9</v>
      </c>
      <c r="K211" s="28">
        <v>651.6</v>
      </c>
      <c r="L211" s="28">
        <v>773.6</v>
      </c>
      <c r="M211" s="28">
        <v>1.5</v>
      </c>
      <c r="N211" s="28">
        <v>1.7</v>
      </c>
      <c r="O211" s="6"/>
      <c r="P211" s="30"/>
      <c r="Q211" s="30"/>
      <c r="R211" s="30"/>
    </row>
    <row r="212" spans="1:18" x14ac:dyDescent="0.25">
      <c r="A212" s="32" t="s">
        <v>472</v>
      </c>
      <c r="B212" s="31" t="s">
        <v>473</v>
      </c>
      <c r="C212" s="15">
        <v>1150.5</v>
      </c>
      <c r="D212" s="28">
        <v>1352.2</v>
      </c>
      <c r="E212" s="28">
        <v>1420.1</v>
      </c>
      <c r="F212" s="15">
        <v>201.70000000000005</v>
      </c>
      <c r="G212" s="28">
        <v>67.900000000000006</v>
      </c>
      <c r="H212" s="29">
        <v>1.6</v>
      </c>
      <c r="I212" s="28">
        <v>0.5</v>
      </c>
      <c r="J212" s="28">
        <v>183.7</v>
      </c>
      <c r="K212" s="28">
        <v>216.1</v>
      </c>
      <c r="L212" s="28">
        <v>252.7</v>
      </c>
      <c r="M212" s="28">
        <v>1.6</v>
      </c>
      <c r="N212" s="28">
        <v>1.6</v>
      </c>
      <c r="O212" s="6"/>
      <c r="P212" s="30"/>
      <c r="Q212" s="30"/>
      <c r="R212" s="30"/>
    </row>
    <row r="213" spans="1:18" x14ac:dyDescent="0.25">
      <c r="A213" s="32" t="s">
        <v>474</v>
      </c>
      <c r="B213" s="31" t="s">
        <v>475</v>
      </c>
      <c r="C213" s="15">
        <v>805.9</v>
      </c>
      <c r="D213" s="28">
        <v>948.8</v>
      </c>
      <c r="E213" s="28">
        <v>981.8</v>
      </c>
      <c r="F213" s="15">
        <v>142.89999999999998</v>
      </c>
      <c r="G213" s="28">
        <v>33</v>
      </c>
      <c r="H213" s="29">
        <v>1.6</v>
      </c>
      <c r="I213" s="28">
        <v>0.3</v>
      </c>
      <c r="J213" s="28">
        <v>111.4</v>
      </c>
      <c r="K213" s="28">
        <v>131.80000000000001</v>
      </c>
      <c r="L213" s="28">
        <v>147.69999999999999</v>
      </c>
      <c r="M213" s="28">
        <v>1.7</v>
      </c>
      <c r="N213" s="28">
        <v>1.1000000000000001</v>
      </c>
      <c r="O213" s="6"/>
      <c r="P213" s="30"/>
      <c r="Q213" s="30"/>
      <c r="R213" s="30"/>
    </row>
    <row r="214" spans="1:18" ht="25.5" x14ac:dyDescent="0.25">
      <c r="A214" s="32" t="s">
        <v>476</v>
      </c>
      <c r="B214" s="31" t="s">
        <v>477</v>
      </c>
      <c r="C214" s="15">
        <v>98.3</v>
      </c>
      <c r="D214" s="28">
        <v>105.2</v>
      </c>
      <c r="E214" s="28">
        <v>119</v>
      </c>
      <c r="F214" s="15">
        <v>6.9000000000000057</v>
      </c>
      <c r="G214" s="28">
        <v>13.8</v>
      </c>
      <c r="H214" s="29">
        <v>0.7</v>
      </c>
      <c r="I214" s="28">
        <v>1.2</v>
      </c>
      <c r="J214" s="28">
        <v>18.600000000000001</v>
      </c>
      <c r="K214" s="28">
        <v>25.6</v>
      </c>
      <c r="L214" s="28">
        <v>31.9</v>
      </c>
      <c r="M214" s="28">
        <v>3.3</v>
      </c>
      <c r="N214" s="28">
        <v>2.2000000000000002</v>
      </c>
      <c r="O214" s="6"/>
      <c r="P214" s="30"/>
      <c r="Q214" s="30"/>
      <c r="R214" s="30"/>
    </row>
    <row r="215" spans="1:18" ht="25.5" x14ac:dyDescent="0.25">
      <c r="A215" s="32" t="s">
        <v>478</v>
      </c>
      <c r="B215" s="31" t="s">
        <v>479</v>
      </c>
      <c r="C215" s="15">
        <v>176.1</v>
      </c>
      <c r="D215" s="28">
        <v>219.6</v>
      </c>
      <c r="E215" s="28">
        <v>252.9</v>
      </c>
      <c r="F215" s="15">
        <v>43.5</v>
      </c>
      <c r="G215" s="28">
        <v>33.299999999999997</v>
      </c>
      <c r="H215" s="29">
        <v>2.2000000000000002</v>
      </c>
      <c r="I215" s="28">
        <v>1.4</v>
      </c>
      <c r="J215" s="28">
        <v>32.4</v>
      </c>
      <c r="K215" s="28">
        <v>39.200000000000003</v>
      </c>
      <c r="L215" s="28">
        <v>48.9</v>
      </c>
      <c r="M215" s="28">
        <v>1.9</v>
      </c>
      <c r="N215" s="28">
        <v>2.2000000000000002</v>
      </c>
      <c r="O215" s="6"/>
      <c r="P215" s="30"/>
      <c r="Q215" s="30"/>
      <c r="R215" s="30"/>
    </row>
    <row r="216" spans="1:18" x14ac:dyDescent="0.25">
      <c r="A216" s="32" t="s">
        <v>480</v>
      </c>
      <c r="B216" s="31" t="s">
        <v>481</v>
      </c>
      <c r="C216" s="15">
        <v>70.2</v>
      </c>
      <c r="D216" s="28">
        <v>78.599999999999994</v>
      </c>
      <c r="E216" s="28">
        <v>66.5</v>
      </c>
      <c r="F216" s="15">
        <v>8.3999999999999915</v>
      </c>
      <c r="G216" s="28">
        <v>-12.1</v>
      </c>
      <c r="H216" s="29">
        <v>1.1000000000000001</v>
      </c>
      <c r="I216" s="28">
        <v>-1.7</v>
      </c>
      <c r="J216" s="28">
        <v>21.5</v>
      </c>
      <c r="K216" s="28">
        <v>19.7</v>
      </c>
      <c r="L216" s="28">
        <v>24.8</v>
      </c>
      <c r="M216" s="28">
        <v>-0.9</v>
      </c>
      <c r="N216" s="28">
        <v>2.2999999999999998</v>
      </c>
      <c r="O216" s="6"/>
      <c r="P216" s="30"/>
      <c r="Q216" s="30"/>
      <c r="R216" s="30"/>
    </row>
    <row r="217" spans="1:18" x14ac:dyDescent="0.25">
      <c r="A217" s="32" t="s">
        <v>482</v>
      </c>
      <c r="B217" s="31" t="s">
        <v>483</v>
      </c>
      <c r="C217" s="15">
        <v>1280.5999999999999</v>
      </c>
      <c r="D217" s="28">
        <v>1525.2</v>
      </c>
      <c r="E217" s="28">
        <v>1640</v>
      </c>
      <c r="F217" s="15">
        <v>244.60000000000014</v>
      </c>
      <c r="G217" s="28">
        <v>114.8</v>
      </c>
      <c r="H217" s="29">
        <v>1.8</v>
      </c>
      <c r="I217" s="28">
        <v>0.7</v>
      </c>
      <c r="J217" s="28">
        <v>162.30000000000001</v>
      </c>
      <c r="K217" s="28">
        <v>193</v>
      </c>
      <c r="L217" s="28">
        <v>231.9</v>
      </c>
      <c r="M217" s="28">
        <v>1.7</v>
      </c>
      <c r="N217" s="28">
        <v>1.9</v>
      </c>
      <c r="O217" s="6"/>
      <c r="P217" s="30"/>
      <c r="Q217" s="30"/>
      <c r="R217" s="30"/>
    </row>
    <row r="218" spans="1:18" x14ac:dyDescent="0.25">
      <c r="A218" s="32" t="s">
        <v>484</v>
      </c>
      <c r="B218" s="31" t="s">
        <v>485</v>
      </c>
      <c r="C218" s="15">
        <v>604.5</v>
      </c>
      <c r="D218" s="28">
        <v>737.6</v>
      </c>
      <c r="E218" s="28">
        <v>778.5</v>
      </c>
      <c r="F218" s="15">
        <v>133.10000000000002</v>
      </c>
      <c r="G218" s="28">
        <v>40.9</v>
      </c>
      <c r="H218" s="29">
        <v>2</v>
      </c>
      <c r="I218" s="28">
        <v>0.5</v>
      </c>
      <c r="J218" s="28">
        <v>63.7</v>
      </c>
      <c r="K218" s="28">
        <v>79.8</v>
      </c>
      <c r="L218" s="28">
        <v>99.5</v>
      </c>
      <c r="M218" s="28">
        <v>2.2999999999999998</v>
      </c>
      <c r="N218" s="28">
        <v>2.2000000000000002</v>
      </c>
      <c r="O218" s="6"/>
      <c r="P218" s="30"/>
      <c r="Q218" s="30"/>
      <c r="R218" s="30"/>
    </row>
    <row r="219" spans="1:18" x14ac:dyDescent="0.25">
      <c r="A219" s="32" t="s">
        <v>486</v>
      </c>
      <c r="B219" s="31" t="s">
        <v>487</v>
      </c>
      <c r="C219" s="15">
        <v>133.4</v>
      </c>
      <c r="D219" s="28">
        <v>136.69999999999999</v>
      </c>
      <c r="E219" s="28">
        <v>129.5</v>
      </c>
      <c r="F219" s="15">
        <v>3.2999999999999829</v>
      </c>
      <c r="G219" s="28">
        <v>-7.2</v>
      </c>
      <c r="H219" s="29">
        <v>0.2</v>
      </c>
      <c r="I219" s="28">
        <v>-0.5</v>
      </c>
      <c r="J219" s="28">
        <v>19.3</v>
      </c>
      <c r="K219" s="28">
        <v>23.1</v>
      </c>
      <c r="L219" s="28">
        <v>24.3</v>
      </c>
      <c r="M219" s="28">
        <v>1.8</v>
      </c>
      <c r="N219" s="28">
        <v>0.5</v>
      </c>
      <c r="O219" s="6"/>
      <c r="P219" s="30"/>
      <c r="Q219" s="30"/>
      <c r="R219" s="30"/>
    </row>
    <row r="220" spans="1:18" x14ac:dyDescent="0.25">
      <c r="A220" s="32" t="s">
        <v>488</v>
      </c>
      <c r="B220" s="31" t="s">
        <v>489</v>
      </c>
      <c r="C220" s="15">
        <v>311.10000000000002</v>
      </c>
      <c r="D220" s="28">
        <v>293.60000000000002</v>
      </c>
      <c r="E220" s="28">
        <v>277.7</v>
      </c>
      <c r="F220" s="15">
        <v>-17.5</v>
      </c>
      <c r="G220" s="28">
        <v>-15.9</v>
      </c>
      <c r="H220" s="29">
        <v>-0.6</v>
      </c>
      <c r="I220" s="28">
        <v>-0.6</v>
      </c>
      <c r="J220" s="28">
        <v>26.3</v>
      </c>
      <c r="K220" s="28">
        <v>28.6</v>
      </c>
      <c r="L220" s="28">
        <v>31.7</v>
      </c>
      <c r="M220" s="28">
        <v>0.8</v>
      </c>
      <c r="N220" s="28">
        <v>1</v>
      </c>
      <c r="O220" s="6"/>
      <c r="P220" s="30"/>
      <c r="Q220" s="30"/>
      <c r="R220" s="30"/>
    </row>
    <row r="221" spans="1:18" x14ac:dyDescent="0.25">
      <c r="A221" s="32" t="s">
        <v>490</v>
      </c>
      <c r="B221" s="31" t="s">
        <v>491</v>
      </c>
      <c r="C221" s="15">
        <v>231.6</v>
      </c>
      <c r="D221" s="28">
        <v>357.3</v>
      </c>
      <c r="E221" s="28">
        <v>454.4</v>
      </c>
      <c r="F221" s="15">
        <v>125.70000000000002</v>
      </c>
      <c r="G221" s="28">
        <v>97.1</v>
      </c>
      <c r="H221" s="29">
        <v>4.4000000000000004</v>
      </c>
      <c r="I221" s="28">
        <v>2.4</v>
      </c>
      <c r="J221" s="28">
        <v>52.9</v>
      </c>
      <c r="K221" s="28">
        <v>61.6</v>
      </c>
      <c r="L221" s="28">
        <v>76.5</v>
      </c>
      <c r="M221" s="28">
        <v>1.5</v>
      </c>
      <c r="N221" s="28">
        <v>2.2000000000000002</v>
      </c>
      <c r="O221" s="6"/>
      <c r="P221" s="30"/>
      <c r="Q221" s="30"/>
      <c r="R221" s="30"/>
    </row>
    <row r="222" spans="1:18" ht="25.5" x14ac:dyDescent="0.25">
      <c r="A222" s="31" t="s">
        <v>492</v>
      </c>
      <c r="B222" s="31" t="s">
        <v>62</v>
      </c>
      <c r="C222" s="15">
        <v>2936</v>
      </c>
      <c r="D222" s="28">
        <v>3015.6</v>
      </c>
      <c r="E222" s="28">
        <v>3142.1</v>
      </c>
      <c r="F222" s="15">
        <v>79.599999999999909</v>
      </c>
      <c r="G222" s="28">
        <v>126.5</v>
      </c>
      <c r="H222" s="29">
        <v>0.3</v>
      </c>
      <c r="I222" s="28">
        <v>0.4</v>
      </c>
      <c r="J222" s="28">
        <v>200.5</v>
      </c>
      <c r="K222" s="28">
        <v>224.2</v>
      </c>
      <c r="L222" s="28">
        <v>267</v>
      </c>
      <c r="M222" s="28">
        <v>1.1000000000000001</v>
      </c>
      <c r="N222" s="28">
        <v>1.8</v>
      </c>
      <c r="O222" s="6"/>
      <c r="P222" s="30"/>
      <c r="Q222" s="30"/>
      <c r="R222" s="30"/>
    </row>
    <row r="223" spans="1:18" x14ac:dyDescent="0.25">
      <c r="A223" s="32" t="s">
        <v>493</v>
      </c>
      <c r="B223" s="31" t="s">
        <v>494</v>
      </c>
      <c r="C223" s="15">
        <v>1690.5</v>
      </c>
      <c r="D223" s="28">
        <v>1728.5</v>
      </c>
      <c r="E223" s="28">
        <v>1731.4</v>
      </c>
      <c r="F223" s="15">
        <v>38</v>
      </c>
      <c r="G223" s="28">
        <v>2.9</v>
      </c>
      <c r="H223" s="29">
        <v>0.2</v>
      </c>
      <c r="I223" s="28">
        <v>0</v>
      </c>
      <c r="J223" s="28">
        <v>85.7</v>
      </c>
      <c r="K223" s="28">
        <v>89.7</v>
      </c>
      <c r="L223" s="28">
        <v>102.2</v>
      </c>
      <c r="M223" s="28">
        <v>0.5</v>
      </c>
      <c r="N223" s="28">
        <v>1.3</v>
      </c>
      <c r="O223" s="6"/>
      <c r="P223" s="30"/>
      <c r="Q223" s="30"/>
      <c r="R223" s="30"/>
    </row>
    <row r="224" spans="1:18" ht="25.5" x14ac:dyDescent="0.25">
      <c r="A224" s="32" t="s">
        <v>495</v>
      </c>
      <c r="B224" s="31" t="s">
        <v>496</v>
      </c>
      <c r="C224" s="15">
        <v>363.1</v>
      </c>
      <c r="D224" s="28">
        <v>418.8</v>
      </c>
      <c r="E224" s="28">
        <v>518.20000000000005</v>
      </c>
      <c r="F224" s="15">
        <v>55.699999999999989</v>
      </c>
      <c r="G224" s="28">
        <v>99.4</v>
      </c>
      <c r="H224" s="29">
        <v>1.4</v>
      </c>
      <c r="I224" s="28">
        <v>2.2000000000000002</v>
      </c>
      <c r="J224" s="28">
        <v>44</v>
      </c>
      <c r="K224" s="28">
        <v>48.9</v>
      </c>
      <c r="L224" s="28">
        <v>60.2</v>
      </c>
      <c r="M224" s="28">
        <v>1.1000000000000001</v>
      </c>
      <c r="N224" s="28">
        <v>2.1</v>
      </c>
      <c r="O224" s="6"/>
      <c r="P224" s="30"/>
      <c r="Q224" s="30"/>
      <c r="R224" s="30"/>
    </row>
    <row r="225" spans="1:18" x14ac:dyDescent="0.25">
      <c r="A225" s="31" t="s">
        <v>497</v>
      </c>
      <c r="B225" s="31" t="s">
        <v>498</v>
      </c>
      <c r="C225" s="15">
        <v>882.4</v>
      </c>
      <c r="D225" s="28">
        <v>868.3</v>
      </c>
      <c r="E225" s="28">
        <v>892.5</v>
      </c>
      <c r="F225" s="15">
        <v>-14.100000000000023</v>
      </c>
      <c r="G225" s="28">
        <v>24.2</v>
      </c>
      <c r="H225" s="29">
        <v>-0.2</v>
      </c>
      <c r="I225" s="28">
        <v>0.3</v>
      </c>
      <c r="J225" s="28">
        <v>70.900000000000006</v>
      </c>
      <c r="K225" s="28">
        <v>85.6</v>
      </c>
      <c r="L225" s="28">
        <v>104.4</v>
      </c>
      <c r="M225" s="28">
        <v>1.9</v>
      </c>
      <c r="N225" s="28">
        <v>2</v>
      </c>
      <c r="O225" s="6"/>
      <c r="P225" s="30"/>
      <c r="Q225" s="30"/>
      <c r="R225" s="30"/>
    </row>
    <row r="226" spans="1:18" x14ac:dyDescent="0.25">
      <c r="A226" s="19" t="s">
        <v>499</v>
      </c>
      <c r="B226" s="31" t="s">
        <v>500</v>
      </c>
      <c r="C226" s="15">
        <v>783</v>
      </c>
      <c r="D226" s="35">
        <v>820.8</v>
      </c>
      <c r="E226" s="35">
        <v>792.4</v>
      </c>
      <c r="F226" s="15">
        <v>37.799999999999955</v>
      </c>
      <c r="G226" s="36">
        <v>-28.3</v>
      </c>
      <c r="H226" s="29">
        <v>0.5</v>
      </c>
      <c r="I226" s="36">
        <v>-0.4</v>
      </c>
      <c r="J226" s="35">
        <v>17.3</v>
      </c>
      <c r="K226" s="35">
        <v>18.7</v>
      </c>
      <c r="L226" s="35">
        <v>22.1</v>
      </c>
      <c r="M226" s="36">
        <v>0.8</v>
      </c>
      <c r="N226" s="36">
        <v>1.7</v>
      </c>
      <c r="O226" t="s">
        <v>33</v>
      </c>
      <c r="P226" s="30"/>
      <c r="Q226" s="30"/>
      <c r="R226" s="30"/>
    </row>
    <row r="227" spans="1:18" x14ac:dyDescent="0.25">
      <c r="A227" s="32" t="s">
        <v>60</v>
      </c>
      <c r="B227" s="31" t="s">
        <v>60</v>
      </c>
      <c r="C227" s="15" t="s">
        <v>323</v>
      </c>
      <c r="D227" s="28" t="s">
        <v>323</v>
      </c>
      <c r="E227" s="28" t="s">
        <v>323</v>
      </c>
      <c r="F227" s="28" t="s">
        <v>323</v>
      </c>
      <c r="G227" s="28" t="s">
        <v>323</v>
      </c>
      <c r="H227" s="28" t="s">
        <v>323</v>
      </c>
      <c r="I227" s="28" t="s">
        <v>323</v>
      </c>
      <c r="J227" s="28" t="s">
        <v>323</v>
      </c>
      <c r="K227" s="28" t="s">
        <v>323</v>
      </c>
      <c r="L227" s="28" t="s">
        <v>323</v>
      </c>
      <c r="M227" s="28" t="s">
        <v>323</v>
      </c>
      <c r="N227" s="28" t="s">
        <v>501</v>
      </c>
      <c r="P227" s="30"/>
      <c r="Q227" s="30"/>
      <c r="R227" s="30"/>
    </row>
    <row r="228" spans="1:18" x14ac:dyDescent="0.25">
      <c r="A228" s="32" t="s">
        <v>502</v>
      </c>
      <c r="B228" s="31" t="s">
        <v>62</v>
      </c>
      <c r="C228" s="15">
        <v>2832</v>
      </c>
      <c r="D228" s="35">
        <v>2834</v>
      </c>
      <c r="E228" s="35">
        <v>2650.4</v>
      </c>
      <c r="F228" s="15">
        <v>2</v>
      </c>
      <c r="G228" s="36">
        <v>-183.6</v>
      </c>
      <c r="H228" s="29">
        <v>0</v>
      </c>
      <c r="I228" s="36">
        <v>-0.7</v>
      </c>
      <c r="J228" s="35">
        <v>1125.7</v>
      </c>
      <c r="K228" s="35">
        <v>1118.8</v>
      </c>
      <c r="L228" s="35">
        <v>1112.4000000000001</v>
      </c>
      <c r="M228" s="36">
        <v>-0.1</v>
      </c>
      <c r="N228" s="36">
        <v>-0.1</v>
      </c>
      <c r="O228" t="s">
        <v>29</v>
      </c>
      <c r="P228" s="30"/>
      <c r="Q228" s="30"/>
      <c r="R228" s="30"/>
    </row>
    <row r="229" spans="1:18" ht="30" customHeight="1" x14ac:dyDescent="0.25">
      <c r="A229" s="32" t="s">
        <v>299</v>
      </c>
      <c r="B229" s="31" t="s">
        <v>300</v>
      </c>
      <c r="C229" s="15">
        <v>703.4</v>
      </c>
      <c r="D229" s="35">
        <v>607.29999999999995</v>
      </c>
      <c r="E229" s="35">
        <v>519.1</v>
      </c>
      <c r="F229" s="15">
        <v>-96.100000000000023</v>
      </c>
      <c r="G229" s="36">
        <v>-88.2</v>
      </c>
      <c r="H229" s="29">
        <v>-1.5</v>
      </c>
      <c r="I229" s="36">
        <v>-1.6</v>
      </c>
      <c r="J229" s="35">
        <v>73.5</v>
      </c>
      <c r="K229" s="35">
        <v>53.5</v>
      </c>
      <c r="L229" s="35">
        <v>49.3</v>
      </c>
      <c r="M229" s="36">
        <v>-3.1</v>
      </c>
      <c r="N229" s="36">
        <v>-0.8</v>
      </c>
      <c r="O229" s="9"/>
      <c r="P229" s="30"/>
      <c r="Q229" s="30"/>
      <c r="R229" s="30"/>
    </row>
    <row r="230" spans="1:18" x14ac:dyDescent="0.25">
      <c r="A230" s="37" t="s">
        <v>503</v>
      </c>
      <c r="B230" s="31" t="s">
        <v>62</v>
      </c>
      <c r="C230" s="15">
        <v>23</v>
      </c>
      <c r="D230" s="35">
        <v>14.9</v>
      </c>
      <c r="E230" s="35">
        <v>10.1</v>
      </c>
      <c r="F230" s="15">
        <v>-8.1</v>
      </c>
      <c r="G230" s="36">
        <v>-4.8</v>
      </c>
      <c r="H230" s="29">
        <v>-4.2</v>
      </c>
      <c r="I230" s="36">
        <v>-3.8</v>
      </c>
      <c r="J230" s="35">
        <v>12.3</v>
      </c>
      <c r="K230" s="35">
        <v>16.3</v>
      </c>
      <c r="L230" s="35">
        <v>19.399999999999999</v>
      </c>
      <c r="M230" s="36">
        <v>2.9</v>
      </c>
      <c r="N230" s="36">
        <v>1.7</v>
      </c>
      <c r="O230" s="9"/>
      <c r="P230" s="30"/>
      <c r="Q230" s="30"/>
      <c r="R230" s="30"/>
    </row>
    <row r="231" spans="1:18" ht="25.5" x14ac:dyDescent="0.25">
      <c r="A231" s="37" t="s">
        <v>504</v>
      </c>
      <c r="B231" s="31" t="s">
        <v>62</v>
      </c>
      <c r="C231" s="15">
        <v>85.6</v>
      </c>
      <c r="D231" s="35">
        <v>70.8</v>
      </c>
      <c r="E231" s="35">
        <v>73.400000000000006</v>
      </c>
      <c r="F231" s="15">
        <v>-14.799999999999997</v>
      </c>
      <c r="G231" s="36">
        <v>2.6</v>
      </c>
      <c r="H231" s="29">
        <v>-1.9</v>
      </c>
      <c r="I231" s="36">
        <v>0.4</v>
      </c>
      <c r="J231" s="35">
        <v>19</v>
      </c>
      <c r="K231" s="35">
        <v>20.9</v>
      </c>
      <c r="L231" s="35">
        <v>25.2</v>
      </c>
      <c r="M231" s="36">
        <v>1</v>
      </c>
      <c r="N231" s="36">
        <v>1.9</v>
      </c>
      <c r="O231" s="9"/>
      <c r="P231" s="30"/>
      <c r="Q231" s="30"/>
      <c r="R231" s="30"/>
    </row>
    <row r="232" spans="1:18" x14ac:dyDescent="0.25">
      <c r="A232" s="32" t="s">
        <v>505</v>
      </c>
      <c r="B232" s="31" t="s">
        <v>62</v>
      </c>
      <c r="C232" s="15">
        <v>518.70000000000005</v>
      </c>
      <c r="D232" s="28">
        <v>543</v>
      </c>
      <c r="E232" s="28">
        <v>530.5</v>
      </c>
      <c r="F232" s="15">
        <v>24.299999999999955</v>
      </c>
      <c r="G232" s="28">
        <v>-12.5</v>
      </c>
      <c r="H232" s="29">
        <v>0.5</v>
      </c>
      <c r="I232" s="28">
        <v>-0.2</v>
      </c>
      <c r="J232" s="28">
        <v>242.6</v>
      </c>
      <c r="K232" s="28">
        <v>234</v>
      </c>
      <c r="L232" s="28">
        <v>227.1</v>
      </c>
      <c r="M232" s="28">
        <v>-0.4</v>
      </c>
      <c r="N232" s="28">
        <v>-0.3</v>
      </c>
      <c r="O232" s="9"/>
      <c r="P232" s="30"/>
      <c r="Q232" s="30"/>
      <c r="R232" s="30"/>
    </row>
    <row r="233" spans="1:18" x14ac:dyDescent="0.25">
      <c r="A233" s="32" t="s">
        <v>506</v>
      </c>
      <c r="B233" s="31" t="s">
        <v>62</v>
      </c>
      <c r="C233" s="15">
        <v>0</v>
      </c>
      <c r="D233" s="28">
        <v>0</v>
      </c>
      <c r="E233" s="28">
        <v>0</v>
      </c>
      <c r="F233" s="15">
        <v>0</v>
      </c>
      <c r="G233" s="28">
        <v>0</v>
      </c>
      <c r="H233" s="29">
        <v>0</v>
      </c>
      <c r="I233" s="28">
        <v>0</v>
      </c>
      <c r="J233" s="28">
        <v>150.9</v>
      </c>
      <c r="K233" s="28">
        <v>152</v>
      </c>
      <c r="L233" s="28">
        <v>147.5</v>
      </c>
      <c r="M233" s="28">
        <v>0.1</v>
      </c>
      <c r="N233" s="28">
        <v>-0.3</v>
      </c>
      <c r="O233" s="9"/>
      <c r="P233" s="30"/>
      <c r="Q233" s="30"/>
      <c r="R233" s="30"/>
    </row>
    <row r="234" spans="1:18" ht="25.5" x14ac:dyDescent="0.25">
      <c r="A234" s="32" t="s">
        <v>507</v>
      </c>
      <c r="B234" s="31" t="s">
        <v>62</v>
      </c>
      <c r="C234" s="15">
        <v>0</v>
      </c>
      <c r="D234" s="28">
        <v>0</v>
      </c>
      <c r="E234" s="28">
        <v>0</v>
      </c>
      <c r="F234" s="15">
        <v>0</v>
      </c>
      <c r="G234" s="28">
        <v>0</v>
      </c>
      <c r="H234" s="29">
        <v>0</v>
      </c>
      <c r="I234" s="28">
        <v>0</v>
      </c>
      <c r="J234" s="28">
        <v>273.2</v>
      </c>
      <c r="K234" s="28">
        <v>247.3</v>
      </c>
      <c r="L234" s="28">
        <v>246</v>
      </c>
      <c r="M234" s="28">
        <v>-1</v>
      </c>
      <c r="N234" s="28">
        <v>-0.1</v>
      </c>
      <c r="O234" s="9"/>
      <c r="P234" s="30"/>
      <c r="Q234" s="30"/>
      <c r="R234" s="30"/>
    </row>
    <row r="235" spans="1:18" ht="25.5" x14ac:dyDescent="0.25">
      <c r="A235" s="32" t="s">
        <v>508</v>
      </c>
      <c r="B235" s="31" t="s">
        <v>62</v>
      </c>
      <c r="C235" s="15">
        <v>1501.3</v>
      </c>
      <c r="D235" s="28">
        <v>1598</v>
      </c>
      <c r="E235" s="28">
        <v>1517.3</v>
      </c>
      <c r="F235" s="15">
        <v>96.700000000000045</v>
      </c>
      <c r="G235" s="28">
        <v>-80.8</v>
      </c>
      <c r="H235" s="29">
        <v>0.6</v>
      </c>
      <c r="I235" s="28">
        <v>-0.5</v>
      </c>
      <c r="J235" s="28">
        <v>155.4</v>
      </c>
      <c r="K235" s="28">
        <v>158.80000000000001</v>
      </c>
      <c r="L235" s="28">
        <v>157.5</v>
      </c>
      <c r="M235" s="28">
        <v>0.2</v>
      </c>
      <c r="N235" s="28">
        <v>-0.1</v>
      </c>
      <c r="O235" s="9"/>
      <c r="P235" s="30"/>
      <c r="Q235" s="30"/>
      <c r="R235" s="30"/>
    </row>
    <row r="236" spans="1:18" ht="25.5" x14ac:dyDescent="0.25">
      <c r="A236" s="32" t="s">
        <v>509</v>
      </c>
      <c r="B236" s="31" t="s">
        <v>62</v>
      </c>
      <c r="C236" s="15">
        <v>0</v>
      </c>
      <c r="D236" s="28">
        <v>0</v>
      </c>
      <c r="E236" s="28">
        <v>0</v>
      </c>
      <c r="F236" s="15">
        <v>0</v>
      </c>
      <c r="G236" s="28">
        <v>0</v>
      </c>
      <c r="H236" s="29">
        <v>0</v>
      </c>
      <c r="I236" s="28">
        <v>0</v>
      </c>
      <c r="J236" s="28">
        <v>87.7</v>
      </c>
      <c r="K236" s="28">
        <v>108.5</v>
      </c>
      <c r="L236" s="28">
        <v>107.6</v>
      </c>
      <c r="M236" s="28">
        <v>2.2000000000000002</v>
      </c>
      <c r="N236" s="28">
        <v>-0.1</v>
      </c>
      <c r="O236" s="9"/>
      <c r="P236" s="30"/>
      <c r="Q236" s="30"/>
      <c r="R236" s="30"/>
    </row>
    <row r="237" spans="1:18" ht="25.5" x14ac:dyDescent="0.25">
      <c r="A237" s="38" t="s">
        <v>510</v>
      </c>
      <c r="B237" s="31" t="s">
        <v>62</v>
      </c>
      <c r="C237" s="15">
        <v>0</v>
      </c>
      <c r="D237" s="28">
        <v>0</v>
      </c>
      <c r="E237" s="28">
        <v>0</v>
      </c>
      <c r="F237" s="15">
        <v>0</v>
      </c>
      <c r="G237" s="28">
        <v>0</v>
      </c>
      <c r="H237" s="29">
        <v>0</v>
      </c>
      <c r="I237" s="28">
        <v>0</v>
      </c>
      <c r="J237" s="28">
        <v>111.4</v>
      </c>
      <c r="K237" s="28">
        <v>128</v>
      </c>
      <c r="L237" s="28">
        <v>133.6</v>
      </c>
      <c r="M237" s="28">
        <v>1.4</v>
      </c>
      <c r="N237" s="28">
        <v>0.4</v>
      </c>
      <c r="O237" s="9"/>
      <c r="P237" s="30"/>
      <c r="Q237" s="30"/>
      <c r="R237" s="30"/>
    </row>
    <row r="238" spans="1:18" x14ac:dyDescent="0.25">
      <c r="A238" s="32" t="s">
        <v>511</v>
      </c>
      <c r="B238" s="31" t="s">
        <v>62</v>
      </c>
      <c r="C238" s="15">
        <v>2020</v>
      </c>
      <c r="D238" s="28">
        <v>2141</v>
      </c>
      <c r="E238" s="28">
        <v>2047.8</v>
      </c>
      <c r="F238" s="15">
        <v>121</v>
      </c>
      <c r="G238" s="28">
        <v>-93.2</v>
      </c>
      <c r="H238" s="29">
        <v>0.6</v>
      </c>
      <c r="I238" s="28">
        <v>-0.4</v>
      </c>
      <c r="J238" s="28">
        <v>1021.2</v>
      </c>
      <c r="K238" s="28">
        <v>1028.5999999999999</v>
      </c>
      <c r="L238" s="28">
        <v>1019.2</v>
      </c>
      <c r="M238" s="28">
        <v>0.1</v>
      </c>
      <c r="N238" s="28">
        <v>-0.1</v>
      </c>
      <c r="O238" s="9"/>
      <c r="P238" s="30"/>
      <c r="Q238" s="30"/>
      <c r="R238" s="30"/>
    </row>
    <row r="239" spans="1:18" x14ac:dyDescent="0.25">
      <c r="A239" s="19" t="s">
        <v>512</v>
      </c>
      <c r="B239" s="31" t="s">
        <v>62</v>
      </c>
      <c r="C239" s="15">
        <v>19722.7</v>
      </c>
      <c r="D239" s="28">
        <v>19759.400000000001</v>
      </c>
      <c r="E239" s="28">
        <v>20080</v>
      </c>
      <c r="F239" s="15">
        <v>36.700000000000728</v>
      </c>
      <c r="G239" s="28">
        <v>320.60000000000002</v>
      </c>
      <c r="H239" s="29">
        <v>0</v>
      </c>
      <c r="I239" s="28">
        <v>0.2</v>
      </c>
      <c r="J239" s="28">
        <v>2333.5</v>
      </c>
      <c r="K239" s="28">
        <v>2475.1</v>
      </c>
      <c r="L239" s="28">
        <v>2754.4</v>
      </c>
      <c r="M239" s="28">
        <v>0.6</v>
      </c>
      <c r="N239" s="28">
        <v>1.1000000000000001</v>
      </c>
      <c r="O239" t="s">
        <v>29</v>
      </c>
      <c r="P239" s="30"/>
      <c r="Q239" s="30"/>
      <c r="R239" s="30"/>
    </row>
    <row r="240" spans="1:18" x14ac:dyDescent="0.25">
      <c r="A240" s="32" t="s">
        <v>513</v>
      </c>
      <c r="B240" s="31" t="s">
        <v>62</v>
      </c>
      <c r="C240" s="15">
        <v>269.3</v>
      </c>
      <c r="D240" s="28">
        <v>288.7</v>
      </c>
      <c r="E240" s="28">
        <v>307.39999999999998</v>
      </c>
      <c r="F240" s="15">
        <v>19.399999999999977</v>
      </c>
      <c r="G240" s="28">
        <v>18.7</v>
      </c>
      <c r="H240" s="29">
        <v>0.7</v>
      </c>
      <c r="I240" s="28">
        <v>0.6</v>
      </c>
      <c r="J240" s="28">
        <v>14.8</v>
      </c>
      <c r="K240" s="28">
        <v>15.5</v>
      </c>
      <c r="L240" s="28">
        <v>18.8</v>
      </c>
      <c r="M240" s="28">
        <v>0.4</v>
      </c>
      <c r="N240" s="28">
        <v>2</v>
      </c>
      <c r="O240" s="9"/>
      <c r="P240" s="30"/>
      <c r="Q240" s="30"/>
      <c r="R240" s="30"/>
    </row>
    <row r="241" spans="1:18" x14ac:dyDescent="0.25">
      <c r="A241" s="32" t="s">
        <v>514</v>
      </c>
      <c r="B241" s="31" t="s">
        <v>62</v>
      </c>
      <c r="C241" s="15">
        <v>1346.1</v>
      </c>
      <c r="D241" s="28">
        <v>1346.9</v>
      </c>
      <c r="E241" s="28">
        <v>1368.5</v>
      </c>
      <c r="F241" s="15">
        <v>0.8000000000001819</v>
      </c>
      <c r="G241" s="28">
        <v>21.6</v>
      </c>
      <c r="H241" s="29">
        <v>0</v>
      </c>
      <c r="I241" s="28">
        <v>0.2</v>
      </c>
      <c r="J241" s="28">
        <v>177.3</v>
      </c>
      <c r="K241" s="28">
        <v>197.8</v>
      </c>
      <c r="L241" s="28">
        <v>233.6</v>
      </c>
      <c r="M241" s="28">
        <v>1.1000000000000001</v>
      </c>
      <c r="N241" s="28">
        <v>1.7</v>
      </c>
      <c r="O241" s="9"/>
      <c r="P241" s="30"/>
      <c r="Q241" s="30"/>
      <c r="R241" s="30"/>
    </row>
    <row r="242" spans="1:18" x14ac:dyDescent="0.25">
      <c r="A242" s="32" t="s">
        <v>515</v>
      </c>
      <c r="B242" s="31" t="s">
        <v>62</v>
      </c>
      <c r="C242" s="15">
        <v>660.6</v>
      </c>
      <c r="D242" s="28">
        <v>683.6</v>
      </c>
      <c r="E242" s="28">
        <v>714</v>
      </c>
      <c r="F242" s="15">
        <v>23</v>
      </c>
      <c r="G242" s="28">
        <v>30.4</v>
      </c>
      <c r="H242" s="29">
        <v>0.3</v>
      </c>
      <c r="I242" s="28">
        <v>0.4</v>
      </c>
      <c r="J242" s="28">
        <v>64</v>
      </c>
      <c r="K242" s="28">
        <v>65.7</v>
      </c>
      <c r="L242" s="28">
        <v>70</v>
      </c>
      <c r="M242" s="28">
        <v>0.3</v>
      </c>
      <c r="N242" s="28">
        <v>0.6</v>
      </c>
      <c r="O242" s="9"/>
      <c r="P242" s="30"/>
      <c r="Q242" s="30"/>
      <c r="R242" s="30"/>
    </row>
    <row r="243" spans="1:18" x14ac:dyDescent="0.25">
      <c r="A243" s="32" t="s">
        <v>516</v>
      </c>
      <c r="B243" s="31" t="s">
        <v>62</v>
      </c>
      <c r="C243" s="15">
        <v>8078.8</v>
      </c>
      <c r="D243" s="28">
        <v>8009.7</v>
      </c>
      <c r="E243" s="28">
        <v>8032.6</v>
      </c>
      <c r="F243" s="15">
        <v>-69.100000000000364</v>
      </c>
      <c r="G243" s="28">
        <v>22.9</v>
      </c>
      <c r="H243" s="29">
        <v>-0.1</v>
      </c>
      <c r="I243" s="28">
        <v>0</v>
      </c>
      <c r="J243" s="28">
        <v>436.6</v>
      </c>
      <c r="K243" s="28">
        <v>419.7</v>
      </c>
      <c r="L243" s="28">
        <v>447.1</v>
      </c>
      <c r="M243" s="28">
        <v>-0.4</v>
      </c>
      <c r="N243" s="28">
        <v>0.6</v>
      </c>
      <c r="O243" s="9"/>
      <c r="P243" s="30"/>
      <c r="Q243" s="30"/>
      <c r="R243" s="30"/>
    </row>
    <row r="244" spans="1:18" ht="25.5" x14ac:dyDescent="0.25">
      <c r="A244" s="32" t="s">
        <v>517</v>
      </c>
      <c r="B244" s="31" t="s">
        <v>62</v>
      </c>
      <c r="C244" s="15">
        <v>4198.8999999999996</v>
      </c>
      <c r="D244" s="28">
        <v>4254.3999999999996</v>
      </c>
      <c r="E244" s="28">
        <v>4462.6000000000004</v>
      </c>
      <c r="F244" s="15">
        <v>55.5</v>
      </c>
      <c r="G244" s="28">
        <v>208.2</v>
      </c>
      <c r="H244" s="29">
        <v>0.1</v>
      </c>
      <c r="I244" s="28">
        <v>0.5</v>
      </c>
      <c r="J244" s="28">
        <v>344.1</v>
      </c>
      <c r="K244" s="28">
        <v>347.1</v>
      </c>
      <c r="L244" s="28">
        <v>369.8</v>
      </c>
      <c r="M244" s="28">
        <v>0.1</v>
      </c>
      <c r="N244" s="28">
        <v>0.6</v>
      </c>
      <c r="O244" s="9"/>
      <c r="P244" s="30"/>
      <c r="Q244" s="30"/>
      <c r="R244" s="30"/>
    </row>
    <row r="245" spans="1:18" x14ac:dyDescent="0.25">
      <c r="A245" s="32" t="s">
        <v>518</v>
      </c>
      <c r="B245" s="31" t="s">
        <v>62</v>
      </c>
      <c r="C245" s="15">
        <v>530.9</v>
      </c>
      <c r="D245" s="28">
        <v>480.9</v>
      </c>
      <c r="E245" s="28">
        <v>464.5</v>
      </c>
      <c r="F245" s="15">
        <v>-50</v>
      </c>
      <c r="G245" s="28">
        <v>-16.399999999999999</v>
      </c>
      <c r="H245" s="29">
        <v>-1</v>
      </c>
      <c r="I245" s="28">
        <v>-0.3</v>
      </c>
      <c r="J245" s="28">
        <v>87.4</v>
      </c>
      <c r="K245" s="28">
        <v>96.4</v>
      </c>
      <c r="L245" s="28">
        <v>113.8</v>
      </c>
      <c r="M245" s="28">
        <v>1</v>
      </c>
      <c r="N245" s="28">
        <v>1.7</v>
      </c>
      <c r="O245" s="9"/>
      <c r="P245" s="30"/>
      <c r="Q245" s="30"/>
      <c r="R245" s="30"/>
    </row>
    <row r="246" spans="1:18" x14ac:dyDescent="0.25">
      <c r="A246" s="32" t="s">
        <v>519</v>
      </c>
      <c r="B246" s="31" t="s">
        <v>62</v>
      </c>
      <c r="C246" s="15">
        <v>358.8</v>
      </c>
      <c r="D246" s="28">
        <v>386.5</v>
      </c>
      <c r="E246" s="28">
        <v>406.6</v>
      </c>
      <c r="F246" s="15">
        <v>27.699999999999989</v>
      </c>
      <c r="G246" s="28">
        <v>20.100000000000001</v>
      </c>
      <c r="H246" s="29">
        <v>0.7</v>
      </c>
      <c r="I246" s="28">
        <v>0.5</v>
      </c>
      <c r="J246" s="28">
        <v>44</v>
      </c>
      <c r="K246" s="28">
        <v>39.200000000000003</v>
      </c>
      <c r="L246" s="28">
        <v>41.7</v>
      </c>
      <c r="M246" s="28">
        <v>-1.2</v>
      </c>
      <c r="N246" s="28">
        <v>0.6</v>
      </c>
      <c r="O246" s="9"/>
      <c r="P246" s="30"/>
      <c r="Q246" s="30"/>
      <c r="R246" s="30"/>
    </row>
    <row r="247" spans="1:18" x14ac:dyDescent="0.25">
      <c r="A247" s="32" t="s">
        <v>520</v>
      </c>
      <c r="B247" s="31" t="s">
        <v>62</v>
      </c>
      <c r="C247" s="15">
        <v>2360.1999999999998</v>
      </c>
      <c r="D247" s="28">
        <v>2484</v>
      </c>
      <c r="E247" s="28">
        <v>2528.8000000000002</v>
      </c>
      <c r="F247" s="15">
        <v>123.80000000000018</v>
      </c>
      <c r="G247" s="28">
        <v>44.8</v>
      </c>
      <c r="H247" s="29">
        <v>0.5</v>
      </c>
      <c r="I247" s="28">
        <v>0.2</v>
      </c>
      <c r="J247" s="28">
        <v>128.1</v>
      </c>
      <c r="K247" s="28">
        <v>143.4</v>
      </c>
      <c r="L247" s="28">
        <v>152.69999999999999</v>
      </c>
      <c r="M247" s="28">
        <v>1.1000000000000001</v>
      </c>
      <c r="N247" s="28">
        <v>0.6</v>
      </c>
      <c r="O247" s="9"/>
      <c r="P247" s="30"/>
      <c r="Q247" s="30"/>
      <c r="R247" s="30"/>
    </row>
    <row r="248" spans="1:18" x14ac:dyDescent="0.25">
      <c r="A248" s="32" t="s">
        <v>521</v>
      </c>
      <c r="B248" s="31" t="s">
        <v>62</v>
      </c>
      <c r="C248" s="15">
        <v>1919.1</v>
      </c>
      <c r="D248" s="28">
        <v>1824.7</v>
      </c>
      <c r="E248" s="28">
        <v>1794.9</v>
      </c>
      <c r="F248" s="15">
        <v>-94.399999999999864</v>
      </c>
      <c r="G248" s="28">
        <v>-29.8</v>
      </c>
      <c r="H248" s="29">
        <v>-0.5</v>
      </c>
      <c r="I248" s="28">
        <v>-0.2</v>
      </c>
      <c r="J248" s="28">
        <v>182.4</v>
      </c>
      <c r="K248" s="28">
        <v>173.2</v>
      </c>
      <c r="L248" s="28">
        <v>184.5</v>
      </c>
      <c r="M248" s="28">
        <v>-0.5</v>
      </c>
      <c r="N248" s="28">
        <v>0.6</v>
      </c>
      <c r="O248" s="9"/>
      <c r="P248" s="30"/>
      <c r="Q248" s="30"/>
      <c r="R248" s="30"/>
    </row>
    <row r="249" spans="1:18" x14ac:dyDescent="0.25">
      <c r="A249" s="32" t="s">
        <v>522</v>
      </c>
      <c r="B249" s="31" t="s">
        <v>62</v>
      </c>
      <c r="C249" s="15">
        <v>0</v>
      </c>
      <c r="D249" s="28">
        <v>0</v>
      </c>
      <c r="E249" s="28">
        <v>0</v>
      </c>
      <c r="F249" s="15">
        <v>0</v>
      </c>
      <c r="G249" s="28">
        <v>0</v>
      </c>
      <c r="H249" s="29">
        <v>0</v>
      </c>
      <c r="I249" s="28">
        <v>0</v>
      </c>
      <c r="J249" s="28">
        <v>171.2</v>
      </c>
      <c r="K249" s="28">
        <v>195.9</v>
      </c>
      <c r="L249" s="28">
        <v>208.7</v>
      </c>
      <c r="M249" s="28">
        <v>1.4</v>
      </c>
      <c r="N249" s="28">
        <v>0.6</v>
      </c>
      <c r="O249" s="9"/>
      <c r="P249" s="30"/>
      <c r="Q249" s="30"/>
      <c r="R249" s="30"/>
    </row>
    <row r="250" spans="1:18" ht="25.5" x14ac:dyDescent="0.25">
      <c r="A250" s="32" t="s">
        <v>523</v>
      </c>
      <c r="B250" s="31" t="s">
        <v>62</v>
      </c>
      <c r="C250" s="15">
        <v>0</v>
      </c>
      <c r="D250" s="28">
        <v>0</v>
      </c>
      <c r="E250" s="28">
        <v>0</v>
      </c>
      <c r="F250" s="15">
        <v>0</v>
      </c>
      <c r="G250" s="28">
        <v>0</v>
      </c>
      <c r="H250" s="29">
        <v>0</v>
      </c>
      <c r="I250" s="28">
        <v>0</v>
      </c>
      <c r="J250" s="28">
        <v>684.3</v>
      </c>
      <c r="K250" s="28">
        <v>790.3</v>
      </c>
      <c r="L250" s="28">
        <v>929.4</v>
      </c>
      <c r="M250" s="28">
        <v>1.5</v>
      </c>
      <c r="N250" s="28">
        <v>1.6</v>
      </c>
      <c r="O250" s="9"/>
      <c r="P250" s="30"/>
      <c r="Q250" s="30"/>
      <c r="R250" s="30"/>
    </row>
    <row r="251" spans="1:18" x14ac:dyDescent="0.25">
      <c r="A251" s="32" t="s">
        <v>524</v>
      </c>
      <c r="B251" s="31" t="s">
        <v>62</v>
      </c>
      <c r="C251" s="15">
        <v>0</v>
      </c>
      <c r="D251" s="28">
        <v>0</v>
      </c>
      <c r="E251" s="28">
        <v>0</v>
      </c>
      <c r="F251" s="15">
        <v>0</v>
      </c>
      <c r="G251" s="28">
        <v>0</v>
      </c>
      <c r="H251" s="29">
        <v>0</v>
      </c>
      <c r="I251" s="28">
        <v>0</v>
      </c>
      <c r="J251" s="28">
        <v>1273.7</v>
      </c>
      <c r="K251" s="28">
        <v>1505.5</v>
      </c>
      <c r="L251" s="28">
        <v>1671.1</v>
      </c>
      <c r="M251" s="28">
        <v>1.7</v>
      </c>
      <c r="N251" s="28">
        <v>1</v>
      </c>
      <c r="O251" s="9"/>
      <c r="P251" s="30"/>
      <c r="Q251" s="30"/>
      <c r="R251" s="30"/>
    </row>
    <row r="252" spans="1:18" x14ac:dyDescent="0.25">
      <c r="A252" s="32" t="s">
        <v>525</v>
      </c>
      <c r="B252" s="31" t="s">
        <v>526</v>
      </c>
      <c r="C252" s="15">
        <v>2011.9</v>
      </c>
      <c r="D252" s="28">
        <v>2303.6</v>
      </c>
      <c r="E252" s="28">
        <v>2265.1</v>
      </c>
      <c r="F252" s="15">
        <v>291.69999999999982</v>
      </c>
      <c r="G252" s="28">
        <v>-38.6</v>
      </c>
      <c r="H252" s="29">
        <v>1.4</v>
      </c>
      <c r="I252" s="28">
        <v>-0.2</v>
      </c>
      <c r="J252" s="28">
        <v>459.5</v>
      </c>
      <c r="K252" s="28">
        <v>571.6</v>
      </c>
      <c r="L252" s="28">
        <v>684.5</v>
      </c>
      <c r="M252" s="28">
        <v>2.2000000000000002</v>
      </c>
      <c r="N252" s="28">
        <v>1.8</v>
      </c>
      <c r="O252" t="s">
        <v>3</v>
      </c>
      <c r="P252" s="30"/>
      <c r="Q252" s="30"/>
      <c r="R252" s="30"/>
    </row>
    <row r="253" spans="1:18" x14ac:dyDescent="0.25">
      <c r="A253" s="32" t="s">
        <v>527</v>
      </c>
      <c r="B253" s="31" t="s">
        <v>528</v>
      </c>
      <c r="C253" s="15">
        <v>904.4</v>
      </c>
      <c r="D253" s="28">
        <v>1240.5</v>
      </c>
      <c r="E253" s="28">
        <v>1306.8</v>
      </c>
      <c r="F253" s="15">
        <v>336.1</v>
      </c>
      <c r="G253" s="28">
        <v>66.2</v>
      </c>
      <c r="H253" s="29">
        <v>3.2</v>
      </c>
      <c r="I253" s="28">
        <v>0.5</v>
      </c>
      <c r="J253" s="28">
        <v>212.9</v>
      </c>
      <c r="K253" s="28">
        <v>308.89999999999998</v>
      </c>
      <c r="L253" s="28">
        <v>377.3</v>
      </c>
      <c r="M253" s="28">
        <v>3.8</v>
      </c>
      <c r="N253" s="28">
        <v>2</v>
      </c>
      <c r="O253" s="9"/>
      <c r="P253" s="30"/>
      <c r="Q253" s="30"/>
      <c r="R253" s="30"/>
    </row>
    <row r="254" spans="1:18" x14ac:dyDescent="0.25">
      <c r="A254" s="32" t="s">
        <v>529</v>
      </c>
      <c r="B254" s="31" t="s">
        <v>530</v>
      </c>
      <c r="C254" s="15">
        <v>846.8</v>
      </c>
      <c r="D254" s="28">
        <v>749.7</v>
      </c>
      <c r="E254" s="28">
        <v>646.4</v>
      </c>
      <c r="F254" s="15">
        <v>-97.099999999999909</v>
      </c>
      <c r="G254" s="28">
        <v>-103.3</v>
      </c>
      <c r="H254" s="29">
        <v>-1.2</v>
      </c>
      <c r="I254" s="28">
        <v>-1.5</v>
      </c>
      <c r="J254" s="28">
        <v>200</v>
      </c>
      <c r="K254" s="28">
        <v>216.2</v>
      </c>
      <c r="L254" s="28">
        <v>254</v>
      </c>
      <c r="M254" s="28">
        <v>0.8</v>
      </c>
      <c r="N254" s="28">
        <v>1.6</v>
      </c>
      <c r="O254" s="9"/>
      <c r="P254" s="30"/>
      <c r="Q254" s="30"/>
      <c r="R254" s="30"/>
    </row>
    <row r="255" spans="1:18" x14ac:dyDescent="0.25">
      <c r="A255" s="32" t="s">
        <v>531</v>
      </c>
      <c r="B255" s="31" t="s">
        <v>532</v>
      </c>
      <c r="C255" s="15">
        <v>16.2</v>
      </c>
      <c r="D255" s="28">
        <v>16</v>
      </c>
      <c r="E255" s="28">
        <v>19.5</v>
      </c>
      <c r="F255" s="15">
        <v>-0.19999999999999929</v>
      </c>
      <c r="G255" s="28">
        <v>3.5</v>
      </c>
      <c r="H255" s="29">
        <v>-0.1</v>
      </c>
      <c r="I255" s="28">
        <v>2</v>
      </c>
      <c r="J255" s="28">
        <v>5.4</v>
      </c>
      <c r="K255" s="28">
        <v>4.0999999999999996</v>
      </c>
      <c r="L255" s="28">
        <v>4.5</v>
      </c>
      <c r="M255" s="28">
        <v>-2.7</v>
      </c>
      <c r="N255" s="28">
        <v>0.9</v>
      </c>
      <c r="O255" s="9"/>
      <c r="P255" s="30"/>
      <c r="Q255" s="30"/>
      <c r="R255" s="30"/>
    </row>
    <row r="256" spans="1:18" x14ac:dyDescent="0.25">
      <c r="A256" s="32" t="s">
        <v>533</v>
      </c>
      <c r="B256" s="31" t="s">
        <v>534</v>
      </c>
      <c r="C256" s="15">
        <v>71.900000000000006</v>
      </c>
      <c r="D256" s="28">
        <v>73.2</v>
      </c>
      <c r="E256" s="28">
        <v>58.4</v>
      </c>
      <c r="F256" s="15">
        <v>1.2999999999999972</v>
      </c>
      <c r="G256" s="28">
        <v>-14.8</v>
      </c>
      <c r="H256" s="29">
        <v>0.2</v>
      </c>
      <c r="I256" s="28">
        <v>-2.2000000000000002</v>
      </c>
      <c r="J256" s="28">
        <v>14</v>
      </c>
      <c r="K256" s="28">
        <v>15.1</v>
      </c>
      <c r="L256" s="28">
        <v>17</v>
      </c>
      <c r="M256" s="28">
        <v>0.7</v>
      </c>
      <c r="N256" s="28">
        <v>1.2</v>
      </c>
      <c r="O256" s="9"/>
      <c r="P256" s="30"/>
      <c r="Q256" s="30"/>
      <c r="R256" s="30"/>
    </row>
    <row r="257" spans="1:18" x14ac:dyDescent="0.25">
      <c r="A257" s="32" t="s">
        <v>535</v>
      </c>
      <c r="B257" s="31" t="s">
        <v>536</v>
      </c>
      <c r="C257" s="15">
        <v>41.1</v>
      </c>
      <c r="D257" s="28">
        <v>56.5</v>
      </c>
      <c r="E257" s="28">
        <v>51.6</v>
      </c>
      <c r="F257" s="15">
        <v>15.399999999999999</v>
      </c>
      <c r="G257" s="28">
        <v>-4.9000000000000004</v>
      </c>
      <c r="H257" s="29">
        <v>3.2</v>
      </c>
      <c r="I257" s="28">
        <v>-0.9</v>
      </c>
      <c r="J257" s="28">
        <v>7.5</v>
      </c>
      <c r="K257" s="28">
        <v>9.6999999999999993</v>
      </c>
      <c r="L257" s="28">
        <v>11</v>
      </c>
      <c r="M257" s="28">
        <v>2.6</v>
      </c>
      <c r="N257" s="28">
        <v>1.3</v>
      </c>
      <c r="O257" s="9"/>
      <c r="P257" s="30"/>
      <c r="Q257" s="30"/>
      <c r="R257" s="30"/>
    </row>
    <row r="258" spans="1:18" x14ac:dyDescent="0.25">
      <c r="A258" s="32" t="s">
        <v>537</v>
      </c>
      <c r="B258" s="31" t="s">
        <v>538</v>
      </c>
      <c r="C258" s="15">
        <v>131.5</v>
      </c>
      <c r="D258" s="28">
        <v>167.7</v>
      </c>
      <c r="E258" s="28">
        <v>182.3</v>
      </c>
      <c r="F258" s="15">
        <v>36.199999999999989</v>
      </c>
      <c r="G258" s="28">
        <v>14.6</v>
      </c>
      <c r="H258" s="29">
        <v>2.5</v>
      </c>
      <c r="I258" s="28">
        <v>0.8</v>
      </c>
      <c r="J258" s="28">
        <v>19.8</v>
      </c>
      <c r="K258" s="28">
        <v>23.8</v>
      </c>
      <c r="L258" s="28">
        <v>29.8</v>
      </c>
      <c r="M258" s="28">
        <v>1.9</v>
      </c>
      <c r="N258" s="28">
        <v>2.2999999999999998</v>
      </c>
      <c r="O258" s="9"/>
      <c r="P258" s="30"/>
      <c r="Q258" s="30"/>
      <c r="R258" s="30"/>
    </row>
    <row r="259" spans="1:18" x14ac:dyDescent="0.25">
      <c r="A259" s="26" t="s">
        <v>60</v>
      </c>
      <c r="B259" s="31" t="s">
        <v>60</v>
      </c>
      <c r="C259" s="23"/>
      <c r="D259" s="28"/>
      <c r="E259" s="28"/>
      <c r="F259" s="15"/>
      <c r="G259" s="28"/>
      <c r="H259" s="15"/>
      <c r="I259" s="28"/>
      <c r="J259" s="28"/>
      <c r="K259" s="28"/>
      <c r="L259" s="28"/>
      <c r="M259" s="28"/>
      <c r="N259" s="28"/>
      <c r="P259" s="30"/>
      <c r="Q259" s="30"/>
      <c r="R259" s="30"/>
    </row>
    <row r="260" spans="1:18" ht="15.75" thickBot="1" x14ac:dyDescent="0.3">
      <c r="A260" s="26" t="s">
        <v>539</v>
      </c>
      <c r="B260" s="31" t="s">
        <v>60</v>
      </c>
      <c r="C260" s="15">
        <v>8995.2999999999993</v>
      </c>
      <c r="D260" s="28">
        <v>8782.2999999999993</v>
      </c>
      <c r="E260" s="28">
        <v>8454.1</v>
      </c>
      <c r="F260" s="15">
        <v>-213</v>
      </c>
      <c r="G260" s="28">
        <v>-328.2</v>
      </c>
      <c r="H260" s="29">
        <v>-0.2</v>
      </c>
      <c r="I260" s="28">
        <v>-0.4</v>
      </c>
      <c r="J260" s="28"/>
      <c r="K260" s="28"/>
      <c r="L260" s="28"/>
      <c r="M260" s="28">
        <v>0</v>
      </c>
      <c r="N260" s="28">
        <v>0</v>
      </c>
      <c r="O260" s="9"/>
      <c r="P260" s="30"/>
      <c r="Q260" s="30"/>
      <c r="R260" s="30"/>
    </row>
    <row r="261" spans="1:18" ht="15.6" customHeight="1" x14ac:dyDescent="0.25">
      <c r="A261" s="147" t="s">
        <v>540</v>
      </c>
      <c r="B261" s="147"/>
      <c r="C261" s="147"/>
      <c r="D261" s="147"/>
      <c r="E261" s="147"/>
      <c r="F261" s="147"/>
      <c r="G261" s="147"/>
      <c r="H261" s="147"/>
      <c r="I261" s="147"/>
      <c r="J261" s="147"/>
      <c r="K261" s="147"/>
      <c r="L261" s="147"/>
      <c r="M261" s="147"/>
      <c r="N261" s="147"/>
      <c r="P261" s="30"/>
      <c r="Q261" s="30"/>
      <c r="R261" s="30"/>
    </row>
    <row r="262" spans="1:18" ht="27" customHeight="1" x14ac:dyDescent="0.25">
      <c r="A262" s="148" t="s">
        <v>541</v>
      </c>
      <c r="B262" s="145"/>
      <c r="C262" s="145"/>
      <c r="D262" s="145"/>
      <c r="E262" s="145"/>
      <c r="F262" s="145"/>
      <c r="G262" s="145"/>
      <c r="H262" s="145"/>
      <c r="I262" s="145"/>
      <c r="J262" s="145"/>
      <c r="K262" s="145"/>
      <c r="L262" s="145"/>
      <c r="M262" s="145"/>
      <c r="N262" s="145"/>
      <c r="P262" s="30"/>
      <c r="Q262" s="30"/>
      <c r="R262" s="30"/>
    </row>
    <row r="263" spans="1:18" x14ac:dyDescent="0.25">
      <c r="A263" s="149" t="s">
        <v>542</v>
      </c>
      <c r="B263" s="145"/>
      <c r="C263" s="145"/>
      <c r="D263" s="145"/>
      <c r="E263" s="145"/>
      <c r="F263" s="145"/>
      <c r="G263" s="145"/>
      <c r="H263" s="145"/>
      <c r="I263" s="145"/>
      <c r="J263" s="145"/>
      <c r="K263" s="145"/>
      <c r="L263" s="145"/>
      <c r="M263" s="145"/>
      <c r="N263" s="145"/>
      <c r="P263" s="30"/>
      <c r="Q263" s="30"/>
      <c r="R263" s="30"/>
    </row>
    <row r="264" spans="1:18" ht="30" customHeight="1" x14ac:dyDescent="0.25">
      <c r="A264" s="148" t="s">
        <v>543</v>
      </c>
      <c r="B264" s="145"/>
      <c r="C264" s="145"/>
      <c r="D264" s="145"/>
      <c r="E264" s="145"/>
      <c r="F264" s="145"/>
      <c r="G264" s="145"/>
      <c r="H264" s="145"/>
      <c r="I264" s="145"/>
      <c r="J264" s="145"/>
      <c r="K264" s="145"/>
      <c r="L264" s="145"/>
      <c r="M264" s="145"/>
      <c r="N264" s="145"/>
    </row>
    <row r="265" spans="1:18" x14ac:dyDescent="0.25">
      <c r="A265" s="149" t="s">
        <v>544</v>
      </c>
      <c r="B265" s="145"/>
      <c r="C265" s="145"/>
      <c r="D265" s="145"/>
      <c r="E265" s="145"/>
      <c r="F265" s="145"/>
      <c r="G265" s="145"/>
      <c r="H265" s="145"/>
      <c r="I265" s="145"/>
      <c r="J265" s="145"/>
      <c r="K265" s="145"/>
      <c r="L265" s="145"/>
      <c r="M265" s="145"/>
      <c r="N265" s="145"/>
    </row>
    <row r="266" spans="1:18" ht="15" customHeight="1" x14ac:dyDescent="0.25">
      <c r="A266" s="39" t="s">
        <v>545</v>
      </c>
      <c r="B266" s="40"/>
      <c r="C266" s="40"/>
      <c r="D266" s="40"/>
      <c r="E266" s="40"/>
      <c r="F266" s="40"/>
      <c r="G266" s="40"/>
      <c r="H266" s="40"/>
      <c r="I266" s="40"/>
      <c r="J266" s="40"/>
      <c r="K266" s="40"/>
      <c r="L266" s="40"/>
      <c r="M266" s="40"/>
      <c r="N266" s="40"/>
    </row>
    <row r="267" spans="1:18" ht="15" customHeight="1" x14ac:dyDescent="0.25">
      <c r="A267" s="146"/>
      <c r="B267" s="145"/>
      <c r="C267" s="145"/>
      <c r="D267" s="145"/>
      <c r="E267" s="145"/>
      <c r="F267" s="145"/>
      <c r="G267" s="145"/>
      <c r="H267" s="145"/>
      <c r="I267" s="145"/>
      <c r="J267" s="145"/>
      <c r="K267" s="145"/>
      <c r="L267" s="145"/>
      <c r="M267" s="145"/>
      <c r="N267" s="145"/>
    </row>
    <row r="268" spans="1:18" x14ac:dyDescent="0.25">
      <c r="A268" s="144"/>
      <c r="B268" s="145"/>
      <c r="C268" s="145"/>
      <c r="D268" s="145"/>
      <c r="E268" s="145"/>
      <c r="F268" s="145"/>
      <c r="G268" s="145"/>
      <c r="H268" s="145"/>
      <c r="I268" s="145"/>
      <c r="J268" s="145"/>
      <c r="K268" s="145"/>
      <c r="L268" s="145"/>
      <c r="M268" s="145"/>
      <c r="N268" s="145"/>
    </row>
    <row r="269" spans="1:18" x14ac:dyDescent="0.25">
      <c r="A269" s="146"/>
      <c r="B269" s="145"/>
      <c r="C269" s="145"/>
      <c r="D269" s="145"/>
      <c r="E269" s="145"/>
      <c r="F269" s="145"/>
      <c r="G269" s="145"/>
      <c r="H269" s="145"/>
      <c r="I269" s="145"/>
      <c r="J269" s="145"/>
      <c r="K269" s="145"/>
      <c r="L269" s="145"/>
      <c r="M269" s="145"/>
      <c r="N269" s="145"/>
    </row>
    <row r="270" spans="1:18" x14ac:dyDescent="0.25">
      <c r="A270" s="146"/>
      <c r="B270" s="145"/>
      <c r="C270" s="145"/>
      <c r="D270" s="145"/>
      <c r="E270" s="145"/>
      <c r="F270" s="145"/>
      <c r="G270" s="145"/>
      <c r="H270" s="145"/>
      <c r="I270" s="145"/>
      <c r="J270" s="145"/>
      <c r="K270" s="145"/>
      <c r="L270" s="145"/>
      <c r="M270" s="145"/>
      <c r="N270" s="145"/>
    </row>
  </sheetData>
  <mergeCells count="19">
    <mergeCell ref="A268:N268"/>
    <mergeCell ref="A269:N269"/>
    <mergeCell ref="A270:N270"/>
    <mergeCell ref="A261:N261"/>
    <mergeCell ref="A262:N262"/>
    <mergeCell ref="A263:N263"/>
    <mergeCell ref="A264:N264"/>
    <mergeCell ref="A265:N265"/>
    <mergeCell ref="A267:N267"/>
    <mergeCell ref="A1:N1"/>
    <mergeCell ref="A2:A4"/>
    <mergeCell ref="B2:B4"/>
    <mergeCell ref="C2:I2"/>
    <mergeCell ref="J2:N2"/>
    <mergeCell ref="C3:E3"/>
    <mergeCell ref="F3:G3"/>
    <mergeCell ref="H3:I3"/>
    <mergeCell ref="J3:L3"/>
    <mergeCell ref="M3:N3"/>
  </mergeCells>
  <pageMargins left="0.7" right="0.7" top="0.75" bottom="0.75" header="0.3" footer="0.3"/>
  <pageSetup scale="61" fitToHeight="100" orientation="landscape"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F681-8694-4B7C-8090-597E3C250770}">
  <dimension ref="A1:AH2831"/>
  <sheetViews>
    <sheetView topLeftCell="O1" workbookViewId="0">
      <selection activeCell="AG37" sqref="AG37"/>
    </sheetView>
  </sheetViews>
  <sheetFormatPr defaultRowHeight="15" customHeight="1" x14ac:dyDescent="0.25"/>
  <cols>
    <col min="1" max="1" width="25.7109375" customWidth="1"/>
    <col min="2" max="2" width="22.42578125" style="41" customWidth="1"/>
    <col min="3" max="3" width="45.7109375" customWidth="1"/>
  </cols>
  <sheetData>
    <row r="1" spans="1:34" ht="15.75" thickBot="1" x14ac:dyDescent="0.3">
      <c r="C1" s="133" t="s">
        <v>1368</v>
      </c>
      <c r="D1" s="127">
        <v>2022</v>
      </c>
      <c r="E1" s="127">
        <v>2023</v>
      </c>
      <c r="F1" s="127">
        <v>2024</v>
      </c>
      <c r="G1" s="127">
        <v>2025</v>
      </c>
      <c r="H1" s="127">
        <v>2026</v>
      </c>
      <c r="I1" s="127">
        <v>2027</v>
      </c>
      <c r="J1" s="127">
        <v>2028</v>
      </c>
      <c r="K1" s="127">
        <v>2029</v>
      </c>
      <c r="L1" s="127">
        <v>2030</v>
      </c>
      <c r="M1" s="127">
        <v>2031</v>
      </c>
      <c r="N1" s="127">
        <v>2032</v>
      </c>
      <c r="O1" s="127">
        <v>2033</v>
      </c>
      <c r="P1" s="127">
        <v>2034</v>
      </c>
      <c r="Q1" s="127">
        <v>2035</v>
      </c>
      <c r="R1" s="127">
        <v>2036</v>
      </c>
      <c r="S1" s="127">
        <v>2037</v>
      </c>
      <c r="T1" s="127">
        <v>2038</v>
      </c>
      <c r="U1" s="127">
        <v>2039</v>
      </c>
      <c r="V1" s="127">
        <v>2040</v>
      </c>
      <c r="W1" s="127">
        <v>2041</v>
      </c>
      <c r="X1" s="127">
        <v>2042</v>
      </c>
      <c r="Y1" s="127">
        <v>2043</v>
      </c>
      <c r="Z1" s="127">
        <v>2044</v>
      </c>
      <c r="AA1" s="127">
        <v>2045</v>
      </c>
      <c r="AB1" s="127">
        <v>2046</v>
      </c>
      <c r="AC1" s="127">
        <v>2047</v>
      </c>
      <c r="AD1" s="127">
        <v>2048</v>
      </c>
      <c r="AE1" s="127">
        <v>2049</v>
      </c>
      <c r="AF1" s="127">
        <v>2050</v>
      </c>
    </row>
    <row r="2" spans="1:34" ht="15" customHeight="1" thickTop="1" x14ac:dyDescent="0.25"/>
    <row r="3" spans="1:34" ht="15" customHeight="1" x14ac:dyDescent="0.25">
      <c r="D3" s="137" t="s">
        <v>546</v>
      </c>
      <c r="E3" s="137" t="s">
        <v>715</v>
      </c>
      <c r="F3" s="135"/>
      <c r="G3" s="135"/>
      <c r="H3" s="135"/>
      <c r="I3" s="134"/>
    </row>
    <row r="4" spans="1:34" ht="15" customHeight="1" x14ac:dyDescent="0.25">
      <c r="D4" s="137" t="s">
        <v>547</v>
      </c>
      <c r="E4" s="137" t="s">
        <v>1369</v>
      </c>
      <c r="F4" s="135"/>
      <c r="G4" s="135"/>
      <c r="H4" s="137" t="s">
        <v>1370</v>
      </c>
      <c r="I4" s="134"/>
    </row>
    <row r="5" spans="1:34" ht="15" customHeight="1" x14ac:dyDescent="0.25">
      <c r="D5" s="137" t="s">
        <v>548</v>
      </c>
      <c r="E5" s="137" t="s">
        <v>716</v>
      </c>
      <c r="F5" s="135"/>
      <c r="G5" s="135"/>
      <c r="H5" s="135"/>
      <c r="I5" s="134"/>
    </row>
    <row r="6" spans="1:34" ht="15" customHeight="1" x14ac:dyDescent="0.25">
      <c r="D6" s="137" t="s">
        <v>549</v>
      </c>
      <c r="E6" s="135"/>
      <c r="F6" s="137" t="s">
        <v>717</v>
      </c>
      <c r="G6" s="135"/>
      <c r="H6" s="135"/>
      <c r="I6" s="134"/>
    </row>
    <row r="7" spans="1:34" ht="12" customHeight="1" x14ac:dyDescent="0.25"/>
    <row r="8" spans="1:34" ht="12" customHeight="1" x14ac:dyDescent="0.25"/>
    <row r="9" spans="1:34" ht="12" customHeight="1" x14ac:dyDescent="0.25"/>
    <row r="10" spans="1:34" ht="15.75" x14ac:dyDescent="0.25">
      <c r="A10" s="69" t="s">
        <v>550</v>
      </c>
      <c r="B10" s="42"/>
      <c r="C10" s="128" t="s">
        <v>551</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1" t="s">
        <v>718</v>
      </c>
      <c r="AH10" s="70"/>
    </row>
    <row r="11" spans="1:34" ht="15" customHeight="1" x14ac:dyDescent="0.25">
      <c r="C11" s="129"/>
      <c r="D11" s="70"/>
      <c r="E11" s="70"/>
      <c r="F11" s="70"/>
      <c r="G11" s="70"/>
      <c r="H11" s="70"/>
      <c r="I11" s="70"/>
      <c r="J11" s="70"/>
      <c r="K11" s="70"/>
      <c r="L11" s="70"/>
      <c r="M11" s="70"/>
      <c r="N11" s="70"/>
      <c r="O11" s="70"/>
      <c r="P11" s="70"/>
      <c r="Q11" s="70"/>
      <c r="R11" s="70"/>
      <c r="S11" s="70"/>
      <c r="T11" s="70"/>
      <c r="U11" s="70"/>
      <c r="V11" s="70"/>
      <c r="W11" s="70"/>
      <c r="X11" s="70"/>
      <c r="Y11" s="70"/>
      <c r="Z11" s="70"/>
      <c r="AA11" s="70"/>
      <c r="AB11" s="70"/>
      <c r="AC11" s="70"/>
      <c r="AD11" s="70"/>
      <c r="AE11" s="70"/>
      <c r="AF11" s="70"/>
      <c r="AG11" s="71" t="s">
        <v>54</v>
      </c>
      <c r="AH11" s="70"/>
    </row>
    <row r="12" spans="1:34" ht="15" customHeight="1" x14ac:dyDescent="0.25">
      <c r="C12" s="129"/>
      <c r="D12" s="72"/>
      <c r="E12" s="72"/>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1" t="s">
        <v>719</v>
      </c>
      <c r="AH12" s="70"/>
    </row>
    <row r="13" spans="1:34" ht="15.75" thickBot="1" x14ac:dyDescent="0.3">
      <c r="B13" s="52" t="s">
        <v>639</v>
      </c>
      <c r="C13" s="130" t="s">
        <v>552</v>
      </c>
      <c r="D13" s="130">
        <v>2022</v>
      </c>
      <c r="E13" s="130">
        <v>2023</v>
      </c>
      <c r="F13" s="130">
        <v>2024</v>
      </c>
      <c r="G13" s="130">
        <v>2025</v>
      </c>
      <c r="H13" s="130">
        <v>2026</v>
      </c>
      <c r="I13" s="130">
        <v>2027</v>
      </c>
      <c r="J13" s="130">
        <v>2028</v>
      </c>
      <c r="K13" s="130">
        <v>2029</v>
      </c>
      <c r="L13" s="130">
        <v>2030</v>
      </c>
      <c r="M13" s="130">
        <v>2031</v>
      </c>
      <c r="N13" s="130">
        <v>2032</v>
      </c>
      <c r="O13" s="130">
        <v>2033</v>
      </c>
      <c r="P13" s="130">
        <v>2034</v>
      </c>
      <c r="Q13" s="130">
        <v>2035</v>
      </c>
      <c r="R13" s="130">
        <v>2036</v>
      </c>
      <c r="S13" s="130">
        <v>2037</v>
      </c>
      <c r="T13" s="130">
        <v>2038</v>
      </c>
      <c r="U13" s="130">
        <v>2039</v>
      </c>
      <c r="V13" s="130">
        <v>2040</v>
      </c>
      <c r="W13" s="130">
        <v>2041</v>
      </c>
      <c r="X13" s="130">
        <v>2042</v>
      </c>
      <c r="Y13" s="130">
        <v>2043</v>
      </c>
      <c r="Z13" s="130">
        <v>2044</v>
      </c>
      <c r="AA13" s="130">
        <v>2045</v>
      </c>
      <c r="AB13" s="130">
        <v>2046</v>
      </c>
      <c r="AC13" s="130">
        <v>2047</v>
      </c>
      <c r="AD13" s="130">
        <v>2048</v>
      </c>
      <c r="AE13" s="130">
        <v>2049</v>
      </c>
      <c r="AF13" s="130">
        <v>2050</v>
      </c>
      <c r="AG13" s="131">
        <v>2050</v>
      </c>
      <c r="AH13" s="70"/>
    </row>
    <row r="14" spans="1:34" ht="15.75" thickTop="1" x14ac:dyDescent="0.25">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row>
    <row r="15" spans="1:34" x14ac:dyDescent="0.25">
      <c r="A15" s="69" t="s">
        <v>553</v>
      </c>
      <c r="B15" s="42"/>
      <c r="C15" s="73" t="s">
        <v>554</v>
      </c>
      <c r="D15" s="136">
        <v>19750</v>
      </c>
      <c r="E15" s="77">
        <v>19906</v>
      </c>
      <c r="F15" s="77">
        <v>20082</v>
      </c>
      <c r="G15" s="77">
        <v>20386</v>
      </c>
      <c r="H15" s="77">
        <v>20842</v>
      </c>
      <c r="I15" s="77">
        <v>21288</v>
      </c>
      <c r="J15" s="77">
        <v>21696</v>
      </c>
      <c r="K15" s="77">
        <v>22061</v>
      </c>
      <c r="L15" s="77">
        <v>22381</v>
      </c>
      <c r="M15" s="77">
        <v>22722</v>
      </c>
      <c r="N15" s="77">
        <v>23132</v>
      </c>
      <c r="O15" s="77">
        <v>23585</v>
      </c>
      <c r="P15" s="77">
        <v>24055</v>
      </c>
      <c r="Q15" s="77">
        <v>24534</v>
      </c>
      <c r="R15" s="77">
        <v>25026</v>
      </c>
      <c r="S15" s="77">
        <v>25541</v>
      </c>
      <c r="T15" s="77">
        <v>26076</v>
      </c>
      <c r="U15" s="77">
        <v>26607</v>
      </c>
      <c r="V15" s="77">
        <v>27196</v>
      </c>
      <c r="W15" s="77">
        <v>27810</v>
      </c>
      <c r="X15" s="77">
        <v>28405</v>
      </c>
      <c r="Y15" s="77">
        <v>28996</v>
      </c>
      <c r="Z15" s="77">
        <v>29572</v>
      </c>
      <c r="AA15" s="77">
        <v>30144</v>
      </c>
      <c r="AB15" s="77">
        <v>30744</v>
      </c>
      <c r="AC15" s="77">
        <v>31369</v>
      </c>
      <c r="AD15" s="77">
        <v>32034</v>
      </c>
      <c r="AE15" s="77">
        <v>32711</v>
      </c>
      <c r="AF15" s="77">
        <v>33404</v>
      </c>
      <c r="AG15" s="78">
        <v>1.9E-2</v>
      </c>
      <c r="AH15" s="70"/>
    </row>
    <row r="16" spans="1:34" ht="15" customHeight="1" x14ac:dyDescent="0.25">
      <c r="C16" s="70"/>
      <c r="D16" s="70"/>
      <c r="E16" s="79"/>
      <c r="F16" s="79"/>
      <c r="G16" s="79"/>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0"/>
    </row>
    <row r="17" spans="1:34" x14ac:dyDescent="0.25">
      <c r="A17" s="69" t="s">
        <v>555</v>
      </c>
      <c r="B17" s="42"/>
      <c r="C17" s="73" t="s">
        <v>556</v>
      </c>
      <c r="D17" s="136">
        <v>153</v>
      </c>
      <c r="E17" s="77">
        <v>154</v>
      </c>
      <c r="F17" s="77">
        <v>153</v>
      </c>
      <c r="G17" s="77">
        <v>153</v>
      </c>
      <c r="H17" s="77">
        <v>154</v>
      </c>
      <c r="I17" s="77">
        <v>155</v>
      </c>
      <c r="J17" s="77">
        <v>156</v>
      </c>
      <c r="K17" s="77">
        <v>156</v>
      </c>
      <c r="L17" s="77">
        <v>157</v>
      </c>
      <c r="M17" s="77">
        <v>157</v>
      </c>
      <c r="N17" s="77">
        <v>157</v>
      </c>
      <c r="O17" s="77">
        <v>158</v>
      </c>
      <c r="P17" s="77">
        <v>159</v>
      </c>
      <c r="Q17" s="77">
        <v>160</v>
      </c>
      <c r="R17" s="77">
        <v>160</v>
      </c>
      <c r="S17" s="77">
        <v>161</v>
      </c>
      <c r="T17" s="77">
        <v>162</v>
      </c>
      <c r="U17" s="77">
        <v>162</v>
      </c>
      <c r="V17" s="77">
        <v>163</v>
      </c>
      <c r="W17" s="77">
        <v>164</v>
      </c>
      <c r="X17" s="77">
        <v>164</v>
      </c>
      <c r="Y17" s="77">
        <v>165</v>
      </c>
      <c r="Z17" s="77">
        <v>165</v>
      </c>
      <c r="AA17" s="77">
        <v>165</v>
      </c>
      <c r="AB17" s="77">
        <v>166</v>
      </c>
      <c r="AC17" s="77">
        <v>166</v>
      </c>
      <c r="AD17" s="77">
        <v>167</v>
      </c>
      <c r="AE17" s="77">
        <v>168</v>
      </c>
      <c r="AF17" s="77">
        <v>169</v>
      </c>
      <c r="AG17" s="78">
        <v>4.0000000000000001E-3</v>
      </c>
      <c r="AH17" s="70"/>
    </row>
    <row r="18" spans="1:34" ht="15" customHeight="1" x14ac:dyDescent="0.25">
      <c r="C18" s="70"/>
      <c r="D18" s="70"/>
      <c r="E18" s="79"/>
      <c r="F18" s="79"/>
      <c r="G18" s="79"/>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0"/>
    </row>
    <row r="19" spans="1:34" x14ac:dyDescent="0.25">
      <c r="C19" s="73" t="s">
        <v>557</v>
      </c>
      <c r="D19" s="70"/>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0"/>
    </row>
    <row r="20" spans="1:34" ht="15" customHeight="1" x14ac:dyDescent="0.25">
      <c r="C20" s="70"/>
      <c r="D20" s="70"/>
      <c r="E20" s="79"/>
      <c r="F20" s="79"/>
      <c r="G20" s="79"/>
      <c r="H20" s="79"/>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0"/>
    </row>
    <row r="21" spans="1:34" x14ac:dyDescent="0.25">
      <c r="C21" s="73" t="s">
        <v>558</v>
      </c>
      <c r="D21" s="70"/>
      <c r="E21" s="79"/>
      <c r="F21" s="79"/>
      <c r="G21" s="79"/>
      <c r="H21" s="79"/>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0"/>
    </row>
    <row r="22" spans="1:34" x14ac:dyDescent="0.25">
      <c r="A22" s="69" t="s">
        <v>559</v>
      </c>
      <c r="B22" s="42" t="s">
        <v>3</v>
      </c>
      <c r="C22" s="74" t="s">
        <v>560</v>
      </c>
      <c r="D22" s="132">
        <v>546</v>
      </c>
      <c r="E22" s="80">
        <v>545</v>
      </c>
      <c r="F22" s="80">
        <v>550</v>
      </c>
      <c r="G22" s="80">
        <v>557</v>
      </c>
      <c r="H22" s="80">
        <v>566</v>
      </c>
      <c r="I22" s="80">
        <v>573</v>
      </c>
      <c r="J22" s="80">
        <v>580</v>
      </c>
      <c r="K22" s="80">
        <v>586</v>
      </c>
      <c r="L22" s="80">
        <v>591</v>
      </c>
      <c r="M22" s="80">
        <v>596</v>
      </c>
      <c r="N22" s="80">
        <v>602</v>
      </c>
      <c r="O22" s="80">
        <v>607</v>
      </c>
      <c r="P22" s="80">
        <v>612</v>
      </c>
      <c r="Q22" s="80">
        <v>617</v>
      </c>
      <c r="R22" s="80">
        <v>620</v>
      </c>
      <c r="S22" s="80">
        <v>625</v>
      </c>
      <c r="T22" s="80">
        <v>630</v>
      </c>
      <c r="U22" s="80">
        <v>634</v>
      </c>
      <c r="V22" s="80">
        <v>639</v>
      </c>
      <c r="W22" s="80">
        <v>644</v>
      </c>
      <c r="X22" s="80">
        <v>648</v>
      </c>
      <c r="Y22" s="80">
        <v>653</v>
      </c>
      <c r="Z22" s="80">
        <v>657</v>
      </c>
      <c r="AA22" s="80">
        <v>661</v>
      </c>
      <c r="AB22" s="80">
        <v>665</v>
      </c>
      <c r="AC22" s="80">
        <v>669</v>
      </c>
      <c r="AD22" s="80">
        <v>673</v>
      </c>
      <c r="AE22" s="80">
        <v>678</v>
      </c>
      <c r="AF22" s="80">
        <v>682</v>
      </c>
      <c r="AG22" s="81">
        <v>8.0000000000000002E-3</v>
      </c>
      <c r="AH22" s="70"/>
    </row>
    <row r="23" spans="1:34" ht="15" customHeight="1" x14ac:dyDescent="0.25">
      <c r="A23" s="69" t="s">
        <v>561</v>
      </c>
      <c r="B23" s="42" t="s">
        <v>645</v>
      </c>
      <c r="C23" s="74" t="s">
        <v>562</v>
      </c>
      <c r="D23" s="132">
        <v>722</v>
      </c>
      <c r="E23" s="80">
        <v>702</v>
      </c>
      <c r="F23" s="80">
        <v>702</v>
      </c>
      <c r="G23" s="80">
        <v>710</v>
      </c>
      <c r="H23" s="80">
        <v>722</v>
      </c>
      <c r="I23" s="80">
        <v>726</v>
      </c>
      <c r="J23" s="80">
        <v>736</v>
      </c>
      <c r="K23" s="80">
        <v>740</v>
      </c>
      <c r="L23" s="80">
        <v>745</v>
      </c>
      <c r="M23" s="80">
        <v>747</v>
      </c>
      <c r="N23" s="80">
        <v>751</v>
      </c>
      <c r="O23" s="80">
        <v>755</v>
      </c>
      <c r="P23" s="80">
        <v>758</v>
      </c>
      <c r="Q23" s="80">
        <v>762</v>
      </c>
      <c r="R23" s="80">
        <v>762</v>
      </c>
      <c r="S23" s="80">
        <v>764</v>
      </c>
      <c r="T23" s="80">
        <v>765</v>
      </c>
      <c r="U23" s="80">
        <v>765</v>
      </c>
      <c r="V23" s="80">
        <v>768</v>
      </c>
      <c r="W23" s="80">
        <v>772</v>
      </c>
      <c r="X23" s="80">
        <v>775</v>
      </c>
      <c r="Y23" s="80">
        <v>780</v>
      </c>
      <c r="Z23" s="80">
        <v>783</v>
      </c>
      <c r="AA23" s="80">
        <v>785</v>
      </c>
      <c r="AB23" s="80">
        <v>783</v>
      </c>
      <c r="AC23" s="80">
        <v>780</v>
      </c>
      <c r="AD23" s="80">
        <v>786</v>
      </c>
      <c r="AE23" s="80">
        <v>789</v>
      </c>
      <c r="AF23" s="80">
        <v>789</v>
      </c>
      <c r="AG23" s="81">
        <v>3.0000000000000001E-3</v>
      </c>
      <c r="AH23" s="70"/>
    </row>
    <row r="24" spans="1:34" ht="15" customHeight="1" x14ac:dyDescent="0.25">
      <c r="A24" s="69"/>
      <c r="B24" s="42" t="s">
        <v>40</v>
      </c>
      <c r="C24" s="126" t="s">
        <v>1365</v>
      </c>
      <c r="D24" s="132">
        <v>26.446000000000002</v>
      </c>
      <c r="E24" s="80">
        <v>24.966000000000001</v>
      </c>
      <c r="F24" s="80">
        <v>27.292000000000002</v>
      </c>
      <c r="G24" s="80">
        <v>27.603019943019941</v>
      </c>
      <c r="H24" s="80">
        <v>28.069549857549855</v>
      </c>
      <c r="I24" s="80">
        <v>28.225059829059827</v>
      </c>
      <c r="J24" s="80">
        <v>28.613834757834756</v>
      </c>
      <c r="K24" s="80">
        <v>28.769344729344727</v>
      </c>
      <c r="L24" s="80">
        <v>28.963732193732191</v>
      </c>
      <c r="M24" s="80">
        <v>29.041487179487177</v>
      </c>
      <c r="N24" s="80">
        <v>29.196997150997149</v>
      </c>
      <c r="O24" s="80">
        <v>29.35250712250712</v>
      </c>
      <c r="P24" s="80">
        <v>29.469139601139599</v>
      </c>
      <c r="Q24" s="80">
        <v>29.62464957264957</v>
      </c>
      <c r="R24" s="80">
        <v>29.62464957264957</v>
      </c>
      <c r="S24" s="80">
        <v>29.702404558404556</v>
      </c>
      <c r="T24" s="80">
        <v>29.741282051282049</v>
      </c>
      <c r="U24" s="80">
        <v>29.741282051282049</v>
      </c>
      <c r="V24" s="80">
        <v>29.857914529914531</v>
      </c>
      <c r="W24" s="80">
        <v>30.013424501424502</v>
      </c>
      <c r="X24" s="80">
        <v>30.130056980056981</v>
      </c>
      <c r="Y24" s="80">
        <v>30.324444444444445</v>
      </c>
      <c r="Z24" s="80">
        <v>30.441076923076924</v>
      </c>
      <c r="AA24" s="80">
        <v>30.51883190883191</v>
      </c>
      <c r="AB24" s="80">
        <v>30.441076923076924</v>
      </c>
      <c r="AC24" s="80">
        <v>30.324444444444445</v>
      </c>
      <c r="AD24" s="80">
        <v>30.557709401709403</v>
      </c>
      <c r="AE24" s="80">
        <v>30.674341880341881</v>
      </c>
      <c r="AF24" s="80">
        <v>30.674341880341881</v>
      </c>
      <c r="AG24" s="81">
        <f>((AF24-D24)/D24)/(AF$13-D$13)</f>
        <v>5.7102098620664746E-3</v>
      </c>
    </row>
    <row r="25" spans="1:34" ht="15" customHeight="1" x14ac:dyDescent="0.25">
      <c r="A25" s="69"/>
      <c r="B25" s="42" t="s">
        <v>41</v>
      </c>
      <c r="C25" s="126" t="s">
        <v>1366</v>
      </c>
      <c r="D25" s="132">
        <v>623.85299999999995</v>
      </c>
      <c r="E25" s="80">
        <v>606.42700000000002</v>
      </c>
      <c r="F25" s="80">
        <v>606.26</v>
      </c>
      <c r="G25" s="80">
        <v>613.16894586894591</v>
      </c>
      <c r="H25" s="80">
        <v>623.53236467236468</v>
      </c>
      <c r="I25" s="80">
        <v>626.98683760683764</v>
      </c>
      <c r="J25" s="80">
        <v>635.62301994301993</v>
      </c>
      <c r="K25" s="80">
        <v>639.07749287749289</v>
      </c>
      <c r="L25" s="80">
        <v>643.39558404558409</v>
      </c>
      <c r="M25" s="80">
        <v>645.12282051282057</v>
      </c>
      <c r="N25" s="80">
        <v>648.57729344729341</v>
      </c>
      <c r="O25" s="80">
        <v>652.03176638176637</v>
      </c>
      <c r="P25" s="80">
        <v>654.62262108262109</v>
      </c>
      <c r="Q25" s="80">
        <v>658.07709401709405</v>
      </c>
      <c r="R25" s="80">
        <v>658.07709401709405</v>
      </c>
      <c r="S25" s="80">
        <v>659.80433048433054</v>
      </c>
      <c r="T25" s="80">
        <v>660.66794871794878</v>
      </c>
      <c r="U25" s="80">
        <v>660.66794871794878</v>
      </c>
      <c r="V25" s="80">
        <v>663.25880341880338</v>
      </c>
      <c r="W25" s="80">
        <v>666.71327635327634</v>
      </c>
      <c r="X25" s="80">
        <v>669.30413105413106</v>
      </c>
      <c r="Y25" s="80">
        <v>673.62222222222226</v>
      </c>
      <c r="Z25" s="80">
        <v>676.21307692307698</v>
      </c>
      <c r="AA25" s="80">
        <v>677.94031339031346</v>
      </c>
      <c r="AB25" s="80">
        <v>676.21307692307698</v>
      </c>
      <c r="AC25" s="80">
        <v>673.62222222222226</v>
      </c>
      <c r="AD25" s="80">
        <v>678.80393162393159</v>
      </c>
      <c r="AE25" s="80">
        <v>681.39478632478631</v>
      </c>
      <c r="AF25" s="80">
        <v>681.39478632478631</v>
      </c>
      <c r="AG25" s="81">
        <f t="shared" ref="AG25:AG26" si="0">((AF25-D25)/D25)/(AF$13-D$13)</f>
        <v>3.2941474951852416E-3</v>
      </c>
    </row>
    <row r="26" spans="1:34" ht="15" customHeight="1" x14ac:dyDescent="0.25">
      <c r="A26" s="69"/>
      <c r="B26" s="42" t="s">
        <v>4</v>
      </c>
      <c r="C26" s="126" t="s">
        <v>1367</v>
      </c>
      <c r="D26" s="132">
        <v>71.88</v>
      </c>
      <c r="E26" s="80">
        <v>70.141999999999996</v>
      </c>
      <c r="F26" s="80">
        <v>68.534999999999997</v>
      </c>
      <c r="G26" s="80">
        <v>69.316025641025632</v>
      </c>
      <c r="H26" s="80">
        <v>70.487564102564093</v>
      </c>
      <c r="I26" s="80">
        <v>70.878076923076918</v>
      </c>
      <c r="J26" s="80">
        <v>71.854358974358973</v>
      </c>
      <c r="K26" s="80">
        <v>72.244871794871784</v>
      </c>
      <c r="L26" s="80">
        <v>72.733012820512812</v>
      </c>
      <c r="M26" s="80">
        <v>72.928269230769232</v>
      </c>
      <c r="N26" s="80">
        <v>73.318782051282042</v>
      </c>
      <c r="O26" s="80">
        <v>73.709294871794867</v>
      </c>
      <c r="P26" s="80">
        <v>74.00217948717949</v>
      </c>
      <c r="Q26" s="80">
        <v>74.3926923076923</v>
      </c>
      <c r="R26" s="80">
        <v>74.3926923076923</v>
      </c>
      <c r="S26" s="80">
        <v>74.58794871794872</v>
      </c>
      <c r="T26" s="80">
        <v>74.685576923076923</v>
      </c>
      <c r="U26" s="80">
        <v>74.685576923076923</v>
      </c>
      <c r="V26" s="80">
        <v>74.978461538461531</v>
      </c>
      <c r="W26" s="80">
        <v>75.368974358974356</v>
      </c>
      <c r="X26" s="80">
        <v>75.661858974358964</v>
      </c>
      <c r="Y26" s="80">
        <v>76.149999999999991</v>
      </c>
      <c r="Z26" s="80">
        <v>76.442884615384614</v>
      </c>
      <c r="AA26" s="80">
        <v>76.638141025641019</v>
      </c>
      <c r="AB26" s="80">
        <v>76.442884615384614</v>
      </c>
      <c r="AC26" s="80">
        <v>76.149999999999991</v>
      </c>
      <c r="AD26" s="80">
        <v>76.735769230769222</v>
      </c>
      <c r="AE26" s="80">
        <v>77.028653846153844</v>
      </c>
      <c r="AF26" s="80">
        <v>77.028653846153844</v>
      </c>
      <c r="AG26" s="81">
        <f t="shared" si="0"/>
        <v>2.5581593559473375E-3</v>
      </c>
    </row>
    <row r="27" spans="1:34" x14ac:dyDescent="0.25">
      <c r="A27" s="69" t="s">
        <v>563</v>
      </c>
      <c r="B27" s="42" t="s">
        <v>19</v>
      </c>
      <c r="C27" s="74" t="s">
        <v>564</v>
      </c>
      <c r="D27" s="132">
        <v>1413</v>
      </c>
      <c r="E27" s="80">
        <v>1383</v>
      </c>
      <c r="F27" s="80">
        <v>1371</v>
      </c>
      <c r="G27" s="80">
        <v>1389</v>
      </c>
      <c r="H27" s="80">
        <v>1406</v>
      </c>
      <c r="I27" s="80">
        <v>1411</v>
      </c>
      <c r="J27" s="80">
        <v>1422</v>
      </c>
      <c r="K27" s="80">
        <v>1454</v>
      </c>
      <c r="L27" s="80">
        <v>1473</v>
      </c>
      <c r="M27" s="80">
        <v>1473</v>
      </c>
      <c r="N27" s="80">
        <v>1470</v>
      </c>
      <c r="O27" s="80">
        <v>1474</v>
      </c>
      <c r="P27" s="80">
        <v>1478</v>
      </c>
      <c r="Q27" s="80">
        <v>1488</v>
      </c>
      <c r="R27" s="80">
        <v>1503</v>
      </c>
      <c r="S27" s="80">
        <v>1522</v>
      </c>
      <c r="T27" s="80">
        <v>1544</v>
      </c>
      <c r="U27" s="80">
        <v>1562</v>
      </c>
      <c r="V27" s="80">
        <v>1583</v>
      </c>
      <c r="W27" s="80">
        <v>1612</v>
      </c>
      <c r="X27" s="80">
        <v>1634</v>
      </c>
      <c r="Y27" s="80">
        <v>1650</v>
      </c>
      <c r="Z27" s="80">
        <v>1665</v>
      </c>
      <c r="AA27" s="80">
        <v>1680</v>
      </c>
      <c r="AB27" s="80">
        <v>1699</v>
      </c>
      <c r="AC27" s="80">
        <v>1718</v>
      </c>
      <c r="AD27" s="80">
        <v>1735</v>
      </c>
      <c r="AE27" s="80">
        <v>1754</v>
      </c>
      <c r="AF27" s="80">
        <v>1779</v>
      </c>
      <c r="AG27" s="81">
        <v>8.0000000000000002E-3</v>
      </c>
      <c r="AH27" s="70"/>
    </row>
    <row r="28" spans="1:34" ht="15" customHeight="1" x14ac:dyDescent="0.25">
      <c r="C28" s="70"/>
      <c r="D28" s="70"/>
      <c r="E28" s="79"/>
      <c r="F28" s="79"/>
      <c r="G28" s="79"/>
      <c r="H28" s="79"/>
      <c r="I28" s="7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0"/>
    </row>
    <row r="29" spans="1:34" x14ac:dyDescent="0.25">
      <c r="C29" s="73" t="s">
        <v>565</v>
      </c>
      <c r="D29" s="70"/>
      <c r="E29" s="79"/>
      <c r="F29" s="79"/>
      <c r="G29" s="79"/>
      <c r="H29" s="79"/>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0"/>
    </row>
    <row r="30" spans="1:34" x14ac:dyDescent="0.25">
      <c r="A30" s="69" t="s">
        <v>566</v>
      </c>
      <c r="B30" s="42" t="s">
        <v>6</v>
      </c>
      <c r="C30" s="74" t="s">
        <v>567</v>
      </c>
      <c r="D30" s="132">
        <v>940</v>
      </c>
      <c r="E30" s="80">
        <v>954</v>
      </c>
      <c r="F30" s="80">
        <v>964</v>
      </c>
      <c r="G30" s="80">
        <v>973</v>
      </c>
      <c r="H30" s="80">
        <v>985</v>
      </c>
      <c r="I30" s="80">
        <v>999</v>
      </c>
      <c r="J30" s="80">
        <v>1013</v>
      </c>
      <c r="K30" s="80">
        <v>1025</v>
      </c>
      <c r="L30" s="80">
        <v>1037</v>
      </c>
      <c r="M30" s="80">
        <v>1051</v>
      </c>
      <c r="N30" s="80">
        <v>1062</v>
      </c>
      <c r="O30" s="80">
        <v>1072</v>
      </c>
      <c r="P30" s="80">
        <v>1082</v>
      </c>
      <c r="Q30" s="80">
        <v>1093</v>
      </c>
      <c r="R30" s="80">
        <v>1105</v>
      </c>
      <c r="S30" s="80">
        <v>1117</v>
      </c>
      <c r="T30" s="80">
        <v>1129</v>
      </c>
      <c r="U30" s="80">
        <v>1141</v>
      </c>
      <c r="V30" s="80">
        <v>1153</v>
      </c>
      <c r="W30" s="80">
        <v>1165</v>
      </c>
      <c r="X30" s="80">
        <v>1178</v>
      </c>
      <c r="Y30" s="80">
        <v>1190</v>
      </c>
      <c r="Z30" s="80">
        <v>1202</v>
      </c>
      <c r="AA30" s="80">
        <v>1213</v>
      </c>
      <c r="AB30" s="80">
        <v>1225</v>
      </c>
      <c r="AC30" s="80">
        <v>1236</v>
      </c>
      <c r="AD30" s="80">
        <v>1248</v>
      </c>
      <c r="AE30" s="80">
        <v>1259</v>
      </c>
      <c r="AF30" s="80">
        <v>1271</v>
      </c>
      <c r="AG30" s="81">
        <v>1.0999999999999999E-2</v>
      </c>
      <c r="AH30" s="70"/>
    </row>
    <row r="31" spans="1:34" x14ac:dyDescent="0.25">
      <c r="A31" s="69" t="s">
        <v>568</v>
      </c>
      <c r="B31" s="42" t="s">
        <v>6</v>
      </c>
      <c r="C31" s="74" t="s">
        <v>569</v>
      </c>
      <c r="D31" s="132">
        <v>148</v>
      </c>
      <c r="E31" s="80">
        <v>145</v>
      </c>
      <c r="F31" s="80">
        <v>143</v>
      </c>
      <c r="G31" s="80">
        <v>142</v>
      </c>
      <c r="H31" s="80">
        <v>142</v>
      </c>
      <c r="I31" s="80">
        <v>142</v>
      </c>
      <c r="J31" s="80">
        <v>142</v>
      </c>
      <c r="K31" s="80">
        <v>142</v>
      </c>
      <c r="L31" s="80">
        <v>142</v>
      </c>
      <c r="M31" s="80">
        <v>141</v>
      </c>
      <c r="N31" s="80">
        <v>141</v>
      </c>
      <c r="O31" s="80">
        <v>141</v>
      </c>
      <c r="P31" s="80">
        <v>141</v>
      </c>
      <c r="Q31" s="80">
        <v>140</v>
      </c>
      <c r="R31" s="80">
        <v>139</v>
      </c>
      <c r="S31" s="80">
        <v>139</v>
      </c>
      <c r="T31" s="80">
        <v>138</v>
      </c>
      <c r="U31" s="80">
        <v>138</v>
      </c>
      <c r="V31" s="80">
        <v>137</v>
      </c>
      <c r="W31" s="80">
        <v>137</v>
      </c>
      <c r="X31" s="80">
        <v>137</v>
      </c>
      <c r="Y31" s="80">
        <v>137</v>
      </c>
      <c r="Z31" s="80">
        <v>137</v>
      </c>
      <c r="AA31" s="80">
        <v>137</v>
      </c>
      <c r="AB31" s="80">
        <v>137</v>
      </c>
      <c r="AC31" s="80">
        <v>138</v>
      </c>
      <c r="AD31" s="80">
        <v>138</v>
      </c>
      <c r="AE31" s="80">
        <v>139</v>
      </c>
      <c r="AF31" s="80">
        <v>140</v>
      </c>
      <c r="AG31" s="81">
        <v>-2E-3</v>
      </c>
      <c r="AH31" s="70"/>
    </row>
    <row r="32" spans="1:34" x14ac:dyDescent="0.25">
      <c r="A32" s="69" t="s">
        <v>570</v>
      </c>
      <c r="B32" s="42" t="s">
        <v>7</v>
      </c>
      <c r="C32" s="74" t="s">
        <v>571</v>
      </c>
      <c r="D32" s="132">
        <v>67</v>
      </c>
      <c r="E32" s="80">
        <v>66</v>
      </c>
      <c r="F32" s="80">
        <v>65</v>
      </c>
      <c r="G32" s="80">
        <v>65</v>
      </c>
      <c r="H32" s="80">
        <v>66</v>
      </c>
      <c r="I32" s="80">
        <v>68</v>
      </c>
      <c r="J32" s="80">
        <v>69</v>
      </c>
      <c r="K32" s="80">
        <v>69</v>
      </c>
      <c r="L32" s="80">
        <v>69</v>
      </c>
      <c r="M32" s="80">
        <v>69</v>
      </c>
      <c r="N32" s="80">
        <v>70</v>
      </c>
      <c r="O32" s="80">
        <v>71</v>
      </c>
      <c r="P32" s="80">
        <v>71</v>
      </c>
      <c r="Q32" s="80">
        <v>71</v>
      </c>
      <c r="R32" s="80">
        <v>71</v>
      </c>
      <c r="S32" s="80">
        <v>71</v>
      </c>
      <c r="T32" s="80">
        <v>71</v>
      </c>
      <c r="U32" s="80">
        <v>70</v>
      </c>
      <c r="V32" s="80">
        <v>70</v>
      </c>
      <c r="W32" s="80">
        <v>70</v>
      </c>
      <c r="X32" s="80">
        <v>69</v>
      </c>
      <c r="Y32" s="80">
        <v>69</v>
      </c>
      <c r="Z32" s="80">
        <v>68</v>
      </c>
      <c r="AA32" s="80">
        <v>67</v>
      </c>
      <c r="AB32" s="80">
        <v>66</v>
      </c>
      <c r="AC32" s="80">
        <v>66</v>
      </c>
      <c r="AD32" s="80">
        <v>65</v>
      </c>
      <c r="AE32" s="80">
        <v>65</v>
      </c>
      <c r="AF32" s="80">
        <v>64</v>
      </c>
      <c r="AG32" s="81">
        <v>-1E-3</v>
      </c>
      <c r="AH32" s="70"/>
    </row>
    <row r="33" spans="1:34" x14ac:dyDescent="0.25">
      <c r="A33" s="69" t="s">
        <v>572</v>
      </c>
      <c r="B33" s="42" t="s">
        <v>8</v>
      </c>
      <c r="C33" s="74" t="s">
        <v>573</v>
      </c>
      <c r="D33" s="132">
        <v>109</v>
      </c>
      <c r="E33" s="80">
        <v>99</v>
      </c>
      <c r="F33" s="80">
        <v>96</v>
      </c>
      <c r="G33" s="80">
        <v>98</v>
      </c>
      <c r="H33" s="80">
        <v>97</v>
      </c>
      <c r="I33" s="80">
        <v>97</v>
      </c>
      <c r="J33" s="80">
        <v>98</v>
      </c>
      <c r="K33" s="80">
        <v>100</v>
      </c>
      <c r="L33" s="80">
        <v>100</v>
      </c>
      <c r="M33" s="80">
        <v>100</v>
      </c>
      <c r="N33" s="80">
        <v>101</v>
      </c>
      <c r="O33" s="80">
        <v>103</v>
      </c>
      <c r="P33" s="80">
        <v>105</v>
      </c>
      <c r="Q33" s="80">
        <v>106</v>
      </c>
      <c r="R33" s="80">
        <v>106</v>
      </c>
      <c r="S33" s="80">
        <v>107</v>
      </c>
      <c r="T33" s="80">
        <v>107</v>
      </c>
      <c r="U33" s="80">
        <v>108</v>
      </c>
      <c r="V33" s="80">
        <v>108</v>
      </c>
      <c r="W33" s="80">
        <v>110</v>
      </c>
      <c r="X33" s="80">
        <v>111</v>
      </c>
      <c r="Y33" s="80">
        <v>112</v>
      </c>
      <c r="Z33" s="80">
        <v>112</v>
      </c>
      <c r="AA33" s="80">
        <v>111</v>
      </c>
      <c r="AB33" s="80">
        <v>110</v>
      </c>
      <c r="AC33" s="80">
        <v>110</v>
      </c>
      <c r="AD33" s="80">
        <v>109</v>
      </c>
      <c r="AE33" s="80">
        <v>110</v>
      </c>
      <c r="AF33" s="80">
        <v>111</v>
      </c>
      <c r="AG33" s="81">
        <v>0</v>
      </c>
      <c r="AH33" s="70"/>
    </row>
    <row r="34" spans="1:34" x14ac:dyDescent="0.25">
      <c r="A34" s="69" t="s">
        <v>574</v>
      </c>
      <c r="B34" s="42" t="s">
        <v>18</v>
      </c>
      <c r="C34" s="74" t="s">
        <v>575</v>
      </c>
      <c r="D34" s="132">
        <v>73</v>
      </c>
      <c r="E34" s="80">
        <v>72</v>
      </c>
      <c r="F34" s="80">
        <v>72</v>
      </c>
      <c r="G34" s="80">
        <v>72</v>
      </c>
      <c r="H34" s="80">
        <v>74</v>
      </c>
      <c r="I34" s="80">
        <v>76</v>
      </c>
      <c r="J34" s="80">
        <v>77</v>
      </c>
      <c r="K34" s="80">
        <v>78</v>
      </c>
      <c r="L34" s="80">
        <v>79</v>
      </c>
      <c r="M34" s="80">
        <v>79</v>
      </c>
      <c r="N34" s="80">
        <v>81</v>
      </c>
      <c r="O34" s="80">
        <v>82</v>
      </c>
      <c r="P34" s="80">
        <v>83</v>
      </c>
      <c r="Q34" s="80">
        <v>85</v>
      </c>
      <c r="R34" s="80">
        <v>86</v>
      </c>
      <c r="S34" s="80">
        <v>88</v>
      </c>
      <c r="T34" s="80">
        <v>89</v>
      </c>
      <c r="U34" s="80">
        <v>91</v>
      </c>
      <c r="V34" s="80">
        <v>92</v>
      </c>
      <c r="W34" s="80">
        <v>94</v>
      </c>
      <c r="X34" s="80">
        <v>96</v>
      </c>
      <c r="Y34" s="80">
        <v>97</v>
      </c>
      <c r="Z34" s="80">
        <v>98</v>
      </c>
      <c r="AA34" s="80">
        <v>98</v>
      </c>
      <c r="AB34" s="80">
        <v>99</v>
      </c>
      <c r="AC34" s="80">
        <v>100</v>
      </c>
      <c r="AD34" s="80">
        <v>101</v>
      </c>
      <c r="AE34" s="80">
        <v>102</v>
      </c>
      <c r="AF34" s="80">
        <v>105</v>
      </c>
      <c r="AG34" s="81">
        <v>1.2999999999999999E-2</v>
      </c>
      <c r="AH34" s="70"/>
    </row>
    <row r="35" spans="1:34" x14ac:dyDescent="0.25">
      <c r="A35" s="69" t="s">
        <v>576</v>
      </c>
      <c r="B35" s="42" t="s">
        <v>9</v>
      </c>
      <c r="C35" s="74" t="s">
        <v>577</v>
      </c>
      <c r="D35" s="132">
        <v>178</v>
      </c>
      <c r="E35" s="80">
        <v>174</v>
      </c>
      <c r="F35" s="80">
        <v>170</v>
      </c>
      <c r="G35" s="80">
        <v>170</v>
      </c>
      <c r="H35" s="80">
        <v>171</v>
      </c>
      <c r="I35" s="80">
        <v>172</v>
      </c>
      <c r="J35" s="80">
        <v>173</v>
      </c>
      <c r="K35" s="80">
        <v>174</v>
      </c>
      <c r="L35" s="80">
        <v>174</v>
      </c>
      <c r="M35" s="80">
        <v>176</v>
      </c>
      <c r="N35" s="80">
        <v>177</v>
      </c>
      <c r="O35" s="80">
        <v>179</v>
      </c>
      <c r="P35" s="80">
        <v>180</v>
      </c>
      <c r="Q35" s="80">
        <v>182</v>
      </c>
      <c r="R35" s="80">
        <v>183</v>
      </c>
      <c r="S35" s="80">
        <v>184</v>
      </c>
      <c r="T35" s="80">
        <v>185</v>
      </c>
      <c r="U35" s="80">
        <v>186</v>
      </c>
      <c r="V35" s="80">
        <v>187</v>
      </c>
      <c r="W35" s="80">
        <v>189</v>
      </c>
      <c r="X35" s="80">
        <v>190</v>
      </c>
      <c r="Y35" s="80">
        <v>191</v>
      </c>
      <c r="Z35" s="80">
        <v>192</v>
      </c>
      <c r="AA35" s="80">
        <v>192</v>
      </c>
      <c r="AB35" s="80">
        <v>192</v>
      </c>
      <c r="AC35" s="80">
        <v>193</v>
      </c>
      <c r="AD35" s="80">
        <v>194</v>
      </c>
      <c r="AE35" s="80">
        <v>194</v>
      </c>
      <c r="AF35" s="80">
        <v>195</v>
      </c>
      <c r="AG35" s="81">
        <v>3.0000000000000001E-3</v>
      </c>
      <c r="AH35" s="70"/>
    </row>
    <row r="36" spans="1:34" ht="15" customHeight="1" x14ac:dyDescent="0.25">
      <c r="A36" s="69" t="s">
        <v>578</v>
      </c>
      <c r="B36" s="42" t="s">
        <v>9</v>
      </c>
      <c r="C36" s="74" t="s">
        <v>579</v>
      </c>
      <c r="D36" s="132">
        <v>81</v>
      </c>
      <c r="E36" s="80">
        <v>80</v>
      </c>
      <c r="F36" s="80">
        <v>79</v>
      </c>
      <c r="G36" s="80">
        <v>78</v>
      </c>
      <c r="H36" s="80">
        <v>78</v>
      </c>
      <c r="I36" s="80">
        <v>78</v>
      </c>
      <c r="J36" s="80">
        <v>78</v>
      </c>
      <c r="K36" s="80">
        <v>78</v>
      </c>
      <c r="L36" s="80">
        <v>79</v>
      </c>
      <c r="M36" s="80">
        <v>80</v>
      </c>
      <c r="N36" s="80">
        <v>79</v>
      </c>
      <c r="O36" s="80">
        <v>79</v>
      </c>
      <c r="P36" s="80">
        <v>78</v>
      </c>
      <c r="Q36" s="80">
        <v>78</v>
      </c>
      <c r="R36" s="80">
        <v>77</v>
      </c>
      <c r="S36" s="80">
        <v>77</v>
      </c>
      <c r="T36" s="80">
        <v>77</v>
      </c>
      <c r="U36" s="80">
        <v>76</v>
      </c>
      <c r="V36" s="80">
        <v>77</v>
      </c>
      <c r="W36" s="80">
        <v>76</v>
      </c>
      <c r="X36" s="80">
        <v>76</v>
      </c>
      <c r="Y36" s="80">
        <v>76</v>
      </c>
      <c r="Z36" s="80">
        <v>76</v>
      </c>
      <c r="AA36" s="80">
        <v>77</v>
      </c>
      <c r="AB36" s="80">
        <v>77</v>
      </c>
      <c r="AC36" s="80">
        <v>78</v>
      </c>
      <c r="AD36" s="80">
        <v>78</v>
      </c>
      <c r="AE36" s="80">
        <v>79</v>
      </c>
      <c r="AF36" s="80">
        <v>80</v>
      </c>
      <c r="AG36" s="81">
        <v>-1E-3</v>
      </c>
      <c r="AH36" s="70"/>
    </row>
    <row r="37" spans="1:34" x14ac:dyDescent="0.25">
      <c r="A37" s="69" t="s">
        <v>580</v>
      </c>
      <c r="B37" s="42" t="s">
        <v>36</v>
      </c>
      <c r="C37" s="74" t="s">
        <v>581</v>
      </c>
      <c r="D37" s="132">
        <v>968</v>
      </c>
      <c r="E37" s="80">
        <v>945</v>
      </c>
      <c r="F37" s="80">
        <v>934</v>
      </c>
      <c r="G37" s="80">
        <v>949</v>
      </c>
      <c r="H37" s="80">
        <v>973</v>
      </c>
      <c r="I37" s="80">
        <v>996</v>
      </c>
      <c r="J37" s="80">
        <v>1016</v>
      </c>
      <c r="K37" s="80">
        <v>1031</v>
      </c>
      <c r="L37" s="80">
        <v>1043</v>
      </c>
      <c r="M37" s="80">
        <v>1057</v>
      </c>
      <c r="N37" s="80">
        <v>1076</v>
      </c>
      <c r="O37" s="80">
        <v>1095</v>
      </c>
      <c r="P37" s="80">
        <v>1119</v>
      </c>
      <c r="Q37" s="80">
        <v>1144</v>
      </c>
      <c r="R37" s="80">
        <v>1166</v>
      </c>
      <c r="S37" s="80">
        <v>1188</v>
      </c>
      <c r="T37" s="80">
        <v>1211</v>
      </c>
      <c r="U37" s="80">
        <v>1234</v>
      </c>
      <c r="V37" s="80">
        <v>1264</v>
      </c>
      <c r="W37" s="80">
        <v>1297</v>
      </c>
      <c r="X37" s="80">
        <v>1329</v>
      </c>
      <c r="Y37" s="80">
        <v>1360</v>
      </c>
      <c r="Z37" s="80">
        <v>1386</v>
      </c>
      <c r="AA37" s="80">
        <v>1408</v>
      </c>
      <c r="AB37" s="80">
        <v>1432</v>
      </c>
      <c r="AC37" s="80">
        <v>1459</v>
      </c>
      <c r="AD37" s="80">
        <v>1490</v>
      </c>
      <c r="AE37" s="80">
        <v>1519</v>
      </c>
      <c r="AF37" s="80">
        <v>1547</v>
      </c>
      <c r="AG37" s="81">
        <v>1.7000000000000001E-2</v>
      </c>
      <c r="AH37" s="70"/>
    </row>
    <row r="38" spans="1:34" x14ac:dyDescent="0.25">
      <c r="A38" s="69" t="s">
        <v>582</v>
      </c>
      <c r="B38" s="53"/>
      <c r="C38" s="74" t="s">
        <v>583</v>
      </c>
      <c r="D38" s="132">
        <v>474</v>
      </c>
      <c r="E38" s="80">
        <v>452</v>
      </c>
      <c r="F38" s="80">
        <v>440</v>
      </c>
      <c r="G38" s="80">
        <v>453</v>
      </c>
      <c r="H38" s="80">
        <v>470</v>
      </c>
      <c r="I38" s="80">
        <v>482</v>
      </c>
      <c r="J38" s="80">
        <v>491</v>
      </c>
      <c r="K38" s="80">
        <v>498</v>
      </c>
      <c r="L38" s="80">
        <v>503</v>
      </c>
      <c r="M38" s="80">
        <v>512</v>
      </c>
      <c r="N38" s="80">
        <v>521</v>
      </c>
      <c r="O38" s="80">
        <v>530</v>
      </c>
      <c r="P38" s="80">
        <v>541</v>
      </c>
      <c r="Q38" s="80">
        <v>551</v>
      </c>
      <c r="R38" s="80">
        <v>557</v>
      </c>
      <c r="S38" s="80">
        <v>564</v>
      </c>
      <c r="T38" s="80">
        <v>571</v>
      </c>
      <c r="U38" s="80">
        <v>576</v>
      </c>
      <c r="V38" s="80">
        <v>588</v>
      </c>
      <c r="W38" s="80">
        <v>600</v>
      </c>
      <c r="X38" s="80">
        <v>608</v>
      </c>
      <c r="Y38" s="80">
        <v>616</v>
      </c>
      <c r="Z38" s="80">
        <v>620</v>
      </c>
      <c r="AA38" s="80">
        <v>624</v>
      </c>
      <c r="AB38" s="80">
        <v>628</v>
      </c>
      <c r="AC38" s="80">
        <v>634</v>
      </c>
      <c r="AD38" s="80">
        <v>642</v>
      </c>
      <c r="AE38" s="80">
        <v>649</v>
      </c>
      <c r="AF38" s="80">
        <v>655</v>
      </c>
      <c r="AG38" s="81">
        <v>1.2E-2</v>
      </c>
      <c r="AH38" s="70"/>
    </row>
    <row r="39" spans="1:34" x14ac:dyDescent="0.25">
      <c r="A39" s="69" t="s">
        <v>584</v>
      </c>
      <c r="B39" s="53"/>
      <c r="C39" s="74" t="s">
        <v>585</v>
      </c>
      <c r="D39" s="132">
        <v>54</v>
      </c>
      <c r="E39" s="80">
        <v>54</v>
      </c>
      <c r="F39" s="80">
        <v>54</v>
      </c>
      <c r="G39" s="80">
        <v>55</v>
      </c>
      <c r="H39" s="80">
        <v>56</v>
      </c>
      <c r="I39" s="80">
        <v>57</v>
      </c>
      <c r="J39" s="80">
        <v>57</v>
      </c>
      <c r="K39" s="80">
        <v>58</v>
      </c>
      <c r="L39" s="80">
        <v>58</v>
      </c>
      <c r="M39" s="80">
        <v>58</v>
      </c>
      <c r="N39" s="80">
        <v>58</v>
      </c>
      <c r="O39" s="80">
        <v>59</v>
      </c>
      <c r="P39" s="80">
        <v>59</v>
      </c>
      <c r="Q39" s="80">
        <v>60</v>
      </c>
      <c r="R39" s="80">
        <v>60</v>
      </c>
      <c r="S39" s="80">
        <v>60</v>
      </c>
      <c r="T39" s="80">
        <v>60</v>
      </c>
      <c r="U39" s="80">
        <v>60</v>
      </c>
      <c r="V39" s="80">
        <v>61</v>
      </c>
      <c r="W39" s="80">
        <v>62</v>
      </c>
      <c r="X39" s="80">
        <v>62</v>
      </c>
      <c r="Y39" s="80">
        <v>63</v>
      </c>
      <c r="Z39" s="80">
        <v>63</v>
      </c>
      <c r="AA39" s="80">
        <v>62</v>
      </c>
      <c r="AB39" s="80">
        <v>62</v>
      </c>
      <c r="AC39" s="80">
        <v>62</v>
      </c>
      <c r="AD39" s="80">
        <v>62</v>
      </c>
      <c r="AE39" s="80">
        <v>62</v>
      </c>
      <c r="AF39" s="80">
        <v>62</v>
      </c>
      <c r="AG39" s="81">
        <v>5.0000000000000001E-3</v>
      </c>
      <c r="AH39" s="70"/>
    </row>
    <row r="40" spans="1:34" x14ac:dyDescent="0.25">
      <c r="A40" s="69" t="s">
        <v>586</v>
      </c>
      <c r="B40" s="53"/>
      <c r="C40" s="74" t="s">
        <v>587</v>
      </c>
      <c r="D40" s="132">
        <v>248</v>
      </c>
      <c r="E40" s="80">
        <v>230</v>
      </c>
      <c r="F40" s="80">
        <v>219</v>
      </c>
      <c r="G40" s="80">
        <v>227</v>
      </c>
      <c r="H40" s="80">
        <v>236</v>
      </c>
      <c r="I40" s="80">
        <v>242</v>
      </c>
      <c r="J40" s="80">
        <v>247</v>
      </c>
      <c r="K40" s="80">
        <v>251</v>
      </c>
      <c r="L40" s="80">
        <v>254</v>
      </c>
      <c r="M40" s="80">
        <v>259</v>
      </c>
      <c r="N40" s="80">
        <v>264</v>
      </c>
      <c r="O40" s="80">
        <v>269</v>
      </c>
      <c r="P40" s="80">
        <v>275</v>
      </c>
      <c r="Q40" s="80">
        <v>280</v>
      </c>
      <c r="R40" s="80">
        <v>283</v>
      </c>
      <c r="S40" s="80">
        <v>287</v>
      </c>
      <c r="T40" s="80">
        <v>291</v>
      </c>
      <c r="U40" s="80">
        <v>294</v>
      </c>
      <c r="V40" s="80">
        <v>301</v>
      </c>
      <c r="W40" s="80">
        <v>308</v>
      </c>
      <c r="X40" s="80">
        <v>312</v>
      </c>
      <c r="Y40" s="80">
        <v>318</v>
      </c>
      <c r="Z40" s="80">
        <v>320</v>
      </c>
      <c r="AA40" s="80">
        <v>323</v>
      </c>
      <c r="AB40" s="80">
        <v>325</v>
      </c>
      <c r="AC40" s="80">
        <v>330</v>
      </c>
      <c r="AD40" s="80">
        <v>335</v>
      </c>
      <c r="AE40" s="80">
        <v>339</v>
      </c>
      <c r="AF40" s="80">
        <v>343</v>
      </c>
      <c r="AG40" s="81">
        <v>1.2E-2</v>
      </c>
      <c r="AH40" s="70"/>
    </row>
    <row r="41" spans="1:34" x14ac:dyDescent="0.25">
      <c r="A41" s="69" t="s">
        <v>588</v>
      </c>
      <c r="B41" s="53"/>
      <c r="C41" s="74" t="s">
        <v>589</v>
      </c>
      <c r="D41" s="132">
        <v>125</v>
      </c>
      <c r="E41" s="80">
        <v>122</v>
      </c>
      <c r="F41" s="80">
        <v>121</v>
      </c>
      <c r="G41" s="80">
        <v>122</v>
      </c>
      <c r="H41" s="80">
        <v>127</v>
      </c>
      <c r="I41" s="80">
        <v>130</v>
      </c>
      <c r="J41" s="80">
        <v>133</v>
      </c>
      <c r="K41" s="80">
        <v>135</v>
      </c>
      <c r="L41" s="80">
        <v>136</v>
      </c>
      <c r="M41" s="80">
        <v>139</v>
      </c>
      <c r="N41" s="80">
        <v>141</v>
      </c>
      <c r="O41" s="80">
        <v>144</v>
      </c>
      <c r="P41" s="80">
        <v>147</v>
      </c>
      <c r="Q41" s="80">
        <v>150</v>
      </c>
      <c r="R41" s="80">
        <v>152</v>
      </c>
      <c r="S41" s="80">
        <v>154</v>
      </c>
      <c r="T41" s="80">
        <v>156</v>
      </c>
      <c r="U41" s="80">
        <v>159</v>
      </c>
      <c r="V41" s="80">
        <v>162</v>
      </c>
      <c r="W41" s="80">
        <v>165</v>
      </c>
      <c r="X41" s="80">
        <v>168</v>
      </c>
      <c r="Y41" s="80">
        <v>171</v>
      </c>
      <c r="Z41" s="80">
        <v>173</v>
      </c>
      <c r="AA41" s="80">
        <v>175</v>
      </c>
      <c r="AB41" s="80">
        <v>177</v>
      </c>
      <c r="AC41" s="80">
        <v>179</v>
      </c>
      <c r="AD41" s="80">
        <v>182</v>
      </c>
      <c r="AE41" s="80">
        <v>184</v>
      </c>
      <c r="AF41" s="80">
        <v>187</v>
      </c>
      <c r="AG41" s="81">
        <v>1.4E-2</v>
      </c>
      <c r="AH41" s="70"/>
    </row>
    <row r="42" spans="1:34" x14ac:dyDescent="0.25">
      <c r="A42" s="69" t="s">
        <v>590</v>
      </c>
      <c r="B42" s="53"/>
      <c r="C42" s="74" t="s">
        <v>591</v>
      </c>
      <c r="D42" s="132">
        <v>46</v>
      </c>
      <c r="E42" s="80">
        <v>46</v>
      </c>
      <c r="F42" s="80">
        <v>47</v>
      </c>
      <c r="G42" s="80">
        <v>49</v>
      </c>
      <c r="H42" s="80">
        <v>51</v>
      </c>
      <c r="I42" s="80">
        <v>52</v>
      </c>
      <c r="J42" s="80">
        <v>54</v>
      </c>
      <c r="K42" s="80">
        <v>54</v>
      </c>
      <c r="L42" s="80">
        <v>55</v>
      </c>
      <c r="M42" s="80">
        <v>56</v>
      </c>
      <c r="N42" s="80">
        <v>58</v>
      </c>
      <c r="O42" s="80">
        <v>59</v>
      </c>
      <c r="P42" s="80">
        <v>60</v>
      </c>
      <c r="Q42" s="80">
        <v>61</v>
      </c>
      <c r="R42" s="80">
        <v>62</v>
      </c>
      <c r="S42" s="80">
        <v>63</v>
      </c>
      <c r="T42" s="80">
        <v>63</v>
      </c>
      <c r="U42" s="80">
        <v>64</v>
      </c>
      <c r="V42" s="80">
        <v>64</v>
      </c>
      <c r="W42" s="80">
        <v>65</v>
      </c>
      <c r="X42" s="80">
        <v>65</v>
      </c>
      <c r="Y42" s="80">
        <v>65</v>
      </c>
      <c r="Z42" s="80">
        <v>65</v>
      </c>
      <c r="AA42" s="80">
        <v>64</v>
      </c>
      <c r="AB42" s="80">
        <v>64</v>
      </c>
      <c r="AC42" s="80">
        <v>64</v>
      </c>
      <c r="AD42" s="80">
        <v>64</v>
      </c>
      <c r="AE42" s="80">
        <v>64</v>
      </c>
      <c r="AF42" s="80">
        <v>64</v>
      </c>
      <c r="AG42" s="81">
        <v>1.0999999999999999E-2</v>
      </c>
      <c r="AH42" s="70"/>
    </row>
    <row r="43" spans="1:34" x14ac:dyDescent="0.25">
      <c r="A43" s="69" t="s">
        <v>592</v>
      </c>
      <c r="B43" s="53"/>
      <c r="C43" s="74" t="s">
        <v>593</v>
      </c>
      <c r="D43" s="132">
        <v>494</v>
      </c>
      <c r="E43" s="80">
        <v>494</v>
      </c>
      <c r="F43" s="80">
        <v>494</v>
      </c>
      <c r="G43" s="80">
        <v>496</v>
      </c>
      <c r="H43" s="80">
        <v>503</v>
      </c>
      <c r="I43" s="80">
        <v>514</v>
      </c>
      <c r="J43" s="80">
        <v>525</v>
      </c>
      <c r="K43" s="80">
        <v>533</v>
      </c>
      <c r="L43" s="80">
        <v>540</v>
      </c>
      <c r="M43" s="80">
        <v>545</v>
      </c>
      <c r="N43" s="80">
        <v>554</v>
      </c>
      <c r="O43" s="80">
        <v>565</v>
      </c>
      <c r="P43" s="80">
        <v>579</v>
      </c>
      <c r="Q43" s="80">
        <v>594</v>
      </c>
      <c r="R43" s="80">
        <v>609</v>
      </c>
      <c r="S43" s="80">
        <v>624</v>
      </c>
      <c r="T43" s="80">
        <v>640</v>
      </c>
      <c r="U43" s="80">
        <v>657</v>
      </c>
      <c r="V43" s="80">
        <v>675</v>
      </c>
      <c r="W43" s="80">
        <v>697</v>
      </c>
      <c r="X43" s="80">
        <v>721</v>
      </c>
      <c r="Y43" s="80">
        <v>744</v>
      </c>
      <c r="Z43" s="80">
        <v>766</v>
      </c>
      <c r="AA43" s="80">
        <v>785</v>
      </c>
      <c r="AB43" s="80">
        <v>804</v>
      </c>
      <c r="AC43" s="80">
        <v>825</v>
      </c>
      <c r="AD43" s="80">
        <v>848</v>
      </c>
      <c r="AE43" s="80">
        <v>870</v>
      </c>
      <c r="AF43" s="80">
        <v>892</v>
      </c>
      <c r="AG43" s="81">
        <v>2.1000000000000001E-2</v>
      </c>
      <c r="AH43" s="70"/>
    </row>
    <row r="44" spans="1:34" x14ac:dyDescent="0.25">
      <c r="A44" s="69" t="s">
        <v>594</v>
      </c>
      <c r="B44" s="42" t="s">
        <v>10</v>
      </c>
      <c r="C44" s="74" t="s">
        <v>595</v>
      </c>
      <c r="D44" s="132">
        <v>817</v>
      </c>
      <c r="E44" s="80">
        <v>887</v>
      </c>
      <c r="F44" s="80">
        <v>887</v>
      </c>
      <c r="G44" s="80">
        <v>884</v>
      </c>
      <c r="H44" s="80">
        <v>881</v>
      </c>
      <c r="I44" s="80">
        <v>880</v>
      </c>
      <c r="J44" s="80">
        <v>879</v>
      </c>
      <c r="K44" s="80">
        <v>876</v>
      </c>
      <c r="L44" s="80">
        <v>870</v>
      </c>
      <c r="M44" s="80">
        <v>865</v>
      </c>
      <c r="N44" s="80">
        <v>861</v>
      </c>
      <c r="O44" s="80">
        <v>859</v>
      </c>
      <c r="P44" s="80">
        <v>858</v>
      </c>
      <c r="Q44" s="80">
        <v>857</v>
      </c>
      <c r="R44" s="80">
        <v>855</v>
      </c>
      <c r="S44" s="80">
        <v>854</v>
      </c>
      <c r="T44" s="80">
        <v>853</v>
      </c>
      <c r="U44" s="80">
        <v>853</v>
      </c>
      <c r="V44" s="80">
        <v>855</v>
      </c>
      <c r="W44" s="80">
        <v>857</v>
      </c>
      <c r="X44" s="80">
        <v>859</v>
      </c>
      <c r="Y44" s="80">
        <v>860</v>
      </c>
      <c r="Z44" s="80">
        <v>861</v>
      </c>
      <c r="AA44" s="80">
        <v>863</v>
      </c>
      <c r="AB44" s="80">
        <v>866</v>
      </c>
      <c r="AC44" s="80">
        <v>869</v>
      </c>
      <c r="AD44" s="80">
        <v>872</v>
      </c>
      <c r="AE44" s="80">
        <v>878</v>
      </c>
      <c r="AF44" s="80">
        <v>885</v>
      </c>
      <c r="AG44" s="81">
        <v>3.0000000000000001E-3</v>
      </c>
      <c r="AH44" s="70"/>
    </row>
    <row r="45" spans="1:34" x14ac:dyDescent="0.25">
      <c r="A45" s="69" t="s">
        <v>596</v>
      </c>
      <c r="B45" s="53"/>
      <c r="C45" s="74" t="s">
        <v>597</v>
      </c>
      <c r="D45" s="132">
        <v>772</v>
      </c>
      <c r="E45" s="80">
        <v>840</v>
      </c>
      <c r="F45" s="80">
        <v>838</v>
      </c>
      <c r="G45" s="80">
        <v>835</v>
      </c>
      <c r="H45" s="80">
        <v>833</v>
      </c>
      <c r="I45" s="80">
        <v>832</v>
      </c>
      <c r="J45" s="80">
        <v>831</v>
      </c>
      <c r="K45" s="80">
        <v>828</v>
      </c>
      <c r="L45" s="80">
        <v>823</v>
      </c>
      <c r="M45" s="80">
        <v>818</v>
      </c>
      <c r="N45" s="80">
        <v>815</v>
      </c>
      <c r="O45" s="80">
        <v>813</v>
      </c>
      <c r="P45" s="80">
        <v>813</v>
      </c>
      <c r="Q45" s="80">
        <v>812</v>
      </c>
      <c r="R45" s="80">
        <v>810</v>
      </c>
      <c r="S45" s="80">
        <v>810</v>
      </c>
      <c r="T45" s="80">
        <v>810</v>
      </c>
      <c r="U45" s="80">
        <v>810</v>
      </c>
      <c r="V45" s="80">
        <v>812</v>
      </c>
      <c r="W45" s="80">
        <v>815</v>
      </c>
      <c r="X45" s="80">
        <v>817</v>
      </c>
      <c r="Y45" s="80">
        <v>819</v>
      </c>
      <c r="Z45" s="80">
        <v>820</v>
      </c>
      <c r="AA45" s="80">
        <v>822</v>
      </c>
      <c r="AB45" s="80">
        <v>826</v>
      </c>
      <c r="AC45" s="80">
        <v>829</v>
      </c>
      <c r="AD45" s="80">
        <v>833</v>
      </c>
      <c r="AE45" s="80">
        <v>838</v>
      </c>
      <c r="AF45" s="80">
        <v>845</v>
      </c>
      <c r="AG45" s="81">
        <v>3.0000000000000001E-3</v>
      </c>
      <c r="AH45" s="70"/>
    </row>
    <row r="46" spans="1:34" x14ac:dyDescent="0.25">
      <c r="A46" s="69" t="s">
        <v>598</v>
      </c>
      <c r="B46" s="53"/>
      <c r="C46" s="74" t="s">
        <v>599</v>
      </c>
      <c r="D46" s="132">
        <v>45</v>
      </c>
      <c r="E46" s="80">
        <v>48</v>
      </c>
      <c r="F46" s="80">
        <v>49</v>
      </c>
      <c r="G46" s="80">
        <v>49</v>
      </c>
      <c r="H46" s="80">
        <v>48</v>
      </c>
      <c r="I46" s="80">
        <v>48</v>
      </c>
      <c r="J46" s="80">
        <v>48</v>
      </c>
      <c r="K46" s="80">
        <v>47</v>
      </c>
      <c r="L46" s="80">
        <v>47</v>
      </c>
      <c r="M46" s="80">
        <v>46</v>
      </c>
      <c r="N46" s="80">
        <v>46</v>
      </c>
      <c r="O46" s="80">
        <v>46</v>
      </c>
      <c r="P46" s="80">
        <v>45</v>
      </c>
      <c r="Q46" s="80">
        <v>45</v>
      </c>
      <c r="R46" s="80">
        <v>44</v>
      </c>
      <c r="S46" s="80">
        <v>44</v>
      </c>
      <c r="T46" s="80">
        <v>43</v>
      </c>
      <c r="U46" s="80">
        <v>43</v>
      </c>
      <c r="V46" s="80">
        <v>43</v>
      </c>
      <c r="W46" s="80">
        <v>42</v>
      </c>
      <c r="X46" s="80">
        <v>42</v>
      </c>
      <c r="Y46" s="80">
        <v>42</v>
      </c>
      <c r="Z46" s="80">
        <v>41</v>
      </c>
      <c r="AA46" s="80">
        <v>41</v>
      </c>
      <c r="AB46" s="80">
        <v>41</v>
      </c>
      <c r="AC46" s="80">
        <v>40</v>
      </c>
      <c r="AD46" s="80">
        <v>40</v>
      </c>
      <c r="AE46" s="80">
        <v>40</v>
      </c>
      <c r="AF46" s="80">
        <v>39</v>
      </c>
      <c r="AG46" s="81">
        <v>-4.0000000000000001E-3</v>
      </c>
      <c r="AH46" s="70"/>
    </row>
    <row r="47" spans="1:34" x14ac:dyDescent="0.25">
      <c r="A47" s="69" t="s">
        <v>600</v>
      </c>
      <c r="B47" s="42" t="s">
        <v>11</v>
      </c>
      <c r="C47" s="74" t="s">
        <v>601</v>
      </c>
      <c r="D47" s="132">
        <v>255</v>
      </c>
      <c r="E47" s="80">
        <v>249</v>
      </c>
      <c r="F47" s="80">
        <v>247</v>
      </c>
      <c r="G47" s="80">
        <v>251</v>
      </c>
      <c r="H47" s="80">
        <v>258</v>
      </c>
      <c r="I47" s="80">
        <v>264</v>
      </c>
      <c r="J47" s="80">
        <v>269</v>
      </c>
      <c r="K47" s="80">
        <v>273</v>
      </c>
      <c r="L47" s="80">
        <v>276</v>
      </c>
      <c r="M47" s="80">
        <v>281</v>
      </c>
      <c r="N47" s="80">
        <v>287</v>
      </c>
      <c r="O47" s="80">
        <v>292</v>
      </c>
      <c r="P47" s="80">
        <v>298</v>
      </c>
      <c r="Q47" s="80">
        <v>304</v>
      </c>
      <c r="R47" s="80">
        <v>310</v>
      </c>
      <c r="S47" s="80">
        <v>315</v>
      </c>
      <c r="T47" s="80">
        <v>320</v>
      </c>
      <c r="U47" s="80">
        <v>325</v>
      </c>
      <c r="V47" s="80">
        <v>330</v>
      </c>
      <c r="W47" s="80">
        <v>337</v>
      </c>
      <c r="X47" s="80">
        <v>343</v>
      </c>
      <c r="Y47" s="80">
        <v>349</v>
      </c>
      <c r="Z47" s="80">
        <v>354</v>
      </c>
      <c r="AA47" s="80">
        <v>358</v>
      </c>
      <c r="AB47" s="80">
        <v>363</v>
      </c>
      <c r="AC47" s="80">
        <v>369</v>
      </c>
      <c r="AD47" s="80">
        <v>374</v>
      </c>
      <c r="AE47" s="80">
        <v>380</v>
      </c>
      <c r="AF47" s="80">
        <v>387</v>
      </c>
      <c r="AG47" s="81">
        <v>1.4999999999999999E-2</v>
      </c>
      <c r="AH47" s="70"/>
    </row>
    <row r="48" spans="1:34" x14ac:dyDescent="0.25">
      <c r="A48" s="69" t="s">
        <v>602</v>
      </c>
      <c r="B48" s="53"/>
      <c r="C48" s="74" t="s">
        <v>603</v>
      </c>
      <c r="D48" s="132">
        <v>120</v>
      </c>
      <c r="E48" s="80">
        <v>114</v>
      </c>
      <c r="F48" s="80">
        <v>113</v>
      </c>
      <c r="G48" s="80">
        <v>115</v>
      </c>
      <c r="H48" s="80">
        <v>118</v>
      </c>
      <c r="I48" s="80">
        <v>120</v>
      </c>
      <c r="J48" s="80">
        <v>122</v>
      </c>
      <c r="K48" s="80">
        <v>123</v>
      </c>
      <c r="L48" s="80">
        <v>124</v>
      </c>
      <c r="M48" s="80">
        <v>126</v>
      </c>
      <c r="N48" s="80">
        <v>127</v>
      </c>
      <c r="O48" s="80">
        <v>128</v>
      </c>
      <c r="P48" s="80">
        <v>129</v>
      </c>
      <c r="Q48" s="80">
        <v>131</v>
      </c>
      <c r="R48" s="80">
        <v>133</v>
      </c>
      <c r="S48" s="80">
        <v>134</v>
      </c>
      <c r="T48" s="80">
        <v>136</v>
      </c>
      <c r="U48" s="80">
        <v>137</v>
      </c>
      <c r="V48" s="80">
        <v>139</v>
      </c>
      <c r="W48" s="80">
        <v>141</v>
      </c>
      <c r="X48" s="80">
        <v>143</v>
      </c>
      <c r="Y48" s="80">
        <v>143</v>
      </c>
      <c r="Z48" s="80">
        <v>144</v>
      </c>
      <c r="AA48" s="80">
        <v>146</v>
      </c>
      <c r="AB48" s="80">
        <v>147</v>
      </c>
      <c r="AC48" s="80">
        <v>148</v>
      </c>
      <c r="AD48" s="80">
        <v>149</v>
      </c>
      <c r="AE48" s="80">
        <v>150</v>
      </c>
      <c r="AF48" s="80">
        <v>151</v>
      </c>
      <c r="AG48" s="81">
        <v>8.0000000000000002E-3</v>
      </c>
      <c r="AH48" s="70"/>
    </row>
    <row r="49" spans="1:34" x14ac:dyDescent="0.25">
      <c r="A49" s="69" t="s">
        <v>604</v>
      </c>
      <c r="B49" s="42" t="s">
        <v>42</v>
      </c>
      <c r="C49" s="74" t="s">
        <v>605</v>
      </c>
      <c r="D49" s="132">
        <v>24</v>
      </c>
      <c r="E49" s="80">
        <v>22</v>
      </c>
      <c r="F49" s="80">
        <v>22</v>
      </c>
      <c r="G49" s="80">
        <v>22</v>
      </c>
      <c r="H49" s="80">
        <v>23</v>
      </c>
      <c r="I49" s="80">
        <v>23</v>
      </c>
      <c r="J49" s="80">
        <v>23</v>
      </c>
      <c r="K49" s="80">
        <v>24</v>
      </c>
      <c r="L49" s="80">
        <v>24</v>
      </c>
      <c r="M49" s="80">
        <v>24</v>
      </c>
      <c r="N49" s="80">
        <v>24</v>
      </c>
      <c r="O49" s="80">
        <v>24</v>
      </c>
      <c r="P49" s="80">
        <v>25</v>
      </c>
      <c r="Q49" s="80">
        <v>25</v>
      </c>
      <c r="R49" s="80">
        <v>25</v>
      </c>
      <c r="S49" s="80">
        <v>25</v>
      </c>
      <c r="T49" s="80">
        <v>26</v>
      </c>
      <c r="U49" s="80">
        <v>26</v>
      </c>
      <c r="V49" s="80">
        <v>26</v>
      </c>
      <c r="W49" s="80">
        <v>27</v>
      </c>
      <c r="X49" s="80">
        <v>27</v>
      </c>
      <c r="Y49" s="80">
        <v>27</v>
      </c>
      <c r="Z49" s="80">
        <v>28</v>
      </c>
      <c r="AA49" s="80">
        <v>28</v>
      </c>
      <c r="AB49" s="80">
        <v>28</v>
      </c>
      <c r="AC49" s="80">
        <v>28</v>
      </c>
      <c r="AD49" s="80">
        <v>28</v>
      </c>
      <c r="AE49" s="80">
        <v>29</v>
      </c>
      <c r="AF49" s="80">
        <v>29</v>
      </c>
      <c r="AG49" s="81">
        <v>7.0000000000000001E-3</v>
      </c>
      <c r="AH49" s="70"/>
    </row>
    <row r="50" spans="1:34" x14ac:dyDescent="0.25">
      <c r="A50" s="69" t="s">
        <v>606</v>
      </c>
      <c r="B50" s="42" t="s">
        <v>43</v>
      </c>
      <c r="C50" s="74" t="s">
        <v>607</v>
      </c>
      <c r="D50" s="132">
        <v>16</v>
      </c>
      <c r="E50" s="80">
        <v>15</v>
      </c>
      <c r="F50" s="80">
        <v>15</v>
      </c>
      <c r="G50" s="80">
        <v>15</v>
      </c>
      <c r="H50" s="80">
        <v>16</v>
      </c>
      <c r="I50" s="80">
        <v>16</v>
      </c>
      <c r="J50" s="80">
        <v>16</v>
      </c>
      <c r="K50" s="80">
        <v>16</v>
      </c>
      <c r="L50" s="80">
        <v>16</v>
      </c>
      <c r="M50" s="80">
        <v>17</v>
      </c>
      <c r="N50" s="80">
        <v>17</v>
      </c>
      <c r="O50" s="80">
        <v>17</v>
      </c>
      <c r="P50" s="80">
        <v>17</v>
      </c>
      <c r="Q50" s="80">
        <v>17</v>
      </c>
      <c r="R50" s="80">
        <v>17</v>
      </c>
      <c r="S50" s="80">
        <v>18</v>
      </c>
      <c r="T50" s="80">
        <v>18</v>
      </c>
      <c r="U50" s="80">
        <v>18</v>
      </c>
      <c r="V50" s="80">
        <v>18</v>
      </c>
      <c r="W50" s="80">
        <v>18</v>
      </c>
      <c r="X50" s="80">
        <v>18</v>
      </c>
      <c r="Y50" s="80">
        <v>19</v>
      </c>
      <c r="Z50" s="80">
        <v>19</v>
      </c>
      <c r="AA50" s="80">
        <v>19</v>
      </c>
      <c r="AB50" s="80">
        <v>19</v>
      </c>
      <c r="AC50" s="80">
        <v>19</v>
      </c>
      <c r="AD50" s="80">
        <v>19</v>
      </c>
      <c r="AE50" s="80">
        <v>20</v>
      </c>
      <c r="AF50" s="80">
        <v>20</v>
      </c>
      <c r="AG50" s="81">
        <v>7.0000000000000001E-3</v>
      </c>
      <c r="AH50" s="70"/>
    </row>
    <row r="51" spans="1:34" x14ac:dyDescent="0.25">
      <c r="A51" s="69" t="s">
        <v>608</v>
      </c>
      <c r="B51" s="42" t="s">
        <v>43</v>
      </c>
      <c r="C51" s="74" t="s">
        <v>609</v>
      </c>
      <c r="D51" s="132">
        <v>80</v>
      </c>
      <c r="E51" s="80">
        <v>77</v>
      </c>
      <c r="F51" s="80">
        <v>76</v>
      </c>
      <c r="G51" s="80">
        <v>77</v>
      </c>
      <c r="H51" s="80">
        <v>79</v>
      </c>
      <c r="I51" s="80">
        <v>81</v>
      </c>
      <c r="J51" s="80">
        <v>83</v>
      </c>
      <c r="K51" s="80">
        <v>84</v>
      </c>
      <c r="L51" s="80">
        <v>84</v>
      </c>
      <c r="M51" s="80">
        <v>85</v>
      </c>
      <c r="N51" s="80">
        <v>86</v>
      </c>
      <c r="O51" s="80">
        <v>87</v>
      </c>
      <c r="P51" s="80">
        <v>88</v>
      </c>
      <c r="Q51" s="80">
        <v>89</v>
      </c>
      <c r="R51" s="80">
        <v>90</v>
      </c>
      <c r="S51" s="80">
        <v>91</v>
      </c>
      <c r="T51" s="80">
        <v>92</v>
      </c>
      <c r="U51" s="80">
        <v>93</v>
      </c>
      <c r="V51" s="80">
        <v>95</v>
      </c>
      <c r="W51" s="80">
        <v>96</v>
      </c>
      <c r="X51" s="80">
        <v>97</v>
      </c>
      <c r="Y51" s="80">
        <v>97</v>
      </c>
      <c r="Z51" s="80">
        <v>98</v>
      </c>
      <c r="AA51" s="80">
        <v>99</v>
      </c>
      <c r="AB51" s="80">
        <v>100</v>
      </c>
      <c r="AC51" s="80">
        <v>100</v>
      </c>
      <c r="AD51" s="80">
        <v>101</v>
      </c>
      <c r="AE51" s="80">
        <v>102</v>
      </c>
      <c r="AF51" s="80">
        <v>103</v>
      </c>
      <c r="AG51" s="81">
        <v>8.9999999999999993E-3</v>
      </c>
      <c r="AH51" s="70"/>
    </row>
    <row r="52" spans="1:34" x14ac:dyDescent="0.25">
      <c r="A52" s="69" t="s">
        <v>610</v>
      </c>
      <c r="B52" s="53"/>
      <c r="C52" s="74" t="s">
        <v>611</v>
      </c>
      <c r="D52" s="132">
        <v>245</v>
      </c>
      <c r="E52" s="80">
        <v>243</v>
      </c>
      <c r="F52" s="80">
        <v>243</v>
      </c>
      <c r="G52" s="80">
        <v>250</v>
      </c>
      <c r="H52" s="80">
        <v>262</v>
      </c>
      <c r="I52" s="80">
        <v>268</v>
      </c>
      <c r="J52" s="80">
        <v>271</v>
      </c>
      <c r="K52" s="80">
        <v>273</v>
      </c>
      <c r="L52" s="80">
        <v>272</v>
      </c>
      <c r="M52" s="80">
        <v>273</v>
      </c>
      <c r="N52" s="80">
        <v>276</v>
      </c>
      <c r="O52" s="80">
        <v>278</v>
      </c>
      <c r="P52" s="80">
        <v>281</v>
      </c>
      <c r="Q52" s="80">
        <v>284</v>
      </c>
      <c r="R52" s="80">
        <v>287</v>
      </c>
      <c r="S52" s="80">
        <v>290</v>
      </c>
      <c r="T52" s="80">
        <v>294</v>
      </c>
      <c r="U52" s="80">
        <v>297</v>
      </c>
      <c r="V52" s="80">
        <v>301</v>
      </c>
      <c r="W52" s="80">
        <v>306</v>
      </c>
      <c r="X52" s="80">
        <v>310</v>
      </c>
      <c r="Y52" s="80">
        <v>313</v>
      </c>
      <c r="Z52" s="80">
        <v>316</v>
      </c>
      <c r="AA52" s="80">
        <v>318</v>
      </c>
      <c r="AB52" s="80">
        <v>321</v>
      </c>
      <c r="AC52" s="80">
        <v>324</v>
      </c>
      <c r="AD52" s="80">
        <v>327</v>
      </c>
      <c r="AE52" s="80">
        <v>331</v>
      </c>
      <c r="AF52" s="80">
        <v>334</v>
      </c>
      <c r="AG52" s="81">
        <v>1.0999999999999999E-2</v>
      </c>
      <c r="AH52" s="70"/>
    </row>
    <row r="53" spans="1:34" x14ac:dyDescent="0.25">
      <c r="A53" s="69" t="s">
        <v>612</v>
      </c>
      <c r="B53" s="42" t="s">
        <v>44</v>
      </c>
      <c r="C53" s="74" t="s">
        <v>613</v>
      </c>
      <c r="D53" s="132">
        <v>127</v>
      </c>
      <c r="E53" s="80">
        <v>125</v>
      </c>
      <c r="F53" s="80">
        <v>123</v>
      </c>
      <c r="G53" s="80">
        <v>125</v>
      </c>
      <c r="H53" s="80">
        <v>132</v>
      </c>
      <c r="I53" s="80">
        <v>135</v>
      </c>
      <c r="J53" s="80">
        <v>136</v>
      </c>
      <c r="K53" s="80">
        <v>136</v>
      </c>
      <c r="L53" s="80">
        <v>134</v>
      </c>
      <c r="M53" s="80">
        <v>134</v>
      </c>
      <c r="N53" s="80">
        <v>136</v>
      </c>
      <c r="O53" s="80">
        <v>135</v>
      </c>
      <c r="P53" s="80">
        <v>136</v>
      </c>
      <c r="Q53" s="80">
        <v>137</v>
      </c>
      <c r="R53" s="80">
        <v>137</v>
      </c>
      <c r="S53" s="80">
        <v>138</v>
      </c>
      <c r="T53" s="80">
        <v>140</v>
      </c>
      <c r="U53" s="80">
        <v>139</v>
      </c>
      <c r="V53" s="80">
        <v>140</v>
      </c>
      <c r="W53" s="80">
        <v>143</v>
      </c>
      <c r="X53" s="80">
        <v>144</v>
      </c>
      <c r="Y53" s="80">
        <v>144</v>
      </c>
      <c r="Z53" s="80">
        <v>143</v>
      </c>
      <c r="AA53" s="80">
        <v>142</v>
      </c>
      <c r="AB53" s="80">
        <v>142</v>
      </c>
      <c r="AC53" s="80">
        <v>142</v>
      </c>
      <c r="AD53" s="80">
        <v>143</v>
      </c>
      <c r="AE53" s="80">
        <v>143</v>
      </c>
      <c r="AF53" s="80">
        <v>144</v>
      </c>
      <c r="AG53" s="81">
        <v>4.0000000000000001E-3</v>
      </c>
      <c r="AH53" s="70"/>
    </row>
    <row r="54" spans="1:34" x14ac:dyDescent="0.25">
      <c r="A54" s="69" t="s">
        <v>614</v>
      </c>
      <c r="B54" s="42" t="s">
        <v>45</v>
      </c>
      <c r="C54" s="74" t="s">
        <v>615</v>
      </c>
      <c r="D54" s="132">
        <v>39</v>
      </c>
      <c r="E54" s="80">
        <v>39</v>
      </c>
      <c r="F54" s="80">
        <v>39</v>
      </c>
      <c r="G54" s="80">
        <v>40</v>
      </c>
      <c r="H54" s="80">
        <v>42</v>
      </c>
      <c r="I54" s="80">
        <v>43</v>
      </c>
      <c r="J54" s="80">
        <v>43</v>
      </c>
      <c r="K54" s="80">
        <v>44</v>
      </c>
      <c r="L54" s="80">
        <v>44</v>
      </c>
      <c r="M54" s="80">
        <v>44</v>
      </c>
      <c r="N54" s="80">
        <v>44</v>
      </c>
      <c r="O54" s="80">
        <v>44</v>
      </c>
      <c r="P54" s="80">
        <v>45</v>
      </c>
      <c r="Q54" s="80">
        <v>46</v>
      </c>
      <c r="R54" s="80">
        <v>46</v>
      </c>
      <c r="S54" s="80">
        <v>47</v>
      </c>
      <c r="T54" s="80">
        <v>47</v>
      </c>
      <c r="U54" s="80">
        <v>48</v>
      </c>
      <c r="V54" s="80">
        <v>48</v>
      </c>
      <c r="W54" s="80">
        <v>49</v>
      </c>
      <c r="X54" s="80">
        <v>50</v>
      </c>
      <c r="Y54" s="80">
        <v>50</v>
      </c>
      <c r="Z54" s="80">
        <v>51</v>
      </c>
      <c r="AA54" s="80">
        <v>51</v>
      </c>
      <c r="AB54" s="80">
        <v>52</v>
      </c>
      <c r="AC54" s="80">
        <v>52</v>
      </c>
      <c r="AD54" s="80">
        <v>53</v>
      </c>
      <c r="AE54" s="80">
        <v>53</v>
      </c>
      <c r="AF54" s="80">
        <v>54</v>
      </c>
      <c r="AG54" s="81">
        <v>1.0999999999999999E-2</v>
      </c>
      <c r="AH54" s="70"/>
    </row>
    <row r="55" spans="1:34" x14ac:dyDescent="0.25">
      <c r="A55" s="69" t="s">
        <v>616</v>
      </c>
      <c r="B55" s="42" t="s">
        <v>45</v>
      </c>
      <c r="C55" s="74" t="s">
        <v>617</v>
      </c>
      <c r="D55" s="132">
        <v>79</v>
      </c>
      <c r="E55" s="80">
        <v>79</v>
      </c>
      <c r="F55" s="80">
        <v>81</v>
      </c>
      <c r="G55" s="80">
        <v>84</v>
      </c>
      <c r="H55" s="80">
        <v>88</v>
      </c>
      <c r="I55" s="80">
        <v>90</v>
      </c>
      <c r="J55" s="80">
        <v>92</v>
      </c>
      <c r="K55" s="80">
        <v>93</v>
      </c>
      <c r="L55" s="80">
        <v>94</v>
      </c>
      <c r="M55" s="80">
        <v>95</v>
      </c>
      <c r="N55" s="80">
        <v>97</v>
      </c>
      <c r="O55" s="80">
        <v>98</v>
      </c>
      <c r="P55" s="80">
        <v>100</v>
      </c>
      <c r="Q55" s="80">
        <v>101</v>
      </c>
      <c r="R55" s="80">
        <v>103</v>
      </c>
      <c r="S55" s="80">
        <v>105</v>
      </c>
      <c r="T55" s="80">
        <v>107</v>
      </c>
      <c r="U55" s="80">
        <v>110</v>
      </c>
      <c r="V55" s="80">
        <v>112</v>
      </c>
      <c r="W55" s="80">
        <v>115</v>
      </c>
      <c r="X55" s="80">
        <v>117</v>
      </c>
      <c r="Y55" s="80">
        <v>119</v>
      </c>
      <c r="Z55" s="80">
        <v>122</v>
      </c>
      <c r="AA55" s="80">
        <v>125</v>
      </c>
      <c r="AB55" s="80">
        <v>127</v>
      </c>
      <c r="AC55" s="80">
        <v>129</v>
      </c>
      <c r="AD55" s="80">
        <v>132</v>
      </c>
      <c r="AE55" s="80">
        <v>134</v>
      </c>
      <c r="AF55" s="80">
        <v>137</v>
      </c>
      <c r="AG55" s="81">
        <v>0.02</v>
      </c>
      <c r="AH55" s="70"/>
    </row>
    <row r="56" spans="1:34" x14ac:dyDescent="0.25">
      <c r="A56" s="69" t="s">
        <v>618</v>
      </c>
      <c r="B56" s="42" t="s">
        <v>12</v>
      </c>
      <c r="C56" s="74" t="s">
        <v>619</v>
      </c>
      <c r="D56" s="132">
        <v>361</v>
      </c>
      <c r="E56" s="80">
        <v>354</v>
      </c>
      <c r="F56" s="80">
        <v>351</v>
      </c>
      <c r="G56" s="80">
        <v>357</v>
      </c>
      <c r="H56" s="80">
        <v>370</v>
      </c>
      <c r="I56" s="80">
        <v>381</v>
      </c>
      <c r="J56" s="80">
        <v>386</v>
      </c>
      <c r="K56" s="80">
        <v>390</v>
      </c>
      <c r="L56" s="80">
        <v>391</v>
      </c>
      <c r="M56" s="80">
        <v>395</v>
      </c>
      <c r="N56" s="80">
        <v>404</v>
      </c>
      <c r="O56" s="80">
        <v>411</v>
      </c>
      <c r="P56" s="80">
        <v>418</v>
      </c>
      <c r="Q56" s="80">
        <v>428</v>
      </c>
      <c r="R56" s="80">
        <v>437</v>
      </c>
      <c r="S56" s="80">
        <v>446</v>
      </c>
      <c r="T56" s="80">
        <v>456</v>
      </c>
      <c r="U56" s="80">
        <v>463</v>
      </c>
      <c r="V56" s="80">
        <v>470</v>
      </c>
      <c r="W56" s="80">
        <v>482</v>
      </c>
      <c r="X56" s="80">
        <v>490</v>
      </c>
      <c r="Y56" s="80">
        <v>495</v>
      </c>
      <c r="Z56" s="80">
        <v>498</v>
      </c>
      <c r="AA56" s="80">
        <v>498</v>
      </c>
      <c r="AB56" s="80">
        <v>499</v>
      </c>
      <c r="AC56" s="80">
        <v>502</v>
      </c>
      <c r="AD56" s="80">
        <v>505</v>
      </c>
      <c r="AE56" s="80">
        <v>507</v>
      </c>
      <c r="AF56" s="80">
        <v>513</v>
      </c>
      <c r="AG56" s="81">
        <v>1.2999999999999999E-2</v>
      </c>
      <c r="AH56" s="70"/>
    </row>
    <row r="57" spans="1:34" x14ac:dyDescent="0.25">
      <c r="A57" s="69" t="s">
        <v>620</v>
      </c>
      <c r="B57" s="42" t="s">
        <v>15</v>
      </c>
      <c r="C57" s="74" t="s">
        <v>621</v>
      </c>
      <c r="D57" s="132">
        <v>400</v>
      </c>
      <c r="E57" s="80">
        <v>394</v>
      </c>
      <c r="F57" s="80">
        <v>393</v>
      </c>
      <c r="G57" s="80">
        <v>397</v>
      </c>
      <c r="H57" s="80">
        <v>414</v>
      </c>
      <c r="I57" s="80">
        <v>428</v>
      </c>
      <c r="J57" s="80">
        <v>432</v>
      </c>
      <c r="K57" s="80">
        <v>436</v>
      </c>
      <c r="L57" s="80">
        <v>440</v>
      </c>
      <c r="M57" s="80">
        <v>447</v>
      </c>
      <c r="N57" s="80">
        <v>460</v>
      </c>
      <c r="O57" s="80">
        <v>469</v>
      </c>
      <c r="P57" s="80">
        <v>478</v>
      </c>
      <c r="Q57" s="80">
        <v>488</v>
      </c>
      <c r="R57" s="80">
        <v>496</v>
      </c>
      <c r="S57" s="80">
        <v>504</v>
      </c>
      <c r="T57" s="80">
        <v>512</v>
      </c>
      <c r="U57" s="80">
        <v>519</v>
      </c>
      <c r="V57" s="80">
        <v>526</v>
      </c>
      <c r="W57" s="80">
        <v>535</v>
      </c>
      <c r="X57" s="80">
        <v>542</v>
      </c>
      <c r="Y57" s="80">
        <v>547</v>
      </c>
      <c r="Z57" s="80">
        <v>550</v>
      </c>
      <c r="AA57" s="80">
        <v>553</v>
      </c>
      <c r="AB57" s="80">
        <v>559</v>
      </c>
      <c r="AC57" s="80">
        <v>566</v>
      </c>
      <c r="AD57" s="80">
        <v>573</v>
      </c>
      <c r="AE57" s="80">
        <v>578</v>
      </c>
      <c r="AF57" s="80">
        <v>585</v>
      </c>
      <c r="AG57" s="81">
        <v>1.4E-2</v>
      </c>
      <c r="AH57" s="70"/>
    </row>
    <row r="58" spans="1:34" x14ac:dyDescent="0.25">
      <c r="A58" s="69" t="s">
        <v>622</v>
      </c>
      <c r="B58" s="42" t="s">
        <v>13</v>
      </c>
      <c r="C58" s="74" t="s">
        <v>623</v>
      </c>
      <c r="D58" s="132">
        <v>506</v>
      </c>
      <c r="E58" s="80">
        <v>516</v>
      </c>
      <c r="F58" s="80">
        <v>533</v>
      </c>
      <c r="G58" s="80">
        <v>553</v>
      </c>
      <c r="H58" s="80">
        <v>578</v>
      </c>
      <c r="I58" s="80">
        <v>598</v>
      </c>
      <c r="J58" s="80">
        <v>615</v>
      </c>
      <c r="K58" s="80">
        <v>627</v>
      </c>
      <c r="L58" s="80">
        <v>635</v>
      </c>
      <c r="M58" s="80">
        <v>645</v>
      </c>
      <c r="N58" s="80">
        <v>658</v>
      </c>
      <c r="O58" s="80">
        <v>671</v>
      </c>
      <c r="P58" s="80">
        <v>686</v>
      </c>
      <c r="Q58" s="80">
        <v>702</v>
      </c>
      <c r="R58" s="80">
        <v>718</v>
      </c>
      <c r="S58" s="80">
        <v>735</v>
      </c>
      <c r="T58" s="80">
        <v>754</v>
      </c>
      <c r="U58" s="80">
        <v>772</v>
      </c>
      <c r="V58" s="80">
        <v>794</v>
      </c>
      <c r="W58" s="80">
        <v>816</v>
      </c>
      <c r="X58" s="80">
        <v>836</v>
      </c>
      <c r="Y58" s="80">
        <v>855</v>
      </c>
      <c r="Z58" s="80">
        <v>872</v>
      </c>
      <c r="AA58" s="80">
        <v>889</v>
      </c>
      <c r="AB58" s="80">
        <v>907</v>
      </c>
      <c r="AC58" s="80">
        <v>925</v>
      </c>
      <c r="AD58" s="80">
        <v>945</v>
      </c>
      <c r="AE58" s="80">
        <v>967</v>
      </c>
      <c r="AF58" s="80">
        <v>990</v>
      </c>
      <c r="AG58" s="81">
        <v>2.4E-2</v>
      </c>
      <c r="AH58" s="70"/>
    </row>
    <row r="59" spans="1:34" x14ac:dyDescent="0.25">
      <c r="A59" s="69" t="s">
        <v>624</v>
      </c>
      <c r="B59" s="42" t="s">
        <v>646</v>
      </c>
      <c r="C59" s="74" t="s">
        <v>625</v>
      </c>
      <c r="D59" s="132">
        <v>1128</v>
      </c>
      <c r="E59" s="80">
        <v>1163</v>
      </c>
      <c r="F59" s="80">
        <v>1176</v>
      </c>
      <c r="G59" s="80">
        <v>1173</v>
      </c>
      <c r="H59" s="80">
        <v>1181</v>
      </c>
      <c r="I59" s="80">
        <v>1204</v>
      </c>
      <c r="J59" s="80">
        <v>1221</v>
      </c>
      <c r="K59" s="80">
        <v>1228</v>
      </c>
      <c r="L59" s="80">
        <v>1237</v>
      </c>
      <c r="M59" s="80">
        <v>1255</v>
      </c>
      <c r="N59" s="80">
        <v>1287</v>
      </c>
      <c r="O59" s="80">
        <v>1315</v>
      </c>
      <c r="P59" s="80">
        <v>1337</v>
      </c>
      <c r="Q59" s="80">
        <v>1361</v>
      </c>
      <c r="R59" s="80">
        <v>1383</v>
      </c>
      <c r="S59" s="80">
        <v>1398</v>
      </c>
      <c r="T59" s="80">
        <v>1416</v>
      </c>
      <c r="U59" s="80">
        <v>1430</v>
      </c>
      <c r="V59" s="80">
        <v>1451</v>
      </c>
      <c r="W59" s="80">
        <v>1477</v>
      </c>
      <c r="X59" s="80">
        <v>1503</v>
      </c>
      <c r="Y59" s="80">
        <v>1524</v>
      </c>
      <c r="Z59" s="80">
        <v>1540</v>
      </c>
      <c r="AA59" s="80">
        <v>1558</v>
      </c>
      <c r="AB59" s="80">
        <v>1580</v>
      </c>
      <c r="AC59" s="80">
        <v>1606</v>
      </c>
      <c r="AD59" s="80">
        <v>1629</v>
      </c>
      <c r="AE59" s="80">
        <v>1652</v>
      </c>
      <c r="AF59" s="80">
        <v>1680</v>
      </c>
      <c r="AG59" s="81">
        <v>1.4E-2</v>
      </c>
      <c r="AH59" s="70"/>
    </row>
    <row r="60" spans="1:34" x14ac:dyDescent="0.25">
      <c r="A60" s="69" t="s">
        <v>626</v>
      </c>
      <c r="B60" s="42" t="s">
        <v>14</v>
      </c>
      <c r="C60" s="74" t="s">
        <v>627</v>
      </c>
      <c r="D60" s="132">
        <v>137</v>
      </c>
      <c r="E60" s="80">
        <v>137</v>
      </c>
      <c r="F60" s="80">
        <v>138</v>
      </c>
      <c r="G60" s="80">
        <v>141</v>
      </c>
      <c r="H60" s="80">
        <v>145</v>
      </c>
      <c r="I60" s="80">
        <v>148</v>
      </c>
      <c r="J60" s="80">
        <v>151</v>
      </c>
      <c r="K60" s="80">
        <v>153</v>
      </c>
      <c r="L60" s="80">
        <v>154</v>
      </c>
      <c r="M60" s="80">
        <v>155</v>
      </c>
      <c r="N60" s="80">
        <v>158</v>
      </c>
      <c r="O60" s="80">
        <v>163</v>
      </c>
      <c r="P60" s="80">
        <v>167</v>
      </c>
      <c r="Q60" s="80">
        <v>172</v>
      </c>
      <c r="R60" s="80">
        <v>177</v>
      </c>
      <c r="S60" s="80">
        <v>182</v>
      </c>
      <c r="T60" s="80">
        <v>187</v>
      </c>
      <c r="U60" s="80">
        <v>193</v>
      </c>
      <c r="V60" s="80">
        <v>198</v>
      </c>
      <c r="W60" s="80">
        <v>205</v>
      </c>
      <c r="X60" s="80">
        <v>210</v>
      </c>
      <c r="Y60" s="80">
        <v>215</v>
      </c>
      <c r="Z60" s="80">
        <v>220</v>
      </c>
      <c r="AA60" s="80">
        <v>225</v>
      </c>
      <c r="AB60" s="80">
        <v>231</v>
      </c>
      <c r="AC60" s="80">
        <v>237</v>
      </c>
      <c r="AD60" s="80">
        <v>243</v>
      </c>
      <c r="AE60" s="80">
        <v>249</v>
      </c>
      <c r="AF60" s="80">
        <v>256</v>
      </c>
      <c r="AG60" s="81">
        <v>2.3E-2</v>
      </c>
      <c r="AH60" s="70"/>
    </row>
    <row r="61" spans="1:34" x14ac:dyDescent="0.25">
      <c r="A61" s="69" t="s">
        <v>628</v>
      </c>
      <c r="B61" s="42" t="s">
        <v>18</v>
      </c>
      <c r="C61" s="74" t="s">
        <v>629</v>
      </c>
      <c r="D61" s="132">
        <v>166</v>
      </c>
      <c r="E61" s="80">
        <v>164</v>
      </c>
      <c r="F61" s="80">
        <v>164</v>
      </c>
      <c r="G61" s="80">
        <v>160</v>
      </c>
      <c r="H61" s="80">
        <v>159</v>
      </c>
      <c r="I61" s="80">
        <v>160</v>
      </c>
      <c r="J61" s="80">
        <v>161</v>
      </c>
      <c r="K61" s="80">
        <v>162</v>
      </c>
      <c r="L61" s="80">
        <v>163</v>
      </c>
      <c r="M61" s="80">
        <v>165</v>
      </c>
      <c r="N61" s="80">
        <v>168</v>
      </c>
      <c r="O61" s="80">
        <v>171</v>
      </c>
      <c r="P61" s="80">
        <v>174</v>
      </c>
      <c r="Q61" s="80">
        <v>176</v>
      </c>
      <c r="R61" s="80">
        <v>178</v>
      </c>
      <c r="S61" s="80">
        <v>181</v>
      </c>
      <c r="T61" s="80">
        <v>184</v>
      </c>
      <c r="U61" s="80">
        <v>186</v>
      </c>
      <c r="V61" s="80">
        <v>189</v>
      </c>
      <c r="W61" s="80">
        <v>192</v>
      </c>
      <c r="X61" s="80">
        <v>195</v>
      </c>
      <c r="Y61" s="80">
        <v>197</v>
      </c>
      <c r="Z61" s="80">
        <v>199</v>
      </c>
      <c r="AA61" s="80">
        <v>202</v>
      </c>
      <c r="AB61" s="80">
        <v>204</v>
      </c>
      <c r="AC61" s="80">
        <v>207</v>
      </c>
      <c r="AD61" s="80">
        <v>210</v>
      </c>
      <c r="AE61" s="80">
        <v>212</v>
      </c>
      <c r="AF61" s="80">
        <v>216</v>
      </c>
      <c r="AG61" s="81">
        <v>8.9999999999999993E-3</v>
      </c>
      <c r="AH61" s="70"/>
    </row>
    <row r="62" spans="1:34" ht="15" customHeight="1" x14ac:dyDescent="0.25">
      <c r="C62" s="70"/>
      <c r="D62" s="70"/>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0"/>
    </row>
    <row r="63" spans="1:34" x14ac:dyDescent="0.25">
      <c r="A63" s="69" t="s">
        <v>630</v>
      </c>
      <c r="B63" s="42"/>
      <c r="C63" s="73" t="s">
        <v>631</v>
      </c>
      <c r="D63" s="136">
        <v>9379</v>
      </c>
      <c r="E63" s="77">
        <v>9386</v>
      </c>
      <c r="F63" s="77">
        <v>9392</v>
      </c>
      <c r="G63" s="77">
        <v>9484</v>
      </c>
      <c r="H63" s="77">
        <v>9647</v>
      </c>
      <c r="I63" s="77">
        <v>9790</v>
      </c>
      <c r="J63" s="77">
        <v>9910</v>
      </c>
      <c r="K63" s="77">
        <v>10019</v>
      </c>
      <c r="L63" s="77">
        <v>10095</v>
      </c>
      <c r="M63" s="77">
        <v>10176</v>
      </c>
      <c r="N63" s="77">
        <v>10298</v>
      </c>
      <c r="O63" s="77">
        <v>10415</v>
      </c>
      <c r="P63" s="77">
        <v>10534</v>
      </c>
      <c r="Q63" s="77">
        <v>10670</v>
      </c>
      <c r="R63" s="77">
        <v>10792</v>
      </c>
      <c r="S63" s="77">
        <v>10918</v>
      </c>
      <c r="T63" s="77">
        <v>11058</v>
      </c>
      <c r="U63" s="77">
        <v>11179</v>
      </c>
      <c r="V63" s="77">
        <v>11332</v>
      </c>
      <c r="W63" s="77">
        <v>11515</v>
      </c>
      <c r="X63" s="77">
        <v>11674</v>
      </c>
      <c r="Y63" s="77">
        <v>11815</v>
      </c>
      <c r="Z63" s="77">
        <v>11930</v>
      </c>
      <c r="AA63" s="77">
        <v>12037</v>
      </c>
      <c r="AB63" s="77">
        <v>12162</v>
      </c>
      <c r="AC63" s="77">
        <v>12297</v>
      </c>
      <c r="AD63" s="77">
        <v>12446</v>
      </c>
      <c r="AE63" s="77">
        <v>12593</v>
      </c>
      <c r="AF63" s="77">
        <v>12757</v>
      </c>
      <c r="AG63" s="78">
        <v>1.0999999999999999E-2</v>
      </c>
      <c r="AH63" s="70"/>
    </row>
    <row r="64" spans="1:34" ht="15" customHeight="1" x14ac:dyDescent="0.25">
      <c r="C64" s="70"/>
      <c r="D64" s="70"/>
      <c r="E64" s="70"/>
      <c r="F64" s="70"/>
      <c r="G64" s="70"/>
      <c r="H64" s="70"/>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row>
    <row r="65" spans="3:34" ht="15.75" thickBot="1" x14ac:dyDescent="0.3">
      <c r="C65" s="70"/>
      <c r="D65" s="70"/>
      <c r="E65" s="70"/>
      <c r="F65" s="70"/>
      <c r="G65" s="70"/>
      <c r="H65" s="70"/>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row>
    <row r="66" spans="3:34" ht="24.75" x14ac:dyDescent="0.25">
      <c r="C66" s="75" t="s">
        <v>632</v>
      </c>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c r="AD66" s="76"/>
      <c r="AE66" s="76"/>
      <c r="AF66" s="76"/>
      <c r="AG66" s="76"/>
      <c r="AH66" s="70"/>
    </row>
    <row r="67" spans="3:34" ht="15" customHeight="1" x14ac:dyDescent="0.25">
      <c r="C67" s="70" t="s">
        <v>720</v>
      </c>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row>
    <row r="68" spans="3:34" ht="15" customHeight="1" x14ac:dyDescent="0.25">
      <c r="C68" s="70" t="s">
        <v>721</v>
      </c>
      <c r="D68" s="70"/>
      <c r="E68" s="70"/>
      <c r="F68" s="70"/>
      <c r="G68" s="70"/>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row>
    <row r="69" spans="3:34" ht="15" customHeight="1" x14ac:dyDescent="0.25">
      <c r="C69" s="70"/>
      <c r="D69" s="70"/>
      <c r="E69" s="70"/>
      <c r="F69" s="70"/>
      <c r="G69" s="70"/>
      <c r="H69" s="70"/>
      <c r="I69" s="70"/>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row>
    <row r="70" spans="3:34" x14ac:dyDescent="0.25">
      <c r="C70" s="70"/>
      <c r="D70" s="70"/>
      <c r="E70" s="70"/>
      <c r="F70" s="70"/>
      <c r="G70" s="70"/>
      <c r="H70" s="70"/>
      <c r="I70" s="70"/>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row>
    <row r="71" spans="3:34" ht="15" customHeight="1" x14ac:dyDescent="0.25">
      <c r="C71" s="70"/>
      <c r="D71" s="70"/>
      <c r="E71" s="70"/>
      <c r="F71" s="70"/>
      <c r="G71" s="70"/>
      <c r="H71" s="70"/>
      <c r="I71" s="70"/>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row>
    <row r="72" spans="3:34" ht="15" customHeight="1" x14ac:dyDescent="0.25">
      <c r="C72" s="70"/>
      <c r="D72" s="70"/>
      <c r="E72" s="70"/>
      <c r="F72" s="70"/>
      <c r="G72" s="70"/>
      <c r="H72" s="70"/>
      <c r="I72" s="70"/>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row>
    <row r="73" spans="3:34" ht="15" customHeight="1" x14ac:dyDescent="0.25">
      <c r="C73" s="70"/>
      <c r="D73" s="70"/>
      <c r="E73" s="70"/>
      <c r="F73" s="70"/>
      <c r="G73" s="70"/>
      <c r="H73" s="70"/>
      <c r="I73" s="70"/>
      <c r="J73" s="70"/>
      <c r="K73" s="70"/>
      <c r="L73" s="70"/>
      <c r="M73" s="70"/>
      <c r="N73" s="70"/>
      <c r="O73" s="70"/>
      <c r="P73" s="70"/>
      <c r="Q73" s="70"/>
      <c r="R73" s="70"/>
      <c r="S73" s="70"/>
      <c r="T73" s="70"/>
      <c r="U73" s="70"/>
      <c r="V73" s="70"/>
      <c r="W73" s="70"/>
      <c r="X73" s="70"/>
      <c r="Y73" s="70"/>
      <c r="Z73" s="70"/>
      <c r="AA73" s="70"/>
      <c r="AB73" s="70"/>
      <c r="AC73" s="70"/>
      <c r="AD73" s="70"/>
      <c r="AE73" s="70"/>
      <c r="AF73" s="70"/>
      <c r="AG73" s="70"/>
      <c r="AH73" s="70"/>
    </row>
    <row r="74" spans="3:34" ht="15" customHeight="1" x14ac:dyDescent="0.25">
      <c r="C74" s="70"/>
      <c r="D74" s="70"/>
      <c r="E74" s="70"/>
      <c r="F74" s="70"/>
      <c r="G74" s="70"/>
      <c r="H74" s="70"/>
      <c r="I74" s="70"/>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row>
    <row r="75" spans="3:34" ht="15" customHeight="1" x14ac:dyDescent="0.25">
      <c r="C75" s="70"/>
      <c r="D75" s="70"/>
      <c r="E75" s="70"/>
      <c r="F75" s="70"/>
      <c r="G75" s="70"/>
      <c r="H75" s="70"/>
      <c r="I75" s="70"/>
      <c r="J75" s="70"/>
      <c r="K75" s="70"/>
      <c r="L75" s="70"/>
      <c r="M75" s="70"/>
      <c r="N75" s="70"/>
      <c r="O75" s="70"/>
      <c r="P75" s="70"/>
      <c r="Q75" s="70"/>
      <c r="R75" s="70"/>
      <c r="S75" s="70"/>
      <c r="T75" s="70"/>
      <c r="U75" s="70"/>
      <c r="V75" s="70"/>
      <c r="W75" s="70"/>
      <c r="X75" s="70"/>
      <c r="Y75" s="70"/>
      <c r="Z75" s="70"/>
      <c r="AA75" s="70"/>
      <c r="AB75" s="70"/>
      <c r="AC75" s="70"/>
      <c r="AD75" s="70"/>
      <c r="AE75" s="70"/>
      <c r="AF75" s="70"/>
      <c r="AG75" s="70"/>
      <c r="AH75" s="70"/>
    </row>
    <row r="76" spans="3:34" ht="15" customHeight="1" x14ac:dyDescent="0.25">
      <c r="C76" s="70"/>
      <c r="D76" s="70"/>
      <c r="E76" s="70"/>
      <c r="F76" s="70"/>
      <c r="G76" s="70"/>
      <c r="H76" s="70"/>
      <c r="I76" s="70"/>
      <c r="J76" s="70"/>
      <c r="K76" s="70"/>
      <c r="L76" s="70"/>
      <c r="M76" s="70"/>
      <c r="N76" s="70"/>
      <c r="O76" s="70"/>
      <c r="P76" s="70"/>
      <c r="Q76" s="70"/>
      <c r="R76" s="70"/>
      <c r="S76" s="70"/>
      <c r="T76" s="70"/>
      <c r="U76" s="70"/>
      <c r="V76" s="70"/>
      <c r="W76" s="70"/>
      <c r="X76" s="70"/>
      <c r="Y76" s="70"/>
      <c r="Z76" s="70"/>
      <c r="AA76" s="70"/>
      <c r="AB76" s="70"/>
      <c r="AC76" s="70"/>
      <c r="AD76" s="70"/>
      <c r="AE76" s="70"/>
      <c r="AF76" s="70"/>
      <c r="AG76" s="70"/>
      <c r="AH76" s="70"/>
    </row>
    <row r="77" spans="3:34" ht="15" customHeight="1" x14ac:dyDescent="0.25">
      <c r="C77" s="70"/>
      <c r="D77" s="70"/>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c r="AE77" s="70"/>
      <c r="AF77" s="70"/>
      <c r="AG77" s="70"/>
      <c r="AH77" s="70"/>
    </row>
    <row r="78" spans="3:34" x14ac:dyDescent="0.25">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row>
    <row r="79" spans="3:34" ht="15" customHeight="1" x14ac:dyDescent="0.25">
      <c r="C79" s="70"/>
      <c r="D79" s="70"/>
      <c r="E79" s="70"/>
      <c r="F79" s="70"/>
      <c r="G79" s="70"/>
      <c r="H79" s="70"/>
      <c r="I79" s="70"/>
      <c r="J79" s="70"/>
      <c r="K79" s="70"/>
      <c r="L79" s="70"/>
      <c r="M79" s="70"/>
      <c r="N79" s="70"/>
      <c r="O79" s="70"/>
      <c r="P79" s="70"/>
      <c r="Q79" s="70"/>
      <c r="R79" s="70"/>
      <c r="S79" s="70"/>
      <c r="T79" s="70"/>
      <c r="U79" s="70"/>
      <c r="V79" s="70"/>
      <c r="W79" s="70"/>
      <c r="X79" s="70"/>
      <c r="Y79" s="70"/>
      <c r="Z79" s="70"/>
      <c r="AA79" s="70"/>
      <c r="AB79" s="70"/>
      <c r="AC79" s="70"/>
      <c r="AD79" s="70"/>
      <c r="AE79" s="70"/>
      <c r="AF79" s="70"/>
      <c r="AG79" s="70"/>
      <c r="AH79" s="70"/>
    </row>
    <row r="80" spans="3:34" ht="15" customHeight="1" x14ac:dyDescent="0.25">
      <c r="C80" s="70"/>
      <c r="D80" s="70"/>
      <c r="E80" s="70"/>
      <c r="F80" s="70"/>
      <c r="G80" s="70"/>
      <c r="H80" s="70"/>
      <c r="I80" s="70"/>
      <c r="J80" s="70"/>
      <c r="K80" s="70"/>
      <c r="L80" s="70"/>
      <c r="M80" s="70"/>
      <c r="N80" s="70"/>
      <c r="O80" s="70"/>
      <c r="P80" s="70"/>
      <c r="Q80" s="70"/>
      <c r="R80" s="70"/>
      <c r="S80" s="70"/>
      <c r="T80" s="70"/>
      <c r="U80" s="70"/>
      <c r="V80" s="70"/>
      <c r="W80" s="70"/>
      <c r="X80" s="70"/>
      <c r="Y80" s="70"/>
      <c r="Z80" s="70"/>
      <c r="AA80" s="70"/>
      <c r="AB80" s="70"/>
      <c r="AC80" s="70"/>
      <c r="AD80" s="70"/>
      <c r="AE80" s="70"/>
      <c r="AF80" s="70"/>
      <c r="AG80" s="70"/>
      <c r="AH80" s="70"/>
    </row>
    <row r="81" spans="3:34" ht="15" customHeight="1" x14ac:dyDescent="0.25">
      <c r="C81" s="70"/>
      <c r="D81" s="70"/>
      <c r="E81" s="70"/>
      <c r="F81" s="70"/>
      <c r="G81" s="70"/>
      <c r="H81" s="70"/>
      <c r="I81" s="70"/>
      <c r="J81" s="70"/>
      <c r="K81" s="70"/>
      <c r="L81" s="70"/>
      <c r="M81" s="70"/>
      <c r="N81" s="70"/>
      <c r="O81" s="70"/>
      <c r="P81" s="70"/>
      <c r="Q81" s="70"/>
      <c r="R81" s="70"/>
      <c r="S81" s="70"/>
      <c r="T81" s="70"/>
      <c r="U81" s="70"/>
      <c r="V81" s="70"/>
      <c r="W81" s="70"/>
      <c r="X81" s="70"/>
      <c r="Y81" s="70"/>
      <c r="Z81" s="70"/>
      <c r="AA81" s="70"/>
      <c r="AB81" s="70"/>
      <c r="AC81" s="70"/>
      <c r="AD81" s="70"/>
      <c r="AE81" s="70"/>
      <c r="AF81" s="70"/>
      <c r="AG81" s="70"/>
      <c r="AH81" s="70"/>
    </row>
    <row r="82" spans="3:34" ht="15" customHeight="1" x14ac:dyDescent="0.25">
      <c r="C82" s="70"/>
      <c r="D82" s="70"/>
      <c r="E82" s="70"/>
      <c r="F82" s="70"/>
      <c r="G82" s="70"/>
      <c r="H82" s="70"/>
      <c r="I82" s="70"/>
      <c r="J82" s="70"/>
      <c r="K82" s="70"/>
      <c r="L82" s="70"/>
      <c r="M82" s="70"/>
      <c r="N82" s="70"/>
      <c r="O82" s="70"/>
      <c r="P82" s="70"/>
      <c r="Q82" s="70"/>
      <c r="R82" s="70"/>
      <c r="S82" s="70"/>
      <c r="T82" s="70"/>
      <c r="U82" s="70"/>
      <c r="V82" s="70"/>
      <c r="W82" s="70"/>
      <c r="X82" s="70"/>
      <c r="Y82" s="70"/>
      <c r="Z82" s="70"/>
      <c r="AA82" s="70"/>
      <c r="AB82" s="70"/>
      <c r="AC82" s="70"/>
      <c r="AD82" s="70"/>
      <c r="AE82" s="70"/>
      <c r="AF82" s="70"/>
      <c r="AG82" s="70"/>
      <c r="AH82" s="70"/>
    </row>
    <row r="83" spans="3:34" ht="15" customHeight="1" x14ac:dyDescent="0.25">
      <c r="C83" s="70"/>
      <c r="D83" s="70"/>
      <c r="E83" s="70"/>
      <c r="F83" s="70"/>
      <c r="G83" s="70"/>
      <c r="H83" s="70"/>
      <c r="I83" s="70"/>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row>
    <row r="84" spans="3:34" ht="15" customHeight="1" x14ac:dyDescent="0.25">
      <c r="C84" s="70"/>
      <c r="D84" s="70"/>
      <c r="E84" s="70"/>
      <c r="F84" s="70"/>
      <c r="G84" s="70"/>
      <c r="H84" s="70"/>
      <c r="I84" s="70"/>
      <c r="J84" s="70"/>
      <c r="K84" s="70"/>
      <c r="L84" s="70"/>
      <c r="M84" s="70"/>
      <c r="N84" s="70"/>
      <c r="O84" s="70"/>
      <c r="P84" s="70"/>
      <c r="Q84" s="70"/>
      <c r="R84" s="70"/>
      <c r="S84" s="70"/>
      <c r="T84" s="70"/>
      <c r="U84" s="70"/>
      <c r="V84" s="70"/>
      <c r="W84" s="70"/>
      <c r="X84" s="70"/>
      <c r="Y84" s="70"/>
      <c r="Z84" s="70"/>
      <c r="AA84" s="70"/>
      <c r="AB84" s="70"/>
      <c r="AC84" s="70"/>
      <c r="AD84" s="70"/>
      <c r="AE84" s="70"/>
      <c r="AF84" s="70"/>
      <c r="AG84" s="70"/>
      <c r="AH84" s="70"/>
    </row>
    <row r="85" spans="3:34" ht="15" customHeight="1" x14ac:dyDescent="0.25">
      <c r="C85" s="70"/>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c r="AD85" s="70"/>
      <c r="AE85" s="70"/>
      <c r="AF85" s="70"/>
      <c r="AG85" s="70"/>
      <c r="AH85" s="70"/>
    </row>
    <row r="86" spans="3:34" x14ac:dyDescent="0.25">
      <c r="C86" s="70"/>
      <c r="D86" s="70"/>
      <c r="E86" s="70"/>
      <c r="F86" s="70"/>
      <c r="G86" s="70"/>
      <c r="H86" s="70"/>
      <c r="I86" s="70"/>
      <c r="J86" s="70"/>
      <c r="K86" s="70"/>
      <c r="L86" s="70"/>
      <c r="M86" s="70"/>
      <c r="N86" s="70"/>
      <c r="O86" s="70"/>
      <c r="P86" s="70"/>
      <c r="Q86" s="70"/>
      <c r="R86" s="70"/>
      <c r="S86" s="70"/>
      <c r="T86" s="70"/>
      <c r="U86" s="70"/>
      <c r="V86" s="70"/>
      <c r="W86" s="70"/>
      <c r="X86" s="70"/>
      <c r="Y86" s="70"/>
      <c r="Z86" s="70"/>
      <c r="AA86" s="70"/>
      <c r="AB86" s="70"/>
      <c r="AC86" s="70"/>
      <c r="AD86" s="70"/>
      <c r="AE86" s="70"/>
      <c r="AF86" s="70"/>
      <c r="AG86" s="70"/>
      <c r="AH86" s="70"/>
    </row>
    <row r="87" spans="3:34" ht="15" customHeight="1" x14ac:dyDescent="0.25">
      <c r="C87" s="70"/>
      <c r="D87" s="70"/>
      <c r="E87" s="70"/>
      <c r="F87" s="70"/>
      <c r="G87" s="70"/>
      <c r="H87" s="70"/>
      <c r="I87" s="70"/>
      <c r="J87" s="70"/>
      <c r="K87" s="70"/>
      <c r="L87" s="70"/>
      <c r="M87" s="70"/>
      <c r="N87" s="70"/>
      <c r="O87" s="70"/>
      <c r="P87" s="70"/>
      <c r="Q87" s="70"/>
      <c r="R87" s="70"/>
      <c r="S87" s="70"/>
      <c r="T87" s="70"/>
      <c r="U87" s="70"/>
      <c r="V87" s="70"/>
      <c r="W87" s="70"/>
      <c r="X87" s="70"/>
      <c r="Y87" s="70"/>
      <c r="Z87" s="70"/>
      <c r="AA87" s="70"/>
      <c r="AB87" s="70"/>
      <c r="AC87" s="70"/>
      <c r="AD87" s="70"/>
      <c r="AE87" s="70"/>
      <c r="AF87" s="70"/>
      <c r="AG87" s="70"/>
      <c r="AH87" s="70"/>
    </row>
    <row r="88" spans="3:34" ht="15" customHeight="1" x14ac:dyDescent="0.25">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row>
    <row r="89" spans="3:34" ht="15" customHeight="1" x14ac:dyDescent="0.25">
      <c r="C89" s="70"/>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row>
    <row r="90" spans="3:34" ht="15" customHeight="1" x14ac:dyDescent="0.25">
      <c r="C90" s="70"/>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row>
    <row r="91" spans="3:34" ht="15" customHeight="1" x14ac:dyDescent="0.25">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c r="AE91" s="70"/>
      <c r="AF91" s="70"/>
      <c r="AG91" s="70"/>
      <c r="AH91" s="70"/>
    </row>
    <row r="92" spans="3:34" x14ac:dyDescent="0.25">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c r="AE92" s="70"/>
      <c r="AF92" s="70"/>
      <c r="AG92" s="70"/>
      <c r="AH92" s="70"/>
    </row>
    <row r="93" spans="3:34" ht="15" customHeight="1" x14ac:dyDescent="0.25">
      <c r="C93" s="70"/>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c r="AE93" s="70"/>
      <c r="AF93" s="70"/>
      <c r="AG93" s="70"/>
      <c r="AH93" s="70"/>
    </row>
    <row r="94" spans="3:34" ht="15" customHeight="1" x14ac:dyDescent="0.25">
      <c r="C94" s="70"/>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c r="AE94" s="70"/>
      <c r="AF94" s="70"/>
      <c r="AG94" s="70"/>
      <c r="AH94" s="70"/>
    </row>
    <row r="95" spans="3:34" ht="15" customHeight="1" x14ac:dyDescent="0.25">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c r="AE95" s="70"/>
      <c r="AF95" s="70"/>
      <c r="AG95" s="70"/>
      <c r="AH95" s="70"/>
    </row>
    <row r="96" spans="3:34" ht="15" customHeight="1" x14ac:dyDescent="0.25">
      <c r="C96" s="70"/>
      <c r="D96" s="70"/>
      <c r="E96" s="70"/>
      <c r="F96" s="70"/>
      <c r="G96" s="70"/>
      <c r="H96" s="70"/>
      <c r="I96" s="70"/>
      <c r="J96" s="70"/>
      <c r="K96" s="70"/>
      <c r="L96" s="70"/>
      <c r="M96" s="70"/>
      <c r="N96" s="70"/>
      <c r="O96" s="70"/>
      <c r="P96" s="70"/>
      <c r="Q96" s="70"/>
      <c r="R96" s="70"/>
      <c r="S96" s="70"/>
      <c r="T96" s="70"/>
      <c r="U96" s="70"/>
      <c r="V96" s="70"/>
      <c r="W96" s="70"/>
      <c r="X96" s="70"/>
      <c r="Y96" s="70"/>
      <c r="Z96" s="70"/>
      <c r="AA96" s="70"/>
      <c r="AB96" s="70"/>
      <c r="AC96" s="70"/>
      <c r="AD96" s="70"/>
      <c r="AE96" s="70"/>
      <c r="AF96" s="70"/>
      <c r="AG96" s="70"/>
      <c r="AH96" s="70"/>
    </row>
    <row r="97" spans="3:34" x14ac:dyDescent="0.25">
      <c r="C97" s="70"/>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0"/>
      <c r="AD97" s="70"/>
      <c r="AE97" s="70"/>
      <c r="AF97" s="70"/>
      <c r="AG97" s="70"/>
      <c r="AH97" s="70"/>
    </row>
    <row r="98" spans="3:34" ht="15" customHeight="1" x14ac:dyDescent="0.25">
      <c r="C98" s="70"/>
      <c r="D98" s="70"/>
      <c r="E98" s="70"/>
      <c r="F98" s="70"/>
      <c r="G98" s="70"/>
      <c r="H98" s="70"/>
      <c r="I98" s="70"/>
      <c r="J98" s="70"/>
      <c r="K98" s="70"/>
      <c r="L98" s="70"/>
      <c r="M98" s="70"/>
      <c r="N98" s="70"/>
      <c r="O98" s="70"/>
      <c r="P98" s="70"/>
      <c r="Q98" s="70"/>
      <c r="R98" s="70"/>
      <c r="S98" s="70"/>
      <c r="T98" s="70"/>
      <c r="U98" s="70"/>
      <c r="V98" s="70"/>
      <c r="W98" s="70"/>
      <c r="X98" s="70"/>
      <c r="Y98" s="70"/>
      <c r="Z98" s="70"/>
      <c r="AA98" s="70"/>
      <c r="AB98" s="70"/>
      <c r="AC98" s="70"/>
      <c r="AD98" s="70"/>
      <c r="AE98" s="70"/>
      <c r="AF98" s="70"/>
      <c r="AG98" s="70"/>
      <c r="AH98" s="70"/>
    </row>
    <row r="99" spans="3:34" ht="15" customHeight="1" x14ac:dyDescent="0.25">
      <c r="C99" s="70"/>
      <c r="D99" s="70"/>
      <c r="E99" s="70"/>
      <c r="F99" s="70"/>
      <c r="G99" s="70"/>
      <c r="H99" s="70"/>
      <c r="I99" s="70"/>
      <c r="J99" s="70"/>
      <c r="K99" s="70"/>
      <c r="L99" s="70"/>
      <c r="M99" s="70"/>
      <c r="N99" s="70"/>
      <c r="O99" s="70"/>
      <c r="P99" s="70"/>
      <c r="Q99" s="70"/>
      <c r="R99" s="70"/>
      <c r="S99" s="70"/>
      <c r="T99" s="70"/>
      <c r="U99" s="70"/>
      <c r="V99" s="70"/>
      <c r="W99" s="70"/>
      <c r="X99" s="70"/>
      <c r="Y99" s="70"/>
      <c r="Z99" s="70"/>
      <c r="AA99" s="70"/>
      <c r="AB99" s="70"/>
      <c r="AC99" s="70"/>
      <c r="AD99" s="70"/>
      <c r="AE99" s="70"/>
      <c r="AF99" s="70"/>
      <c r="AG99" s="70"/>
      <c r="AH99" s="70"/>
    </row>
    <row r="100" spans="3:34" ht="15" customHeight="1" x14ac:dyDescent="0.25">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c r="AC100" s="70"/>
      <c r="AD100" s="70"/>
      <c r="AE100" s="70"/>
      <c r="AF100" s="70"/>
      <c r="AG100" s="70"/>
      <c r="AH100" s="70"/>
    </row>
    <row r="101" spans="3:34" x14ac:dyDescent="0.25">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c r="AB101" s="70"/>
      <c r="AC101" s="70"/>
      <c r="AD101" s="70"/>
      <c r="AE101" s="70"/>
      <c r="AF101" s="70"/>
      <c r="AG101" s="70"/>
      <c r="AH101" s="70"/>
    </row>
    <row r="102" spans="3:34" ht="15" customHeight="1" x14ac:dyDescent="0.25">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c r="AC102" s="70"/>
      <c r="AD102" s="70"/>
      <c r="AE102" s="70"/>
      <c r="AF102" s="70"/>
      <c r="AG102" s="70"/>
      <c r="AH102" s="70"/>
    </row>
    <row r="103" spans="3:34" ht="15" customHeight="1" x14ac:dyDescent="0.25">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0"/>
      <c r="AD103" s="70"/>
      <c r="AE103" s="70"/>
      <c r="AF103" s="70"/>
      <c r="AG103" s="70"/>
      <c r="AH103" s="70"/>
    </row>
    <row r="104" spans="3:34" ht="15" customHeight="1" x14ac:dyDescent="0.25">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0"/>
      <c r="AD104" s="70"/>
      <c r="AE104" s="70"/>
      <c r="AF104" s="70"/>
      <c r="AG104" s="70"/>
      <c r="AH104" s="70"/>
    </row>
    <row r="105" spans="3:34" ht="15" customHeight="1" x14ac:dyDescent="0.25">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c r="AE105" s="70"/>
      <c r="AF105" s="70"/>
      <c r="AG105" s="70"/>
      <c r="AH105" s="70"/>
    </row>
    <row r="106" spans="3:34" ht="15" customHeight="1" x14ac:dyDescent="0.25">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0"/>
      <c r="AD106" s="70"/>
      <c r="AE106" s="70"/>
      <c r="AF106" s="70"/>
      <c r="AG106" s="70"/>
      <c r="AH106" s="70"/>
    </row>
    <row r="107" spans="3:34" ht="15" customHeight="1" x14ac:dyDescent="0.25">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c r="AA107" s="70"/>
      <c r="AB107" s="70"/>
      <c r="AC107" s="70"/>
      <c r="AD107" s="70"/>
      <c r="AE107" s="70"/>
      <c r="AF107" s="70"/>
      <c r="AG107" s="70"/>
      <c r="AH107" s="70"/>
    </row>
    <row r="108" spans="3:34" ht="15" customHeight="1" x14ac:dyDescent="0.25">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c r="AA108" s="70"/>
      <c r="AB108" s="70"/>
      <c r="AC108" s="70"/>
      <c r="AD108" s="70"/>
      <c r="AE108" s="70"/>
      <c r="AF108" s="70"/>
      <c r="AG108" s="70"/>
      <c r="AH108" s="70"/>
    </row>
    <row r="109" spans="3:34" x14ac:dyDescent="0.25">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c r="AD109" s="70"/>
      <c r="AE109" s="70"/>
      <c r="AF109" s="70"/>
      <c r="AG109" s="70"/>
      <c r="AH109" s="70"/>
    </row>
    <row r="110" spans="3:34" ht="15" customHeight="1" x14ac:dyDescent="0.25">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0"/>
      <c r="AD110" s="70"/>
      <c r="AE110" s="70"/>
      <c r="AF110" s="70"/>
      <c r="AG110" s="70"/>
      <c r="AH110" s="70"/>
    </row>
    <row r="111" spans="3:34" ht="15" customHeight="1" x14ac:dyDescent="0.25">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c r="AB111" s="70"/>
      <c r="AC111" s="70"/>
      <c r="AD111" s="70"/>
      <c r="AE111" s="70"/>
      <c r="AF111" s="70"/>
      <c r="AG111" s="70"/>
      <c r="AH111" s="70"/>
    </row>
    <row r="112" spans="3:34" ht="15" customHeight="1" x14ac:dyDescent="0.25">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c r="AE112" s="70"/>
      <c r="AF112" s="70"/>
      <c r="AG112" s="70"/>
      <c r="AH112" s="70"/>
    </row>
    <row r="113" spans="3:34" ht="15" customHeight="1" x14ac:dyDescent="0.25">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c r="AA113" s="70"/>
      <c r="AB113" s="70"/>
      <c r="AC113" s="70"/>
      <c r="AD113" s="70"/>
      <c r="AE113" s="70"/>
      <c r="AF113" s="70"/>
      <c r="AG113" s="70"/>
      <c r="AH113" s="70"/>
    </row>
    <row r="114" spans="3:34" ht="15" customHeight="1" x14ac:dyDescent="0.25">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c r="AA114" s="70"/>
      <c r="AB114" s="70"/>
      <c r="AC114" s="70"/>
      <c r="AD114" s="70"/>
      <c r="AE114" s="70"/>
      <c r="AF114" s="70"/>
      <c r="AG114" s="70"/>
      <c r="AH114" s="70"/>
    </row>
    <row r="115" spans="3:34" ht="15" customHeight="1" x14ac:dyDescent="0.25">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c r="AB115" s="70"/>
      <c r="AC115" s="70"/>
      <c r="AD115" s="70"/>
      <c r="AE115" s="70"/>
      <c r="AF115" s="70"/>
      <c r="AG115" s="70"/>
      <c r="AH115" s="70"/>
    </row>
    <row r="116" spans="3:34" x14ac:dyDescent="0.25">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c r="AA116" s="70"/>
      <c r="AB116" s="70"/>
      <c r="AC116" s="70"/>
      <c r="AD116" s="70"/>
      <c r="AE116" s="70"/>
      <c r="AF116" s="70"/>
      <c r="AG116" s="70"/>
      <c r="AH116" s="70"/>
    </row>
    <row r="117" spans="3:34" ht="15" customHeight="1" x14ac:dyDescent="0.25">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c r="AB117" s="70"/>
      <c r="AC117" s="70"/>
      <c r="AD117" s="70"/>
      <c r="AE117" s="70"/>
      <c r="AF117" s="70"/>
      <c r="AG117" s="70"/>
      <c r="AH117" s="70"/>
    </row>
    <row r="118" spans="3:34" ht="15" customHeight="1" x14ac:dyDescent="0.25">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c r="AE118" s="70"/>
      <c r="AF118" s="70"/>
      <c r="AG118" s="70"/>
      <c r="AH118" s="70"/>
    </row>
    <row r="119" spans="3:34" ht="15" customHeight="1" x14ac:dyDescent="0.25">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c r="AB119" s="70"/>
      <c r="AC119" s="70"/>
      <c r="AD119" s="70"/>
      <c r="AE119" s="70"/>
      <c r="AF119" s="70"/>
      <c r="AG119" s="70"/>
      <c r="AH119" s="70"/>
    </row>
    <row r="120" spans="3:34" ht="15" customHeight="1" x14ac:dyDescent="0.25">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0"/>
      <c r="AD120" s="70"/>
      <c r="AE120" s="70"/>
      <c r="AF120" s="70"/>
      <c r="AG120" s="70"/>
      <c r="AH120" s="70"/>
    </row>
    <row r="121" spans="3:34" ht="15" customHeight="1" x14ac:dyDescent="0.25">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c r="AE121" s="70"/>
      <c r="AF121" s="70"/>
      <c r="AG121" s="70"/>
      <c r="AH121" s="70"/>
    </row>
    <row r="122" spans="3:34" x14ac:dyDescent="0.25">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c r="AB122" s="70"/>
      <c r="AC122" s="70"/>
      <c r="AD122" s="70"/>
      <c r="AE122" s="70"/>
      <c r="AF122" s="70"/>
      <c r="AG122" s="70"/>
      <c r="AH122" s="70"/>
    </row>
    <row r="123" spans="3:34" ht="15" customHeight="1" x14ac:dyDescent="0.25">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c r="AE123" s="70"/>
      <c r="AF123" s="70"/>
      <c r="AG123" s="70"/>
      <c r="AH123" s="70"/>
    </row>
    <row r="124" spans="3:34" ht="15" customHeight="1" x14ac:dyDescent="0.25">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c r="AE124" s="70"/>
      <c r="AF124" s="70"/>
      <c r="AG124" s="70"/>
      <c r="AH124" s="70"/>
    </row>
    <row r="125" spans="3:34" ht="15" customHeight="1" x14ac:dyDescent="0.25">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row>
    <row r="126" spans="3:34" x14ac:dyDescent="0.25">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c r="AA126" s="70"/>
      <c r="AB126" s="70"/>
      <c r="AC126" s="70"/>
      <c r="AD126" s="70"/>
      <c r="AE126" s="70"/>
      <c r="AF126" s="70"/>
      <c r="AG126" s="70"/>
      <c r="AH126" s="70"/>
    </row>
    <row r="127" spans="3:34" ht="15" customHeight="1" x14ac:dyDescent="0.25">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c r="AC127" s="70"/>
      <c r="AD127" s="70"/>
      <c r="AE127" s="70"/>
      <c r="AF127" s="70"/>
      <c r="AG127" s="70"/>
      <c r="AH127" s="70"/>
    </row>
    <row r="128" spans="3:34" ht="15" customHeight="1" x14ac:dyDescent="0.25">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c r="AA128" s="70"/>
      <c r="AB128" s="70"/>
      <c r="AC128" s="70"/>
      <c r="AD128" s="70"/>
      <c r="AE128" s="70"/>
      <c r="AF128" s="70"/>
      <c r="AG128" s="70"/>
      <c r="AH128" s="70"/>
    </row>
    <row r="129" spans="3:34" ht="15" customHeight="1" x14ac:dyDescent="0.25">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70"/>
      <c r="AC129" s="70"/>
      <c r="AD129" s="70"/>
      <c r="AE129" s="70"/>
      <c r="AF129" s="70"/>
      <c r="AG129" s="70"/>
      <c r="AH129" s="70"/>
    </row>
    <row r="130" spans="3:34" ht="15" customHeight="1" x14ac:dyDescent="0.25">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c r="AB130" s="70"/>
      <c r="AC130" s="70"/>
      <c r="AD130" s="70"/>
      <c r="AE130" s="70"/>
      <c r="AF130" s="70"/>
      <c r="AG130" s="70"/>
      <c r="AH130" s="70"/>
    </row>
    <row r="131" spans="3:34" ht="15" customHeight="1" x14ac:dyDescent="0.25">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70"/>
      <c r="AD131" s="70"/>
      <c r="AE131" s="70"/>
      <c r="AF131" s="70"/>
      <c r="AG131" s="70"/>
      <c r="AH131" s="70"/>
    </row>
    <row r="132" spans="3:34" x14ac:dyDescent="0.25">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0"/>
      <c r="AD132" s="70"/>
      <c r="AE132" s="70"/>
      <c r="AF132" s="70"/>
      <c r="AG132" s="70"/>
      <c r="AH132" s="70"/>
    </row>
    <row r="133" spans="3:34" ht="15" customHeight="1" x14ac:dyDescent="0.25">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c r="AE133" s="70"/>
      <c r="AF133" s="70"/>
      <c r="AG133" s="70"/>
      <c r="AH133" s="70"/>
    </row>
    <row r="134" spans="3:34" ht="15" customHeight="1" x14ac:dyDescent="0.25">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70"/>
      <c r="AD134" s="70"/>
      <c r="AE134" s="70"/>
      <c r="AF134" s="70"/>
      <c r="AG134" s="70"/>
      <c r="AH134" s="70"/>
    </row>
    <row r="135" spans="3:34" ht="15" customHeight="1" x14ac:dyDescent="0.25">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c r="AE135" s="70"/>
      <c r="AF135" s="70"/>
      <c r="AG135" s="70"/>
      <c r="AH135" s="70"/>
    </row>
    <row r="136" spans="3:34" ht="15" customHeight="1" x14ac:dyDescent="0.25">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70"/>
      <c r="AC136" s="70"/>
      <c r="AD136" s="70"/>
      <c r="AE136" s="70"/>
      <c r="AF136" s="70"/>
      <c r="AG136" s="70"/>
      <c r="AH136" s="70"/>
    </row>
    <row r="137" spans="3:34" x14ac:dyDescent="0.25">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row>
    <row r="138" spans="3:34" ht="15" customHeight="1" x14ac:dyDescent="0.25">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70"/>
      <c r="AC138" s="70"/>
      <c r="AD138" s="70"/>
      <c r="AE138" s="70"/>
      <c r="AF138" s="70"/>
      <c r="AG138" s="70"/>
      <c r="AH138" s="70"/>
    </row>
    <row r="139" spans="3:34" ht="15" customHeight="1" x14ac:dyDescent="0.25">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c r="AB139" s="70"/>
      <c r="AC139" s="70"/>
      <c r="AD139" s="70"/>
      <c r="AE139" s="70"/>
      <c r="AF139" s="70"/>
      <c r="AG139" s="70"/>
      <c r="AH139" s="70"/>
    </row>
    <row r="140" spans="3:34" ht="15" customHeight="1" x14ac:dyDescent="0.25">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c r="AA140" s="70"/>
      <c r="AB140" s="70"/>
      <c r="AC140" s="70"/>
      <c r="AD140" s="70"/>
      <c r="AE140" s="70"/>
      <c r="AF140" s="70"/>
      <c r="AG140" s="70"/>
      <c r="AH140" s="70"/>
    </row>
    <row r="141" spans="3:34" ht="15" customHeight="1" x14ac:dyDescent="0.25">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c r="AE141" s="70"/>
      <c r="AF141" s="70"/>
      <c r="AG141" s="70"/>
      <c r="AH141" s="70"/>
    </row>
    <row r="142" spans="3:34" ht="15" customHeight="1" x14ac:dyDescent="0.25">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0"/>
      <c r="AD142" s="70"/>
      <c r="AE142" s="70"/>
      <c r="AF142" s="70"/>
      <c r="AG142" s="70"/>
      <c r="AH142" s="70"/>
    </row>
    <row r="143" spans="3:34" ht="15" customHeight="1" x14ac:dyDescent="0.25">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c r="AB143" s="70"/>
      <c r="AC143" s="70"/>
      <c r="AD143" s="70"/>
      <c r="AE143" s="70"/>
      <c r="AF143" s="70"/>
      <c r="AG143" s="70"/>
      <c r="AH143" s="70"/>
    </row>
    <row r="144" spans="3:34" ht="15" customHeight="1" x14ac:dyDescent="0.25">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c r="AB144" s="70"/>
      <c r="AC144" s="70"/>
      <c r="AD144" s="70"/>
      <c r="AE144" s="70"/>
      <c r="AF144" s="70"/>
      <c r="AG144" s="70"/>
      <c r="AH144" s="70"/>
    </row>
    <row r="145" spans="2:34" ht="15" customHeight="1" x14ac:dyDescent="0.25">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c r="AA145" s="70"/>
      <c r="AB145" s="70"/>
      <c r="AC145" s="70"/>
      <c r="AD145" s="70"/>
      <c r="AE145" s="70"/>
      <c r="AF145" s="70"/>
      <c r="AG145" s="70"/>
      <c r="AH145" s="70"/>
    </row>
    <row r="146" spans="2:34" ht="15" customHeight="1" x14ac:dyDescent="0.25">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c r="AA146" s="70"/>
      <c r="AB146" s="70"/>
      <c r="AC146" s="70"/>
      <c r="AD146" s="70"/>
      <c r="AE146" s="70"/>
      <c r="AF146" s="70"/>
      <c r="AG146" s="70"/>
      <c r="AH146" s="70"/>
    </row>
    <row r="147" spans="2:34" ht="15" customHeight="1" x14ac:dyDescent="0.25">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c r="AA147" s="70"/>
      <c r="AB147" s="70"/>
      <c r="AC147" s="70"/>
      <c r="AD147" s="70"/>
      <c r="AE147" s="70"/>
      <c r="AF147" s="70"/>
      <c r="AG147" s="70"/>
      <c r="AH147" s="70"/>
    </row>
    <row r="148" spans="2:34" ht="15" customHeight="1" x14ac:dyDescent="0.25">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c r="AA148" s="70"/>
      <c r="AB148" s="70"/>
      <c r="AC148" s="70"/>
      <c r="AD148" s="70"/>
      <c r="AE148" s="70"/>
      <c r="AF148" s="70"/>
      <c r="AG148" s="70"/>
      <c r="AH148" s="70"/>
    </row>
    <row r="149" spans="2:34" ht="15" customHeight="1" x14ac:dyDescent="0.25">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c r="AB149" s="70"/>
      <c r="AC149" s="70"/>
      <c r="AD149" s="70"/>
      <c r="AE149" s="70"/>
      <c r="AF149" s="70"/>
      <c r="AG149" s="70"/>
      <c r="AH149" s="70"/>
    </row>
    <row r="150" spans="2:34" ht="15" customHeight="1" x14ac:dyDescent="0.25">
      <c r="B150" s="43"/>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c r="AE150" s="70"/>
      <c r="AF150" s="70"/>
      <c r="AG150" s="70"/>
      <c r="AH150" s="70"/>
    </row>
    <row r="151" spans="2:34" ht="15" customHeight="1" x14ac:dyDescent="0.25">
      <c r="B151" s="43"/>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c r="AA151" s="70"/>
      <c r="AB151" s="70"/>
      <c r="AC151" s="70"/>
      <c r="AD151" s="70"/>
      <c r="AE151" s="70"/>
      <c r="AF151" s="70"/>
      <c r="AG151" s="70"/>
      <c r="AH151" s="70"/>
    </row>
    <row r="152" spans="2:34" ht="15" customHeight="1" x14ac:dyDescent="0.25">
      <c r="B152" s="43"/>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70"/>
      <c r="AD152" s="70"/>
      <c r="AE152" s="70"/>
      <c r="AF152" s="70"/>
      <c r="AG152" s="70"/>
      <c r="AH152" s="70"/>
    </row>
    <row r="153" spans="2:34" ht="15" customHeight="1" x14ac:dyDescent="0.25">
      <c r="B153" s="44"/>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c r="AC153" s="70"/>
      <c r="AD153" s="70"/>
      <c r="AE153" s="70"/>
      <c r="AF153" s="70"/>
      <c r="AG153" s="70"/>
      <c r="AH153" s="70"/>
    </row>
    <row r="154" spans="2:34" ht="15" customHeight="1" x14ac:dyDescent="0.25">
      <c r="B154" s="44"/>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c r="AA154" s="70"/>
      <c r="AB154" s="70"/>
      <c r="AC154" s="70"/>
      <c r="AD154" s="70"/>
      <c r="AE154" s="70"/>
      <c r="AF154" s="70"/>
      <c r="AG154" s="70"/>
      <c r="AH154" s="70"/>
    </row>
    <row r="155" spans="2:34" ht="15" customHeight="1" x14ac:dyDescent="0.25">
      <c r="B155" s="44"/>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c r="AA155" s="70"/>
      <c r="AB155" s="70"/>
      <c r="AC155" s="70"/>
      <c r="AD155" s="70"/>
      <c r="AE155" s="70"/>
      <c r="AF155" s="70"/>
      <c r="AG155" s="70"/>
      <c r="AH155" s="70"/>
    </row>
    <row r="156" spans="2:34" ht="15" customHeight="1" x14ac:dyDescent="0.25">
      <c r="B156" s="44"/>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c r="AA156" s="70"/>
      <c r="AB156" s="70"/>
      <c r="AC156" s="70"/>
      <c r="AD156" s="70"/>
      <c r="AE156" s="70"/>
      <c r="AF156" s="70"/>
      <c r="AG156" s="70"/>
      <c r="AH156" s="70"/>
    </row>
    <row r="157" spans="2:34" ht="15" customHeight="1" x14ac:dyDescent="0.25">
      <c r="B157" s="44"/>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0"/>
      <c r="AD157" s="70"/>
      <c r="AE157" s="70"/>
      <c r="AF157" s="70"/>
      <c r="AG157" s="70"/>
      <c r="AH157" s="70"/>
    </row>
    <row r="158" spans="2:34" ht="15" customHeight="1" x14ac:dyDescent="0.25">
      <c r="B158" s="43"/>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c r="AA158" s="70"/>
      <c r="AB158" s="70"/>
      <c r="AC158" s="70"/>
      <c r="AD158" s="70"/>
      <c r="AE158" s="70"/>
      <c r="AF158" s="70"/>
      <c r="AG158" s="70"/>
      <c r="AH158" s="70"/>
    </row>
    <row r="159" spans="2:34" ht="15" customHeight="1" x14ac:dyDescent="0.25">
      <c r="B159" s="44"/>
      <c r="C159" s="151"/>
      <c r="D159" s="151"/>
      <c r="E159" s="151"/>
      <c r="F159" s="151"/>
      <c r="G159" s="151"/>
      <c r="H159" s="151"/>
      <c r="I159" s="151"/>
      <c r="J159" s="151"/>
      <c r="K159" s="151"/>
      <c r="L159" s="151"/>
      <c r="M159" s="151"/>
      <c r="N159" s="151"/>
      <c r="O159" s="151"/>
      <c r="P159" s="151"/>
      <c r="Q159" s="151"/>
      <c r="R159" s="151"/>
      <c r="S159" s="151"/>
      <c r="T159" s="151"/>
      <c r="U159" s="151"/>
      <c r="V159" s="151"/>
      <c r="W159" s="151"/>
      <c r="X159" s="151"/>
      <c r="Y159" s="151"/>
      <c r="Z159" s="151"/>
      <c r="AA159" s="151"/>
      <c r="AB159" s="151"/>
      <c r="AC159" s="151"/>
      <c r="AD159" s="151"/>
      <c r="AE159" s="151"/>
      <c r="AF159" s="151"/>
      <c r="AG159" s="151"/>
      <c r="AH159" s="70"/>
    </row>
    <row r="160" spans="2:34" ht="15" customHeight="1" x14ac:dyDescent="0.25">
      <c r="B160" s="43"/>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0"/>
      <c r="AD160" s="70"/>
      <c r="AE160" s="70"/>
      <c r="AF160" s="70"/>
      <c r="AG160" s="70"/>
      <c r="AH160" s="70"/>
    </row>
    <row r="161" spans="2:34" ht="15" customHeight="1" x14ac:dyDescent="0.25">
      <c r="B161" s="44"/>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C161" s="70"/>
      <c r="AD161" s="70"/>
      <c r="AE161" s="70"/>
      <c r="AF161" s="70"/>
      <c r="AG161" s="70"/>
      <c r="AH161" s="70"/>
    </row>
    <row r="162" spans="2:34" ht="15" customHeight="1" x14ac:dyDescent="0.25">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c r="AA162" s="70"/>
      <c r="AB162" s="70"/>
      <c r="AC162" s="70"/>
      <c r="AD162" s="70"/>
      <c r="AE162" s="70"/>
      <c r="AF162" s="70"/>
      <c r="AG162" s="70" t="s">
        <v>722</v>
      </c>
      <c r="AH162" s="70"/>
    </row>
    <row r="163" spans="2:34" ht="15" customHeight="1" x14ac:dyDescent="0.25">
      <c r="B163" s="44"/>
    </row>
    <row r="165" spans="2:34" ht="15" customHeight="1" x14ac:dyDescent="0.25">
      <c r="B165" s="44"/>
    </row>
    <row r="167" spans="2:34" ht="15" customHeight="1" x14ac:dyDescent="0.25">
      <c r="B167" s="44"/>
    </row>
    <row r="168" spans="2:34" ht="15" customHeight="1" x14ac:dyDescent="0.25">
      <c r="B168" s="44"/>
    </row>
    <row r="170" spans="2:34" ht="15" customHeight="1" x14ac:dyDescent="0.25">
      <c r="B170" s="44"/>
    </row>
    <row r="172" spans="2:34" ht="15" customHeight="1" x14ac:dyDescent="0.25">
      <c r="B172" s="44"/>
    </row>
    <row r="177" spans="2:2" ht="15" customHeight="1" x14ac:dyDescent="0.25">
      <c r="B177" s="44"/>
    </row>
    <row r="188" spans="2:2" ht="12" customHeight="1" x14ac:dyDescent="0.25"/>
    <row r="189" spans="2:2" ht="12" customHeight="1" x14ac:dyDescent="0.25"/>
    <row r="190" spans="2:2" ht="12" customHeight="1" x14ac:dyDescent="0.25"/>
    <row r="191" spans="2:2" ht="12" customHeight="1" x14ac:dyDescent="0.25"/>
    <row r="192" spans="2: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22" ht="12" customHeight="1" x14ac:dyDescent="0.25"/>
    <row r="237" ht="12" customHeight="1" x14ac:dyDescent="0.25"/>
    <row r="239" ht="12" customHeight="1" x14ac:dyDescent="0.25"/>
    <row r="244" ht="12" customHeight="1" x14ac:dyDescent="0.25"/>
    <row r="248" ht="12" customHeight="1" x14ac:dyDescent="0.25"/>
    <row r="253" ht="12" customHeight="1" x14ac:dyDescent="0.25"/>
    <row r="256" ht="12" customHeight="1" x14ac:dyDescent="0.25"/>
    <row r="260" ht="12" customHeight="1" x14ac:dyDescent="0.25"/>
    <row r="264" ht="12" customHeight="1" x14ac:dyDescent="0.25"/>
    <row r="267" ht="12" customHeight="1" x14ac:dyDescent="0.25"/>
    <row r="295" spans="3:33" ht="15" customHeight="1" x14ac:dyDescent="0.25">
      <c r="C295" s="150"/>
      <c r="D295" s="150"/>
      <c r="E295" s="150"/>
      <c r="F295" s="150"/>
      <c r="G295" s="150"/>
      <c r="H295" s="150"/>
      <c r="I295" s="150"/>
      <c r="J295" s="150"/>
      <c r="K295" s="150"/>
      <c r="L295" s="150"/>
      <c r="M295" s="150"/>
      <c r="N295" s="150"/>
      <c r="O295" s="150"/>
      <c r="P295" s="150"/>
      <c r="Q295" s="150"/>
      <c r="R295" s="150"/>
      <c r="S295" s="150"/>
      <c r="T295" s="150"/>
      <c r="U295" s="150"/>
      <c r="V295" s="150"/>
      <c r="W295" s="150"/>
      <c r="X295" s="150"/>
      <c r="Y295" s="150"/>
      <c r="Z295" s="150"/>
      <c r="AA295" s="150"/>
      <c r="AB295" s="150"/>
      <c r="AC295" s="150"/>
      <c r="AD295" s="150"/>
      <c r="AE295" s="150"/>
      <c r="AF295" s="150"/>
      <c r="AG295" s="150"/>
    </row>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34" ht="12" customHeight="1" x14ac:dyDescent="0.25"/>
    <row r="336" ht="12" customHeight="1" x14ac:dyDescent="0.25"/>
    <row r="338" ht="12" customHeight="1" x14ac:dyDescent="0.25"/>
    <row r="343" ht="12" customHeight="1" x14ac:dyDescent="0.25"/>
    <row r="377" spans="3:33" ht="12" customHeight="1" x14ac:dyDescent="0.25"/>
    <row r="379" spans="3:33" ht="12" customHeight="1" x14ac:dyDescent="0.25"/>
    <row r="381" spans="3:33" ht="15" customHeight="1" x14ac:dyDescent="0.25">
      <c r="C381" s="150"/>
      <c r="D381" s="150"/>
      <c r="E381" s="150"/>
      <c r="F381" s="150"/>
      <c r="G381" s="150"/>
      <c r="H381" s="150"/>
      <c r="I381" s="150"/>
      <c r="J381" s="150"/>
      <c r="K381" s="150"/>
      <c r="L381" s="150"/>
      <c r="M381" s="150"/>
      <c r="N381" s="150"/>
      <c r="O381" s="150"/>
      <c r="P381" s="150"/>
      <c r="Q381" s="150"/>
      <c r="R381" s="150"/>
      <c r="S381" s="150"/>
      <c r="T381" s="150"/>
      <c r="U381" s="150"/>
      <c r="V381" s="150"/>
      <c r="W381" s="150"/>
      <c r="X381" s="150"/>
      <c r="Y381" s="150"/>
      <c r="Z381" s="150"/>
      <c r="AA381" s="150"/>
      <c r="AB381" s="150"/>
      <c r="AC381" s="150"/>
      <c r="AD381" s="150"/>
      <c r="AE381" s="150"/>
      <c r="AF381" s="150"/>
      <c r="AG381" s="150"/>
    </row>
    <row r="384" spans="3:33"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86" ht="12" customHeight="1" x14ac:dyDescent="0.25"/>
    <row r="503" spans="3:34" x14ac:dyDescent="0.25">
      <c r="C503" s="152"/>
      <c r="D503" s="152"/>
      <c r="E503" s="152"/>
      <c r="F503" s="152"/>
      <c r="G503" s="152"/>
      <c r="H503" s="152"/>
      <c r="I503" s="152"/>
      <c r="J503" s="152"/>
      <c r="K503" s="152"/>
      <c r="L503" s="152"/>
      <c r="M503" s="152"/>
      <c r="N503" s="152"/>
      <c r="O503" s="152"/>
      <c r="P503" s="152"/>
      <c r="Q503" s="152"/>
      <c r="R503" s="152"/>
      <c r="S503" s="152"/>
      <c r="T503" s="152"/>
      <c r="U503" s="152"/>
      <c r="V503" s="152"/>
      <c r="W503" s="152"/>
      <c r="X503" s="152"/>
      <c r="Y503" s="152"/>
      <c r="Z503" s="152"/>
      <c r="AA503" s="152"/>
      <c r="AB503" s="152"/>
      <c r="AC503" s="152"/>
      <c r="AD503" s="152"/>
      <c r="AE503" s="152"/>
      <c r="AF503" s="152"/>
      <c r="AG503" s="152"/>
      <c r="AH503" s="152"/>
    </row>
    <row r="506" spans="3:34" ht="12" customHeight="1" x14ac:dyDescent="0.25"/>
    <row r="520" ht="12" customHeight="1" x14ac:dyDescent="0.25"/>
    <row r="523" ht="12" customHeight="1" x14ac:dyDescent="0.25"/>
    <row r="524" ht="12" customHeight="1" x14ac:dyDescent="0.25"/>
    <row r="538" ht="12" customHeight="1" x14ac:dyDescent="0.25"/>
    <row r="555" ht="12" customHeight="1" x14ac:dyDescent="0.25"/>
    <row r="563" spans="3:33" ht="15" customHeight="1" x14ac:dyDescent="0.25">
      <c r="C563" s="150"/>
      <c r="D563" s="150"/>
      <c r="E563" s="150"/>
      <c r="F563" s="150"/>
      <c r="G563" s="150"/>
      <c r="H563" s="150"/>
      <c r="I563" s="150"/>
      <c r="J563" s="150"/>
      <c r="K563" s="150"/>
      <c r="L563" s="150"/>
      <c r="M563" s="150"/>
      <c r="N563" s="150"/>
      <c r="O563" s="150"/>
      <c r="P563" s="150"/>
      <c r="Q563" s="150"/>
      <c r="R563" s="150"/>
      <c r="S563" s="150"/>
      <c r="T563" s="150"/>
      <c r="U563" s="150"/>
      <c r="V563" s="150"/>
      <c r="W563" s="150"/>
      <c r="X563" s="150"/>
      <c r="Y563" s="150"/>
      <c r="Z563" s="150"/>
      <c r="AA563" s="150"/>
      <c r="AB563" s="150"/>
      <c r="AC563" s="150"/>
      <c r="AD563" s="150"/>
      <c r="AE563" s="150"/>
      <c r="AF563" s="150"/>
      <c r="AG563" s="150"/>
    </row>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9" ht="12" customHeight="1" x14ac:dyDescent="0.25"/>
    <row r="621" ht="12" customHeight="1" x14ac:dyDescent="0.25"/>
    <row r="634" ht="12" customHeight="1" x14ac:dyDescent="0.25"/>
    <row r="637" ht="12" customHeight="1" x14ac:dyDescent="0.25"/>
    <row r="655" spans="3:33" ht="15" customHeight="1" x14ac:dyDescent="0.25">
      <c r="C655" s="150"/>
      <c r="D655" s="150"/>
      <c r="E655" s="150"/>
      <c r="F655" s="150"/>
      <c r="G655" s="150"/>
      <c r="H655" s="150"/>
      <c r="I655" s="150"/>
      <c r="J655" s="150"/>
      <c r="K655" s="150"/>
      <c r="L655" s="150"/>
      <c r="M655" s="150"/>
      <c r="N655" s="150"/>
      <c r="O655" s="150"/>
      <c r="P655" s="150"/>
      <c r="Q655" s="150"/>
      <c r="R655" s="150"/>
      <c r="S655" s="150"/>
      <c r="T655" s="150"/>
      <c r="U655" s="150"/>
      <c r="V655" s="150"/>
      <c r="W655" s="150"/>
      <c r="X655" s="150"/>
      <c r="Y655" s="150"/>
      <c r="Z655" s="150"/>
      <c r="AA655" s="150"/>
      <c r="AB655" s="150"/>
      <c r="AC655" s="150"/>
      <c r="AD655" s="150"/>
      <c r="AE655" s="150"/>
      <c r="AF655" s="150"/>
      <c r="AG655" s="150"/>
    </row>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84" ht="12" customHeight="1" x14ac:dyDescent="0.25"/>
    <row r="697" ht="12" customHeight="1" x14ac:dyDescent="0.25"/>
    <row r="711" ht="12" customHeight="1" x14ac:dyDescent="0.25"/>
    <row r="714" ht="12" customHeight="1" x14ac:dyDescent="0.25"/>
    <row r="731" spans="3:33" ht="15" customHeight="1" x14ac:dyDescent="0.25">
      <c r="C731" s="150"/>
      <c r="D731" s="150"/>
      <c r="E731" s="150"/>
      <c r="F731" s="150"/>
      <c r="G731" s="150"/>
      <c r="H731" s="150"/>
      <c r="I731" s="150"/>
      <c r="J731" s="150"/>
      <c r="K731" s="150"/>
      <c r="L731" s="150"/>
      <c r="M731" s="150"/>
      <c r="N731" s="150"/>
      <c r="O731" s="150"/>
      <c r="P731" s="150"/>
      <c r="Q731" s="150"/>
      <c r="R731" s="150"/>
      <c r="S731" s="150"/>
      <c r="T731" s="150"/>
      <c r="U731" s="150"/>
      <c r="V731" s="150"/>
      <c r="W731" s="150"/>
      <c r="X731" s="150"/>
      <c r="Y731" s="150"/>
      <c r="Z731" s="150"/>
      <c r="AA731" s="150"/>
      <c r="AB731" s="150"/>
      <c r="AC731" s="150"/>
      <c r="AD731" s="150"/>
      <c r="AE731" s="150"/>
      <c r="AF731" s="150"/>
      <c r="AG731" s="150"/>
    </row>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9" ht="12" customHeight="1" x14ac:dyDescent="0.25"/>
    <row r="780" ht="12" customHeight="1" x14ac:dyDescent="0.25"/>
    <row r="801" ht="12" customHeight="1" x14ac:dyDescent="0.25"/>
    <row r="804" ht="12" customHeight="1" x14ac:dyDescent="0.25"/>
    <row r="822" spans="3:33" ht="15" customHeight="1" x14ac:dyDescent="0.25">
      <c r="C822" s="150"/>
      <c r="D822" s="150"/>
      <c r="E822" s="150"/>
      <c r="F822" s="150"/>
      <c r="G822" s="150"/>
      <c r="H822" s="150"/>
      <c r="I822" s="150"/>
      <c r="J822" s="150"/>
      <c r="K822" s="150"/>
      <c r="L822" s="150"/>
      <c r="M822" s="150"/>
      <c r="N822" s="150"/>
      <c r="O822" s="150"/>
      <c r="P822" s="150"/>
      <c r="Q822" s="150"/>
      <c r="R822" s="150"/>
      <c r="S822" s="150"/>
      <c r="T822" s="150"/>
      <c r="U822" s="150"/>
      <c r="V822" s="150"/>
      <c r="W822" s="150"/>
      <c r="X822" s="150"/>
      <c r="Y822" s="150"/>
      <c r="Z822" s="150"/>
      <c r="AA822" s="150"/>
      <c r="AB822" s="150"/>
      <c r="AC822" s="150"/>
      <c r="AD822" s="150"/>
      <c r="AE822" s="150"/>
      <c r="AF822" s="150"/>
      <c r="AG822" s="150"/>
    </row>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9" ht="12" customHeight="1" x14ac:dyDescent="0.25"/>
    <row r="869" ht="12" customHeight="1" x14ac:dyDescent="0.25"/>
    <row r="880" ht="12" customHeight="1" x14ac:dyDescent="0.25"/>
    <row r="883" ht="12" customHeight="1" x14ac:dyDescent="0.25"/>
    <row r="900" spans="3:33" ht="15" customHeight="1" x14ac:dyDescent="0.25">
      <c r="C900" s="150"/>
      <c r="D900" s="150"/>
      <c r="E900" s="150"/>
      <c r="F900" s="150"/>
      <c r="G900" s="150"/>
      <c r="H900" s="150"/>
      <c r="I900" s="150"/>
      <c r="J900" s="150"/>
      <c r="K900" s="150"/>
      <c r="L900" s="150"/>
      <c r="M900" s="150"/>
      <c r="N900" s="150"/>
      <c r="O900" s="150"/>
      <c r="P900" s="150"/>
      <c r="Q900" s="150"/>
      <c r="R900" s="150"/>
      <c r="S900" s="150"/>
      <c r="T900" s="150"/>
      <c r="U900" s="150"/>
      <c r="V900" s="150"/>
      <c r="W900" s="150"/>
      <c r="X900" s="150"/>
      <c r="Y900" s="150"/>
      <c r="Z900" s="150"/>
      <c r="AA900" s="150"/>
      <c r="AB900" s="150"/>
      <c r="AC900" s="150"/>
      <c r="AD900" s="150"/>
      <c r="AE900" s="150"/>
      <c r="AF900" s="150"/>
      <c r="AG900" s="150"/>
    </row>
    <row r="912" spans="3:33"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34" ht="12" customHeight="1" x14ac:dyDescent="0.25"/>
    <row r="949" ht="12" customHeight="1" x14ac:dyDescent="0.25"/>
    <row r="965" ht="12" customHeight="1" x14ac:dyDescent="0.25"/>
    <row r="969" ht="12" customHeight="1" x14ac:dyDescent="0.25"/>
    <row r="986" spans="3:33" ht="15" customHeight="1" x14ac:dyDescent="0.25">
      <c r="C986" s="150"/>
      <c r="D986" s="150"/>
      <c r="E986" s="150"/>
      <c r="F986" s="150"/>
      <c r="G986" s="150"/>
      <c r="H986" s="150"/>
      <c r="I986" s="150"/>
      <c r="J986" s="150"/>
      <c r="K986" s="150"/>
      <c r="L986" s="150"/>
      <c r="M986" s="150"/>
      <c r="N986" s="150"/>
      <c r="O986" s="150"/>
      <c r="P986" s="150"/>
      <c r="Q986" s="150"/>
      <c r="R986" s="150"/>
      <c r="S986" s="150"/>
      <c r="T986" s="150"/>
      <c r="U986" s="150"/>
      <c r="V986" s="150"/>
      <c r="W986" s="150"/>
      <c r="X986" s="150"/>
      <c r="Y986" s="150"/>
      <c r="Z986" s="150"/>
      <c r="AA986" s="150"/>
      <c r="AB986" s="150"/>
      <c r="AC986" s="150"/>
      <c r="AD986" s="150"/>
      <c r="AE986" s="150"/>
      <c r="AF986" s="150"/>
      <c r="AG986" s="150"/>
    </row>
    <row r="1001" ht="12" customHeight="1" x14ac:dyDescent="0.25"/>
    <row r="1002" ht="12" customHeight="1" x14ac:dyDescent="0.25"/>
    <row r="1003" ht="12" customHeight="1" x14ac:dyDescent="0.25"/>
    <row r="1004" ht="12" customHeight="1" x14ac:dyDescent="0.25"/>
    <row r="1005" ht="12" customHeight="1" x14ac:dyDescent="0.25"/>
    <row r="1006" ht="12" customHeight="1" x14ac:dyDescent="0.25"/>
    <row r="1007" ht="12" customHeight="1" x14ac:dyDescent="0.25"/>
    <row r="1008" ht="12" customHeight="1" x14ac:dyDescent="0.25"/>
    <row r="1009" ht="12" customHeight="1" x14ac:dyDescent="0.25"/>
    <row r="1010" ht="12" customHeight="1" x14ac:dyDescent="0.25"/>
    <row r="1011" ht="12" customHeight="1" x14ac:dyDescent="0.25"/>
    <row r="1012" ht="12" customHeight="1" x14ac:dyDescent="0.25"/>
    <row r="1013" ht="12" customHeight="1" x14ac:dyDescent="0.25"/>
    <row r="1014" ht="12" customHeight="1" x14ac:dyDescent="0.25"/>
    <row r="1015" ht="12" customHeight="1" x14ac:dyDescent="0.25"/>
    <row r="1016" ht="12" customHeight="1" x14ac:dyDescent="0.25"/>
    <row r="1017" ht="12" customHeight="1" x14ac:dyDescent="0.25"/>
    <row r="1018" ht="12" customHeight="1" x14ac:dyDescent="0.25"/>
    <row r="1019" ht="12" customHeight="1" x14ac:dyDescent="0.25"/>
    <row r="1020" ht="12" customHeight="1" x14ac:dyDescent="0.25"/>
    <row r="1021" ht="12" customHeight="1" x14ac:dyDescent="0.25"/>
    <row r="1022" ht="12" customHeight="1" x14ac:dyDescent="0.25"/>
    <row r="1023" ht="12" customHeight="1" x14ac:dyDescent="0.25"/>
    <row r="1024" ht="12" customHeight="1" x14ac:dyDescent="0.25"/>
    <row r="1025" ht="12" customHeight="1" x14ac:dyDescent="0.25"/>
    <row r="1026" ht="12" customHeight="1" x14ac:dyDescent="0.25"/>
    <row r="1027" ht="12" customHeight="1" x14ac:dyDescent="0.25"/>
    <row r="1034" ht="12" customHeight="1" x14ac:dyDescent="0.25"/>
    <row r="1049" ht="12" customHeight="1" x14ac:dyDescent="0.25"/>
    <row r="1065" ht="12" customHeight="1" x14ac:dyDescent="0.25"/>
    <row r="1068" ht="12" customHeight="1" x14ac:dyDescent="0.25"/>
    <row r="1085" spans="3:33" ht="15" customHeight="1" x14ac:dyDescent="0.25">
      <c r="C1085" s="150"/>
      <c r="D1085" s="150"/>
      <c r="E1085" s="150"/>
      <c r="F1085" s="150"/>
      <c r="G1085" s="150"/>
      <c r="H1085" s="150"/>
      <c r="I1085" s="150"/>
      <c r="J1085" s="150"/>
      <c r="K1085" s="150"/>
      <c r="L1085" s="150"/>
      <c r="M1085" s="150"/>
      <c r="N1085" s="150"/>
      <c r="O1085" s="150"/>
      <c r="P1085" s="150"/>
      <c r="Q1085" s="150"/>
      <c r="R1085" s="150"/>
      <c r="S1085" s="150"/>
      <c r="T1085" s="150"/>
      <c r="U1085" s="150"/>
      <c r="V1085" s="150"/>
      <c r="W1085" s="150"/>
      <c r="X1085" s="150"/>
      <c r="Y1085" s="150"/>
      <c r="Z1085" s="150"/>
      <c r="AA1085" s="150"/>
      <c r="AB1085" s="150"/>
      <c r="AC1085" s="150"/>
      <c r="AD1085" s="150"/>
      <c r="AE1085" s="150"/>
      <c r="AF1085" s="150"/>
      <c r="AG1085" s="150"/>
    </row>
    <row r="1098" ht="12" customHeight="1" x14ac:dyDescent="0.25"/>
    <row r="1099" ht="12" customHeight="1" x14ac:dyDescent="0.25"/>
    <row r="1100" ht="12" customHeight="1" x14ac:dyDescent="0.25"/>
    <row r="1101" ht="12" customHeight="1" x14ac:dyDescent="0.25"/>
    <row r="1102" ht="12" customHeight="1" x14ac:dyDescent="0.25"/>
    <row r="1103" ht="12" customHeight="1" x14ac:dyDescent="0.25"/>
    <row r="1104" ht="12" customHeight="1" x14ac:dyDescent="0.25"/>
    <row r="1105" ht="12" customHeight="1" x14ac:dyDescent="0.25"/>
    <row r="1106" ht="12" customHeight="1" x14ac:dyDescent="0.25"/>
    <row r="1107" ht="12" customHeight="1" x14ac:dyDescent="0.25"/>
    <row r="1108" ht="12" customHeight="1" x14ac:dyDescent="0.25"/>
    <row r="1109" ht="12" customHeight="1" x14ac:dyDescent="0.25"/>
    <row r="1110" ht="12" customHeight="1" x14ac:dyDescent="0.25"/>
    <row r="1111" ht="12" customHeight="1" x14ac:dyDescent="0.25"/>
    <row r="1112" ht="12" customHeight="1" x14ac:dyDescent="0.25"/>
    <row r="1113" ht="12" customHeight="1" x14ac:dyDescent="0.25"/>
    <row r="1114" ht="12" customHeight="1" x14ac:dyDescent="0.25"/>
    <row r="1115" ht="12" customHeight="1" x14ac:dyDescent="0.25"/>
    <row r="1116" ht="12" customHeight="1" x14ac:dyDescent="0.25"/>
    <row r="1117" ht="12" customHeight="1" x14ac:dyDescent="0.25"/>
    <row r="1118" ht="12" customHeight="1" x14ac:dyDescent="0.25"/>
    <row r="1119" ht="12" customHeight="1" x14ac:dyDescent="0.25"/>
    <row r="1120" ht="12" customHeight="1" x14ac:dyDescent="0.25"/>
    <row r="1121" ht="12" customHeight="1" x14ac:dyDescent="0.25"/>
    <row r="1122" ht="12" customHeight="1" x14ac:dyDescent="0.25"/>
    <row r="1123" ht="12" customHeight="1" x14ac:dyDescent="0.25"/>
    <row r="1124" ht="12" customHeight="1" x14ac:dyDescent="0.25"/>
    <row r="1125" ht="12" customHeight="1" x14ac:dyDescent="0.25"/>
    <row r="1126" ht="12" customHeight="1" x14ac:dyDescent="0.25"/>
    <row r="1127" ht="12" customHeight="1" x14ac:dyDescent="0.25"/>
    <row r="1134" ht="12" customHeight="1" x14ac:dyDescent="0.25"/>
    <row r="1147" ht="12" customHeight="1" x14ac:dyDescent="0.25"/>
    <row r="1161" ht="12" customHeight="1" x14ac:dyDescent="0.25"/>
    <row r="1164" ht="12" customHeight="1" x14ac:dyDescent="0.25"/>
    <row r="1165" ht="12" customHeight="1" x14ac:dyDescent="0.25"/>
    <row r="1182" spans="3:33" ht="15" customHeight="1" x14ac:dyDescent="0.25">
      <c r="C1182" s="150"/>
      <c r="D1182" s="150"/>
      <c r="E1182" s="150"/>
      <c r="F1182" s="150"/>
      <c r="G1182" s="150"/>
      <c r="H1182" s="150"/>
      <c r="I1182" s="150"/>
      <c r="J1182" s="150"/>
      <c r="K1182" s="150"/>
      <c r="L1182" s="150"/>
      <c r="M1182" s="150"/>
      <c r="N1182" s="150"/>
      <c r="O1182" s="150"/>
      <c r="P1182" s="150"/>
      <c r="Q1182" s="150"/>
      <c r="R1182" s="150"/>
      <c r="S1182" s="150"/>
      <c r="T1182" s="150"/>
      <c r="U1182" s="150"/>
      <c r="V1182" s="150"/>
      <c r="W1182" s="150"/>
      <c r="X1182" s="150"/>
      <c r="Y1182" s="150"/>
      <c r="Z1182" s="150"/>
      <c r="AA1182" s="150"/>
      <c r="AB1182" s="150"/>
      <c r="AC1182" s="150"/>
      <c r="AD1182" s="150"/>
      <c r="AE1182" s="150"/>
      <c r="AF1182" s="150"/>
      <c r="AG1182" s="150"/>
    </row>
    <row r="1196" ht="12" customHeight="1" x14ac:dyDescent="0.25"/>
    <row r="1197" ht="12" customHeight="1" x14ac:dyDescent="0.25"/>
    <row r="1198" ht="12" customHeight="1" x14ac:dyDescent="0.25"/>
    <row r="1199" ht="12" customHeight="1" x14ac:dyDescent="0.25"/>
    <row r="1200" ht="12" customHeight="1" x14ac:dyDescent="0.25"/>
    <row r="1201" ht="12" customHeight="1" x14ac:dyDescent="0.25"/>
    <row r="1202" ht="12" customHeight="1" x14ac:dyDescent="0.25"/>
    <row r="1221" ht="12" customHeight="1" x14ac:dyDescent="0.25"/>
    <row r="1233" ht="12" customHeight="1" x14ac:dyDescent="0.25"/>
    <row r="1245" ht="12" customHeight="1" x14ac:dyDescent="0.25"/>
    <row r="1257" ht="12" customHeight="1" x14ac:dyDescent="0.25"/>
    <row r="1258" ht="12" customHeight="1" x14ac:dyDescent="0.25"/>
    <row r="1270" ht="12" customHeight="1" x14ac:dyDescent="0.25"/>
    <row r="1277" ht="12" customHeight="1" x14ac:dyDescent="0.25"/>
    <row r="1285" ht="12" customHeight="1" x14ac:dyDescent="0.25"/>
    <row r="1293" ht="12" customHeight="1" x14ac:dyDescent="0.25"/>
    <row r="1294" ht="12" customHeight="1" x14ac:dyDescent="0.25"/>
    <row r="1298" ht="12" customHeight="1" x14ac:dyDescent="0.25"/>
    <row r="1316" spans="3:33" ht="15" customHeight="1" x14ac:dyDescent="0.25">
      <c r="C1316" s="150"/>
      <c r="D1316" s="150"/>
      <c r="E1316" s="150"/>
      <c r="F1316" s="150"/>
      <c r="G1316" s="150"/>
      <c r="H1316" s="150"/>
      <c r="I1316" s="150"/>
      <c r="J1316" s="150"/>
      <c r="K1316" s="150"/>
      <c r="L1316" s="150"/>
      <c r="M1316" s="150"/>
      <c r="N1316" s="150"/>
      <c r="O1316" s="150"/>
      <c r="P1316" s="150"/>
      <c r="Q1316" s="150"/>
      <c r="R1316" s="150"/>
      <c r="S1316" s="150"/>
      <c r="T1316" s="150"/>
      <c r="U1316" s="150"/>
      <c r="V1316" s="150"/>
      <c r="W1316" s="150"/>
      <c r="X1316" s="150"/>
      <c r="Y1316" s="150"/>
      <c r="Z1316" s="150"/>
      <c r="AA1316" s="150"/>
      <c r="AB1316" s="150"/>
      <c r="AC1316" s="150"/>
      <c r="AD1316" s="150"/>
      <c r="AE1316" s="150"/>
      <c r="AF1316" s="150"/>
      <c r="AG1316" s="150"/>
    </row>
    <row r="1328" spans="3:33" ht="12" customHeight="1" x14ac:dyDescent="0.25"/>
    <row r="1329" ht="12" customHeight="1" x14ac:dyDescent="0.25"/>
    <row r="1330" ht="12" customHeight="1" x14ac:dyDescent="0.25"/>
    <row r="1331" ht="12" customHeight="1" x14ac:dyDescent="0.25"/>
    <row r="1332" ht="12" customHeight="1" x14ac:dyDescent="0.25"/>
    <row r="1333" ht="12" customHeight="1" x14ac:dyDescent="0.25"/>
    <row r="1334" ht="12" customHeight="1" x14ac:dyDescent="0.25"/>
    <row r="1335" ht="12" customHeight="1" x14ac:dyDescent="0.25"/>
    <row r="1336" ht="12" customHeight="1" x14ac:dyDescent="0.25"/>
    <row r="1337" ht="12" customHeight="1" x14ac:dyDescent="0.25"/>
    <row r="1338" ht="12" customHeight="1" x14ac:dyDescent="0.25"/>
    <row r="1339" ht="12" customHeight="1" x14ac:dyDescent="0.25"/>
    <row r="1340" ht="12" customHeight="1" x14ac:dyDescent="0.25"/>
    <row r="1341" ht="12" customHeight="1" x14ac:dyDescent="0.25"/>
    <row r="1342" ht="12" customHeight="1" x14ac:dyDescent="0.25"/>
    <row r="1343" ht="12" customHeight="1" x14ac:dyDescent="0.25"/>
    <row r="1344" ht="12" customHeight="1" x14ac:dyDescent="0.25"/>
    <row r="1345" ht="12" customHeight="1" x14ac:dyDescent="0.25"/>
    <row r="1346" ht="12" customHeight="1" x14ac:dyDescent="0.25"/>
    <row r="1347" ht="12" customHeight="1" x14ac:dyDescent="0.25"/>
    <row r="1348" ht="12" customHeight="1" x14ac:dyDescent="0.25"/>
    <row r="1349" ht="12" customHeight="1" x14ac:dyDescent="0.25"/>
    <row r="1350" ht="12" customHeight="1" x14ac:dyDescent="0.25"/>
    <row r="1351" ht="12" customHeight="1" x14ac:dyDescent="0.25"/>
    <row r="1352" ht="12" customHeight="1" x14ac:dyDescent="0.25"/>
    <row r="1370" ht="12" customHeight="1" x14ac:dyDescent="0.25"/>
    <row r="1382" ht="12" customHeight="1" x14ac:dyDescent="0.25"/>
    <row r="1396" ht="12" customHeight="1" x14ac:dyDescent="0.25"/>
    <row r="1397" ht="12" customHeight="1" x14ac:dyDescent="0.25"/>
    <row r="1402" ht="12" customHeight="1" x14ac:dyDescent="0.25"/>
    <row r="1408" ht="12" customHeight="1" x14ac:dyDescent="0.25"/>
    <row r="1414" ht="12" customHeight="1" x14ac:dyDescent="0.25"/>
    <row r="1415" ht="12" customHeight="1" x14ac:dyDescent="0.25"/>
    <row r="1417" ht="12" customHeight="1" x14ac:dyDescent="0.25"/>
    <row r="1434" spans="3:33" ht="15" customHeight="1" x14ac:dyDescent="0.25">
      <c r="C1434" s="150"/>
      <c r="D1434" s="150"/>
      <c r="E1434" s="150"/>
      <c r="F1434" s="150"/>
      <c r="G1434" s="150"/>
      <c r="H1434" s="150"/>
      <c r="I1434" s="150"/>
      <c r="J1434" s="150"/>
      <c r="K1434" s="150"/>
      <c r="L1434" s="150"/>
      <c r="M1434" s="150"/>
      <c r="N1434" s="150"/>
      <c r="O1434" s="150"/>
      <c r="P1434" s="150"/>
      <c r="Q1434" s="150"/>
      <c r="R1434" s="150"/>
      <c r="S1434" s="150"/>
      <c r="T1434" s="150"/>
      <c r="U1434" s="150"/>
      <c r="V1434" s="150"/>
      <c r="W1434" s="150"/>
      <c r="X1434" s="150"/>
      <c r="Y1434" s="150"/>
      <c r="Z1434" s="150"/>
      <c r="AA1434" s="150"/>
      <c r="AB1434" s="150"/>
      <c r="AC1434" s="150"/>
      <c r="AD1434" s="150"/>
      <c r="AE1434" s="150"/>
      <c r="AF1434" s="150"/>
      <c r="AG1434" s="150"/>
    </row>
    <row r="1447" ht="12" customHeight="1" x14ac:dyDescent="0.25"/>
    <row r="1448" ht="12" customHeight="1" x14ac:dyDescent="0.25"/>
    <row r="1449" ht="12" customHeight="1" x14ac:dyDescent="0.25"/>
    <row r="1450" ht="12" customHeight="1" x14ac:dyDescent="0.25"/>
    <row r="1451" ht="12" customHeight="1" x14ac:dyDescent="0.25"/>
    <row r="1452" ht="12" customHeight="1" x14ac:dyDescent="0.25"/>
    <row r="1471" ht="12" customHeight="1" x14ac:dyDescent="0.25"/>
    <row r="1482" ht="12" customHeight="1" x14ac:dyDescent="0.25"/>
    <row r="1496" ht="12" customHeight="1" x14ac:dyDescent="0.25"/>
    <row r="1497" ht="12" customHeight="1" x14ac:dyDescent="0.25"/>
    <row r="1498" ht="12" customHeight="1" x14ac:dyDescent="0.25"/>
    <row r="1499" ht="12" customHeight="1" x14ac:dyDescent="0.25"/>
    <row r="1504" ht="12" customHeight="1" x14ac:dyDescent="0.25"/>
    <row r="1510" ht="12" customHeight="1" x14ac:dyDescent="0.25"/>
    <row r="1516" ht="12" customHeight="1" x14ac:dyDescent="0.25"/>
    <row r="1517" ht="12" customHeight="1" x14ac:dyDescent="0.25"/>
    <row r="1518" ht="12" customHeight="1" x14ac:dyDescent="0.25"/>
    <row r="1520" ht="12" customHeight="1" x14ac:dyDescent="0.25"/>
    <row r="1538" spans="3:33" ht="15" customHeight="1" x14ac:dyDescent="0.25">
      <c r="C1538" s="150"/>
      <c r="D1538" s="150"/>
      <c r="E1538" s="150"/>
      <c r="F1538" s="150"/>
      <c r="G1538" s="150"/>
      <c r="H1538" s="150"/>
      <c r="I1538" s="150"/>
      <c r="J1538" s="150"/>
      <c r="K1538" s="150"/>
      <c r="L1538" s="150"/>
      <c r="M1538" s="150"/>
      <c r="N1538" s="150"/>
      <c r="O1538" s="150"/>
      <c r="P1538" s="150"/>
      <c r="Q1538" s="150"/>
      <c r="R1538" s="150"/>
      <c r="S1538" s="150"/>
      <c r="T1538" s="150"/>
      <c r="U1538" s="150"/>
      <c r="V1538" s="150"/>
      <c r="W1538" s="150"/>
      <c r="X1538" s="150"/>
      <c r="Y1538" s="150"/>
      <c r="Z1538" s="150"/>
      <c r="AA1538" s="150"/>
      <c r="AB1538" s="150"/>
      <c r="AC1538" s="150"/>
      <c r="AD1538" s="150"/>
      <c r="AE1538" s="150"/>
      <c r="AF1538" s="150"/>
      <c r="AG1538" s="150"/>
    </row>
    <row r="1551" spans="3:33" ht="12" customHeight="1" x14ac:dyDescent="0.25"/>
    <row r="1552" spans="3:33" ht="12" customHeight="1" x14ac:dyDescent="0.25"/>
    <row r="1553" ht="12" customHeight="1" x14ac:dyDescent="0.25"/>
    <row r="1554" ht="12" customHeight="1" x14ac:dyDescent="0.25"/>
    <row r="1555" ht="12" customHeight="1" x14ac:dyDescent="0.25"/>
    <row r="1556" ht="12" customHeight="1" x14ac:dyDescent="0.25"/>
    <row r="1557" ht="12" customHeight="1" x14ac:dyDescent="0.25"/>
    <row r="1558" ht="12" customHeight="1" x14ac:dyDescent="0.25"/>
    <row r="1559" ht="12" customHeight="1" x14ac:dyDescent="0.25"/>
    <row r="1560" ht="12" customHeight="1" x14ac:dyDescent="0.25"/>
    <row r="1561" ht="12" customHeight="1" x14ac:dyDescent="0.25"/>
    <row r="1562" ht="12" customHeight="1" x14ac:dyDescent="0.25"/>
    <row r="1563" ht="12" customHeight="1" x14ac:dyDescent="0.25"/>
    <row r="1564" ht="12" customHeight="1" x14ac:dyDescent="0.25"/>
    <row r="1565" ht="12" customHeight="1" x14ac:dyDescent="0.25"/>
    <row r="1566" ht="12" customHeight="1" x14ac:dyDescent="0.25"/>
    <row r="1567" ht="12" customHeight="1" x14ac:dyDescent="0.25"/>
    <row r="1568" ht="12" customHeight="1" x14ac:dyDescent="0.25"/>
    <row r="1569" ht="12" customHeight="1" x14ac:dyDescent="0.25"/>
    <row r="1570" ht="12" customHeight="1" x14ac:dyDescent="0.25"/>
    <row r="1571" ht="12" customHeight="1" x14ac:dyDescent="0.25"/>
    <row r="1572" ht="12" customHeight="1" x14ac:dyDescent="0.25"/>
    <row r="1573" ht="12" customHeight="1" x14ac:dyDescent="0.25"/>
    <row r="1574" ht="12" customHeight="1" x14ac:dyDescent="0.25"/>
    <row r="1575" ht="12" customHeight="1" x14ac:dyDescent="0.25"/>
    <row r="1576" ht="12" customHeight="1" x14ac:dyDescent="0.25"/>
    <row r="1577" ht="12" customHeight="1" x14ac:dyDescent="0.25"/>
    <row r="1584" ht="12" customHeight="1" x14ac:dyDescent="0.25"/>
    <row r="1586" ht="12" customHeight="1" x14ac:dyDescent="0.25"/>
    <row r="1588" ht="12" customHeight="1" x14ac:dyDescent="0.25"/>
    <row r="1593" ht="12" customHeight="1" x14ac:dyDescent="0.25"/>
    <row r="1627" spans="3:33" ht="12" customHeight="1" x14ac:dyDescent="0.25"/>
    <row r="1629" spans="3:33" ht="12" customHeight="1" x14ac:dyDescent="0.25"/>
    <row r="1631" spans="3:33" ht="15" customHeight="1" x14ac:dyDescent="0.25">
      <c r="C1631" s="150"/>
      <c r="D1631" s="150"/>
      <c r="E1631" s="150"/>
      <c r="F1631" s="150"/>
      <c r="G1631" s="150"/>
      <c r="H1631" s="150"/>
      <c r="I1631" s="150"/>
      <c r="J1631" s="150"/>
      <c r="K1631" s="150"/>
      <c r="L1631" s="150"/>
      <c r="M1631" s="150"/>
      <c r="N1631" s="150"/>
      <c r="O1631" s="150"/>
      <c r="P1631" s="150"/>
      <c r="Q1631" s="150"/>
      <c r="R1631" s="150"/>
      <c r="S1631" s="150"/>
      <c r="T1631" s="150"/>
      <c r="U1631" s="150"/>
      <c r="V1631" s="150"/>
      <c r="W1631" s="150"/>
      <c r="X1631" s="150"/>
      <c r="Y1631" s="150"/>
      <c r="Z1631" s="150"/>
      <c r="AA1631" s="150"/>
      <c r="AB1631" s="150"/>
      <c r="AC1631" s="150"/>
      <c r="AD1631" s="150"/>
      <c r="AE1631" s="150"/>
      <c r="AF1631" s="150"/>
      <c r="AG1631" s="150"/>
    </row>
    <row r="1634" ht="12" customHeight="1" x14ac:dyDescent="0.25"/>
    <row r="1635" ht="12" customHeight="1" x14ac:dyDescent="0.25"/>
    <row r="1636" ht="12" customHeight="1" x14ac:dyDescent="0.25"/>
    <row r="1637" ht="12" customHeight="1" x14ac:dyDescent="0.25"/>
    <row r="1638" ht="12" customHeight="1" x14ac:dyDescent="0.25"/>
    <row r="1639" ht="12" customHeight="1" x14ac:dyDescent="0.25"/>
    <row r="1640" ht="12" customHeight="1" x14ac:dyDescent="0.25"/>
    <row r="1641" ht="12" customHeight="1" x14ac:dyDescent="0.25"/>
    <row r="1642" ht="12" customHeight="1" x14ac:dyDescent="0.25"/>
    <row r="1643" ht="12" customHeight="1" x14ac:dyDescent="0.25"/>
    <row r="1644" ht="12" customHeight="1" x14ac:dyDescent="0.25"/>
    <row r="1645" ht="12" customHeight="1" x14ac:dyDescent="0.25"/>
    <row r="1646" ht="12" customHeight="1" x14ac:dyDescent="0.25"/>
    <row r="1647" ht="12" customHeight="1" x14ac:dyDescent="0.25"/>
    <row r="1648" ht="12" customHeight="1" x14ac:dyDescent="0.25"/>
    <row r="1649" ht="12" customHeight="1" x14ac:dyDescent="0.25"/>
    <row r="1650" ht="12" customHeight="1" x14ac:dyDescent="0.25"/>
    <row r="1651" ht="12" customHeight="1" x14ac:dyDescent="0.25"/>
    <row r="1652" ht="12" customHeight="1" x14ac:dyDescent="0.25"/>
    <row r="1653" ht="12" customHeight="1" x14ac:dyDescent="0.25"/>
    <row r="1654" ht="12" customHeight="1" x14ac:dyDescent="0.25"/>
    <row r="1655" ht="12" customHeight="1" x14ac:dyDescent="0.25"/>
    <row r="1656" ht="12" customHeight="1" x14ac:dyDescent="0.25"/>
    <row r="1657" ht="12" customHeight="1" x14ac:dyDescent="0.25"/>
    <row r="1658" ht="12" customHeight="1" x14ac:dyDescent="0.25"/>
    <row r="1659" ht="12" customHeight="1" x14ac:dyDescent="0.25"/>
    <row r="1660" ht="12" customHeight="1" x14ac:dyDescent="0.25"/>
    <row r="1661" ht="12" customHeight="1" x14ac:dyDescent="0.25"/>
    <row r="1662" ht="12" customHeight="1" x14ac:dyDescent="0.25"/>
    <row r="1663" ht="12" customHeight="1" x14ac:dyDescent="0.25"/>
    <row r="1664" ht="12" customHeight="1" x14ac:dyDescent="0.25"/>
    <row r="1665" ht="12" customHeight="1" x14ac:dyDescent="0.25"/>
    <row r="1666" ht="12" customHeight="1" x14ac:dyDescent="0.25"/>
    <row r="1667" ht="12" customHeight="1" x14ac:dyDescent="0.25"/>
    <row r="1668" ht="12" customHeight="1" x14ac:dyDescent="0.25"/>
    <row r="1669" ht="12" customHeight="1" x14ac:dyDescent="0.25"/>
    <row r="1670" ht="12" customHeight="1" x14ac:dyDescent="0.25"/>
    <row r="1671" ht="12" customHeight="1" x14ac:dyDescent="0.25"/>
    <row r="1672" ht="12" customHeight="1" x14ac:dyDescent="0.25"/>
    <row r="1673" ht="12" customHeight="1" x14ac:dyDescent="0.25"/>
    <row r="1674" ht="12" customHeight="1" x14ac:dyDescent="0.25"/>
    <row r="1675" ht="12" customHeight="1" x14ac:dyDescent="0.25"/>
    <row r="1676" ht="12" customHeight="1" x14ac:dyDescent="0.25"/>
    <row r="1677" ht="12" customHeight="1" x14ac:dyDescent="0.25"/>
    <row r="1678" ht="12" customHeight="1" x14ac:dyDescent="0.25"/>
    <row r="1679" ht="12" customHeight="1" x14ac:dyDescent="0.25"/>
    <row r="1680" ht="12" customHeight="1" x14ac:dyDescent="0.25"/>
    <row r="1681" ht="12" customHeight="1" x14ac:dyDescent="0.25"/>
    <row r="1682" ht="12" customHeight="1" x14ac:dyDescent="0.25"/>
    <row r="1683" ht="12" customHeight="1" x14ac:dyDescent="0.25"/>
    <row r="1684" ht="12" customHeight="1" x14ac:dyDescent="0.25"/>
    <row r="1685" ht="12" customHeight="1" x14ac:dyDescent="0.25"/>
    <row r="1686" ht="12" customHeight="1" x14ac:dyDescent="0.25"/>
    <row r="1687" ht="12" customHeight="1" x14ac:dyDescent="0.25"/>
    <row r="1688" ht="12" customHeight="1" x14ac:dyDescent="0.25"/>
    <row r="1689" ht="12" customHeight="1" x14ac:dyDescent="0.25"/>
    <row r="1690" ht="12" customHeight="1" x14ac:dyDescent="0.25"/>
    <row r="1691" ht="12" customHeight="1" x14ac:dyDescent="0.25"/>
    <row r="1692" ht="12" customHeight="1" x14ac:dyDescent="0.25"/>
    <row r="1693" ht="12" customHeight="1" x14ac:dyDescent="0.25"/>
    <row r="1694" ht="12" customHeight="1" x14ac:dyDescent="0.25"/>
    <row r="1695" ht="12" customHeight="1" x14ac:dyDescent="0.25"/>
    <row r="1696" ht="12" customHeight="1" x14ac:dyDescent="0.25"/>
    <row r="1697" ht="12" customHeight="1" x14ac:dyDescent="0.25"/>
    <row r="1698" ht="12" customHeight="1" x14ac:dyDescent="0.25"/>
    <row r="1699" ht="12" customHeight="1" x14ac:dyDescent="0.25"/>
    <row r="1700" ht="12" customHeight="1" x14ac:dyDescent="0.25"/>
    <row r="1701" ht="12" customHeight="1" x14ac:dyDescent="0.25"/>
    <row r="1702" ht="12" customHeight="1" x14ac:dyDescent="0.25"/>
    <row r="1703" ht="12" customHeight="1" x14ac:dyDescent="0.25"/>
    <row r="1704" ht="12" customHeight="1" x14ac:dyDescent="0.25"/>
    <row r="1705" ht="12" customHeight="1" x14ac:dyDescent="0.25"/>
    <row r="1706" ht="12" customHeight="1" x14ac:dyDescent="0.25"/>
    <row r="1707" ht="12" customHeight="1" x14ac:dyDescent="0.25"/>
    <row r="1708" ht="12" customHeight="1" x14ac:dyDescent="0.25"/>
    <row r="1709" ht="12" customHeight="1" x14ac:dyDescent="0.25"/>
    <row r="1710" ht="12" customHeight="1" x14ac:dyDescent="0.25"/>
    <row r="1711" ht="12" customHeight="1" x14ac:dyDescent="0.25"/>
    <row r="1712" ht="12" customHeight="1" x14ac:dyDescent="0.25"/>
    <row r="1713" ht="12" customHeight="1" x14ac:dyDescent="0.25"/>
    <row r="1714" ht="12" customHeight="1" x14ac:dyDescent="0.25"/>
    <row r="1715" ht="12" customHeight="1" x14ac:dyDescent="0.25"/>
    <row r="1716" ht="12" customHeight="1" x14ac:dyDescent="0.25"/>
    <row r="1717" ht="12" customHeight="1" x14ac:dyDescent="0.25"/>
    <row r="1718" ht="12" customHeight="1" x14ac:dyDescent="0.25"/>
    <row r="1719" ht="12" customHeight="1" x14ac:dyDescent="0.25"/>
    <row r="1720" ht="12" customHeight="1" x14ac:dyDescent="0.25"/>
    <row r="1721" ht="12" customHeight="1" x14ac:dyDescent="0.25"/>
    <row r="1722" ht="12" customHeight="1" x14ac:dyDescent="0.25"/>
    <row r="1723" ht="12" customHeight="1" x14ac:dyDescent="0.25"/>
    <row r="1724" ht="12" customHeight="1" x14ac:dyDescent="0.25"/>
    <row r="1725" ht="12" customHeight="1" x14ac:dyDescent="0.25"/>
    <row r="1726" ht="12" customHeight="1" x14ac:dyDescent="0.25"/>
    <row r="1727" ht="12" customHeight="1" x14ac:dyDescent="0.25"/>
    <row r="1734" ht="12" customHeight="1" x14ac:dyDescent="0.25"/>
    <row r="1736" ht="12" customHeight="1" x14ac:dyDescent="0.25"/>
    <row r="1738" ht="12" customHeight="1" x14ac:dyDescent="0.25"/>
    <row r="1743" ht="12" customHeight="1" x14ac:dyDescent="0.25"/>
    <row r="1777" spans="3:33" ht="12" customHeight="1" x14ac:dyDescent="0.25"/>
    <row r="1779" spans="3:33" ht="12" customHeight="1" x14ac:dyDescent="0.25"/>
    <row r="1781" spans="3:33" ht="15" customHeight="1" x14ac:dyDescent="0.25">
      <c r="C1781" s="150"/>
      <c r="D1781" s="150"/>
      <c r="E1781" s="150"/>
      <c r="F1781" s="150"/>
      <c r="G1781" s="150"/>
      <c r="H1781" s="150"/>
      <c r="I1781" s="150"/>
      <c r="J1781" s="150"/>
      <c r="K1781" s="150"/>
      <c r="L1781" s="150"/>
      <c r="M1781" s="150"/>
      <c r="N1781" s="150"/>
      <c r="O1781" s="150"/>
      <c r="P1781" s="150"/>
      <c r="Q1781" s="150"/>
      <c r="R1781" s="150"/>
      <c r="S1781" s="150"/>
      <c r="T1781" s="150"/>
      <c r="U1781" s="150"/>
      <c r="V1781" s="150"/>
      <c r="W1781" s="150"/>
      <c r="X1781" s="150"/>
      <c r="Y1781" s="150"/>
      <c r="Z1781" s="150"/>
      <c r="AA1781" s="150"/>
      <c r="AB1781" s="150"/>
      <c r="AC1781" s="150"/>
      <c r="AD1781" s="150"/>
      <c r="AE1781" s="150"/>
      <c r="AF1781" s="150"/>
      <c r="AG1781" s="150"/>
    </row>
    <row r="1784" spans="3:33" ht="12" customHeight="1" x14ac:dyDescent="0.25"/>
    <row r="1785" spans="3:33" ht="12" customHeight="1" x14ac:dyDescent="0.25"/>
    <row r="1786" spans="3:33" ht="12" customHeight="1" x14ac:dyDescent="0.25"/>
    <row r="1787" spans="3:33" ht="12" customHeight="1" x14ac:dyDescent="0.25"/>
    <row r="1788" spans="3:33" ht="12" customHeight="1" x14ac:dyDescent="0.25"/>
    <row r="1789" spans="3:33" ht="12" customHeight="1" x14ac:dyDescent="0.25"/>
    <row r="1790" spans="3:33" ht="12" customHeight="1" x14ac:dyDescent="0.25"/>
    <row r="1791" spans="3:33" ht="12" customHeight="1" x14ac:dyDescent="0.25"/>
    <row r="1792" spans="3:33" ht="12" customHeight="1" x14ac:dyDescent="0.25"/>
    <row r="1793" ht="12" customHeight="1" x14ac:dyDescent="0.25"/>
    <row r="1794" ht="12" customHeight="1" x14ac:dyDescent="0.25"/>
    <row r="1795" ht="12" customHeight="1" x14ac:dyDescent="0.25"/>
    <row r="1796" ht="12" customHeight="1" x14ac:dyDescent="0.25"/>
    <row r="1797" ht="12" customHeight="1" x14ac:dyDescent="0.25"/>
    <row r="1798" ht="12" customHeight="1" x14ac:dyDescent="0.25"/>
    <row r="1799" ht="12" customHeight="1" x14ac:dyDescent="0.25"/>
    <row r="1800" ht="12" customHeight="1" x14ac:dyDescent="0.25"/>
    <row r="1801" ht="12" customHeight="1" x14ac:dyDescent="0.25"/>
    <row r="1802" ht="12" customHeight="1" x14ac:dyDescent="0.25"/>
    <row r="1803" ht="12" customHeight="1" x14ac:dyDescent="0.25"/>
    <row r="1804" ht="12" customHeight="1" x14ac:dyDescent="0.25"/>
    <row r="1805" ht="12" customHeight="1" x14ac:dyDescent="0.25"/>
    <row r="1806" ht="12" customHeight="1" x14ac:dyDescent="0.25"/>
    <row r="1807" ht="12" customHeight="1" x14ac:dyDescent="0.25"/>
    <row r="1808" ht="12" customHeight="1" x14ac:dyDescent="0.25"/>
    <row r="1809" ht="12" customHeight="1" x14ac:dyDescent="0.25"/>
    <row r="1810" ht="12" customHeight="1" x14ac:dyDescent="0.25"/>
    <row r="1811" ht="12" customHeight="1" x14ac:dyDescent="0.25"/>
    <row r="1812" ht="12" customHeight="1" x14ac:dyDescent="0.25"/>
    <row r="1813" ht="12" customHeight="1" x14ac:dyDescent="0.25"/>
    <row r="1814" ht="12" customHeight="1" x14ac:dyDescent="0.25"/>
    <row r="1815" ht="12" customHeight="1" x14ac:dyDescent="0.25"/>
    <row r="1816" ht="12" customHeight="1" x14ac:dyDescent="0.25"/>
    <row r="1817" ht="12" customHeight="1" x14ac:dyDescent="0.25"/>
    <row r="1818" ht="12" customHeight="1" x14ac:dyDescent="0.25"/>
    <row r="1819" ht="12" customHeight="1" x14ac:dyDescent="0.25"/>
    <row r="1820" ht="12" customHeight="1" x14ac:dyDescent="0.25"/>
    <row r="1821" ht="12" customHeight="1" x14ac:dyDescent="0.25"/>
    <row r="1822" ht="12" customHeight="1" x14ac:dyDescent="0.25"/>
    <row r="1823" ht="12" customHeight="1" x14ac:dyDescent="0.25"/>
    <row r="1824" ht="12" customHeight="1" x14ac:dyDescent="0.25"/>
    <row r="1825" ht="12" customHeight="1" x14ac:dyDescent="0.25"/>
    <row r="1826" ht="12" customHeight="1" x14ac:dyDescent="0.25"/>
    <row r="1827" ht="12" customHeight="1" x14ac:dyDescent="0.25"/>
    <row r="1828" ht="12" customHeight="1" x14ac:dyDescent="0.25"/>
    <row r="1829" ht="12" customHeight="1" x14ac:dyDescent="0.25"/>
    <row r="1830" ht="12" customHeight="1" x14ac:dyDescent="0.25"/>
    <row r="1831" ht="12" customHeight="1" x14ac:dyDescent="0.25"/>
    <row r="1832" ht="12" customHeight="1" x14ac:dyDescent="0.25"/>
    <row r="1833" ht="12" customHeight="1" x14ac:dyDescent="0.25"/>
    <row r="1834" ht="12" customHeight="1" x14ac:dyDescent="0.25"/>
    <row r="1835" ht="12" customHeight="1" x14ac:dyDescent="0.25"/>
    <row r="1836" ht="12" customHeight="1" x14ac:dyDescent="0.25"/>
    <row r="1837" ht="12" customHeight="1" x14ac:dyDescent="0.25"/>
    <row r="1838" ht="12" customHeight="1" x14ac:dyDescent="0.25"/>
    <row r="1839" ht="12" customHeight="1" x14ac:dyDescent="0.25"/>
    <row r="1840" ht="12" customHeight="1" x14ac:dyDescent="0.25"/>
    <row r="1841" ht="12" customHeight="1" x14ac:dyDescent="0.25"/>
    <row r="1842" ht="12" customHeight="1" x14ac:dyDescent="0.25"/>
    <row r="1843" ht="12" customHeight="1" x14ac:dyDescent="0.25"/>
    <row r="1844" ht="12" customHeight="1" x14ac:dyDescent="0.25"/>
    <row r="1845" ht="12" customHeight="1" x14ac:dyDescent="0.25"/>
    <row r="1846" ht="12" customHeight="1" x14ac:dyDescent="0.25"/>
    <row r="1847" ht="12" customHeight="1" x14ac:dyDescent="0.25"/>
    <row r="1848" ht="12" customHeight="1" x14ac:dyDescent="0.25"/>
    <row r="1849" ht="12" customHeight="1" x14ac:dyDescent="0.25"/>
    <row r="1850" ht="12" customHeight="1" x14ac:dyDescent="0.25"/>
    <row r="1851" ht="12" customHeight="1" x14ac:dyDescent="0.25"/>
    <row r="1852" ht="12" customHeight="1" x14ac:dyDescent="0.25"/>
    <row r="1853" ht="12" customHeight="1" x14ac:dyDescent="0.25"/>
    <row r="1854" ht="12" customHeight="1" x14ac:dyDescent="0.25"/>
    <row r="1855" ht="12" customHeight="1" x14ac:dyDescent="0.25"/>
    <row r="1856" ht="12" customHeight="1" x14ac:dyDescent="0.25"/>
    <row r="1857" ht="12" customHeight="1" x14ac:dyDescent="0.25"/>
    <row r="1858" ht="12" customHeight="1" x14ac:dyDescent="0.25"/>
    <row r="1859" ht="12" customHeight="1" x14ac:dyDescent="0.25"/>
    <row r="1860" ht="12" customHeight="1" x14ac:dyDescent="0.25"/>
    <row r="1861" ht="12" customHeight="1" x14ac:dyDescent="0.25"/>
    <row r="1862" ht="12" customHeight="1" x14ac:dyDescent="0.25"/>
    <row r="1863" ht="12" customHeight="1" x14ac:dyDescent="0.25"/>
    <row r="1864" ht="12" customHeight="1" x14ac:dyDescent="0.25"/>
    <row r="1865" ht="12" customHeight="1" x14ac:dyDescent="0.25"/>
    <row r="1866" ht="12" customHeight="1" x14ac:dyDescent="0.25"/>
    <row r="1867" ht="12" customHeight="1" x14ac:dyDescent="0.25"/>
    <row r="1868" ht="12" customHeight="1" x14ac:dyDescent="0.25"/>
    <row r="1869" ht="12" customHeight="1" x14ac:dyDescent="0.25"/>
    <row r="1870" ht="12" customHeight="1" x14ac:dyDescent="0.25"/>
    <row r="1871" ht="12" customHeight="1" x14ac:dyDescent="0.25"/>
    <row r="1872" ht="12" customHeight="1" x14ac:dyDescent="0.25"/>
    <row r="1873" ht="12" customHeight="1" x14ac:dyDescent="0.25"/>
    <row r="1874" ht="12" customHeight="1" x14ac:dyDescent="0.25"/>
    <row r="1875" ht="12" customHeight="1" x14ac:dyDescent="0.25"/>
    <row r="1876" ht="12" customHeight="1" x14ac:dyDescent="0.25"/>
    <row r="1877" ht="12" customHeight="1" x14ac:dyDescent="0.25"/>
    <row r="1884" ht="12" customHeight="1" x14ac:dyDescent="0.25"/>
    <row r="1886" ht="12" customHeight="1" x14ac:dyDescent="0.25"/>
    <row r="1888" ht="12" customHeight="1" x14ac:dyDescent="0.25"/>
    <row r="1893" ht="12" customHeight="1" x14ac:dyDescent="0.25"/>
    <row r="1927" spans="3:33" ht="12" customHeight="1" x14ac:dyDescent="0.25"/>
    <row r="1929" spans="3:33" ht="12" customHeight="1" x14ac:dyDescent="0.25"/>
    <row r="1931" spans="3:33" ht="15" customHeight="1" x14ac:dyDescent="0.25">
      <c r="C1931" s="150"/>
      <c r="D1931" s="150"/>
      <c r="E1931" s="150"/>
      <c r="F1931" s="150"/>
      <c r="G1931" s="150"/>
      <c r="H1931" s="150"/>
      <c r="I1931" s="150"/>
      <c r="J1931" s="150"/>
      <c r="K1931" s="150"/>
      <c r="L1931" s="150"/>
      <c r="M1931" s="150"/>
      <c r="N1931" s="150"/>
      <c r="O1931" s="150"/>
      <c r="P1931" s="150"/>
      <c r="Q1931" s="150"/>
      <c r="R1931" s="150"/>
      <c r="S1931" s="150"/>
      <c r="T1931" s="150"/>
      <c r="U1931" s="150"/>
      <c r="V1931" s="150"/>
      <c r="W1931" s="150"/>
      <c r="X1931" s="150"/>
      <c r="Y1931" s="150"/>
      <c r="Z1931" s="150"/>
      <c r="AA1931" s="150"/>
      <c r="AB1931" s="150"/>
      <c r="AC1931" s="150"/>
      <c r="AD1931" s="150"/>
      <c r="AE1931" s="150"/>
      <c r="AF1931" s="150"/>
      <c r="AG1931" s="150"/>
    </row>
    <row r="1934" spans="3:33" ht="12" customHeight="1" x14ac:dyDescent="0.25"/>
    <row r="1935" spans="3:33" ht="12" customHeight="1" x14ac:dyDescent="0.25"/>
    <row r="1936" spans="3:33" ht="12" customHeight="1" x14ac:dyDescent="0.25"/>
    <row r="1937" ht="12" customHeight="1" x14ac:dyDescent="0.25"/>
    <row r="1938" ht="12" customHeight="1" x14ac:dyDescent="0.25"/>
    <row r="1939" ht="12" customHeight="1" x14ac:dyDescent="0.25"/>
    <row r="1940" ht="12" customHeight="1" x14ac:dyDescent="0.25"/>
    <row r="1941" ht="12" customHeight="1" x14ac:dyDescent="0.25"/>
    <row r="1942" ht="12" customHeight="1" x14ac:dyDescent="0.25"/>
    <row r="1943" ht="12" customHeight="1" x14ac:dyDescent="0.25"/>
    <row r="1944" ht="12" customHeight="1" x14ac:dyDescent="0.25"/>
    <row r="1945" ht="12" customHeight="1" x14ac:dyDescent="0.25"/>
    <row r="1946" ht="12" customHeight="1" x14ac:dyDescent="0.25"/>
    <row r="1947" ht="12" customHeight="1" x14ac:dyDescent="0.25"/>
    <row r="1948" ht="12" customHeight="1" x14ac:dyDescent="0.25"/>
    <row r="1949" ht="12" customHeight="1" x14ac:dyDescent="0.25"/>
    <row r="1950" ht="12" customHeight="1" x14ac:dyDescent="0.25"/>
    <row r="1951" ht="12" customHeight="1" x14ac:dyDescent="0.25"/>
    <row r="1952" ht="12" customHeight="1" x14ac:dyDescent="0.25"/>
    <row r="1953" ht="12" customHeight="1" x14ac:dyDescent="0.25"/>
    <row r="1954" ht="12" customHeight="1" x14ac:dyDescent="0.25"/>
    <row r="1955" ht="12" customHeight="1" x14ac:dyDescent="0.25"/>
    <row r="1956" ht="12" customHeight="1" x14ac:dyDescent="0.25"/>
    <row r="1957" ht="12" customHeight="1" x14ac:dyDescent="0.25"/>
    <row r="1958" ht="12" customHeight="1" x14ac:dyDescent="0.25"/>
    <row r="1959" ht="12" customHeight="1" x14ac:dyDescent="0.25"/>
    <row r="1960" ht="12" customHeight="1" x14ac:dyDescent="0.25"/>
    <row r="1961" ht="12" customHeight="1" x14ac:dyDescent="0.25"/>
    <row r="1962" ht="12" customHeight="1" x14ac:dyDescent="0.25"/>
    <row r="1963" ht="12" customHeight="1" x14ac:dyDescent="0.25"/>
    <row r="1964" ht="12" customHeight="1" x14ac:dyDescent="0.25"/>
    <row r="1965" ht="12" customHeight="1" x14ac:dyDescent="0.25"/>
    <row r="1966" ht="12" customHeight="1" x14ac:dyDescent="0.25"/>
    <row r="1967" ht="12" customHeight="1" x14ac:dyDescent="0.25"/>
    <row r="1968" ht="12" customHeight="1" x14ac:dyDescent="0.25"/>
    <row r="1969" ht="12" customHeight="1" x14ac:dyDescent="0.25"/>
    <row r="1970" ht="12" customHeight="1" x14ac:dyDescent="0.25"/>
    <row r="1971" ht="12" customHeight="1" x14ac:dyDescent="0.25"/>
    <row r="1972" ht="12" customHeight="1" x14ac:dyDescent="0.25"/>
    <row r="1973" ht="12" customHeight="1" x14ac:dyDescent="0.25"/>
    <row r="1974" ht="12" customHeight="1" x14ac:dyDescent="0.25"/>
    <row r="1975" ht="12" customHeight="1" x14ac:dyDescent="0.25"/>
    <row r="1976" ht="12" customHeight="1" x14ac:dyDescent="0.25"/>
    <row r="1977" ht="12" customHeight="1" x14ac:dyDescent="0.25"/>
    <row r="1978" ht="12" customHeight="1" x14ac:dyDescent="0.25"/>
    <row r="1979" ht="12" customHeight="1" x14ac:dyDescent="0.25"/>
    <row r="1980" ht="12" customHeight="1" x14ac:dyDescent="0.25"/>
    <row r="1981" ht="12" customHeight="1" x14ac:dyDescent="0.25"/>
    <row r="1982" ht="12" customHeight="1" x14ac:dyDescent="0.25"/>
    <row r="1983" ht="12" customHeight="1" x14ac:dyDescent="0.25"/>
    <row r="1984" ht="12" customHeight="1" x14ac:dyDescent="0.25"/>
    <row r="1985" ht="12" customHeight="1" x14ac:dyDescent="0.25"/>
    <row r="1986" ht="12" customHeight="1" x14ac:dyDescent="0.25"/>
    <row r="1987" ht="12" customHeight="1" x14ac:dyDescent="0.25"/>
    <row r="1988" ht="12" customHeight="1" x14ac:dyDescent="0.25"/>
    <row r="1989" ht="12" customHeight="1" x14ac:dyDescent="0.25"/>
    <row r="1990" ht="12" customHeight="1" x14ac:dyDescent="0.25"/>
    <row r="1991" ht="12" customHeight="1" x14ac:dyDescent="0.25"/>
    <row r="1992" ht="12" customHeight="1" x14ac:dyDescent="0.25"/>
    <row r="1993" ht="12" customHeight="1" x14ac:dyDescent="0.25"/>
    <row r="1994" ht="12" customHeight="1" x14ac:dyDescent="0.25"/>
    <row r="1995" ht="12" customHeight="1" x14ac:dyDescent="0.25"/>
    <row r="1996" ht="12" customHeight="1" x14ac:dyDescent="0.25"/>
    <row r="1997" ht="12" customHeight="1" x14ac:dyDescent="0.25"/>
    <row r="1998" ht="12" customHeight="1" x14ac:dyDescent="0.25"/>
    <row r="1999" ht="12" customHeight="1" x14ac:dyDescent="0.25"/>
    <row r="2000" ht="12" customHeight="1" x14ac:dyDescent="0.25"/>
    <row r="2001" ht="12" customHeight="1" x14ac:dyDescent="0.25"/>
    <row r="2002" ht="12" customHeight="1" x14ac:dyDescent="0.25"/>
    <row r="2003" ht="12" customHeight="1" x14ac:dyDescent="0.25"/>
    <row r="2004" ht="12" customHeight="1" x14ac:dyDescent="0.25"/>
    <row r="2005" ht="12" customHeight="1" x14ac:dyDescent="0.25"/>
    <row r="2006" ht="12" customHeight="1" x14ac:dyDescent="0.25"/>
    <row r="2007" ht="12" customHeight="1" x14ac:dyDescent="0.25"/>
    <row r="2008" ht="12" customHeight="1" x14ac:dyDescent="0.25"/>
    <row r="2009" ht="12" customHeight="1" x14ac:dyDescent="0.25"/>
    <row r="2010" ht="12" customHeight="1" x14ac:dyDescent="0.25"/>
    <row r="2011" ht="12" customHeight="1" x14ac:dyDescent="0.25"/>
    <row r="2012" ht="12" customHeight="1" x14ac:dyDescent="0.25"/>
    <row r="2013" ht="12" customHeight="1" x14ac:dyDescent="0.25"/>
    <row r="2014" ht="12" customHeight="1" x14ac:dyDescent="0.25"/>
    <row r="2015" ht="12" customHeight="1" x14ac:dyDescent="0.25"/>
    <row r="2016" ht="12" customHeight="1" x14ac:dyDescent="0.25"/>
    <row r="2017" ht="12" customHeight="1" x14ac:dyDescent="0.25"/>
    <row r="2018" ht="12" customHeight="1" x14ac:dyDescent="0.25"/>
    <row r="2019" ht="12" customHeight="1" x14ac:dyDescent="0.25"/>
    <row r="2020" ht="12" customHeight="1" x14ac:dyDescent="0.25"/>
    <row r="2021" ht="12" customHeight="1" x14ac:dyDescent="0.25"/>
    <row r="2022" ht="12" customHeight="1" x14ac:dyDescent="0.25"/>
    <row r="2023" ht="12" customHeight="1" x14ac:dyDescent="0.25"/>
    <row r="2024" ht="12" customHeight="1" x14ac:dyDescent="0.25"/>
    <row r="2025" ht="12" customHeight="1" x14ac:dyDescent="0.25"/>
    <row r="2026" ht="12" customHeight="1" x14ac:dyDescent="0.25"/>
    <row r="2027" ht="12" customHeight="1" x14ac:dyDescent="0.25"/>
    <row r="2034" ht="12" customHeight="1" x14ac:dyDescent="0.25"/>
    <row r="2036" ht="12" customHeight="1" x14ac:dyDescent="0.25"/>
    <row r="2038" ht="12" customHeight="1" x14ac:dyDescent="0.25"/>
    <row r="2043" ht="12" customHeight="1" x14ac:dyDescent="0.25"/>
    <row r="2077" ht="12" customHeight="1" x14ac:dyDescent="0.25"/>
    <row r="2079" ht="12" customHeight="1" x14ac:dyDescent="0.25"/>
    <row r="2081" spans="3:33" ht="15" customHeight="1" x14ac:dyDescent="0.25">
      <c r="C2081" s="150"/>
      <c r="D2081" s="150"/>
      <c r="E2081" s="150"/>
      <c r="F2081" s="150"/>
      <c r="G2081" s="150"/>
      <c r="H2081" s="150"/>
      <c r="I2081" s="150"/>
      <c r="J2081" s="150"/>
      <c r="K2081" s="150"/>
      <c r="L2081" s="150"/>
      <c r="M2081" s="150"/>
      <c r="N2081" s="150"/>
      <c r="O2081" s="150"/>
      <c r="P2081" s="150"/>
      <c r="Q2081" s="150"/>
      <c r="R2081" s="150"/>
      <c r="S2081" s="150"/>
      <c r="T2081" s="150"/>
      <c r="U2081" s="150"/>
      <c r="V2081" s="150"/>
      <c r="W2081" s="150"/>
      <c r="X2081" s="150"/>
      <c r="Y2081" s="150"/>
      <c r="Z2081" s="150"/>
      <c r="AA2081" s="150"/>
      <c r="AB2081" s="150"/>
      <c r="AC2081" s="150"/>
      <c r="AD2081" s="150"/>
      <c r="AE2081" s="150"/>
      <c r="AF2081" s="150"/>
      <c r="AG2081" s="150"/>
    </row>
    <row r="2084" spans="3:33" ht="12" customHeight="1" x14ac:dyDescent="0.25"/>
    <row r="2085" spans="3:33" ht="12" customHeight="1" x14ac:dyDescent="0.25"/>
    <row r="2086" spans="3:33" ht="12" customHeight="1" x14ac:dyDescent="0.25"/>
    <row r="2087" spans="3:33" ht="12" customHeight="1" x14ac:dyDescent="0.25"/>
    <row r="2088" spans="3:33" ht="12" customHeight="1" x14ac:dyDescent="0.25"/>
    <row r="2089" spans="3:33" ht="12" customHeight="1" x14ac:dyDescent="0.25"/>
    <row r="2090" spans="3:33" ht="12" customHeight="1" x14ac:dyDescent="0.25"/>
    <row r="2091" spans="3:33" ht="12" customHeight="1" x14ac:dyDescent="0.25"/>
    <row r="2092" spans="3:33" ht="12" customHeight="1" x14ac:dyDescent="0.25"/>
    <row r="2093" spans="3:33" ht="12" customHeight="1" x14ac:dyDescent="0.25"/>
    <row r="2094" spans="3:33" ht="12" customHeight="1" x14ac:dyDescent="0.25"/>
    <row r="2095" spans="3:33" ht="12" customHeight="1" x14ac:dyDescent="0.25"/>
    <row r="2096" spans="3:33" ht="12" customHeight="1" x14ac:dyDescent="0.25"/>
    <row r="2097" ht="12" customHeight="1" x14ac:dyDescent="0.25"/>
    <row r="2098" ht="12" customHeight="1" x14ac:dyDescent="0.25"/>
    <row r="2099" ht="12" customHeight="1" x14ac:dyDescent="0.25"/>
    <row r="2100" ht="12" customHeight="1" x14ac:dyDescent="0.25"/>
    <row r="2101" ht="12" customHeight="1" x14ac:dyDescent="0.25"/>
    <row r="2102" ht="12" customHeight="1" x14ac:dyDescent="0.25"/>
    <row r="2103" ht="12" customHeight="1" x14ac:dyDescent="0.25"/>
    <row r="2104" ht="12" customHeight="1" x14ac:dyDescent="0.25"/>
    <row r="2105" ht="12" customHeight="1" x14ac:dyDescent="0.25"/>
    <row r="2106" ht="12" customHeight="1" x14ac:dyDescent="0.25"/>
    <row r="2107" ht="12" customHeight="1" x14ac:dyDescent="0.25"/>
    <row r="2108" ht="12" customHeight="1" x14ac:dyDescent="0.25"/>
    <row r="2109" ht="12" customHeight="1" x14ac:dyDescent="0.25"/>
    <row r="2110" ht="12" customHeight="1" x14ac:dyDescent="0.25"/>
    <row r="2111" ht="12" customHeight="1" x14ac:dyDescent="0.25"/>
    <row r="2112" ht="12" customHeight="1" x14ac:dyDescent="0.25"/>
    <row r="2113" ht="12" customHeight="1" x14ac:dyDescent="0.25"/>
    <row r="2114" ht="12" customHeight="1" x14ac:dyDescent="0.25"/>
    <row r="2115" ht="12" customHeight="1" x14ac:dyDescent="0.25"/>
    <row r="2116" ht="12" customHeight="1" x14ac:dyDescent="0.25"/>
    <row r="2117" ht="12" customHeight="1" x14ac:dyDescent="0.25"/>
    <row r="2118" ht="12" customHeight="1" x14ac:dyDescent="0.25"/>
    <row r="2119" ht="12" customHeight="1" x14ac:dyDescent="0.25"/>
    <row r="2120" ht="12" customHeight="1" x14ac:dyDescent="0.25"/>
    <row r="2121" ht="12" customHeight="1" x14ac:dyDescent="0.25"/>
    <row r="2122" ht="12" customHeight="1" x14ac:dyDescent="0.25"/>
    <row r="2123" ht="12" customHeight="1" x14ac:dyDescent="0.25"/>
    <row r="2124" ht="12" customHeight="1" x14ac:dyDescent="0.25"/>
    <row r="2125" ht="12" customHeight="1" x14ac:dyDescent="0.25"/>
    <row r="2126" ht="12" customHeight="1" x14ac:dyDescent="0.25"/>
    <row r="2127" ht="12" customHeight="1" x14ac:dyDescent="0.25"/>
    <row r="2128" ht="12" customHeight="1" x14ac:dyDescent="0.25"/>
    <row r="2129" ht="12" customHeight="1" x14ac:dyDescent="0.25"/>
    <row r="2130" ht="12" customHeight="1" x14ac:dyDescent="0.25"/>
    <row r="2131" ht="12" customHeight="1" x14ac:dyDescent="0.25"/>
    <row r="2132" ht="12" customHeight="1" x14ac:dyDescent="0.25"/>
    <row r="2133" ht="12" customHeight="1" x14ac:dyDescent="0.25"/>
    <row r="2134" ht="12" customHeight="1" x14ac:dyDescent="0.25"/>
    <row r="2135" ht="12" customHeight="1" x14ac:dyDescent="0.25"/>
    <row r="2136" ht="12" customHeight="1" x14ac:dyDescent="0.25"/>
    <row r="2137" ht="12" customHeight="1" x14ac:dyDescent="0.25"/>
    <row r="2138" ht="12" customHeight="1" x14ac:dyDescent="0.25"/>
    <row r="2139" ht="12" customHeight="1" x14ac:dyDescent="0.25"/>
    <row r="2140" ht="12" customHeight="1" x14ac:dyDescent="0.25"/>
    <row r="2141" ht="12" customHeight="1" x14ac:dyDescent="0.25"/>
    <row r="2142" ht="12" customHeight="1" x14ac:dyDescent="0.25"/>
    <row r="2143" ht="12" customHeight="1" x14ac:dyDescent="0.25"/>
    <row r="2144" ht="12" customHeight="1" x14ac:dyDescent="0.25"/>
    <row r="2145" ht="12" customHeight="1" x14ac:dyDescent="0.25"/>
    <row r="2146" ht="12" customHeight="1" x14ac:dyDescent="0.25"/>
    <row r="2147" ht="12" customHeight="1" x14ac:dyDescent="0.25"/>
    <row r="2148" ht="12" customHeight="1" x14ac:dyDescent="0.25"/>
    <row r="2149" ht="12" customHeight="1" x14ac:dyDescent="0.25"/>
    <row r="2150" ht="12" customHeight="1" x14ac:dyDescent="0.25"/>
    <row r="2151" ht="12" customHeight="1" x14ac:dyDescent="0.25"/>
    <row r="2152" ht="12" customHeight="1" x14ac:dyDescent="0.25"/>
    <row r="2153" ht="12" customHeight="1" x14ac:dyDescent="0.25"/>
    <row r="2154" ht="12" customHeight="1" x14ac:dyDescent="0.25"/>
    <row r="2155" ht="12" customHeight="1" x14ac:dyDescent="0.25"/>
    <row r="2156" ht="12" customHeight="1" x14ac:dyDescent="0.25"/>
    <row r="2157" ht="12" customHeight="1" x14ac:dyDescent="0.25"/>
    <row r="2158" ht="12" customHeight="1" x14ac:dyDescent="0.25"/>
    <row r="2159" ht="12" customHeight="1" x14ac:dyDescent="0.25"/>
    <row r="2160" ht="12" customHeight="1" x14ac:dyDescent="0.25"/>
    <row r="2161" ht="12" customHeight="1" x14ac:dyDescent="0.25"/>
    <row r="2162" ht="12" customHeight="1" x14ac:dyDescent="0.25"/>
    <row r="2163" ht="12" customHeight="1" x14ac:dyDescent="0.25"/>
    <row r="2164" ht="12" customHeight="1" x14ac:dyDescent="0.25"/>
    <row r="2165" ht="12" customHeight="1" x14ac:dyDescent="0.25"/>
    <row r="2166" ht="12" customHeight="1" x14ac:dyDescent="0.25"/>
    <row r="2167" ht="12" customHeight="1" x14ac:dyDescent="0.25"/>
    <row r="2168" ht="12" customHeight="1" x14ac:dyDescent="0.25"/>
    <row r="2169" ht="12" customHeight="1" x14ac:dyDescent="0.25"/>
    <row r="2170" ht="12" customHeight="1" x14ac:dyDescent="0.25"/>
    <row r="2171" ht="12" customHeight="1" x14ac:dyDescent="0.25"/>
    <row r="2172" ht="12" customHeight="1" x14ac:dyDescent="0.25"/>
    <row r="2173" ht="12" customHeight="1" x14ac:dyDescent="0.25"/>
    <row r="2174" ht="12" customHeight="1" x14ac:dyDescent="0.25"/>
    <row r="2175" ht="12" customHeight="1" x14ac:dyDescent="0.25"/>
    <row r="2176" ht="12" customHeight="1" x14ac:dyDescent="0.25"/>
    <row r="2177" ht="12" customHeight="1" x14ac:dyDescent="0.25"/>
    <row r="2184" ht="12" customHeight="1" x14ac:dyDescent="0.25"/>
    <row r="2186" ht="12" customHeight="1" x14ac:dyDescent="0.25"/>
    <row r="2188" ht="12" customHeight="1" x14ac:dyDescent="0.25"/>
    <row r="2193" ht="12" customHeight="1" x14ac:dyDescent="0.25"/>
    <row r="2227" spans="3:33" ht="12" customHeight="1" x14ac:dyDescent="0.25"/>
    <row r="2229" spans="3:33" ht="12" customHeight="1" x14ac:dyDescent="0.25"/>
    <row r="2231" spans="3:33" ht="15" customHeight="1" x14ac:dyDescent="0.25">
      <c r="C2231" s="150"/>
      <c r="D2231" s="150"/>
      <c r="E2231" s="150"/>
      <c r="F2231" s="150"/>
      <c r="G2231" s="150"/>
      <c r="H2231" s="150"/>
      <c r="I2231" s="150"/>
      <c r="J2231" s="150"/>
      <c r="K2231" s="150"/>
      <c r="L2231" s="150"/>
      <c r="M2231" s="150"/>
      <c r="N2231" s="150"/>
      <c r="O2231" s="150"/>
      <c r="P2231" s="150"/>
      <c r="Q2231" s="150"/>
      <c r="R2231" s="150"/>
      <c r="S2231" s="150"/>
      <c r="T2231" s="150"/>
      <c r="U2231" s="150"/>
      <c r="V2231" s="150"/>
      <c r="W2231" s="150"/>
      <c r="X2231" s="150"/>
      <c r="Y2231" s="150"/>
      <c r="Z2231" s="150"/>
      <c r="AA2231" s="150"/>
      <c r="AB2231" s="150"/>
      <c r="AC2231" s="150"/>
      <c r="AD2231" s="150"/>
      <c r="AE2231" s="150"/>
      <c r="AF2231" s="150"/>
      <c r="AG2231" s="150"/>
    </row>
    <row r="2234" spans="3:33" ht="12" customHeight="1" x14ac:dyDescent="0.25"/>
    <row r="2235" spans="3:33" ht="12" customHeight="1" x14ac:dyDescent="0.25"/>
    <row r="2236" spans="3:33" ht="12" customHeight="1" x14ac:dyDescent="0.25"/>
    <row r="2237" spans="3:33" ht="12" customHeight="1" x14ac:dyDescent="0.25"/>
    <row r="2238" spans="3:33" ht="12" customHeight="1" x14ac:dyDescent="0.25"/>
    <row r="2239" spans="3:33" ht="12" customHeight="1" x14ac:dyDescent="0.25"/>
    <row r="2240" spans="3:33" ht="12" customHeight="1" x14ac:dyDescent="0.25"/>
    <row r="2241" ht="12" customHeight="1" x14ac:dyDescent="0.25"/>
    <row r="2242" ht="12" customHeight="1" x14ac:dyDescent="0.25"/>
    <row r="2243" ht="12" customHeight="1" x14ac:dyDescent="0.25"/>
    <row r="2244" ht="12" customHeight="1" x14ac:dyDescent="0.25"/>
    <row r="2245" ht="12" customHeight="1" x14ac:dyDescent="0.25"/>
    <row r="2246" ht="12" customHeight="1" x14ac:dyDescent="0.25"/>
    <row r="2247" ht="12" customHeight="1" x14ac:dyDescent="0.25"/>
    <row r="2248" ht="12" customHeight="1" x14ac:dyDescent="0.25"/>
    <row r="2249" ht="12" customHeight="1" x14ac:dyDescent="0.25"/>
    <row r="2250" ht="12" customHeight="1" x14ac:dyDescent="0.25"/>
    <row r="2251" ht="12" customHeight="1" x14ac:dyDescent="0.25"/>
    <row r="2252" ht="12" customHeight="1" x14ac:dyDescent="0.25"/>
    <row r="2253" ht="12" customHeight="1" x14ac:dyDescent="0.25"/>
    <row r="2254" ht="12" customHeight="1" x14ac:dyDescent="0.25"/>
    <row r="2255" ht="12" customHeight="1" x14ac:dyDescent="0.25"/>
    <row r="2256" ht="12" customHeight="1" x14ac:dyDescent="0.25"/>
    <row r="2257" ht="12" customHeight="1" x14ac:dyDescent="0.25"/>
    <row r="2258" ht="12" customHeight="1" x14ac:dyDescent="0.25"/>
    <row r="2259" ht="12" customHeight="1" x14ac:dyDescent="0.25"/>
    <row r="2260" ht="12" customHeight="1" x14ac:dyDescent="0.25"/>
    <row r="2261" ht="12" customHeight="1" x14ac:dyDescent="0.25"/>
    <row r="2262" ht="12" customHeight="1" x14ac:dyDescent="0.25"/>
    <row r="2263" ht="12" customHeight="1" x14ac:dyDescent="0.25"/>
    <row r="2264" ht="12" customHeight="1" x14ac:dyDescent="0.25"/>
    <row r="2265" ht="12" customHeight="1" x14ac:dyDescent="0.25"/>
    <row r="2266" ht="12" customHeight="1" x14ac:dyDescent="0.25"/>
    <row r="2267" ht="12" customHeight="1" x14ac:dyDescent="0.25"/>
    <row r="2268" ht="12" customHeight="1" x14ac:dyDescent="0.25"/>
    <row r="2269" ht="12" customHeight="1" x14ac:dyDescent="0.25"/>
    <row r="2270" ht="12" customHeight="1" x14ac:dyDescent="0.25"/>
    <row r="2271" ht="12" customHeight="1" x14ac:dyDescent="0.25"/>
    <row r="2272" ht="12" customHeight="1" x14ac:dyDescent="0.25"/>
    <row r="2273" ht="12" customHeight="1" x14ac:dyDescent="0.25"/>
    <row r="2274" ht="12" customHeight="1" x14ac:dyDescent="0.25"/>
    <row r="2275" ht="12" customHeight="1" x14ac:dyDescent="0.25"/>
    <row r="2276" ht="12" customHeight="1" x14ac:dyDescent="0.25"/>
    <row r="2277" ht="12" customHeight="1" x14ac:dyDescent="0.25"/>
    <row r="2278" ht="12" customHeight="1" x14ac:dyDescent="0.25"/>
    <row r="2279" ht="12" customHeight="1" x14ac:dyDescent="0.25"/>
    <row r="2280" ht="12" customHeight="1" x14ac:dyDescent="0.25"/>
    <row r="2281" ht="12" customHeight="1" x14ac:dyDescent="0.25"/>
    <row r="2282" ht="12" customHeight="1" x14ac:dyDescent="0.25"/>
    <row r="2283" ht="12" customHeight="1" x14ac:dyDescent="0.25"/>
    <row r="2284" ht="12" customHeight="1" x14ac:dyDescent="0.25"/>
    <row r="2285" ht="12" customHeight="1" x14ac:dyDescent="0.25"/>
    <row r="2286" ht="12" customHeight="1" x14ac:dyDescent="0.25"/>
    <row r="2287" ht="12" customHeight="1" x14ac:dyDescent="0.25"/>
    <row r="2288" ht="12" customHeight="1" x14ac:dyDescent="0.25"/>
    <row r="2289" ht="12" customHeight="1" x14ac:dyDescent="0.25"/>
    <row r="2290" ht="12" customHeight="1" x14ac:dyDescent="0.25"/>
    <row r="2291" ht="12" customHeight="1" x14ac:dyDescent="0.25"/>
    <row r="2292" ht="12" customHeight="1" x14ac:dyDescent="0.25"/>
    <row r="2293" ht="12" customHeight="1" x14ac:dyDescent="0.25"/>
    <row r="2294" ht="12" customHeight="1" x14ac:dyDescent="0.25"/>
    <row r="2295" ht="12" customHeight="1" x14ac:dyDescent="0.25"/>
    <row r="2296" ht="12" customHeight="1" x14ac:dyDescent="0.25"/>
    <row r="2297" ht="12" customHeight="1" x14ac:dyDescent="0.25"/>
    <row r="2298" ht="12" customHeight="1" x14ac:dyDescent="0.25"/>
    <row r="2299" ht="12" customHeight="1" x14ac:dyDescent="0.25"/>
    <row r="2300" ht="12" customHeight="1" x14ac:dyDescent="0.25"/>
    <row r="2301" ht="12" customHeight="1" x14ac:dyDescent="0.25"/>
    <row r="2302" ht="12" customHeight="1" x14ac:dyDescent="0.25"/>
    <row r="2303" ht="12" customHeight="1" x14ac:dyDescent="0.25"/>
    <row r="2304" ht="12" customHeight="1" x14ac:dyDescent="0.25"/>
    <row r="2305" ht="12" customHeight="1" x14ac:dyDescent="0.25"/>
    <row r="2306" ht="12" customHeight="1" x14ac:dyDescent="0.25"/>
    <row r="2307" ht="12" customHeight="1" x14ac:dyDescent="0.25"/>
    <row r="2308" ht="12" customHeight="1" x14ac:dyDescent="0.25"/>
    <row r="2309" ht="12" customHeight="1" x14ac:dyDescent="0.25"/>
    <row r="2310" ht="12" customHeight="1" x14ac:dyDescent="0.25"/>
    <row r="2311" ht="12" customHeight="1" x14ac:dyDescent="0.25"/>
    <row r="2312" ht="12" customHeight="1" x14ac:dyDescent="0.25"/>
    <row r="2313" ht="12" customHeight="1" x14ac:dyDescent="0.25"/>
    <row r="2314" ht="12" customHeight="1" x14ac:dyDescent="0.25"/>
    <row r="2315" ht="12" customHeight="1" x14ac:dyDescent="0.25"/>
    <row r="2316" ht="12" customHeight="1" x14ac:dyDescent="0.25"/>
    <row r="2317" ht="12" customHeight="1" x14ac:dyDescent="0.25"/>
    <row r="2318" ht="12" customHeight="1" x14ac:dyDescent="0.25"/>
    <row r="2319" ht="12" customHeight="1" x14ac:dyDescent="0.25"/>
    <row r="2320" ht="12" customHeight="1" x14ac:dyDescent="0.25"/>
    <row r="2321" ht="12" customHeight="1" x14ac:dyDescent="0.25"/>
    <row r="2322" ht="12" customHeight="1" x14ac:dyDescent="0.25"/>
    <row r="2323" ht="12" customHeight="1" x14ac:dyDescent="0.25"/>
    <row r="2324" ht="12" customHeight="1" x14ac:dyDescent="0.25"/>
    <row r="2325" ht="12" customHeight="1" x14ac:dyDescent="0.25"/>
    <row r="2326" ht="12" customHeight="1" x14ac:dyDescent="0.25"/>
    <row r="2327" ht="12" customHeight="1" x14ac:dyDescent="0.25"/>
    <row r="2334" ht="12" customHeight="1" x14ac:dyDescent="0.25"/>
    <row r="2336" ht="12" customHeight="1" x14ac:dyDescent="0.25"/>
    <row r="2338" ht="12" customHeight="1" x14ac:dyDescent="0.25"/>
    <row r="2343" ht="12" customHeight="1" x14ac:dyDescent="0.25"/>
    <row r="2377" spans="3:33" ht="12" customHeight="1" x14ac:dyDescent="0.25"/>
    <row r="2379" spans="3:33" ht="12" customHeight="1" x14ac:dyDescent="0.25"/>
    <row r="2381" spans="3:33" ht="15" customHeight="1" x14ac:dyDescent="0.25">
      <c r="C2381" s="150"/>
      <c r="D2381" s="150"/>
      <c r="E2381" s="150"/>
      <c r="F2381" s="150"/>
      <c r="G2381" s="150"/>
      <c r="H2381" s="150"/>
      <c r="I2381" s="150"/>
      <c r="J2381" s="150"/>
      <c r="K2381" s="150"/>
      <c r="L2381" s="150"/>
      <c r="M2381" s="150"/>
      <c r="N2381" s="150"/>
      <c r="O2381" s="150"/>
      <c r="P2381" s="150"/>
      <c r="Q2381" s="150"/>
      <c r="R2381" s="150"/>
      <c r="S2381" s="150"/>
      <c r="T2381" s="150"/>
      <c r="U2381" s="150"/>
      <c r="V2381" s="150"/>
      <c r="W2381" s="150"/>
      <c r="X2381" s="150"/>
      <c r="Y2381" s="150"/>
      <c r="Z2381" s="150"/>
      <c r="AA2381" s="150"/>
      <c r="AB2381" s="150"/>
      <c r="AC2381" s="150"/>
      <c r="AD2381" s="150"/>
      <c r="AE2381" s="150"/>
      <c r="AF2381" s="150"/>
      <c r="AG2381" s="150"/>
    </row>
    <row r="2384" spans="3:33" ht="12" customHeight="1" x14ac:dyDescent="0.25"/>
    <row r="2385" ht="12" customHeight="1" x14ac:dyDescent="0.25"/>
    <row r="2386" ht="12" customHeight="1" x14ac:dyDescent="0.25"/>
    <row r="2387" ht="12" customHeight="1" x14ac:dyDescent="0.25"/>
    <row r="2388" ht="12" customHeight="1" x14ac:dyDescent="0.25"/>
    <row r="2389" ht="12" customHeight="1" x14ac:dyDescent="0.25"/>
    <row r="2390" ht="12" customHeight="1" x14ac:dyDescent="0.25"/>
    <row r="2391" ht="12" customHeight="1" x14ac:dyDescent="0.25"/>
    <row r="2392" ht="12" customHeight="1" x14ac:dyDescent="0.25"/>
    <row r="2393" ht="12" customHeight="1" x14ac:dyDescent="0.25"/>
    <row r="2394" ht="12" customHeight="1" x14ac:dyDescent="0.25"/>
    <row r="2395" ht="12" customHeight="1" x14ac:dyDescent="0.25"/>
    <row r="2396" ht="12" customHeight="1" x14ac:dyDescent="0.25"/>
    <row r="2397" ht="12" customHeight="1" x14ac:dyDescent="0.25"/>
    <row r="2398" ht="12" customHeight="1" x14ac:dyDescent="0.25"/>
    <row r="2399" ht="12" customHeight="1" x14ac:dyDescent="0.25"/>
    <row r="2400" ht="12" customHeight="1" x14ac:dyDescent="0.25"/>
    <row r="2401" ht="12" customHeight="1" x14ac:dyDescent="0.25"/>
    <row r="2402" ht="12" customHeight="1" x14ac:dyDescent="0.25"/>
    <row r="2403" ht="12" customHeight="1" x14ac:dyDescent="0.25"/>
    <row r="2404" ht="12" customHeight="1" x14ac:dyDescent="0.25"/>
    <row r="2405" ht="12" customHeight="1" x14ac:dyDescent="0.25"/>
    <row r="2406" ht="12" customHeight="1" x14ac:dyDescent="0.25"/>
    <row r="2407" ht="12" customHeight="1" x14ac:dyDescent="0.25"/>
    <row r="2408" ht="12" customHeight="1" x14ac:dyDescent="0.25"/>
    <row r="2409" ht="12" customHeight="1" x14ac:dyDescent="0.25"/>
    <row r="2410" ht="12" customHeight="1" x14ac:dyDescent="0.25"/>
    <row r="2411" ht="12" customHeight="1" x14ac:dyDescent="0.25"/>
    <row r="2412" ht="12" customHeight="1" x14ac:dyDescent="0.25"/>
    <row r="2413" ht="12" customHeight="1" x14ac:dyDescent="0.25"/>
    <row r="2414" ht="12" customHeight="1" x14ac:dyDescent="0.25"/>
    <row r="2415" ht="12" customHeight="1" x14ac:dyDescent="0.25"/>
    <row r="2416" ht="12" customHeight="1" x14ac:dyDescent="0.25"/>
    <row r="2417" ht="12" customHeight="1" x14ac:dyDescent="0.25"/>
    <row r="2418" ht="12" customHeight="1" x14ac:dyDescent="0.25"/>
    <row r="2419" ht="12" customHeight="1" x14ac:dyDescent="0.25"/>
    <row r="2420" ht="12" customHeight="1" x14ac:dyDescent="0.25"/>
    <row r="2421" ht="12" customHeight="1" x14ac:dyDescent="0.25"/>
    <row r="2422" ht="12" customHeight="1" x14ac:dyDescent="0.25"/>
    <row r="2423" ht="12" customHeight="1" x14ac:dyDescent="0.25"/>
    <row r="2424" ht="12" customHeight="1" x14ac:dyDescent="0.25"/>
    <row r="2425" ht="12" customHeight="1" x14ac:dyDescent="0.25"/>
    <row r="2426" ht="12" customHeight="1" x14ac:dyDescent="0.25"/>
    <row r="2427" ht="12" customHeight="1" x14ac:dyDescent="0.25"/>
    <row r="2428" ht="12" customHeight="1" x14ac:dyDescent="0.25"/>
    <row r="2429" ht="12" customHeight="1" x14ac:dyDescent="0.25"/>
    <row r="2430" ht="12" customHeight="1" x14ac:dyDescent="0.25"/>
    <row r="2431" ht="12" customHeight="1" x14ac:dyDescent="0.25"/>
    <row r="2432" ht="12" customHeight="1" x14ac:dyDescent="0.25"/>
    <row r="2433" ht="12" customHeight="1" x14ac:dyDescent="0.25"/>
    <row r="2434" ht="12" customHeight="1" x14ac:dyDescent="0.25"/>
    <row r="2435" ht="12" customHeight="1" x14ac:dyDescent="0.25"/>
    <row r="2436" ht="12" customHeight="1" x14ac:dyDescent="0.25"/>
    <row r="2437" ht="12" customHeight="1" x14ac:dyDescent="0.25"/>
    <row r="2438" ht="12" customHeight="1" x14ac:dyDescent="0.25"/>
    <row r="2439" ht="12" customHeight="1" x14ac:dyDescent="0.25"/>
    <row r="2440" ht="12" customHeight="1" x14ac:dyDescent="0.25"/>
    <row r="2441" ht="12" customHeight="1" x14ac:dyDescent="0.25"/>
    <row r="2442" ht="12" customHeight="1" x14ac:dyDescent="0.25"/>
    <row r="2443" ht="12" customHeight="1" x14ac:dyDescent="0.25"/>
    <row r="2444" ht="12" customHeight="1" x14ac:dyDescent="0.25"/>
    <row r="2445" ht="12" customHeight="1" x14ac:dyDescent="0.25"/>
    <row r="2446" ht="12" customHeight="1" x14ac:dyDescent="0.25"/>
    <row r="2447" ht="12" customHeight="1" x14ac:dyDescent="0.25"/>
    <row r="2448" ht="12" customHeight="1" x14ac:dyDescent="0.25"/>
    <row r="2449" ht="12" customHeight="1" x14ac:dyDescent="0.25"/>
    <row r="2450" ht="12" customHeight="1" x14ac:dyDescent="0.25"/>
    <row r="2451" ht="12" customHeight="1" x14ac:dyDescent="0.25"/>
    <row r="2452" ht="12" customHeight="1" x14ac:dyDescent="0.25"/>
    <row r="2453" ht="12" customHeight="1" x14ac:dyDescent="0.25"/>
    <row r="2454" ht="12" customHeight="1" x14ac:dyDescent="0.25"/>
    <row r="2455" ht="12" customHeight="1" x14ac:dyDescent="0.25"/>
    <row r="2456" ht="12" customHeight="1" x14ac:dyDescent="0.25"/>
    <row r="2457" ht="12" customHeight="1" x14ac:dyDescent="0.25"/>
    <row r="2458" ht="12" customHeight="1" x14ac:dyDescent="0.25"/>
    <row r="2459" ht="12" customHeight="1" x14ac:dyDescent="0.25"/>
    <row r="2460" ht="12" customHeight="1" x14ac:dyDescent="0.25"/>
    <row r="2461" ht="12" customHeight="1" x14ac:dyDescent="0.25"/>
    <row r="2462" ht="12" customHeight="1" x14ac:dyDescent="0.25"/>
    <row r="2463" ht="12" customHeight="1" x14ac:dyDescent="0.25"/>
    <row r="2464" ht="12" customHeight="1" x14ac:dyDescent="0.25"/>
    <row r="2465" ht="12" customHeight="1" x14ac:dyDescent="0.25"/>
    <row r="2466" ht="12" customHeight="1" x14ac:dyDescent="0.25"/>
    <row r="2467" ht="12" customHeight="1" x14ac:dyDescent="0.25"/>
    <row r="2468" ht="12" customHeight="1" x14ac:dyDescent="0.25"/>
    <row r="2469" ht="12" customHeight="1" x14ac:dyDescent="0.25"/>
    <row r="2470" ht="12" customHeight="1" x14ac:dyDescent="0.25"/>
    <row r="2471" ht="12" customHeight="1" x14ac:dyDescent="0.25"/>
    <row r="2472" ht="12" customHeight="1" x14ac:dyDescent="0.25"/>
    <row r="2473" ht="12" customHeight="1" x14ac:dyDescent="0.25"/>
    <row r="2474" ht="12" customHeight="1" x14ac:dyDescent="0.25"/>
    <row r="2475" ht="12" customHeight="1" x14ac:dyDescent="0.25"/>
    <row r="2476" ht="12" customHeight="1" x14ac:dyDescent="0.25"/>
    <row r="2477" ht="12" customHeight="1" x14ac:dyDescent="0.25"/>
    <row r="2484" ht="12" customHeight="1" x14ac:dyDescent="0.25"/>
    <row r="2486" ht="12" customHeight="1" x14ac:dyDescent="0.25"/>
    <row r="2488" ht="12" customHeight="1" x14ac:dyDescent="0.25"/>
    <row r="2493" ht="12" customHeight="1" x14ac:dyDescent="0.25"/>
    <row r="2527" ht="12" customHeight="1" x14ac:dyDescent="0.25"/>
    <row r="2529" spans="3:33" ht="12" customHeight="1" x14ac:dyDescent="0.25"/>
    <row r="2531" spans="3:33" ht="15" customHeight="1" x14ac:dyDescent="0.25">
      <c r="C2531" s="150"/>
      <c r="D2531" s="150"/>
      <c r="E2531" s="150"/>
      <c r="F2531" s="150"/>
      <c r="G2531" s="150"/>
      <c r="H2531" s="150"/>
      <c r="I2531" s="150"/>
      <c r="J2531" s="150"/>
      <c r="K2531" s="150"/>
      <c r="L2531" s="150"/>
      <c r="M2531" s="150"/>
      <c r="N2531" s="150"/>
      <c r="O2531" s="150"/>
      <c r="P2531" s="150"/>
      <c r="Q2531" s="150"/>
      <c r="R2531" s="150"/>
      <c r="S2531" s="150"/>
      <c r="T2531" s="150"/>
      <c r="U2531" s="150"/>
      <c r="V2531" s="150"/>
      <c r="W2531" s="150"/>
      <c r="X2531" s="150"/>
      <c r="Y2531" s="150"/>
      <c r="Z2531" s="150"/>
      <c r="AA2531" s="150"/>
      <c r="AB2531" s="150"/>
      <c r="AC2531" s="150"/>
      <c r="AD2531" s="150"/>
      <c r="AE2531" s="150"/>
      <c r="AF2531" s="150"/>
      <c r="AG2531" s="150"/>
    </row>
    <row r="2534" spans="3:33" ht="12" customHeight="1" x14ac:dyDescent="0.25"/>
    <row r="2535" spans="3:33" ht="12" customHeight="1" x14ac:dyDescent="0.25"/>
    <row r="2536" spans="3:33" ht="12" customHeight="1" x14ac:dyDescent="0.25"/>
    <row r="2537" spans="3:33" ht="12" customHeight="1" x14ac:dyDescent="0.25"/>
    <row r="2538" spans="3:33" ht="12" customHeight="1" x14ac:dyDescent="0.25"/>
    <row r="2539" spans="3:33" ht="12" customHeight="1" x14ac:dyDescent="0.25"/>
    <row r="2540" spans="3:33" ht="12" customHeight="1" x14ac:dyDescent="0.25"/>
    <row r="2541" spans="3:33" ht="12" customHeight="1" x14ac:dyDescent="0.25"/>
    <row r="2542" spans="3:33" ht="12" customHeight="1" x14ac:dyDescent="0.25"/>
    <row r="2543" spans="3:33" ht="12" customHeight="1" x14ac:dyDescent="0.25"/>
    <row r="2544" spans="3:33" ht="12" customHeight="1" x14ac:dyDescent="0.25"/>
    <row r="2545" ht="12" customHeight="1" x14ac:dyDescent="0.25"/>
    <row r="2546" ht="12" customHeight="1" x14ac:dyDescent="0.25"/>
    <row r="2547" ht="12" customHeight="1" x14ac:dyDescent="0.25"/>
    <row r="2548" ht="12" customHeight="1" x14ac:dyDescent="0.25"/>
    <row r="2549" ht="12" customHeight="1" x14ac:dyDescent="0.25"/>
    <row r="2550" ht="12" customHeight="1" x14ac:dyDescent="0.25"/>
    <row r="2551" ht="12" customHeight="1" x14ac:dyDescent="0.25"/>
    <row r="2552" ht="12" customHeight="1" x14ac:dyDescent="0.25"/>
    <row r="2553" ht="12" customHeight="1" x14ac:dyDescent="0.25"/>
    <row r="2554" ht="12" customHeight="1" x14ac:dyDescent="0.25"/>
    <row r="2555" ht="12" customHeight="1" x14ac:dyDescent="0.25"/>
    <row r="2556" ht="12" customHeight="1" x14ac:dyDescent="0.25"/>
    <row r="2557" ht="12" customHeight="1" x14ac:dyDescent="0.25"/>
    <row r="2558" ht="12" customHeight="1" x14ac:dyDescent="0.25"/>
    <row r="2559" ht="12" customHeight="1" x14ac:dyDescent="0.25"/>
    <row r="2560" ht="12" customHeight="1" x14ac:dyDescent="0.25"/>
    <row r="2561" ht="12" customHeight="1" x14ac:dyDescent="0.25"/>
    <row r="2562" ht="12" customHeight="1" x14ac:dyDescent="0.25"/>
    <row r="2563" ht="12" customHeight="1" x14ac:dyDescent="0.25"/>
    <row r="2564" ht="12" customHeight="1" x14ac:dyDescent="0.25"/>
    <row r="2565" ht="12" customHeight="1" x14ac:dyDescent="0.25"/>
    <row r="2566" ht="12" customHeight="1" x14ac:dyDescent="0.25"/>
    <row r="2567" ht="12" customHeight="1" x14ac:dyDescent="0.25"/>
    <row r="2568" ht="12" customHeight="1" x14ac:dyDescent="0.25"/>
    <row r="2569" ht="12" customHeight="1" x14ac:dyDescent="0.25"/>
    <row r="2570" ht="12" customHeight="1" x14ac:dyDescent="0.25"/>
    <row r="2571" ht="12" customHeight="1" x14ac:dyDescent="0.25"/>
    <row r="2572" ht="12" customHeight="1" x14ac:dyDescent="0.25"/>
    <row r="2573" ht="12" customHeight="1" x14ac:dyDescent="0.25"/>
    <row r="2574" ht="12" customHeight="1" x14ac:dyDescent="0.25"/>
    <row r="2575" ht="12" customHeight="1" x14ac:dyDescent="0.25"/>
    <row r="2576" ht="12" customHeight="1" x14ac:dyDescent="0.25"/>
    <row r="2577" ht="12" customHeight="1" x14ac:dyDescent="0.25"/>
    <row r="2578" ht="12" customHeight="1" x14ac:dyDescent="0.25"/>
    <row r="2579" ht="12" customHeight="1" x14ac:dyDescent="0.25"/>
    <row r="2580" ht="12" customHeight="1" x14ac:dyDescent="0.25"/>
    <row r="2581" ht="12" customHeight="1" x14ac:dyDescent="0.25"/>
    <row r="2582" ht="12" customHeight="1" x14ac:dyDescent="0.25"/>
    <row r="2583" ht="12" customHeight="1" x14ac:dyDescent="0.25"/>
    <row r="2584" ht="12" customHeight="1" x14ac:dyDescent="0.25"/>
    <row r="2585" ht="12" customHeight="1" x14ac:dyDescent="0.25"/>
    <row r="2586" ht="12" customHeight="1" x14ac:dyDescent="0.25"/>
    <row r="2587" ht="12" customHeight="1" x14ac:dyDescent="0.25"/>
    <row r="2588" ht="12" customHeight="1" x14ac:dyDescent="0.25"/>
    <row r="2589" ht="12" customHeight="1" x14ac:dyDescent="0.25"/>
    <row r="2590" ht="12" customHeight="1" x14ac:dyDescent="0.25"/>
    <row r="2591" ht="12" customHeight="1" x14ac:dyDescent="0.25"/>
    <row r="2592" ht="12" customHeight="1" x14ac:dyDescent="0.25"/>
    <row r="2593" ht="12" customHeight="1" x14ac:dyDescent="0.25"/>
    <row r="2594" ht="12" customHeight="1" x14ac:dyDescent="0.25"/>
    <row r="2595" ht="12" customHeight="1" x14ac:dyDescent="0.25"/>
    <row r="2596" ht="12" customHeight="1" x14ac:dyDescent="0.25"/>
    <row r="2597" ht="12" customHeight="1" x14ac:dyDescent="0.25"/>
    <row r="2598" ht="12" customHeight="1" x14ac:dyDescent="0.25"/>
    <row r="2599" ht="12" customHeight="1" x14ac:dyDescent="0.25"/>
    <row r="2600" ht="12" customHeight="1" x14ac:dyDescent="0.25"/>
    <row r="2601" ht="12" customHeight="1" x14ac:dyDescent="0.25"/>
    <row r="2602" ht="12" customHeight="1" x14ac:dyDescent="0.25"/>
    <row r="2603" ht="12" customHeight="1" x14ac:dyDescent="0.25"/>
    <row r="2604" ht="12" customHeight="1" x14ac:dyDescent="0.25"/>
    <row r="2605" ht="12" customHeight="1" x14ac:dyDescent="0.25"/>
    <row r="2606" ht="12" customHeight="1" x14ac:dyDescent="0.25"/>
    <row r="2607" ht="12" customHeight="1" x14ac:dyDescent="0.25"/>
    <row r="2608" ht="12" customHeight="1" x14ac:dyDescent="0.25"/>
    <row r="2609" ht="12" customHeight="1" x14ac:dyDescent="0.25"/>
    <row r="2610" ht="12" customHeight="1" x14ac:dyDescent="0.25"/>
    <row r="2611" ht="12" customHeight="1" x14ac:dyDescent="0.25"/>
    <row r="2612" ht="12" customHeight="1" x14ac:dyDescent="0.25"/>
    <row r="2613" ht="12" customHeight="1" x14ac:dyDescent="0.25"/>
    <row r="2614" ht="12" customHeight="1" x14ac:dyDescent="0.25"/>
    <row r="2615" ht="12" customHeight="1" x14ac:dyDescent="0.25"/>
    <row r="2616" ht="12" customHeight="1" x14ac:dyDescent="0.25"/>
    <row r="2617" ht="12" customHeight="1" x14ac:dyDescent="0.25"/>
    <row r="2618" ht="12" customHeight="1" x14ac:dyDescent="0.25"/>
    <row r="2619" ht="12" customHeight="1" x14ac:dyDescent="0.25"/>
    <row r="2620" ht="12" customHeight="1" x14ac:dyDescent="0.25"/>
    <row r="2621" ht="12" customHeight="1" x14ac:dyDescent="0.25"/>
    <row r="2622" ht="12" customHeight="1" x14ac:dyDescent="0.25"/>
    <row r="2623" ht="12" customHeight="1" x14ac:dyDescent="0.25"/>
    <row r="2624" ht="12" customHeight="1" x14ac:dyDescent="0.25"/>
    <row r="2625" ht="12" customHeight="1" x14ac:dyDescent="0.25"/>
    <row r="2626" ht="12" customHeight="1" x14ac:dyDescent="0.25"/>
    <row r="2627" ht="12" customHeight="1" x14ac:dyDescent="0.25"/>
    <row r="2634" ht="12" customHeight="1" x14ac:dyDescent="0.25"/>
    <row r="2636" ht="12" customHeight="1" x14ac:dyDescent="0.25"/>
    <row r="2638" ht="12" customHeight="1" x14ac:dyDescent="0.25"/>
    <row r="2643" ht="12" customHeight="1" x14ac:dyDescent="0.25"/>
    <row r="2677" spans="3:33" ht="12" customHeight="1" x14ac:dyDescent="0.25"/>
    <row r="2679" spans="3:33" ht="12" customHeight="1" x14ac:dyDescent="0.25"/>
    <row r="2681" spans="3:33" ht="15" customHeight="1" x14ac:dyDescent="0.25">
      <c r="C2681" s="150"/>
      <c r="D2681" s="150"/>
      <c r="E2681" s="150"/>
      <c r="F2681" s="150"/>
      <c r="G2681" s="150"/>
      <c r="H2681" s="150"/>
      <c r="I2681" s="150"/>
      <c r="J2681" s="150"/>
      <c r="K2681" s="150"/>
      <c r="L2681" s="150"/>
      <c r="M2681" s="150"/>
      <c r="N2681" s="150"/>
      <c r="O2681" s="150"/>
      <c r="P2681" s="150"/>
      <c r="Q2681" s="150"/>
      <c r="R2681" s="150"/>
      <c r="S2681" s="150"/>
      <c r="T2681" s="150"/>
      <c r="U2681" s="150"/>
      <c r="V2681" s="150"/>
      <c r="W2681" s="150"/>
      <c r="X2681" s="150"/>
      <c r="Y2681" s="150"/>
      <c r="Z2681" s="150"/>
      <c r="AA2681" s="150"/>
      <c r="AB2681" s="150"/>
      <c r="AC2681" s="150"/>
      <c r="AD2681" s="150"/>
      <c r="AE2681" s="150"/>
      <c r="AF2681" s="150"/>
      <c r="AG2681" s="150"/>
    </row>
    <row r="2684" spans="3:33" ht="12" customHeight="1" x14ac:dyDescent="0.25"/>
    <row r="2685" spans="3:33" ht="12" customHeight="1" x14ac:dyDescent="0.25"/>
    <row r="2686" spans="3:33" ht="12" customHeight="1" x14ac:dyDescent="0.25"/>
    <row r="2687" spans="3:33" ht="12" customHeight="1" x14ac:dyDescent="0.25"/>
    <row r="2688" spans="3:33" ht="12" customHeight="1" x14ac:dyDescent="0.25"/>
    <row r="2689" ht="12" customHeight="1" x14ac:dyDescent="0.25"/>
    <row r="2690" ht="12" customHeight="1" x14ac:dyDescent="0.25"/>
    <row r="2691" ht="12" customHeight="1" x14ac:dyDescent="0.25"/>
    <row r="2692" ht="12" customHeight="1" x14ac:dyDescent="0.25"/>
    <row r="2693" ht="12" customHeight="1" x14ac:dyDescent="0.25"/>
    <row r="2694" ht="12" customHeight="1" x14ac:dyDescent="0.25"/>
    <row r="2695" ht="12" customHeight="1" x14ac:dyDescent="0.25"/>
    <row r="2696" ht="12" customHeight="1" x14ac:dyDescent="0.25"/>
    <row r="2697" ht="12" customHeight="1" x14ac:dyDescent="0.25"/>
    <row r="2698" ht="12" customHeight="1" x14ac:dyDescent="0.25"/>
    <row r="2699" ht="12" customHeight="1" x14ac:dyDescent="0.25"/>
    <row r="2700" ht="12" customHeight="1" x14ac:dyDescent="0.25"/>
    <row r="2701" ht="12" customHeight="1" x14ac:dyDescent="0.25"/>
    <row r="2702" ht="12" customHeight="1" x14ac:dyDescent="0.25"/>
    <row r="2703" ht="12" customHeight="1" x14ac:dyDescent="0.25"/>
    <row r="2704" ht="12" customHeight="1" x14ac:dyDescent="0.25"/>
    <row r="2705" ht="12" customHeight="1" x14ac:dyDescent="0.25"/>
    <row r="2706" ht="12" customHeight="1" x14ac:dyDescent="0.25"/>
    <row r="2707" ht="12" customHeight="1" x14ac:dyDescent="0.25"/>
    <row r="2708" ht="12" customHeight="1" x14ac:dyDescent="0.25"/>
    <row r="2709" ht="12" customHeight="1" x14ac:dyDescent="0.25"/>
    <row r="2710" ht="12" customHeight="1" x14ac:dyDescent="0.25"/>
    <row r="2711" ht="12" customHeight="1" x14ac:dyDescent="0.25"/>
    <row r="2712" ht="12" customHeight="1" x14ac:dyDescent="0.25"/>
    <row r="2713" ht="12" customHeight="1" x14ac:dyDescent="0.25"/>
    <row r="2714" ht="12" customHeight="1" x14ac:dyDescent="0.25"/>
    <row r="2715" ht="12" customHeight="1" x14ac:dyDescent="0.25"/>
    <row r="2716" ht="12" customHeight="1" x14ac:dyDescent="0.25"/>
    <row r="2717" ht="12" customHeight="1" x14ac:dyDescent="0.25"/>
    <row r="2718" ht="12" customHeight="1" x14ac:dyDescent="0.25"/>
    <row r="2719" ht="12" customHeight="1" x14ac:dyDescent="0.25"/>
    <row r="2720" ht="12" customHeight="1" x14ac:dyDescent="0.25"/>
    <row r="2721" ht="12" customHeight="1" x14ac:dyDescent="0.25"/>
    <row r="2722" ht="12" customHeight="1" x14ac:dyDescent="0.25"/>
    <row r="2723" ht="12" customHeight="1" x14ac:dyDescent="0.25"/>
    <row r="2724" ht="12" customHeight="1" x14ac:dyDescent="0.25"/>
    <row r="2725" ht="12" customHeight="1" x14ac:dyDescent="0.25"/>
    <row r="2726" ht="12" customHeight="1" x14ac:dyDescent="0.25"/>
    <row r="2727" ht="12" customHeight="1" x14ac:dyDescent="0.25"/>
    <row r="2728" ht="12" customHeight="1" x14ac:dyDescent="0.25"/>
    <row r="2729" ht="12" customHeight="1" x14ac:dyDescent="0.25"/>
    <row r="2730" ht="12" customHeight="1" x14ac:dyDescent="0.25"/>
    <row r="2731" ht="12" customHeight="1" x14ac:dyDescent="0.25"/>
    <row r="2732" ht="12" customHeight="1" x14ac:dyDescent="0.25"/>
    <row r="2733" ht="12" customHeight="1" x14ac:dyDescent="0.25"/>
    <row r="2734" ht="12" customHeight="1" x14ac:dyDescent="0.25"/>
    <row r="2735" ht="12" customHeight="1" x14ac:dyDescent="0.25"/>
    <row r="2736" ht="12" customHeight="1" x14ac:dyDescent="0.25"/>
    <row r="2737" ht="12" customHeight="1" x14ac:dyDescent="0.25"/>
    <row r="2738" ht="12" customHeight="1" x14ac:dyDescent="0.25"/>
    <row r="2739" ht="12" customHeight="1" x14ac:dyDescent="0.25"/>
    <row r="2740" ht="12" customHeight="1" x14ac:dyDescent="0.25"/>
    <row r="2741" ht="12" customHeight="1" x14ac:dyDescent="0.25"/>
    <row r="2742" ht="12" customHeight="1" x14ac:dyDescent="0.25"/>
    <row r="2743" ht="12" customHeight="1" x14ac:dyDescent="0.25"/>
    <row r="2744" ht="12" customHeight="1" x14ac:dyDescent="0.25"/>
    <row r="2745" ht="12" customHeight="1" x14ac:dyDescent="0.25"/>
    <row r="2746" ht="12" customHeight="1" x14ac:dyDescent="0.25"/>
    <row r="2747" ht="12" customHeight="1" x14ac:dyDescent="0.25"/>
    <row r="2748" ht="12" customHeight="1" x14ac:dyDescent="0.25"/>
    <row r="2749" ht="12" customHeight="1" x14ac:dyDescent="0.25"/>
    <row r="2750" ht="12" customHeight="1" x14ac:dyDescent="0.25"/>
    <row r="2751" ht="12" customHeight="1" x14ac:dyDescent="0.25"/>
    <row r="2752" ht="12" customHeight="1" x14ac:dyDescent="0.25"/>
    <row r="2753" ht="12" customHeight="1" x14ac:dyDescent="0.25"/>
    <row r="2754" ht="12" customHeight="1" x14ac:dyDescent="0.25"/>
    <row r="2755" ht="12" customHeight="1" x14ac:dyDescent="0.25"/>
    <row r="2756" ht="12" customHeight="1" x14ac:dyDescent="0.25"/>
    <row r="2757" ht="12" customHeight="1" x14ac:dyDescent="0.25"/>
    <row r="2758" ht="12" customHeight="1" x14ac:dyDescent="0.25"/>
    <row r="2759" ht="12" customHeight="1" x14ac:dyDescent="0.25"/>
    <row r="2760" ht="12" customHeight="1" x14ac:dyDescent="0.25"/>
    <row r="2761" ht="12" customHeight="1" x14ac:dyDescent="0.25"/>
    <row r="2762" ht="12" customHeight="1" x14ac:dyDescent="0.25"/>
    <row r="2763" ht="12" customHeight="1" x14ac:dyDescent="0.25"/>
    <row r="2764" ht="12" customHeight="1" x14ac:dyDescent="0.25"/>
    <row r="2765" ht="12" customHeight="1" x14ac:dyDescent="0.25"/>
    <row r="2766" ht="12" customHeight="1" x14ac:dyDescent="0.25"/>
    <row r="2767" ht="12" customHeight="1" x14ac:dyDescent="0.25"/>
    <row r="2768" ht="12" customHeight="1" x14ac:dyDescent="0.25"/>
    <row r="2769" ht="12" customHeight="1" x14ac:dyDescent="0.25"/>
    <row r="2770" ht="12" customHeight="1" x14ac:dyDescent="0.25"/>
    <row r="2771" ht="12" customHeight="1" x14ac:dyDescent="0.25"/>
    <row r="2772" ht="12" customHeight="1" x14ac:dyDescent="0.25"/>
    <row r="2773" ht="12" customHeight="1" x14ac:dyDescent="0.25"/>
    <row r="2774" ht="12" customHeight="1" x14ac:dyDescent="0.25"/>
    <row r="2775" ht="12" customHeight="1" x14ac:dyDescent="0.25"/>
    <row r="2776" ht="12" customHeight="1" x14ac:dyDescent="0.25"/>
    <row r="2777" ht="12" customHeight="1" x14ac:dyDescent="0.25"/>
    <row r="2784" ht="12" customHeight="1" x14ac:dyDescent="0.25"/>
    <row r="2786" ht="12" customHeight="1" x14ac:dyDescent="0.25"/>
    <row r="2788" ht="12" customHeight="1" x14ac:dyDescent="0.25"/>
    <row r="2793" ht="12" customHeight="1" x14ac:dyDescent="0.25"/>
    <row r="2827" spans="3:33" ht="12" customHeight="1" x14ac:dyDescent="0.25"/>
    <row r="2829" spans="3:33" ht="12" customHeight="1" x14ac:dyDescent="0.25"/>
    <row r="2831" spans="3:33" ht="15" customHeight="1" x14ac:dyDescent="0.25">
      <c r="C2831" s="150"/>
      <c r="D2831" s="150"/>
      <c r="E2831" s="150"/>
      <c r="F2831" s="150"/>
      <c r="G2831" s="150"/>
      <c r="H2831" s="150"/>
      <c r="I2831" s="150"/>
      <c r="J2831" s="150"/>
      <c r="K2831" s="150"/>
      <c r="L2831" s="150"/>
      <c r="M2831" s="150"/>
      <c r="N2831" s="150"/>
      <c r="O2831" s="150"/>
      <c r="P2831" s="150"/>
      <c r="Q2831" s="150"/>
      <c r="R2831" s="150"/>
      <c r="S2831" s="150"/>
      <c r="T2831" s="150"/>
      <c r="U2831" s="150"/>
      <c r="V2831" s="150"/>
      <c r="W2831" s="150"/>
      <c r="X2831" s="150"/>
      <c r="Y2831" s="150"/>
      <c r="Z2831" s="150"/>
      <c r="AA2831" s="150"/>
      <c r="AB2831" s="150"/>
      <c r="AC2831" s="150"/>
      <c r="AD2831" s="150"/>
      <c r="AE2831" s="150"/>
      <c r="AF2831" s="150"/>
      <c r="AG2831" s="150"/>
    </row>
  </sheetData>
  <mergeCells count="24">
    <mergeCell ref="C1085:AG1085"/>
    <mergeCell ref="C1182:AG1182"/>
    <mergeCell ref="C1316:AG1316"/>
    <mergeCell ref="C1434:AG1434"/>
    <mergeCell ref="C503:AH503"/>
    <mergeCell ref="C159:AG159"/>
    <mergeCell ref="C295:AG295"/>
    <mergeCell ref="C381:AG381"/>
    <mergeCell ref="C986:AG986"/>
    <mergeCell ref="C563:AG563"/>
    <mergeCell ref="C655:AG655"/>
    <mergeCell ref="C731:AG731"/>
    <mergeCell ref="C822:AG822"/>
    <mergeCell ref="C900:AG900"/>
    <mergeCell ref="C1538:AG1538"/>
    <mergeCell ref="C1631:AG1631"/>
    <mergeCell ref="C1781:AG1781"/>
    <mergeCell ref="C1931:AG1931"/>
    <mergeCell ref="C2081:AG2081"/>
    <mergeCell ref="C2231:AG2231"/>
    <mergeCell ref="C2381:AG2381"/>
    <mergeCell ref="C2531:AG2531"/>
    <mergeCell ref="C2681:AG2681"/>
    <mergeCell ref="C2831:AG2831"/>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1850-4823-47EF-9EC2-7B7534AD36E4}">
  <dimension ref="A1:AQ2"/>
  <sheetViews>
    <sheetView workbookViewId="0">
      <selection activeCell="G23" sqref="G23"/>
    </sheetView>
  </sheetViews>
  <sheetFormatPr defaultRowHeight="15" x14ac:dyDescent="0.25"/>
  <cols>
    <col min="1" max="1" width="17.28515625" customWidth="1"/>
  </cols>
  <sheetData>
    <row r="1" spans="1:43" x14ac:dyDescent="0.25">
      <c r="A1" t="s">
        <v>34</v>
      </c>
      <c r="B1" t="s">
        <v>3</v>
      </c>
      <c r="C1" t="s">
        <v>40</v>
      </c>
      <c r="D1" t="s">
        <v>41</v>
      </c>
      <c r="E1" t="s">
        <v>4</v>
      </c>
      <c r="F1" t="s">
        <v>5</v>
      </c>
      <c r="G1" t="s">
        <v>6</v>
      </c>
      <c r="H1" t="s">
        <v>7</v>
      </c>
      <c r="I1" t="s">
        <v>8</v>
      </c>
      <c r="J1" t="s">
        <v>9</v>
      </c>
      <c r="K1" t="s">
        <v>10</v>
      </c>
      <c r="L1" t="s">
        <v>36</v>
      </c>
      <c r="M1" t="s">
        <v>37</v>
      </c>
      <c r="N1" t="s">
        <v>11</v>
      </c>
      <c r="O1" t="s">
        <v>42</v>
      </c>
      <c r="P1" t="s">
        <v>43</v>
      </c>
      <c r="Q1" t="s">
        <v>44</v>
      </c>
      <c r="R1" t="s">
        <v>45</v>
      </c>
      <c r="S1" t="s">
        <v>12</v>
      </c>
      <c r="T1" t="s">
        <v>13</v>
      </c>
      <c r="U1" t="s">
        <v>14</v>
      </c>
      <c r="V1" t="s">
        <v>15</v>
      </c>
      <c r="W1" t="s">
        <v>16</v>
      </c>
      <c r="X1" t="s">
        <v>17</v>
      </c>
      <c r="Y1" t="s">
        <v>18</v>
      </c>
      <c r="Z1" t="s">
        <v>46</v>
      </c>
      <c r="AA1" t="s">
        <v>47</v>
      </c>
      <c r="AB1" t="s">
        <v>48</v>
      </c>
      <c r="AC1" t="s">
        <v>19</v>
      </c>
      <c r="AD1" t="s">
        <v>20</v>
      </c>
      <c r="AE1" t="s">
        <v>21</v>
      </c>
      <c r="AF1" t="s">
        <v>22</v>
      </c>
      <c r="AG1" t="s">
        <v>23</v>
      </c>
      <c r="AH1" t="s">
        <v>24</v>
      </c>
      <c r="AI1" t="s">
        <v>25</v>
      </c>
      <c r="AJ1" t="s">
        <v>26</v>
      </c>
      <c r="AK1" t="s">
        <v>27</v>
      </c>
      <c r="AL1" t="s">
        <v>28</v>
      </c>
      <c r="AM1" t="s">
        <v>29</v>
      </c>
      <c r="AN1" t="s">
        <v>30</v>
      </c>
      <c r="AO1" t="s">
        <v>31</v>
      </c>
      <c r="AP1" t="s">
        <v>32</v>
      </c>
      <c r="AQ1" t="s">
        <v>33</v>
      </c>
    </row>
    <row r="2" spans="1:43" x14ac:dyDescent="0.25">
      <c r="A2" t="s">
        <v>39</v>
      </c>
      <c r="B2">
        <v>179714160000</v>
      </c>
      <c r="C2">
        <v>13467316110.642046</v>
      </c>
      <c r="D2">
        <v>208117920000</v>
      </c>
      <c r="E2">
        <v>39813223889.357956</v>
      </c>
      <c r="F2">
        <v>29124990000</v>
      </c>
      <c r="G2">
        <v>280641120000</v>
      </c>
      <c r="H2">
        <v>22619130000</v>
      </c>
      <c r="I2">
        <v>53775570000</v>
      </c>
      <c r="J2">
        <v>86309220000</v>
      </c>
      <c r="K2">
        <v>112524930000</v>
      </c>
      <c r="L2">
        <v>210162351870.10492</v>
      </c>
      <c r="M2">
        <v>108751561445.89064</v>
      </c>
      <c r="N2">
        <v>74043090000</v>
      </c>
      <c r="O2">
        <v>9650103734.6737938</v>
      </c>
      <c r="P2">
        <v>36787392983.091621</v>
      </c>
      <c r="Q2">
        <v>29696602089.830803</v>
      </c>
      <c r="R2">
        <v>25361393243.035294</v>
      </c>
      <c r="S2">
        <v>72973069472.494598</v>
      </c>
      <c r="T2">
        <v>325128651874.7323</v>
      </c>
      <c r="U2">
        <v>24679151358.098717</v>
      </c>
      <c r="V2">
        <v>82011072468.51532</v>
      </c>
      <c r="W2">
        <v>138057690000</v>
      </c>
      <c r="X2">
        <v>136435140000</v>
      </c>
      <c r="Y2">
        <v>51470433580.119049</v>
      </c>
      <c r="Z2">
        <v>201560266916.35172</v>
      </c>
      <c r="AA2">
        <v>47525523389.103012</v>
      </c>
      <c r="AB2">
        <v>57276551113.022903</v>
      </c>
      <c r="AC2">
        <v>822413610000</v>
      </c>
      <c r="AD2">
        <v>2558274974172.7554</v>
      </c>
      <c r="AE2">
        <v>598765320000</v>
      </c>
      <c r="AF2">
        <v>597218460000</v>
      </c>
      <c r="AG2">
        <v>517315005646.45111</v>
      </c>
      <c r="AH2">
        <v>323742704353.54895</v>
      </c>
      <c r="AI2">
        <v>369387210000</v>
      </c>
      <c r="AJ2">
        <v>4250512890000</v>
      </c>
      <c r="AK2">
        <v>2546192460000</v>
      </c>
      <c r="AL2">
        <v>2864972640000</v>
      </c>
      <c r="AM2">
        <v>2447205600000</v>
      </c>
      <c r="AN2">
        <v>234661620000</v>
      </c>
      <c r="AO2">
        <v>253041343642.85471</v>
      </c>
      <c r="AP2">
        <v>190542180000</v>
      </c>
      <c r="AQ2">
        <v>12978366348.271101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AF25-ECAC-4472-9089-144EADE28E6C}">
  <dimension ref="A1:I48"/>
  <sheetViews>
    <sheetView workbookViewId="0"/>
  </sheetViews>
  <sheetFormatPr defaultRowHeight="15" x14ac:dyDescent="0.25"/>
  <cols>
    <col min="1" max="1" width="13.140625" customWidth="1"/>
    <col min="2" max="2" width="21" customWidth="1"/>
    <col min="3" max="3" width="10.85546875" customWidth="1"/>
    <col min="4" max="4" width="13" customWidth="1"/>
    <col min="5" max="5" width="13.28515625" customWidth="1"/>
    <col min="7" max="7" width="17.140625" customWidth="1"/>
    <col min="9" max="9" width="21.28515625" customWidth="1"/>
  </cols>
  <sheetData>
    <row r="1" spans="1:9" x14ac:dyDescent="0.25">
      <c r="A1" t="s">
        <v>696</v>
      </c>
      <c r="B1" t="s">
        <v>697</v>
      </c>
      <c r="C1" t="s">
        <v>698</v>
      </c>
      <c r="D1" t="s">
        <v>699</v>
      </c>
      <c r="E1" t="s">
        <v>700</v>
      </c>
      <c r="F1" s="4" t="s">
        <v>701</v>
      </c>
      <c r="G1" s="4" t="s">
        <v>702</v>
      </c>
      <c r="I1" s="67" t="s">
        <v>714</v>
      </c>
    </row>
    <row r="2" spans="1:9" x14ac:dyDescent="0.25">
      <c r="A2" t="s">
        <v>703</v>
      </c>
      <c r="B2" t="s">
        <v>704</v>
      </c>
      <c r="C2" t="s">
        <v>705</v>
      </c>
      <c r="D2" t="s">
        <v>706</v>
      </c>
      <c r="E2" t="s">
        <v>707</v>
      </c>
      <c r="F2">
        <v>2014</v>
      </c>
      <c r="G2">
        <v>16208167.451801199</v>
      </c>
      <c r="I2">
        <f>G2*About!$A$62*About!$A$63</f>
        <v>17065790429654.971</v>
      </c>
    </row>
    <row r="3" spans="1:9" x14ac:dyDescent="0.25">
      <c r="A3" t="s">
        <v>703</v>
      </c>
      <c r="B3" t="s">
        <v>704</v>
      </c>
      <c r="C3" t="s">
        <v>705</v>
      </c>
      <c r="D3" t="s">
        <v>706</v>
      </c>
      <c r="E3" t="s">
        <v>707</v>
      </c>
      <c r="F3">
        <v>2015</v>
      </c>
      <c r="G3" s="65">
        <v>16671978.001079099</v>
      </c>
      <c r="I3">
        <f>G3*About!$A$62*About!$A$63</f>
        <v>17554142592635.627</v>
      </c>
    </row>
    <row r="4" spans="1:9" x14ac:dyDescent="0.25">
      <c r="A4" t="s">
        <v>703</v>
      </c>
      <c r="B4" t="s">
        <v>704</v>
      </c>
      <c r="C4" t="s">
        <v>705</v>
      </c>
      <c r="D4" t="s">
        <v>706</v>
      </c>
      <c r="E4" t="s">
        <v>707</v>
      </c>
      <c r="F4">
        <v>2016</v>
      </c>
      <c r="G4">
        <v>16919603.417713501</v>
      </c>
      <c r="I4">
        <f>G4*About!$A$62*About!$A$63</f>
        <v>17814870616201.863</v>
      </c>
    </row>
    <row r="5" spans="1:9" x14ac:dyDescent="0.25">
      <c r="A5" t="s">
        <v>703</v>
      </c>
      <c r="B5" t="s">
        <v>704</v>
      </c>
      <c r="C5" t="s">
        <v>705</v>
      </c>
      <c r="D5" t="s">
        <v>706</v>
      </c>
      <c r="E5" t="s">
        <v>707</v>
      </c>
      <c r="F5">
        <v>2017</v>
      </c>
      <c r="G5">
        <v>17304243.025623702</v>
      </c>
      <c r="I5">
        <f>G5*About!$A$62*About!$A$63</f>
        <v>18219862664751.477</v>
      </c>
    </row>
    <row r="6" spans="1:9" x14ac:dyDescent="0.25">
      <c r="A6" t="s">
        <v>703</v>
      </c>
      <c r="B6" t="s">
        <v>704</v>
      </c>
      <c r="C6" t="s">
        <v>705</v>
      </c>
      <c r="D6" t="s">
        <v>706</v>
      </c>
      <c r="E6" t="s">
        <v>707</v>
      </c>
      <c r="F6">
        <v>2018</v>
      </c>
      <c r="G6">
        <v>17798638.6604435</v>
      </c>
      <c r="I6">
        <f>G6*About!$A$62*About!$A$63</f>
        <v>18740418262308.145</v>
      </c>
    </row>
    <row r="7" spans="1:9" x14ac:dyDescent="0.25">
      <c r="A7" t="s">
        <v>703</v>
      </c>
      <c r="B7" t="s">
        <v>704</v>
      </c>
      <c r="C7" t="s">
        <v>705</v>
      </c>
      <c r="D7" t="s">
        <v>706</v>
      </c>
      <c r="E7" t="s">
        <v>707</v>
      </c>
      <c r="F7">
        <v>2019</v>
      </c>
      <c r="G7">
        <v>18292645.569375802</v>
      </c>
      <c r="I7">
        <f>G7*About!$A$62*About!$A$63</f>
        <v>19260564565319.313</v>
      </c>
    </row>
    <row r="8" spans="1:9" x14ac:dyDescent="0.25">
      <c r="A8" t="s">
        <v>703</v>
      </c>
      <c r="B8" t="s">
        <v>704</v>
      </c>
      <c r="C8" t="s">
        <v>705</v>
      </c>
      <c r="D8" t="s">
        <v>706</v>
      </c>
      <c r="E8" t="s">
        <v>707</v>
      </c>
      <c r="F8">
        <v>2020</v>
      </c>
      <c r="G8">
        <v>18587190</v>
      </c>
      <c r="I8">
        <f>G8*About!$A$62*About!$A$63</f>
        <v>19570694229280.551</v>
      </c>
    </row>
    <row r="9" spans="1:9" x14ac:dyDescent="0.25">
      <c r="A9" t="s">
        <v>703</v>
      </c>
      <c r="B9" t="s">
        <v>704</v>
      </c>
      <c r="C9" t="s">
        <v>705</v>
      </c>
      <c r="D9" t="s">
        <v>706</v>
      </c>
      <c r="E9" t="s">
        <v>707</v>
      </c>
      <c r="F9">
        <v>2021</v>
      </c>
      <c r="G9">
        <v>18849540</v>
      </c>
      <c r="I9">
        <f>G9*About!$A$62*About!$A$63</f>
        <v>19846925958285.945</v>
      </c>
    </row>
    <row r="10" spans="1:9" x14ac:dyDescent="0.25">
      <c r="A10" t="s">
        <v>703</v>
      </c>
      <c r="B10" t="s">
        <v>704</v>
      </c>
      <c r="C10" t="s">
        <v>705</v>
      </c>
      <c r="D10" t="s">
        <v>706</v>
      </c>
      <c r="E10" t="s">
        <v>707</v>
      </c>
      <c r="F10">
        <v>2022</v>
      </c>
      <c r="G10">
        <v>19124900</v>
      </c>
      <c r="I10">
        <f>G10*About!$A$62*About!$A$63</f>
        <v>20136856085592.691</v>
      </c>
    </row>
    <row r="11" spans="1:9" x14ac:dyDescent="0.25">
      <c r="A11" t="s">
        <v>703</v>
      </c>
      <c r="B11" t="s">
        <v>704</v>
      </c>
      <c r="C11" t="s">
        <v>705</v>
      </c>
      <c r="D11" t="s">
        <v>706</v>
      </c>
      <c r="E11" t="s">
        <v>707</v>
      </c>
      <c r="F11">
        <v>2023</v>
      </c>
      <c r="G11">
        <v>19422190</v>
      </c>
      <c r="I11">
        <f>G11*About!$A$62*About!$A$63</f>
        <v>20449876595278.277</v>
      </c>
    </row>
    <row r="12" spans="1:9" x14ac:dyDescent="0.25">
      <c r="A12" t="s">
        <v>703</v>
      </c>
      <c r="B12" t="s">
        <v>704</v>
      </c>
      <c r="C12" t="s">
        <v>705</v>
      </c>
      <c r="D12" t="s">
        <v>706</v>
      </c>
      <c r="E12" t="s">
        <v>707</v>
      </c>
      <c r="F12">
        <v>2024</v>
      </c>
      <c r="G12">
        <v>19740540</v>
      </c>
      <c r="I12">
        <f>G12*About!$A$62*About!$A$63</f>
        <v>20785071453021.242</v>
      </c>
    </row>
    <row r="13" spans="1:9" x14ac:dyDescent="0.25">
      <c r="A13" t="s">
        <v>703</v>
      </c>
      <c r="B13" t="s">
        <v>704</v>
      </c>
      <c r="C13" t="s">
        <v>705</v>
      </c>
      <c r="D13" t="s">
        <v>706</v>
      </c>
      <c r="E13" t="s">
        <v>707</v>
      </c>
      <c r="F13">
        <v>2025</v>
      </c>
      <c r="G13">
        <v>20075600</v>
      </c>
      <c r="I13">
        <f>G13*About!$A$62*About!$A$63</f>
        <v>21137860487214.293</v>
      </c>
    </row>
    <row r="14" spans="1:9" x14ac:dyDescent="0.25">
      <c r="A14" t="s">
        <v>703</v>
      </c>
      <c r="B14" t="s">
        <v>704</v>
      </c>
      <c r="C14" t="s">
        <v>705</v>
      </c>
      <c r="D14" t="s">
        <v>706</v>
      </c>
      <c r="E14" t="s">
        <v>707</v>
      </c>
      <c r="F14">
        <v>2026</v>
      </c>
      <c r="G14">
        <v>20424180</v>
      </c>
      <c r="I14">
        <f>G14*About!$A$62*About!$A$63</f>
        <v>21504884905345.414</v>
      </c>
    </row>
    <row r="15" spans="1:9" x14ac:dyDescent="0.25">
      <c r="A15" t="s">
        <v>703</v>
      </c>
      <c r="B15" t="s">
        <v>704</v>
      </c>
      <c r="C15" t="s">
        <v>705</v>
      </c>
      <c r="D15" t="s">
        <v>706</v>
      </c>
      <c r="E15" t="s">
        <v>707</v>
      </c>
      <c r="F15">
        <v>2027</v>
      </c>
      <c r="G15">
        <v>20784020</v>
      </c>
      <c r="I15">
        <f>G15*About!$A$62*About!$A$63</f>
        <v>21883765124004.84</v>
      </c>
    </row>
    <row r="16" spans="1:9" x14ac:dyDescent="0.25">
      <c r="A16" t="s">
        <v>703</v>
      </c>
      <c r="B16" t="s">
        <v>704</v>
      </c>
      <c r="C16" t="s">
        <v>705</v>
      </c>
      <c r="D16" t="s">
        <v>706</v>
      </c>
      <c r="E16" t="s">
        <v>707</v>
      </c>
      <c r="F16">
        <v>2028</v>
      </c>
      <c r="G16">
        <v>21153450</v>
      </c>
      <c r="I16">
        <f>G16*About!$A$62*About!$A$63</f>
        <v>22272742778460.578</v>
      </c>
    </row>
    <row r="17" spans="1:9" x14ac:dyDescent="0.25">
      <c r="A17" t="s">
        <v>703</v>
      </c>
      <c r="B17" t="s">
        <v>704</v>
      </c>
      <c r="C17" t="s">
        <v>705</v>
      </c>
      <c r="D17" t="s">
        <v>706</v>
      </c>
      <c r="E17" t="s">
        <v>707</v>
      </c>
      <c r="F17">
        <v>2029</v>
      </c>
      <c r="G17">
        <v>21531180</v>
      </c>
      <c r="I17">
        <f>G17*About!$A$62*About!$A$63</f>
        <v>22670459610925.633</v>
      </c>
    </row>
    <row r="18" spans="1:9" x14ac:dyDescent="0.25">
      <c r="A18" t="s">
        <v>703</v>
      </c>
      <c r="B18" t="s">
        <v>704</v>
      </c>
      <c r="C18" t="s">
        <v>705</v>
      </c>
      <c r="D18" t="s">
        <v>706</v>
      </c>
      <c r="E18" t="s">
        <v>707</v>
      </c>
      <c r="F18">
        <v>2030</v>
      </c>
      <c r="G18">
        <v>21916430</v>
      </c>
      <c r="I18">
        <f>G18*About!$A$62*About!$A$63</f>
        <v>23076094349249.734</v>
      </c>
    </row>
    <row r="19" spans="1:9" x14ac:dyDescent="0.25">
      <c r="A19" t="s">
        <v>703</v>
      </c>
      <c r="B19" t="s">
        <v>704</v>
      </c>
      <c r="C19" t="s">
        <v>705</v>
      </c>
      <c r="D19" t="s">
        <v>706</v>
      </c>
      <c r="E19" t="s">
        <v>707</v>
      </c>
      <c r="F19">
        <v>2031</v>
      </c>
      <c r="G19">
        <v>22309050</v>
      </c>
      <c r="I19">
        <f>G19*About!$A$62*About!$A$63</f>
        <v>23489489056480.902</v>
      </c>
    </row>
    <row r="20" spans="1:9" x14ac:dyDescent="0.25">
      <c r="A20" t="s">
        <v>703</v>
      </c>
      <c r="B20" t="s">
        <v>704</v>
      </c>
      <c r="C20" t="s">
        <v>705</v>
      </c>
      <c r="D20" t="s">
        <v>706</v>
      </c>
      <c r="E20" t="s">
        <v>707</v>
      </c>
      <c r="F20">
        <v>2032</v>
      </c>
      <c r="G20">
        <v>22709530</v>
      </c>
      <c r="I20">
        <f>G20*About!$A$62*About!$A$63</f>
        <v>23911159659995.598</v>
      </c>
    </row>
    <row r="21" spans="1:9" x14ac:dyDescent="0.25">
      <c r="A21" t="s">
        <v>703</v>
      </c>
      <c r="B21" t="s">
        <v>704</v>
      </c>
      <c r="C21" t="s">
        <v>705</v>
      </c>
      <c r="D21" t="s">
        <v>706</v>
      </c>
      <c r="E21" t="s">
        <v>707</v>
      </c>
      <c r="F21">
        <v>2033</v>
      </c>
      <c r="G21">
        <v>23118740</v>
      </c>
      <c r="I21">
        <f>G21*About!$A$62*About!$A$63</f>
        <v>24342022194115.273</v>
      </c>
    </row>
    <row r="22" spans="1:9" x14ac:dyDescent="0.25">
      <c r="A22" t="s">
        <v>703</v>
      </c>
      <c r="B22" t="s">
        <v>704</v>
      </c>
      <c r="C22" t="s">
        <v>705</v>
      </c>
      <c r="D22" t="s">
        <v>706</v>
      </c>
      <c r="E22" t="s">
        <v>707</v>
      </c>
      <c r="F22">
        <v>2034</v>
      </c>
      <c r="G22">
        <v>23537610</v>
      </c>
      <c r="I22">
        <f>G22*About!$A$62*About!$A$63</f>
        <v>24783055867942.18</v>
      </c>
    </row>
    <row r="23" spans="1:9" x14ac:dyDescent="0.25">
      <c r="A23" t="s">
        <v>703</v>
      </c>
      <c r="B23" t="s">
        <v>704</v>
      </c>
      <c r="C23" t="s">
        <v>705</v>
      </c>
      <c r="D23" t="s">
        <v>706</v>
      </c>
      <c r="E23" t="s">
        <v>707</v>
      </c>
      <c r="F23">
        <v>2035</v>
      </c>
      <c r="G23">
        <v>23967030</v>
      </c>
      <c r="I23">
        <f>G23*About!$A$62*About!$A$63</f>
        <v>25235197774058.039</v>
      </c>
    </row>
    <row r="24" spans="1:9" x14ac:dyDescent="0.25">
      <c r="A24" t="s">
        <v>703</v>
      </c>
      <c r="B24" t="s">
        <v>704</v>
      </c>
      <c r="C24" t="s">
        <v>705</v>
      </c>
      <c r="D24" t="s">
        <v>706</v>
      </c>
      <c r="E24" t="s">
        <v>707</v>
      </c>
      <c r="F24">
        <v>2036</v>
      </c>
      <c r="G24">
        <v>24407860</v>
      </c>
      <c r="I24">
        <f>G24*About!$A$62*About!$A$63</f>
        <v>25699353417654.18</v>
      </c>
    </row>
    <row r="25" spans="1:9" x14ac:dyDescent="0.25">
      <c r="A25" t="s">
        <v>703</v>
      </c>
      <c r="B25" t="s">
        <v>704</v>
      </c>
      <c r="C25" t="s">
        <v>705</v>
      </c>
      <c r="D25" t="s">
        <v>706</v>
      </c>
      <c r="E25" t="s">
        <v>707</v>
      </c>
      <c r="F25">
        <v>2037</v>
      </c>
      <c r="G25">
        <v>24861010</v>
      </c>
      <c r="I25">
        <f>G25*About!$A$62*About!$A$63</f>
        <v>26176480949572.586</v>
      </c>
    </row>
    <row r="26" spans="1:9" x14ac:dyDescent="0.25">
      <c r="A26" t="s">
        <v>703</v>
      </c>
      <c r="B26" t="s">
        <v>704</v>
      </c>
      <c r="C26" t="s">
        <v>705</v>
      </c>
      <c r="D26" t="s">
        <v>706</v>
      </c>
      <c r="E26" t="s">
        <v>707</v>
      </c>
      <c r="F26">
        <v>2038</v>
      </c>
      <c r="G26">
        <v>25327180</v>
      </c>
      <c r="I26">
        <f>G26*About!$A$62*About!$A$63</f>
        <v>26667317408922.48</v>
      </c>
    </row>
    <row r="27" spans="1:9" x14ac:dyDescent="0.25">
      <c r="A27" t="s">
        <v>703</v>
      </c>
      <c r="B27" t="s">
        <v>704</v>
      </c>
      <c r="C27" t="s">
        <v>705</v>
      </c>
      <c r="D27" t="s">
        <v>706</v>
      </c>
      <c r="E27" t="s">
        <v>707</v>
      </c>
      <c r="F27">
        <v>2039</v>
      </c>
      <c r="G27">
        <v>25806800</v>
      </c>
      <c r="I27">
        <f>G27*About!$A$62*About!$A$63</f>
        <v>27172315548299.516</v>
      </c>
    </row>
    <row r="28" spans="1:9" x14ac:dyDescent="0.25">
      <c r="A28" t="s">
        <v>703</v>
      </c>
      <c r="B28" t="s">
        <v>704</v>
      </c>
      <c r="C28" t="s">
        <v>705</v>
      </c>
      <c r="D28" t="s">
        <v>706</v>
      </c>
      <c r="E28" t="s">
        <v>707</v>
      </c>
      <c r="F28">
        <v>2040</v>
      </c>
      <c r="G28">
        <v>26300140</v>
      </c>
      <c r="I28">
        <f>G28*About!$A$62*About!$A$63</f>
        <v>27691759654217.266</v>
      </c>
    </row>
    <row r="29" spans="1:9" x14ac:dyDescent="0.25">
      <c r="A29" t="s">
        <v>703</v>
      </c>
      <c r="B29" t="s">
        <v>704</v>
      </c>
      <c r="C29" t="s">
        <v>705</v>
      </c>
      <c r="D29" t="s">
        <v>706</v>
      </c>
      <c r="E29" t="s">
        <v>707</v>
      </c>
      <c r="F29">
        <v>2041</v>
      </c>
      <c r="G29">
        <v>26807420</v>
      </c>
      <c r="I29">
        <f>G29*About!$A$62*About!$A$63</f>
        <v>28225881367538.613</v>
      </c>
    </row>
    <row r="30" spans="1:9" x14ac:dyDescent="0.25">
      <c r="A30" t="s">
        <v>703</v>
      </c>
      <c r="B30" t="s">
        <v>704</v>
      </c>
      <c r="C30" t="s">
        <v>705</v>
      </c>
      <c r="D30" t="s">
        <v>706</v>
      </c>
      <c r="E30" t="s">
        <v>707</v>
      </c>
      <c r="F30">
        <v>2042</v>
      </c>
      <c r="G30">
        <v>27328940</v>
      </c>
      <c r="I30">
        <f>G30*About!$A$62*About!$A$63</f>
        <v>28774996562167.52</v>
      </c>
    </row>
    <row r="31" spans="1:9" x14ac:dyDescent="0.25">
      <c r="A31" t="s">
        <v>703</v>
      </c>
      <c r="B31" t="s">
        <v>704</v>
      </c>
      <c r="C31" t="s">
        <v>705</v>
      </c>
      <c r="D31" t="s">
        <v>706</v>
      </c>
      <c r="E31" t="s">
        <v>707</v>
      </c>
      <c r="F31">
        <v>2043</v>
      </c>
      <c r="G31">
        <v>27864750</v>
      </c>
      <c r="I31">
        <f>G31*About!$A$62*About!$A$63</f>
        <v>29339157883754.633</v>
      </c>
    </row>
    <row r="32" spans="1:9" x14ac:dyDescent="0.25">
      <c r="A32" t="s">
        <v>703</v>
      </c>
      <c r="B32" t="s">
        <v>704</v>
      </c>
      <c r="C32" t="s">
        <v>705</v>
      </c>
      <c r="D32" t="s">
        <v>706</v>
      </c>
      <c r="E32" t="s">
        <v>707</v>
      </c>
      <c r="F32">
        <v>2044</v>
      </c>
      <c r="G32">
        <v>28414590</v>
      </c>
      <c r="I32">
        <f>G32*About!$A$62*About!$A$63</f>
        <v>29918091574916.535</v>
      </c>
    </row>
    <row r="33" spans="1:9" x14ac:dyDescent="0.25">
      <c r="A33" t="s">
        <v>703</v>
      </c>
      <c r="B33" t="s">
        <v>704</v>
      </c>
      <c r="C33" t="s">
        <v>705</v>
      </c>
      <c r="D33" t="s">
        <v>706</v>
      </c>
      <c r="E33" t="s">
        <v>707</v>
      </c>
      <c r="F33">
        <v>2045</v>
      </c>
      <c r="G33">
        <v>28978050</v>
      </c>
      <c r="I33">
        <f>G33*About!$A$62*About!$A$63</f>
        <v>30511365941317.828</v>
      </c>
    </row>
    <row r="34" spans="1:9" x14ac:dyDescent="0.25">
      <c r="A34" t="s">
        <v>703</v>
      </c>
      <c r="B34" t="s">
        <v>704</v>
      </c>
      <c r="C34" t="s">
        <v>705</v>
      </c>
      <c r="D34" t="s">
        <v>706</v>
      </c>
      <c r="E34" t="s">
        <v>707</v>
      </c>
      <c r="F34">
        <v>2046</v>
      </c>
      <c r="G34">
        <v>29554850</v>
      </c>
      <c r="I34">
        <f>G34*About!$A$62*About!$A$63</f>
        <v>31118686167314.816</v>
      </c>
    </row>
    <row r="35" spans="1:9" x14ac:dyDescent="0.25">
      <c r="A35" t="s">
        <v>703</v>
      </c>
      <c r="B35" t="s">
        <v>704</v>
      </c>
      <c r="C35" t="s">
        <v>705</v>
      </c>
      <c r="D35" t="s">
        <v>706</v>
      </c>
      <c r="E35" t="s">
        <v>707</v>
      </c>
      <c r="F35">
        <v>2047</v>
      </c>
      <c r="G35">
        <v>30144870</v>
      </c>
      <c r="I35">
        <f>G35*About!$A$62*About!$A$63</f>
        <v>31739925903345.926</v>
      </c>
    </row>
    <row r="36" spans="1:9" x14ac:dyDescent="0.25">
      <c r="A36" t="s">
        <v>703</v>
      </c>
      <c r="B36" t="s">
        <v>704</v>
      </c>
      <c r="C36" t="s">
        <v>705</v>
      </c>
      <c r="D36" t="s">
        <v>706</v>
      </c>
      <c r="E36" t="s">
        <v>707</v>
      </c>
      <c r="F36">
        <v>2048</v>
      </c>
      <c r="G36">
        <v>30747840</v>
      </c>
      <c r="I36">
        <f>G36*About!$A$62*About!$A$63</f>
        <v>32374800862897.605</v>
      </c>
    </row>
    <row r="37" spans="1:9" x14ac:dyDescent="0.25">
      <c r="A37" t="s">
        <v>703</v>
      </c>
      <c r="B37" t="s">
        <v>704</v>
      </c>
      <c r="C37" t="s">
        <v>705</v>
      </c>
      <c r="D37" t="s">
        <v>706</v>
      </c>
      <c r="E37" t="s">
        <v>707</v>
      </c>
      <c r="F37">
        <v>2049</v>
      </c>
      <c r="G37">
        <v>31363330</v>
      </c>
      <c r="I37">
        <f>G37*About!$A$62*About!$A$63</f>
        <v>33022858293374.176</v>
      </c>
    </row>
    <row r="38" spans="1:9" x14ac:dyDescent="0.25">
      <c r="A38" t="s">
        <v>703</v>
      </c>
      <c r="B38" t="s">
        <v>704</v>
      </c>
      <c r="C38" t="s">
        <v>705</v>
      </c>
      <c r="D38" t="s">
        <v>706</v>
      </c>
      <c r="E38" t="s">
        <v>707</v>
      </c>
      <c r="F38">
        <v>2050</v>
      </c>
      <c r="G38">
        <v>31990910</v>
      </c>
      <c r="I38">
        <f>G38*About!$A$62*About!$A$63</f>
        <v>33683645442179.992</v>
      </c>
    </row>
    <row r="39" spans="1:9" x14ac:dyDescent="0.25">
      <c r="A39" t="s">
        <v>703</v>
      </c>
      <c r="B39" t="s">
        <v>704</v>
      </c>
      <c r="C39" t="s">
        <v>705</v>
      </c>
      <c r="D39" t="s">
        <v>706</v>
      </c>
      <c r="E39" t="s">
        <v>707</v>
      </c>
      <c r="F39">
        <v>2051</v>
      </c>
      <c r="G39">
        <v>32630430</v>
      </c>
      <c r="I39">
        <f>G39*About!$A$62*About!$A$63</f>
        <v>34357004372363.063</v>
      </c>
    </row>
    <row r="40" spans="1:9" x14ac:dyDescent="0.25">
      <c r="A40" t="s">
        <v>703</v>
      </c>
      <c r="B40" t="s">
        <v>704</v>
      </c>
      <c r="C40" t="s">
        <v>705</v>
      </c>
      <c r="D40" t="s">
        <v>706</v>
      </c>
      <c r="E40" t="s">
        <v>707</v>
      </c>
      <c r="F40">
        <v>2052</v>
      </c>
      <c r="G40">
        <v>33282110</v>
      </c>
      <c r="I40">
        <f>G40*About!$A$62*About!$A$63</f>
        <v>35043166724786.297</v>
      </c>
    </row>
    <row r="41" spans="1:9" x14ac:dyDescent="0.25">
      <c r="A41" t="s">
        <v>703</v>
      </c>
      <c r="B41" t="s">
        <v>704</v>
      </c>
      <c r="C41" t="s">
        <v>705</v>
      </c>
      <c r="D41" t="s">
        <v>706</v>
      </c>
      <c r="E41" t="s">
        <v>707</v>
      </c>
      <c r="F41">
        <v>2053</v>
      </c>
      <c r="G41">
        <v>33946130</v>
      </c>
      <c r="I41">
        <f>G41*About!$A$62*About!$A$63</f>
        <v>35742322023792.047</v>
      </c>
    </row>
    <row r="42" spans="1:9" x14ac:dyDescent="0.25">
      <c r="A42" t="s">
        <v>703</v>
      </c>
      <c r="B42" t="s">
        <v>704</v>
      </c>
      <c r="C42" t="s">
        <v>705</v>
      </c>
      <c r="D42" t="s">
        <v>706</v>
      </c>
      <c r="E42" t="s">
        <v>707</v>
      </c>
      <c r="F42">
        <v>2054</v>
      </c>
      <c r="G42">
        <v>34622620</v>
      </c>
      <c r="I42">
        <f>G42*About!$A$62*About!$A$63</f>
        <v>36454607148072.055</v>
      </c>
    </row>
    <row r="43" spans="1:9" x14ac:dyDescent="0.25">
      <c r="A43" t="s">
        <v>703</v>
      </c>
      <c r="B43" t="s">
        <v>704</v>
      </c>
      <c r="C43" t="s">
        <v>705</v>
      </c>
      <c r="D43" t="s">
        <v>706</v>
      </c>
      <c r="E43" t="s">
        <v>707</v>
      </c>
      <c r="F43">
        <v>2055</v>
      </c>
      <c r="G43">
        <v>35311770</v>
      </c>
      <c r="I43">
        <f>G43*About!$A$62*About!$A$63</f>
        <v>37180222151098.805</v>
      </c>
    </row>
    <row r="44" spans="1:9" x14ac:dyDescent="0.25">
      <c r="A44" t="s">
        <v>703</v>
      </c>
      <c r="B44" t="s">
        <v>704</v>
      </c>
      <c r="C44" t="s">
        <v>705</v>
      </c>
      <c r="D44" t="s">
        <v>706</v>
      </c>
      <c r="E44" t="s">
        <v>707</v>
      </c>
      <c r="F44">
        <v>2056</v>
      </c>
      <c r="G44">
        <v>36014100</v>
      </c>
      <c r="I44">
        <f>G44*About!$A$62*About!$A$63</f>
        <v>37919714547639.141</v>
      </c>
    </row>
    <row r="45" spans="1:9" x14ac:dyDescent="0.25">
      <c r="A45" t="s">
        <v>703</v>
      </c>
      <c r="B45" t="s">
        <v>704</v>
      </c>
      <c r="C45" t="s">
        <v>705</v>
      </c>
      <c r="D45" t="s">
        <v>706</v>
      </c>
      <c r="E45" t="s">
        <v>707</v>
      </c>
      <c r="F45">
        <v>2057</v>
      </c>
      <c r="G45">
        <v>36730540</v>
      </c>
      <c r="I45">
        <f>G45*About!$A$62*About!$A$63</f>
        <v>38674063546795.313</v>
      </c>
    </row>
    <row r="46" spans="1:9" x14ac:dyDescent="0.25">
      <c r="A46" t="s">
        <v>703</v>
      </c>
      <c r="B46" t="s">
        <v>704</v>
      </c>
      <c r="C46" t="s">
        <v>705</v>
      </c>
      <c r="D46" t="s">
        <v>706</v>
      </c>
      <c r="E46" t="s">
        <v>707</v>
      </c>
      <c r="F46">
        <v>2058</v>
      </c>
      <c r="G46">
        <v>37462060</v>
      </c>
      <c r="I46">
        <f>G46*About!$A$62*About!$A$63</f>
        <v>39444290474190.117</v>
      </c>
    </row>
    <row r="47" spans="1:9" x14ac:dyDescent="0.25">
      <c r="A47" t="s">
        <v>703</v>
      </c>
      <c r="B47" t="s">
        <v>704</v>
      </c>
      <c r="C47" t="s">
        <v>705</v>
      </c>
      <c r="D47" t="s">
        <v>706</v>
      </c>
      <c r="E47" t="s">
        <v>707</v>
      </c>
      <c r="F47">
        <v>2059</v>
      </c>
      <c r="G47">
        <v>38209630</v>
      </c>
      <c r="I47">
        <f>G47*About!$A$62*About!$A$63</f>
        <v>40231416655446.305</v>
      </c>
    </row>
    <row r="48" spans="1:9" x14ac:dyDescent="0.25">
      <c r="A48" t="s">
        <v>703</v>
      </c>
      <c r="B48" t="s">
        <v>704</v>
      </c>
      <c r="C48" t="s">
        <v>705</v>
      </c>
      <c r="D48" t="s">
        <v>706</v>
      </c>
      <c r="E48" t="s">
        <v>707</v>
      </c>
      <c r="F48">
        <v>2060</v>
      </c>
      <c r="G48">
        <v>38974320</v>
      </c>
      <c r="I48">
        <f>G48*About!$A$62*About!$A$63</f>
        <v>41036568707487.984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FE70-F863-4AE1-83A0-BF9DD1AEC782}">
  <sheetPr>
    <tabColor rgb="FF92D050"/>
  </sheetPr>
  <dimension ref="A1:AK101"/>
  <sheetViews>
    <sheetView topLeftCell="A21" workbookViewId="0">
      <selection activeCell="B43" sqref="B43"/>
    </sheetView>
  </sheetViews>
  <sheetFormatPr defaultRowHeight="15" x14ac:dyDescent="0.25"/>
  <cols>
    <col min="1" max="1" width="13.28515625" customWidth="1"/>
    <col min="2" max="2" width="22" customWidth="1"/>
    <col min="3" max="3" width="14.7109375" customWidth="1"/>
    <col min="4" max="4" width="17.28515625" customWidth="1"/>
    <col min="6" max="6" width="11.7109375" customWidth="1"/>
    <col min="7" max="7" width="13.85546875" customWidth="1"/>
  </cols>
  <sheetData>
    <row r="1" spans="1:7" x14ac:dyDescent="0.25">
      <c r="A1" t="s">
        <v>655</v>
      </c>
    </row>
    <row r="2" spans="1:7" x14ac:dyDescent="0.25">
      <c r="A2" t="s">
        <v>656</v>
      </c>
    </row>
    <row r="4" spans="1:7" s="8" customFormat="1" ht="30" x14ac:dyDescent="0.25">
      <c r="B4" s="62" t="s">
        <v>657</v>
      </c>
      <c r="C4" s="62" t="s">
        <v>658</v>
      </c>
      <c r="D4" s="62" t="s">
        <v>659</v>
      </c>
      <c r="F4" s="62" t="s">
        <v>664</v>
      </c>
      <c r="G4" s="62" t="s">
        <v>665</v>
      </c>
    </row>
    <row r="5" spans="1:7" x14ac:dyDescent="0.25">
      <c r="A5" s="1" t="s">
        <v>3</v>
      </c>
      <c r="B5">
        <f t="array" ref="B5:B46">TRANSPOSE('Data from BVAbIC'!B2:AQ2)</f>
        <v>179714160000</v>
      </c>
      <c r="C5" s="59">
        <f>'Growth Rates'!AK101</f>
        <v>0.36338668955219822</v>
      </c>
      <c r="D5">
        <f>$B5*(1+C5)</f>
        <v>245019893668.05408</v>
      </c>
      <c r="F5">
        <f>C5*$D$54</f>
        <v>0.44066193603749609</v>
      </c>
      <c r="G5">
        <f>$B5*(1+F5)</f>
        <v>258907349678.95236</v>
      </c>
    </row>
    <row r="6" spans="1:7" x14ac:dyDescent="0.25">
      <c r="A6" s="1" t="s">
        <v>40</v>
      </c>
      <c r="B6">
        <v>13467316110.642046</v>
      </c>
      <c r="C6" s="59">
        <f>'Growth Rates'!AK102</f>
        <v>0.12415891996083639</v>
      </c>
      <c r="D6">
        <f t="shared" ref="D6:D46" si="0">$B6*(1+C6)</f>
        <v>15139403533.710535</v>
      </c>
      <c r="F6">
        <f t="shared" ref="F6:F46" si="1">C6*$D$54</f>
        <v>0.15056167883773749</v>
      </c>
      <c r="G6">
        <f t="shared" ref="G6:G46" si="2">$B6*(1+F6)</f>
        <v>15494977833.698822</v>
      </c>
    </row>
    <row r="7" spans="1:7" x14ac:dyDescent="0.25">
      <c r="A7" s="1" t="s">
        <v>41</v>
      </c>
      <c r="B7">
        <v>208117920000</v>
      </c>
      <c r="C7" s="59">
        <f>'Growth Rates'!AK103</f>
        <v>0.37324585418801615</v>
      </c>
      <c r="D7">
        <f t="shared" si="0"/>
        <v>285797070822.23322</v>
      </c>
      <c r="F7">
        <f t="shared" si="1"/>
        <v>0.45261768098094946</v>
      </c>
      <c r="G7">
        <f t="shared" si="2"/>
        <v>302315770320.97876</v>
      </c>
    </row>
    <row r="8" spans="1:7" x14ac:dyDescent="0.25">
      <c r="A8" s="1" t="s">
        <v>4</v>
      </c>
      <c r="B8">
        <v>39813223889.357956</v>
      </c>
      <c r="C8" s="59">
        <f>'Growth Rates'!AK104</f>
        <v>0.11594251612001161</v>
      </c>
      <c r="D8">
        <f t="shared" si="0"/>
        <v>44429269241.939468</v>
      </c>
      <c r="F8">
        <f t="shared" si="1"/>
        <v>0.14059803259569845</v>
      </c>
      <c r="G8">
        <f t="shared" si="2"/>
        <v>45410884839.493744</v>
      </c>
    </row>
    <row r="9" spans="1:7" x14ac:dyDescent="0.25">
      <c r="A9" s="1" t="s">
        <v>5</v>
      </c>
      <c r="B9">
        <v>29124990000</v>
      </c>
      <c r="C9" s="59">
        <f>'Growth Rates'!AK105</f>
        <v>1.1583846212078392</v>
      </c>
      <c r="D9">
        <f t="shared" si="0"/>
        <v>62862930508.832108</v>
      </c>
      <c r="F9">
        <f t="shared" si="1"/>
        <v>1.4047185120801851</v>
      </c>
      <c r="G9">
        <f t="shared" si="2"/>
        <v>70037402617.150269</v>
      </c>
    </row>
    <row r="10" spans="1:7" x14ac:dyDescent="0.25">
      <c r="A10" s="1" t="s">
        <v>6</v>
      </c>
      <c r="B10">
        <v>280641120000</v>
      </c>
      <c r="C10" s="59">
        <f>'Growth Rates'!AK106</f>
        <v>0.38023957375563588</v>
      </c>
      <c r="D10">
        <f t="shared" si="0"/>
        <v>387351979847.10425</v>
      </c>
      <c r="F10">
        <f t="shared" si="1"/>
        <v>0.4610986355491215</v>
      </c>
      <c r="G10">
        <f t="shared" si="2"/>
        <v>410044357510.97729</v>
      </c>
    </row>
    <row r="11" spans="1:7" x14ac:dyDescent="0.25">
      <c r="A11" s="1" t="s">
        <v>7</v>
      </c>
      <c r="B11">
        <v>22619130000</v>
      </c>
      <c r="C11" s="59">
        <f>'Growth Rates'!AK107</f>
        <v>3.0760150309287804E-2</v>
      </c>
      <c r="D11">
        <f t="shared" si="0"/>
        <v>23314897838.665321</v>
      </c>
      <c r="F11">
        <f t="shared" si="1"/>
        <v>3.7301386588481755E-2</v>
      </c>
      <c r="G11">
        <f t="shared" si="2"/>
        <v>23462854912.425125</v>
      </c>
    </row>
    <row r="12" spans="1:7" x14ac:dyDescent="0.25">
      <c r="A12" s="1" t="s">
        <v>8</v>
      </c>
      <c r="B12">
        <v>53775570000</v>
      </c>
      <c r="C12" s="59">
        <f>'Growth Rates'!AK108</f>
        <v>0.16947212989869498</v>
      </c>
      <c r="D12">
        <f t="shared" si="0"/>
        <v>62889030384.416367</v>
      </c>
      <c r="F12">
        <f t="shared" si="1"/>
        <v>0.20551087591453912</v>
      </c>
      <c r="G12">
        <f t="shared" si="2"/>
        <v>64827034493.503616</v>
      </c>
    </row>
    <row r="13" spans="1:7" x14ac:dyDescent="0.25">
      <c r="A13" s="1" t="s">
        <v>9</v>
      </c>
      <c r="B13">
        <v>86309220000</v>
      </c>
      <c r="C13" s="59">
        <f>'Growth Rates'!AK109</f>
        <v>0.16282069250771114</v>
      </c>
      <c r="D13">
        <f t="shared" si="0"/>
        <v>100362146970.20039</v>
      </c>
      <c r="F13">
        <f t="shared" si="1"/>
        <v>0.19744499083285094</v>
      </c>
      <c r="G13">
        <f t="shared" si="2"/>
        <v>103350543151.69051</v>
      </c>
    </row>
    <row r="14" spans="1:7" x14ac:dyDescent="0.25">
      <c r="A14" s="1" t="s">
        <v>10</v>
      </c>
      <c r="B14">
        <v>112524930000</v>
      </c>
      <c r="C14" s="59">
        <f>'Growth Rates'!AK110</f>
        <v>3.9875005143299447E-3</v>
      </c>
      <c r="D14">
        <f t="shared" si="0"/>
        <v>112973623216.24994</v>
      </c>
      <c r="F14">
        <f t="shared" si="1"/>
        <v>4.8354542065381367E-3</v>
      </c>
      <c r="G14">
        <f t="shared" si="2"/>
        <v>113069039146.1089</v>
      </c>
    </row>
    <row r="15" spans="1:7" x14ac:dyDescent="0.25">
      <c r="A15" s="1" t="s">
        <v>36</v>
      </c>
      <c r="B15">
        <v>210162351870.10492</v>
      </c>
      <c r="C15" s="59">
        <f>'Growth Rates'!AK111</f>
        <v>0.84296869808652852</v>
      </c>
      <c r="D15">
        <f t="shared" si="0"/>
        <v>387322636012.85016</v>
      </c>
      <c r="F15">
        <f t="shared" si="1"/>
        <v>1.0222284668037043</v>
      </c>
      <c r="G15">
        <f t="shared" si="2"/>
        <v>424996290602.14288</v>
      </c>
    </row>
    <row r="16" spans="1:7" x14ac:dyDescent="0.25">
      <c r="A16" s="1" t="s">
        <v>37</v>
      </c>
      <c r="B16">
        <v>108751561445.89064</v>
      </c>
      <c r="C16" s="59">
        <f>'Growth Rates'!AK112</f>
        <v>0.59987657275699102</v>
      </c>
      <c r="D16">
        <f t="shared" si="0"/>
        <v>173989075408.02283</v>
      </c>
      <c r="F16">
        <f t="shared" si="1"/>
        <v>0.7274420872717805</v>
      </c>
      <c r="G16">
        <f t="shared" si="2"/>
        <v>187862024298.1546</v>
      </c>
    </row>
    <row r="17" spans="1:7" x14ac:dyDescent="0.25">
      <c r="A17" s="1" t="s">
        <v>11</v>
      </c>
      <c r="B17">
        <v>74043090000</v>
      </c>
      <c r="C17" s="59">
        <f>'Growth Rates'!AK113</f>
        <v>0.73465995484995572</v>
      </c>
      <c r="D17">
        <f t="shared" si="0"/>
        <v>128439583156.35121</v>
      </c>
      <c r="F17">
        <f t="shared" si="1"/>
        <v>0.89088755130888808</v>
      </c>
      <c r="G17">
        <f t="shared" si="2"/>
        <v>140007157141.4436</v>
      </c>
    </row>
    <row r="18" spans="1:7" x14ac:dyDescent="0.25">
      <c r="A18" s="1" t="s">
        <v>42</v>
      </c>
      <c r="B18">
        <v>9650103734.6737938</v>
      </c>
      <c r="C18" s="59">
        <f>'Growth Rates'!AK114</f>
        <v>0.70901186999058097</v>
      </c>
      <c r="D18">
        <f t="shared" si="0"/>
        <v>16492141829.19795</v>
      </c>
      <c r="F18">
        <f t="shared" si="1"/>
        <v>0.85978532589795265</v>
      </c>
      <c r="G18">
        <f t="shared" si="2"/>
        <v>17947121319.139351</v>
      </c>
    </row>
    <row r="19" spans="1:7" x14ac:dyDescent="0.25">
      <c r="A19" s="1" t="s">
        <v>43</v>
      </c>
      <c r="B19">
        <v>36787392983.091621</v>
      </c>
      <c r="C19" s="59">
        <f>'Growth Rates'!AK115</f>
        <v>0.72474112084430087</v>
      </c>
      <c r="D19">
        <f t="shared" si="0"/>
        <v>63448729406.597214</v>
      </c>
      <c r="F19">
        <f t="shared" si="1"/>
        <v>0.87885944812890471</v>
      </c>
      <c r="G19">
        <f t="shared" si="2"/>
        <v>69118340878.312668</v>
      </c>
    </row>
    <row r="20" spans="1:7" x14ac:dyDescent="0.25">
      <c r="A20" s="1" t="s">
        <v>44</v>
      </c>
      <c r="B20">
        <v>29696602089.830803</v>
      </c>
      <c r="C20" s="59">
        <f>'Growth Rates'!AK116</f>
        <v>0.42231050721196461</v>
      </c>
      <c r="D20">
        <f t="shared" si="0"/>
        <v>42237789180.859138</v>
      </c>
      <c r="F20">
        <f t="shared" si="1"/>
        <v>0.51211607653083768</v>
      </c>
      <c r="G20">
        <f t="shared" si="2"/>
        <v>44904709438.372429</v>
      </c>
    </row>
    <row r="21" spans="1:7" x14ac:dyDescent="0.25">
      <c r="A21" s="1" t="s">
        <v>45</v>
      </c>
      <c r="B21">
        <v>25361393243.035294</v>
      </c>
      <c r="C21" s="59">
        <f>'Growth Rates'!AK117</f>
        <v>0.62785246652086601</v>
      </c>
      <c r="D21">
        <f t="shared" si="0"/>
        <v>41284606545.080627</v>
      </c>
      <c r="F21">
        <f t="shared" si="1"/>
        <v>0.76136713698551695</v>
      </c>
      <c r="G21">
        <f t="shared" si="2"/>
        <v>44670724606.448914</v>
      </c>
    </row>
    <row r="22" spans="1:7" x14ac:dyDescent="0.25">
      <c r="A22" s="1" t="s">
        <v>12</v>
      </c>
      <c r="B22">
        <v>72973069472.494598</v>
      </c>
      <c r="C22" s="59">
        <f>'Growth Rates'!AK118</f>
        <v>0.71266437091533641</v>
      </c>
      <c r="D22">
        <f t="shared" si="0"/>
        <v>124978376121.87109</v>
      </c>
      <c r="F22">
        <f t="shared" si="1"/>
        <v>0.86421454186858959</v>
      </c>
      <c r="G22">
        <f t="shared" si="2"/>
        <v>136037457275.41129</v>
      </c>
    </row>
    <row r="23" spans="1:7" x14ac:dyDescent="0.25">
      <c r="A23" s="1" t="s">
        <v>13</v>
      </c>
      <c r="B23">
        <v>325128651874.7323</v>
      </c>
      <c r="C23" s="59">
        <f>'Growth Rates'!AK119</f>
        <v>1.1134503430891298</v>
      </c>
      <c r="D23">
        <f t="shared" si="0"/>
        <v>687143260852.75928</v>
      </c>
      <c r="F23">
        <f t="shared" si="1"/>
        <v>1.3502288277864694</v>
      </c>
      <c r="G23">
        <f t="shared" si="2"/>
        <v>764126730375.34705</v>
      </c>
    </row>
    <row r="24" spans="1:7" x14ac:dyDescent="0.25">
      <c r="A24" s="1" t="s">
        <v>14</v>
      </c>
      <c r="B24">
        <v>24679151358.098717</v>
      </c>
      <c r="C24" s="59">
        <f>'Growth Rates'!AK120</f>
        <v>1.0561775059485892</v>
      </c>
      <c r="D24">
        <f t="shared" si="0"/>
        <v>50744715888.423157</v>
      </c>
      <c r="F24">
        <f t="shared" si="1"/>
        <v>1.280776753667267</v>
      </c>
      <c r="G24">
        <f t="shared" si="2"/>
        <v>56287634717.787506</v>
      </c>
    </row>
    <row r="25" spans="1:7" x14ac:dyDescent="0.25">
      <c r="A25" s="1" t="s">
        <v>15</v>
      </c>
      <c r="B25">
        <v>82011072468.51532</v>
      </c>
      <c r="C25" s="59">
        <f>'Growth Rates'!AK121</f>
        <v>0.77832922406014071</v>
      </c>
      <c r="D25">
        <f t="shared" si="0"/>
        <v>145842686867.27481</v>
      </c>
      <c r="F25">
        <f t="shared" si="1"/>
        <v>0.94384321883544609</v>
      </c>
      <c r="G25">
        <f t="shared" si="2"/>
        <v>159416667087.34586</v>
      </c>
    </row>
    <row r="26" spans="1:7" x14ac:dyDescent="0.25">
      <c r="A26" s="1" t="s">
        <v>16</v>
      </c>
      <c r="B26">
        <v>138057690000</v>
      </c>
      <c r="C26" s="59">
        <f>'Growth Rates'!AK122</f>
        <v>0.7833774818132655</v>
      </c>
      <c r="D26">
        <f t="shared" si="0"/>
        <v>246208975537.15643</v>
      </c>
      <c r="F26">
        <f t="shared" si="1"/>
        <v>0.94996500342213419</v>
      </c>
      <c r="G26">
        <f t="shared" si="2"/>
        <v>269207663953.30197</v>
      </c>
    </row>
    <row r="27" spans="1:7" x14ac:dyDescent="0.25">
      <c r="A27" s="1" t="s">
        <v>17</v>
      </c>
      <c r="B27">
        <v>136435140000</v>
      </c>
      <c r="C27" s="59">
        <f>'Growth Rates'!AK123</f>
        <v>0.51603387869057915</v>
      </c>
      <c r="D27">
        <f t="shared" si="0"/>
        <v>206840294483.89218</v>
      </c>
      <c r="F27">
        <f t="shared" si="1"/>
        <v>0.62576999813875944</v>
      </c>
      <c r="G27">
        <f t="shared" si="2"/>
        <v>221812157303.86139</v>
      </c>
    </row>
    <row r="28" spans="1:7" x14ac:dyDescent="0.25">
      <c r="A28" s="1" t="s">
        <v>18</v>
      </c>
      <c r="B28">
        <v>51470433580.119049</v>
      </c>
      <c r="C28" s="59">
        <f>'Growth Rates'!AK124</f>
        <v>0.5671174632173952</v>
      </c>
      <c r="D28">
        <f t="shared" si="0"/>
        <v>80660215302.775604</v>
      </c>
      <c r="F28">
        <f t="shared" si="1"/>
        <v>0.68771665690345352</v>
      </c>
      <c r="G28">
        <f t="shared" si="2"/>
        <v>86867508091.209763</v>
      </c>
    </row>
    <row r="29" spans="1:7" x14ac:dyDescent="0.25">
      <c r="A29" s="1" t="s">
        <v>46</v>
      </c>
      <c r="B29">
        <v>201560266916.35172</v>
      </c>
      <c r="C29" s="59">
        <f>'Growth Rates'!AK125</f>
        <v>0.60029068660281593</v>
      </c>
      <c r="D29">
        <f t="shared" si="0"/>
        <v>322555017935.41534</v>
      </c>
      <c r="F29">
        <f t="shared" si="1"/>
        <v>0.72794426364281373</v>
      </c>
      <c r="G29">
        <f t="shared" si="2"/>
        <v>348284906996.42438</v>
      </c>
    </row>
    <row r="30" spans="1:7" x14ac:dyDescent="0.25">
      <c r="A30" s="1" t="s">
        <v>47</v>
      </c>
      <c r="B30">
        <v>47525523389.103012</v>
      </c>
      <c r="C30" s="59">
        <f>'Growth Rates'!AK126</f>
        <v>0.24751672562729321</v>
      </c>
      <c r="D30">
        <f t="shared" si="0"/>
        <v>59288885322.09713</v>
      </c>
      <c r="F30">
        <f t="shared" si="1"/>
        <v>0.30015188407421667</v>
      </c>
      <c r="G30">
        <f t="shared" si="2"/>
        <v>61790398775.955528</v>
      </c>
    </row>
    <row r="31" spans="1:7" x14ac:dyDescent="0.25">
      <c r="A31" s="1" t="s">
        <v>48</v>
      </c>
      <c r="B31">
        <v>57276551113.022903</v>
      </c>
      <c r="C31" s="59">
        <f>'Growth Rates'!AK127</f>
        <v>0.61985560410429441</v>
      </c>
      <c r="D31">
        <f t="shared" si="0"/>
        <v>92779742304.196213</v>
      </c>
      <c r="F31">
        <f t="shared" si="1"/>
        <v>0.75166971829620166</v>
      </c>
      <c r="G31">
        <f t="shared" si="2"/>
        <v>100329600153.12683</v>
      </c>
    </row>
    <row r="32" spans="1:7" x14ac:dyDescent="0.25">
      <c r="A32" s="1" t="s">
        <v>19</v>
      </c>
      <c r="B32">
        <v>822413610000</v>
      </c>
      <c r="C32" s="59">
        <f>'Growth Rates'!AK128</f>
        <v>0.38992562231099148</v>
      </c>
      <c r="D32">
        <f t="shared" si="0"/>
        <v>1143093748676.2791</v>
      </c>
      <c r="F32">
        <f t="shared" si="1"/>
        <v>0.4728444507693102</v>
      </c>
      <c r="G32">
        <f t="shared" si="2"/>
        <v>1211287321725.6555</v>
      </c>
    </row>
    <row r="33" spans="1:7" x14ac:dyDescent="0.25">
      <c r="A33" s="1" t="s">
        <v>20</v>
      </c>
      <c r="B33">
        <v>2558274974172.7554</v>
      </c>
      <c r="C33" s="59">
        <f>'Growth Rates'!AK129</f>
        <v>1.1990893982454849</v>
      </c>
      <c r="D33">
        <f t="shared" si="0"/>
        <v>5625875373500.0479</v>
      </c>
      <c r="F33">
        <f t="shared" si="1"/>
        <v>1.4540792794695669</v>
      </c>
      <c r="G33">
        <f t="shared" si="2"/>
        <v>6278209605302.9004</v>
      </c>
    </row>
    <row r="34" spans="1:7" x14ac:dyDescent="0.25">
      <c r="A34" s="1" t="s">
        <v>21</v>
      </c>
      <c r="B34">
        <v>598765320000</v>
      </c>
      <c r="C34" s="59">
        <f>'Growth Rates'!AK130</f>
        <v>0.61947559741950564</v>
      </c>
      <c r="D34">
        <f t="shared" si="0"/>
        <v>969685824321.08142</v>
      </c>
      <c r="F34">
        <f t="shared" si="1"/>
        <v>0.75120890207414193</v>
      </c>
      <c r="G34">
        <f t="shared" si="2"/>
        <v>1048563158637.2722</v>
      </c>
    </row>
    <row r="35" spans="1:7" x14ac:dyDescent="0.25">
      <c r="A35" s="1" t="s">
        <v>22</v>
      </c>
      <c r="B35">
        <v>597218460000</v>
      </c>
      <c r="C35" s="59">
        <f>'Growth Rates'!AK131</f>
        <v>0.92085511102878748</v>
      </c>
      <c r="D35">
        <f t="shared" si="0"/>
        <v>1147170131291.7415</v>
      </c>
      <c r="F35">
        <f t="shared" si="1"/>
        <v>1.1166776541430816</v>
      </c>
      <c r="G35">
        <f t="shared" si="2"/>
        <v>1264118968923.7439</v>
      </c>
    </row>
    <row r="36" spans="1:7" x14ac:dyDescent="0.25">
      <c r="A36" s="1" t="s">
        <v>23</v>
      </c>
      <c r="B36">
        <v>517315005646.45111</v>
      </c>
      <c r="C36" s="59">
        <f>'Growth Rates'!AK132</f>
        <v>1.1600225412327116</v>
      </c>
      <c r="D36">
        <f t="shared" si="0"/>
        <v>1117412073114.262</v>
      </c>
      <c r="F36">
        <f t="shared" si="1"/>
        <v>1.4067047406074993</v>
      </c>
      <c r="G36">
        <f t="shared" si="2"/>
        <v>1245024476476.7092</v>
      </c>
    </row>
    <row r="37" spans="1:7" x14ac:dyDescent="0.25">
      <c r="A37" s="1" t="s">
        <v>24</v>
      </c>
      <c r="B37">
        <v>323742704353.54895</v>
      </c>
      <c r="C37" s="59">
        <f>'Growth Rates'!AK133</f>
        <v>0.90374471364405062</v>
      </c>
      <c r="D37">
        <f t="shared" si="0"/>
        <v>616323461993.89758</v>
      </c>
      <c r="F37">
        <f t="shared" si="1"/>
        <v>1.0959286805160604</v>
      </c>
      <c r="G37">
        <f t="shared" si="2"/>
        <v>678541619162.43481</v>
      </c>
    </row>
    <row r="38" spans="1:7" x14ac:dyDescent="0.25">
      <c r="A38" s="1" t="s">
        <v>25</v>
      </c>
      <c r="B38">
        <v>369387210000</v>
      </c>
      <c r="C38" s="59">
        <f>'Growth Rates'!AK134</f>
        <v>2.9215216544514044</v>
      </c>
      <c r="D38">
        <f t="shared" si="0"/>
        <v>1448559942892.3884</v>
      </c>
      <c r="F38">
        <f t="shared" si="1"/>
        <v>3.542791812249626</v>
      </c>
      <c r="G38">
        <f t="shared" si="2"/>
        <v>1678049193137.7332</v>
      </c>
    </row>
    <row r="39" spans="1:7" x14ac:dyDescent="0.25">
      <c r="A39" s="1" t="s">
        <v>26</v>
      </c>
      <c r="B39">
        <v>4250512890000</v>
      </c>
      <c r="C39" s="59">
        <f>'Growth Rates'!AK135</f>
        <v>0.50411288065935622</v>
      </c>
      <c r="D39">
        <f t="shared" si="0"/>
        <v>6393251187257.625</v>
      </c>
      <c r="F39">
        <f t="shared" si="1"/>
        <v>0.61131396487454903</v>
      </c>
      <c r="G39">
        <f t="shared" si="2"/>
        <v>6848910777536.2783</v>
      </c>
    </row>
    <row r="40" spans="1:7" x14ac:dyDescent="0.25">
      <c r="A40" s="1" t="s">
        <v>27</v>
      </c>
      <c r="B40">
        <v>2546192460000</v>
      </c>
      <c r="C40" s="59">
        <f>'Growth Rates'!AK136</f>
        <v>0.77964622766374769</v>
      </c>
      <c r="D40">
        <f t="shared" si="0"/>
        <v>4531321806344.8779</v>
      </c>
      <c r="F40">
        <f t="shared" si="1"/>
        <v>0.94544028712225914</v>
      </c>
      <c r="G40">
        <f t="shared" si="2"/>
        <v>4953465390450.9316</v>
      </c>
    </row>
    <row r="41" spans="1:7" x14ac:dyDescent="0.25">
      <c r="A41" s="1" t="s">
        <v>28</v>
      </c>
      <c r="B41">
        <v>2864972640000</v>
      </c>
      <c r="C41" s="59">
        <f>'Growth Rates'!AK137</f>
        <v>1.0079800413617126</v>
      </c>
      <c r="D41">
        <f t="shared" si="0"/>
        <v>5752807880167.375</v>
      </c>
      <c r="F41">
        <f t="shared" si="1"/>
        <v>1.2223299567217754</v>
      </c>
      <c r="G41">
        <f t="shared" si="2"/>
        <v>6366914523060.2705</v>
      </c>
    </row>
    <row r="42" spans="1:7" x14ac:dyDescent="0.25">
      <c r="A42" s="1" t="s">
        <v>29</v>
      </c>
      <c r="B42">
        <v>2447205600000</v>
      </c>
      <c r="C42" s="59">
        <f>'Growth Rates'!AK138</f>
        <v>0.23921128195100816</v>
      </c>
      <c r="D42">
        <f t="shared" si="0"/>
        <v>3032604788773.686</v>
      </c>
      <c r="F42">
        <f t="shared" si="1"/>
        <v>0.29008026341427384</v>
      </c>
      <c r="G42">
        <f t="shared" si="2"/>
        <v>3157091645076.8862</v>
      </c>
    </row>
    <row r="43" spans="1:7" x14ac:dyDescent="0.25">
      <c r="A43" s="1" t="s">
        <v>30</v>
      </c>
      <c r="B43">
        <v>234661620000</v>
      </c>
      <c r="C43" s="59">
        <f>'Growth Rates'!AK139</f>
        <v>0.57665346151801189</v>
      </c>
      <c r="D43">
        <f t="shared" si="0"/>
        <v>369980055458.42432</v>
      </c>
      <c r="F43">
        <f t="shared" si="1"/>
        <v>0.6992805132416654</v>
      </c>
      <c r="G43">
        <f t="shared" si="2"/>
        <v>398755918071.7207</v>
      </c>
    </row>
    <row r="44" spans="1:7" x14ac:dyDescent="0.25">
      <c r="A44" s="1" t="s">
        <v>31</v>
      </c>
      <c r="B44">
        <v>253041343642.85471</v>
      </c>
      <c r="C44" s="59">
        <f>'Growth Rates'!AK140</f>
        <v>1.350686413364155</v>
      </c>
      <c r="D44">
        <f t="shared" si="0"/>
        <v>594820848520.6687</v>
      </c>
      <c r="F44">
        <f t="shared" si="1"/>
        <v>1.6379138449623762</v>
      </c>
      <c r="G44">
        <f t="shared" si="2"/>
        <v>667501263743.36877</v>
      </c>
    </row>
    <row r="45" spans="1:7" x14ac:dyDescent="0.25">
      <c r="A45" s="1" t="s">
        <v>32</v>
      </c>
      <c r="B45">
        <v>190542180000</v>
      </c>
      <c r="C45" s="59">
        <f>'Growth Rates'!AK141</f>
        <v>0.93230200728575485</v>
      </c>
      <c r="D45">
        <f t="shared" si="0"/>
        <v>368185036886.60364</v>
      </c>
      <c r="F45">
        <f t="shared" si="1"/>
        <v>1.1305587664987147</v>
      </c>
      <c r="G45">
        <f t="shared" si="2"/>
        <v>405961311986.77612</v>
      </c>
    </row>
    <row r="46" spans="1:7" x14ac:dyDescent="0.25">
      <c r="A46" s="1" t="s">
        <v>33</v>
      </c>
      <c r="B46">
        <v>12978366348.271101</v>
      </c>
      <c r="C46" s="59">
        <f>'Growth Rates'!AK142</f>
        <v>0.61460738229393908</v>
      </c>
      <c r="D46">
        <f t="shared" si="0"/>
        <v>20954966116.033752</v>
      </c>
      <c r="F46">
        <f t="shared" si="1"/>
        <v>0.74530544670839161</v>
      </c>
      <c r="G46">
        <f t="shared" si="2"/>
        <v>22651213477.014454</v>
      </c>
    </row>
    <row r="48" spans="1:7" x14ac:dyDescent="0.25">
      <c r="A48" s="1" t="s">
        <v>660</v>
      </c>
      <c r="B48">
        <f>SUM(B5:B46)</f>
        <v>21244902009702.945</v>
      </c>
      <c r="D48">
        <f>SUM(D5:D46)</f>
        <v>37342444103501.219</v>
      </c>
      <c r="G48">
        <f>SUM(G5:G46)</f>
        <v>40765633694288.453</v>
      </c>
    </row>
    <row r="50" spans="1:37" x14ac:dyDescent="0.25">
      <c r="A50" s="1" t="s">
        <v>661</v>
      </c>
      <c r="D50" s="58">
        <f>(D48-B48)/B48</f>
        <v>0.75771317215048695</v>
      </c>
    </row>
    <row r="52" spans="1:37" x14ac:dyDescent="0.25">
      <c r="A52" s="1" t="s">
        <v>662</v>
      </c>
      <c r="D52" s="49">
        <f>('OECD GDP Data'!I38-'OECD GDP Data'!I3)/'OECD GDP Data'!I3</f>
        <v>0.91884310295571303</v>
      </c>
    </row>
    <row r="54" spans="1:37" x14ac:dyDescent="0.25">
      <c r="A54" s="1" t="s">
        <v>663</v>
      </c>
      <c r="D54" s="10">
        <f>D52/D50</f>
        <v>1.2126529361340237</v>
      </c>
    </row>
    <row r="56" spans="1:37" x14ac:dyDescent="0.25">
      <c r="A56" s="1" t="s">
        <v>666</v>
      </c>
      <c r="D56" s="49">
        <f>(G48-B48)/B48</f>
        <v>0.91884310295571259</v>
      </c>
    </row>
    <row r="58" spans="1:37" s="10" customFormat="1" x14ac:dyDescent="0.25">
      <c r="A58" s="63" t="s">
        <v>667</v>
      </c>
    </row>
    <row r="59" spans="1:37" x14ac:dyDescent="0.25">
      <c r="B59">
        <v>2015</v>
      </c>
      <c r="C59">
        <v>2016</v>
      </c>
      <c r="D59">
        <v>2017</v>
      </c>
      <c r="E59">
        <v>2018</v>
      </c>
      <c r="F59">
        <v>2019</v>
      </c>
      <c r="G59">
        <v>2020</v>
      </c>
      <c r="H59">
        <v>2021</v>
      </c>
      <c r="I59">
        <v>2022</v>
      </c>
      <c r="J59">
        <v>2023</v>
      </c>
      <c r="K59">
        <v>2024</v>
      </c>
      <c r="L59">
        <v>2025</v>
      </c>
      <c r="M59">
        <v>2026</v>
      </c>
      <c r="N59">
        <v>2027</v>
      </c>
      <c r="O59">
        <v>2028</v>
      </c>
      <c r="P59">
        <v>2029</v>
      </c>
      <c r="Q59">
        <v>2030</v>
      </c>
      <c r="R59">
        <v>2031</v>
      </c>
      <c r="S59">
        <v>2032</v>
      </c>
      <c r="T59">
        <v>2033</v>
      </c>
      <c r="U59">
        <v>2034</v>
      </c>
      <c r="V59">
        <v>2035</v>
      </c>
      <c r="W59">
        <v>2036</v>
      </c>
      <c r="X59">
        <v>2037</v>
      </c>
      <c r="Y59">
        <v>2038</v>
      </c>
      <c r="Z59">
        <v>2039</v>
      </c>
      <c r="AA59">
        <v>2040</v>
      </c>
      <c r="AB59">
        <v>2041</v>
      </c>
      <c r="AC59">
        <v>2042</v>
      </c>
      <c r="AD59">
        <v>2043</v>
      </c>
      <c r="AE59">
        <v>2044</v>
      </c>
      <c r="AF59">
        <v>2045</v>
      </c>
      <c r="AG59">
        <v>2046</v>
      </c>
      <c r="AH59">
        <v>2047</v>
      </c>
      <c r="AI59">
        <v>2048</v>
      </c>
      <c r="AJ59">
        <v>2049</v>
      </c>
      <c r="AK59">
        <v>2050</v>
      </c>
    </row>
    <row r="60" spans="1:37" x14ac:dyDescent="0.25">
      <c r="A60" s="1" t="s">
        <v>3</v>
      </c>
      <c r="B60">
        <f>'Growth Rates'!B101*$D$54</f>
        <v>0</v>
      </c>
      <c r="C60" s="49">
        <f>'Growth Rates'!C101*$D$54</f>
        <v>0</v>
      </c>
      <c r="D60" s="49">
        <f>'Growth Rates'!D101*$D$54</f>
        <v>0</v>
      </c>
      <c r="E60" s="49">
        <f>'Growth Rates'!E101*$D$54</f>
        <v>0</v>
      </c>
      <c r="F60" s="49">
        <f>'Growth Rates'!F101*$D$54</f>
        <v>0</v>
      </c>
      <c r="G60" s="49">
        <f>'Growth Rates'!G101*$D$54</f>
        <v>0</v>
      </c>
      <c r="H60" s="49">
        <f>IF('Growth Rates'!$G4="",'Growth Rates'!H101*$D$54,'Growth Rates'!H101)</f>
        <v>2.1165427032572515E-2</v>
      </c>
      <c r="I60" s="49">
        <f>IF('Growth Rates'!$G4="",'Growth Rates'!I101*$D$54,'Growth Rates'!I101)</f>
        <v>4.1926592305943311E-2</v>
      </c>
      <c r="J60" s="49">
        <f>IF('Growth Rates'!$G4="",'Growth Rates'!J101*$D$54,'Growth Rates'!J101)</f>
        <v>6.2240286032726688E-2</v>
      </c>
      <c r="K60" s="49">
        <f>IF('Growth Rates'!$G4="",'Growth Rates'!K101*$D$54,'Growth Rates'!K101)</f>
        <v>8.2063504214904937E-2</v>
      </c>
      <c r="L60" s="49">
        <f>IF('Growth Rates'!$G4="",'Growth Rates'!L101*$D$54,'Growth Rates'!L101)</f>
        <v>0.10135359655934439</v>
      </c>
      <c r="M60" s="49">
        <f>IF('Growth Rates'!$G4="",'Growth Rates'!M101*$D$54,'Growth Rates'!M101)</f>
        <v>0.12006841604804475</v>
      </c>
      <c r="N60" s="49">
        <f>IF('Growth Rates'!$G4="",'Growth Rates'!N101*$D$54,'Growth Rates'!N101)</f>
        <v>0.13816646944918021</v>
      </c>
      <c r="O60" s="49">
        <f>IF('Growth Rates'!$G4="",'Growth Rates'!O101*$D$54,'Growth Rates'!O101)</f>
        <v>0.15224273320561887</v>
      </c>
      <c r="P60" s="49">
        <f>IF('Growth Rates'!$G4="",'Growth Rates'!P101*$D$54,'Growth Rates'!P101)</f>
        <v>0.16631899696205754</v>
      </c>
      <c r="Q60" s="49">
        <f>IF('Growth Rates'!$G4="",'Growth Rates'!Q101*$D$54,'Growth Rates'!Q101)</f>
        <v>0.1783843658961477</v>
      </c>
      <c r="R60" s="49">
        <f>IF('Growth Rates'!$G4="",'Growth Rates'!R101*$D$54,'Growth Rates'!R101)</f>
        <v>0.18843884000788957</v>
      </c>
      <c r="S60" s="49">
        <f>IF('Growth Rates'!$G4="",'Growth Rates'!S101*$D$54,'Growth Rates'!S101)</f>
        <v>0.19849331411963145</v>
      </c>
      <c r="T60" s="49">
        <f>IF('Growth Rates'!$G4="",'Growth Rates'!T101*$D$54,'Growth Rates'!T101)</f>
        <v>0.21055868305372161</v>
      </c>
      <c r="U60" s="49">
        <f>IF('Growth Rates'!$G4="",'Growth Rates'!U101*$D$54,'Growth Rates'!U101)</f>
        <v>0.2206131571654637</v>
      </c>
      <c r="V60" s="49">
        <f>IF('Growth Rates'!$G4="",'Growth Rates'!V101*$D$54,'Growth Rates'!V101)</f>
        <v>0.23066763127720558</v>
      </c>
      <c r="W60" s="49">
        <f>IF('Growth Rates'!$G4="",'Growth Rates'!W101*$D$54,'Growth Rates'!W101)</f>
        <v>0.24072210538894745</v>
      </c>
      <c r="X60" s="49">
        <f>IF('Growth Rates'!$G4="",'Growth Rates'!X101*$D$54,'Growth Rates'!X101)</f>
        <v>0.24675478985599275</v>
      </c>
      <c r="Y60" s="49">
        <f>IF('Growth Rates'!$G4="",'Growth Rates'!Y101*$D$54,'Growth Rates'!Y101)</f>
        <v>0.25680926396773462</v>
      </c>
      <c r="Z60" s="49">
        <f>IF('Growth Rates'!$G4="",'Growth Rates'!Z101*$D$54,'Growth Rates'!Z101)</f>
        <v>0.2668637380794765</v>
      </c>
      <c r="AA60" s="49">
        <f>IF('Growth Rates'!$G4="",'Growth Rates'!AA101*$D$54,'Growth Rates'!AA101)</f>
        <v>0.27490731736886986</v>
      </c>
      <c r="AB60" s="49">
        <f>IF('Growth Rates'!$G4="",'Growth Rates'!AB101*$D$54,'Growth Rates'!AB101)</f>
        <v>0.28496179148061174</v>
      </c>
      <c r="AC60" s="49">
        <f>IF('Growth Rates'!$G4="",'Growth Rates'!AC101*$D$54,'Growth Rates'!AC101)</f>
        <v>0.29501626559235339</v>
      </c>
      <c r="AD60" s="49">
        <f>IF('Growth Rates'!$G4="",'Growth Rates'!AD101*$D$54,'Growth Rates'!AD101)</f>
        <v>0.30305984488174675</v>
      </c>
      <c r="AE60" s="49">
        <f>IF('Growth Rates'!$G4="",'Growth Rates'!AE101*$D$54,'Growth Rates'!AE101)</f>
        <v>0.31311431899348863</v>
      </c>
      <c r="AF60" s="49">
        <f>IF('Growth Rates'!$G4="",'Growth Rates'!AF101*$D$54,'Growth Rates'!AF101)</f>
        <v>0.32115789828288221</v>
      </c>
      <c r="AG60" s="49">
        <f>IF('Growth Rates'!$G4="",'Growth Rates'!AG101*$D$54,'Growth Rates'!AG101)</f>
        <v>0.3292014775722758</v>
      </c>
      <c r="AH60" s="49">
        <f>IF('Growth Rates'!$G4="",'Growth Rates'!AH101*$D$54,'Growth Rates'!AH101)</f>
        <v>0.33724505686166939</v>
      </c>
      <c r="AI60" s="49">
        <f>IF('Growth Rates'!$G4="",'Growth Rates'!AI101*$D$54,'Growth Rates'!AI101)</f>
        <v>0.34528863615106276</v>
      </c>
      <c r="AJ60" s="49">
        <f>IF('Growth Rates'!$G4="",'Growth Rates'!AJ101*$D$54,'Growth Rates'!AJ101)</f>
        <v>0.35333221544045634</v>
      </c>
      <c r="AK60" s="49">
        <f>IF('Growth Rates'!$G4="",'Growth Rates'!AK101*$D$54,'Growth Rates'!AK101)</f>
        <v>0.36338668955219822</v>
      </c>
    </row>
    <row r="61" spans="1:37" x14ac:dyDescent="0.25">
      <c r="A61" s="1" t="s">
        <v>40</v>
      </c>
      <c r="B61">
        <f>'Growth Rates'!B102*$D$54</f>
        <v>0</v>
      </c>
      <c r="C61" s="49">
        <f>'Growth Rates'!C102*$D$54</f>
        <v>0</v>
      </c>
      <c r="D61" s="49">
        <f>'Growth Rates'!D102*$D$54</f>
        <v>0</v>
      </c>
      <c r="E61" s="49">
        <f>'Growth Rates'!E102*$D$54</f>
        <v>0</v>
      </c>
      <c r="F61" s="49">
        <f>'Growth Rates'!F102*$D$54</f>
        <v>0</v>
      </c>
      <c r="G61" s="49">
        <f>'Growth Rates'!G102*$D$54</f>
        <v>0</v>
      </c>
      <c r="H61" s="49">
        <f>IF('Growth Rates'!$G5="",'Growth Rates'!H102*$D$54,'Growth Rates'!H102)</f>
        <v>-8.7283702213279968E-3</v>
      </c>
      <c r="I61" s="49">
        <f>IF('Growth Rates'!$G5="",'Growth Rates'!I102*$D$54,'Growth Rates'!I102)</f>
        <v>-1.3146210583420137E-2</v>
      </c>
      <c r="J61" s="49">
        <f>IF('Growth Rates'!$G5="",'Growth Rates'!J102*$D$54,'Growth Rates'!J102)</f>
        <v>-1.3328887743634055E-2</v>
      </c>
      <c r="K61" s="49">
        <f>IF('Growth Rates'!$G5="",'Growth Rates'!K102*$D$54,'Growth Rates'!K102)</f>
        <v>-9.2968373834877438E-3</v>
      </c>
      <c r="L61" s="49">
        <f>IF('Growth Rates'!$G5="",'Growth Rates'!L102*$D$54,'Growth Rates'!L102)</f>
        <v>-1.0163928412161294E-3</v>
      </c>
      <c r="M61" s="49">
        <f>IF('Growth Rates'!$G5="",'Growth Rates'!M102*$D$54,'Growth Rates'!M102)</f>
        <v>1.1600549014187722E-2</v>
      </c>
      <c r="N61" s="49">
        <f>IF('Growth Rates'!$G5="",'Growth Rates'!N102*$D$54,'Growth Rates'!N102)</f>
        <v>2.8698023082033064E-2</v>
      </c>
      <c r="O61" s="49">
        <f>IF('Growth Rates'!$G5="",'Growth Rates'!O102*$D$54,'Growth Rates'!O102)</f>
        <v>3.4397181104648178E-2</v>
      </c>
      <c r="P61" s="49">
        <f>IF('Growth Rates'!$G5="",'Growth Rates'!P102*$D$54,'Growth Rates'!P102)</f>
        <v>4.8645076161186074E-2</v>
      </c>
      <c r="Q61" s="49">
        <f>IF('Growth Rates'!$G5="",'Growth Rates'!Q102*$D$54,'Growth Rates'!Q102)</f>
        <v>5.4344234183801188E-2</v>
      </c>
      <c r="R61" s="49">
        <f>IF('Growth Rates'!$G5="",'Growth Rates'!R102*$D$54,'Growth Rates'!R102)</f>
        <v>6.1468181712070136E-2</v>
      </c>
      <c r="S61" s="49">
        <f>IF('Growth Rates'!$G5="",'Growth Rates'!S102*$D$54,'Growth Rates'!S102)</f>
        <v>6.4317760723377582E-2</v>
      </c>
      <c r="T61" s="49">
        <f>IF('Growth Rates'!$G5="",'Growth Rates'!T102*$D$54,'Growth Rates'!T102)</f>
        <v>7.0016918745992696E-2</v>
      </c>
      <c r="U61" s="49">
        <f>IF('Growth Rates'!$G5="",'Growth Rates'!U102*$D$54,'Growth Rates'!U102)</f>
        <v>7.571607676860781E-2</v>
      </c>
      <c r="V61" s="49">
        <f>IF('Growth Rates'!$G5="",'Growth Rates'!V102*$D$54,'Growth Rates'!V102)</f>
        <v>7.999044528556909E-2</v>
      </c>
      <c r="W61" s="49">
        <f>IF('Growth Rates'!$G5="",'Growth Rates'!W102*$D$54,'Growth Rates'!W102)</f>
        <v>8.5689603308184203E-2</v>
      </c>
      <c r="X61" s="49">
        <f>IF('Growth Rates'!$G5="",'Growth Rates'!X102*$D$54,'Growth Rates'!X102)</f>
        <v>8.5689603308184203E-2</v>
      </c>
      <c r="Y61" s="49">
        <f>IF('Growth Rates'!$G5="",'Growth Rates'!Y102*$D$54,'Growth Rates'!Y102)</f>
        <v>8.8539182319491871E-2</v>
      </c>
      <c r="Z61" s="49">
        <f>IF('Growth Rates'!$G5="",'Growth Rates'!Z102*$D$54,'Growth Rates'!Z102)</f>
        <v>8.9963971825145705E-2</v>
      </c>
      <c r="AA61" s="49">
        <f>IF('Growth Rates'!$G5="",'Growth Rates'!AA102*$D$54,'Growth Rates'!AA102)</f>
        <v>8.9963971825145705E-2</v>
      </c>
      <c r="AB61" s="49">
        <f>IF('Growth Rates'!$G5="",'Growth Rates'!AB102*$D$54,'Growth Rates'!AB102)</f>
        <v>9.4238340342107207E-2</v>
      </c>
      <c r="AC61" s="49">
        <f>IF('Growth Rates'!$G5="",'Growth Rates'!AC102*$D$54,'Growth Rates'!AC102)</f>
        <v>9.9937498364722321E-2</v>
      </c>
      <c r="AD61" s="49">
        <f>IF('Growth Rates'!$G5="",'Growth Rates'!AD102*$D$54,'Growth Rates'!AD102)</f>
        <v>0.1042118668816836</v>
      </c>
      <c r="AE61" s="49">
        <f>IF('Growth Rates'!$G5="",'Growth Rates'!AE102*$D$54,'Growth Rates'!AE102)</f>
        <v>0.11133581440995233</v>
      </c>
      <c r="AF61" s="49">
        <f>IF('Growth Rates'!$G5="",'Growth Rates'!AF102*$D$54,'Growth Rates'!AF102)</f>
        <v>0.11561018292691361</v>
      </c>
      <c r="AG61" s="49">
        <f>IF('Growth Rates'!$G5="",'Growth Rates'!AG102*$D$54,'Growth Rates'!AG102)</f>
        <v>0.11845976193822128</v>
      </c>
      <c r="AH61" s="49">
        <f>IF('Growth Rates'!$G5="",'Growth Rates'!AH102*$D$54,'Growth Rates'!AH102)</f>
        <v>0.11561018292691361</v>
      </c>
      <c r="AI61" s="49">
        <f>IF('Growth Rates'!$G5="",'Growth Rates'!AI102*$D$54,'Growth Rates'!AI102)</f>
        <v>0.11133581440995233</v>
      </c>
      <c r="AJ61" s="49">
        <f>IF('Growth Rates'!$G5="",'Growth Rates'!AJ102*$D$54,'Growth Rates'!AJ102)</f>
        <v>0.11988455144387511</v>
      </c>
      <c r="AK61" s="49">
        <f>IF('Growth Rates'!$G5="",'Growth Rates'!AK102*$D$54,'Growth Rates'!AK102)</f>
        <v>0.12415891996083639</v>
      </c>
    </row>
    <row r="62" spans="1:37" x14ac:dyDescent="0.25">
      <c r="A62" s="1" t="s">
        <v>41</v>
      </c>
      <c r="B62">
        <f>'Growth Rates'!B103*$D$54</f>
        <v>0</v>
      </c>
      <c r="C62" s="49">
        <f>'Growth Rates'!C103*$D$54</f>
        <v>0</v>
      </c>
      <c r="D62" s="49">
        <f>'Growth Rates'!D103*$D$54</f>
        <v>0</v>
      </c>
      <c r="E62" s="49">
        <f>'Growth Rates'!E103*$D$54</f>
        <v>0</v>
      </c>
      <c r="F62" s="49">
        <f>'Growth Rates'!F103*$D$54</f>
        <v>0</v>
      </c>
      <c r="G62" s="49">
        <f>'Growth Rates'!G103*$D$54</f>
        <v>0</v>
      </c>
      <c r="H62" s="49">
        <f>IF('Growth Rates'!$G6="",'Growth Rates'!H103*$D$54,'Growth Rates'!H103)</f>
        <v>4.9557344064386388E-2</v>
      </c>
      <c r="I62" s="49">
        <f>IF('Growth Rates'!$G6="",'Growth Rates'!I103*$D$54,'Growth Rates'!I103)</f>
        <v>9.5858238971049614E-2</v>
      </c>
      <c r="J62" s="49">
        <f>IF('Growth Rates'!$G6="",'Growth Rates'!J103*$D$54,'Growth Rates'!J103)</f>
        <v>0.13823730406767631</v>
      </c>
      <c r="K62" s="49">
        <f>IF('Growth Rates'!$G6="",'Growth Rates'!K103*$D$54,'Growth Rates'!K103)</f>
        <v>0.17606021971491503</v>
      </c>
      <c r="L62" s="49">
        <f>IF('Growth Rates'!$G6="",'Growth Rates'!L103*$D$54,'Growth Rates'!L103)</f>
        <v>0.20873907612188281</v>
      </c>
      <c r="M62" s="49">
        <f>IF('Growth Rates'!$G6="",'Growth Rates'!M103*$D$54,'Growth Rates'!M103)</f>
        <v>0.23574721986500835</v>
      </c>
      <c r="N62" s="49">
        <f>IF('Growth Rates'!$G6="",'Growth Rates'!N103*$D$54,'Growth Rates'!N103)</f>
        <v>0.25663308836976895</v>
      </c>
      <c r="O62" s="49">
        <f>IF('Growth Rates'!$G6="",'Growth Rates'!O103*$D$54,'Growth Rates'!O103)</f>
        <v>0.2635950445380224</v>
      </c>
      <c r="P62" s="49">
        <f>IF('Growth Rates'!$G6="",'Growth Rates'!P103*$D$54,'Growth Rates'!P103)</f>
        <v>0.28099993495865627</v>
      </c>
      <c r="Q62" s="49">
        <f>IF('Growth Rates'!$G6="",'Growth Rates'!Q103*$D$54,'Growth Rates'!Q103)</f>
        <v>0.28796189112690995</v>
      </c>
      <c r="R62" s="49">
        <f>IF('Growth Rates'!$G6="",'Growth Rates'!R103*$D$54,'Growth Rates'!R103)</f>
        <v>0.296664336337227</v>
      </c>
      <c r="S62" s="49">
        <f>IF('Growth Rates'!$G6="",'Growth Rates'!S103*$D$54,'Growth Rates'!S103)</f>
        <v>0.30014531442135373</v>
      </c>
      <c r="T62" s="49">
        <f>IF('Growth Rates'!$G6="",'Growth Rates'!T103*$D$54,'Growth Rates'!T103)</f>
        <v>0.30710727058960718</v>
      </c>
      <c r="U62" s="49">
        <f>IF('Growth Rates'!$G6="",'Growth Rates'!U103*$D$54,'Growth Rates'!U103)</f>
        <v>0.31406922675786086</v>
      </c>
      <c r="V62" s="49">
        <f>IF('Growth Rates'!$G6="",'Growth Rates'!V103*$D$54,'Growth Rates'!V103)</f>
        <v>0.31929069388405096</v>
      </c>
      <c r="W62" s="49">
        <f>IF('Growth Rates'!$G6="",'Growth Rates'!W103*$D$54,'Growth Rates'!W103)</f>
        <v>0.32625265005230464</v>
      </c>
      <c r="X62" s="49">
        <f>IF('Growth Rates'!$G6="",'Growth Rates'!X103*$D$54,'Growth Rates'!X103)</f>
        <v>0.32625265005230464</v>
      </c>
      <c r="Y62" s="49">
        <f>IF('Growth Rates'!$G6="",'Growth Rates'!Y103*$D$54,'Growth Rates'!Y103)</f>
        <v>0.32973362813643159</v>
      </c>
      <c r="Z62" s="49">
        <f>IF('Growth Rates'!$G6="",'Growth Rates'!Z103*$D$54,'Growth Rates'!Z103)</f>
        <v>0.33147411717849495</v>
      </c>
      <c r="AA62" s="49">
        <f>IF('Growth Rates'!$G6="",'Growth Rates'!AA103*$D$54,'Growth Rates'!AA103)</f>
        <v>0.33147411717849495</v>
      </c>
      <c r="AB62" s="49">
        <f>IF('Growth Rates'!$G6="",'Growth Rates'!AB103*$D$54,'Growth Rates'!AB103)</f>
        <v>0.33669558430468483</v>
      </c>
      <c r="AC62" s="49">
        <f>IF('Growth Rates'!$G6="",'Growth Rates'!AC103*$D$54,'Growth Rates'!AC103)</f>
        <v>0.34365754047293851</v>
      </c>
      <c r="AD62" s="49">
        <f>IF('Growth Rates'!$G6="",'Growth Rates'!AD103*$D$54,'Growth Rates'!AD103)</f>
        <v>0.3488790075991286</v>
      </c>
      <c r="AE62" s="49">
        <f>IF('Growth Rates'!$G6="",'Growth Rates'!AE103*$D$54,'Growth Rates'!AE103)</f>
        <v>0.35758145280944564</v>
      </c>
      <c r="AF62" s="49">
        <f>IF('Growth Rates'!$G6="",'Growth Rates'!AF103*$D$54,'Growth Rates'!AF103)</f>
        <v>0.36280291993563574</v>
      </c>
      <c r="AG62" s="49">
        <f>IF('Growth Rates'!$G6="",'Growth Rates'!AG103*$D$54,'Growth Rates'!AG103)</f>
        <v>0.36628389801976269</v>
      </c>
      <c r="AH62" s="49">
        <f>IF('Growth Rates'!$G6="",'Growth Rates'!AH103*$D$54,'Growth Rates'!AH103)</f>
        <v>0.36280291993563596</v>
      </c>
      <c r="AI62" s="49">
        <f>IF('Growth Rates'!$G6="",'Growth Rates'!AI103*$D$54,'Growth Rates'!AI103)</f>
        <v>0.35758145280944564</v>
      </c>
      <c r="AJ62" s="49">
        <f>IF('Growth Rates'!$G6="",'Growth Rates'!AJ103*$D$54,'Growth Rates'!AJ103)</f>
        <v>0.36802438706182605</v>
      </c>
      <c r="AK62" s="49">
        <f>IF('Growth Rates'!$G6="",'Growth Rates'!AK103*$D$54,'Growth Rates'!AK103)</f>
        <v>0.37324585418801615</v>
      </c>
    </row>
    <row r="63" spans="1:37" x14ac:dyDescent="0.25">
      <c r="A63" s="1" t="s">
        <v>4</v>
      </c>
      <c r="B63">
        <f>'Growth Rates'!B104*$D$54</f>
        <v>0</v>
      </c>
      <c r="C63" s="49">
        <f>'Growth Rates'!C104*$D$54</f>
        <v>0</v>
      </c>
      <c r="D63" s="49">
        <f>'Growth Rates'!D104*$D$54</f>
        <v>0</v>
      </c>
      <c r="E63" s="49">
        <f>'Growth Rates'!E104*$D$54</f>
        <v>0</v>
      </c>
      <c r="F63" s="49">
        <f>'Growth Rates'!F104*$D$54</f>
        <v>0</v>
      </c>
      <c r="G63" s="49">
        <f>'Growth Rates'!G104*$D$54</f>
        <v>0</v>
      </c>
      <c r="H63" s="49">
        <f>IF('Growth Rates'!$G7="",'Growth Rates'!H104*$D$54,'Growth Rates'!H104)</f>
        <v>-1.0819258860248149E-2</v>
      </c>
      <c r="I63" s="49">
        <f>IF('Growth Rates'!$G7="",'Growth Rates'!I104*$D$54,'Growth Rates'!I104)</f>
        <v>-1.6951336318955068E-2</v>
      </c>
      <c r="J63" s="49">
        <f>IF('Growth Rates'!$G7="",'Growth Rates'!J104*$D$54,'Growth Rates'!J104)</f>
        <v>-1.8503605964748426E-2</v>
      </c>
      <c r="K63" s="49">
        <f>IF('Growth Rates'!$G7="",'Growth Rates'!K104*$D$54,'Growth Rates'!K104)</f>
        <v>-1.5518802019240607E-2</v>
      </c>
      <c r="L63" s="49">
        <f>IF('Growth Rates'!$G7="",'Growth Rates'!L104*$D$54,'Growth Rates'!L104)</f>
        <v>-7.9765084344999293E-3</v>
      </c>
      <c r="M63" s="49">
        <f>IF('Growth Rates'!$G7="",'Growth Rates'!M104*$D$54,'Growth Rates'!M104)</f>
        <v>4.2068269267527825E-3</v>
      </c>
      <c r="N63" s="49">
        <f>IF('Growth Rates'!$G7="",'Growth Rates'!N104*$D$54,'Growth Rates'!N104)</f>
        <v>2.1179336677627392E-2</v>
      </c>
      <c r="O63" s="49">
        <f>IF('Growth Rates'!$G7="",'Growth Rates'!O104*$D$54,'Growth Rates'!O104)</f>
        <v>2.6836839927919076E-2</v>
      </c>
      <c r="P63" s="49">
        <f>IF('Growth Rates'!$G7="",'Growth Rates'!P104*$D$54,'Growth Rates'!P104)</f>
        <v>4.0980598053647954E-2</v>
      </c>
      <c r="Q63" s="49">
        <f>IF('Growth Rates'!$G7="",'Growth Rates'!Q104*$D$54,'Growth Rates'!Q104)</f>
        <v>4.6638101303939417E-2</v>
      </c>
      <c r="R63" s="49">
        <f>IF('Growth Rates'!$G7="",'Growth Rates'!R104*$D$54,'Growth Rates'!R104)</f>
        <v>5.3709980366803967E-2</v>
      </c>
      <c r="S63" s="49">
        <f>IF('Growth Rates'!$G7="",'Growth Rates'!S104*$D$54,'Growth Rates'!S104)</f>
        <v>5.653873199194992E-2</v>
      </c>
      <c r="T63" s="49">
        <f>IF('Growth Rates'!$G7="",'Growth Rates'!T104*$D$54,'Growth Rates'!T104)</f>
        <v>6.2196235242241382E-2</v>
      </c>
      <c r="U63" s="49">
        <f>IF('Growth Rates'!$G7="",'Growth Rates'!U104*$D$54,'Growth Rates'!U104)</f>
        <v>6.7853738492533067E-2</v>
      </c>
      <c r="V63" s="49">
        <f>IF('Growth Rates'!$G7="",'Growth Rates'!V104*$D$54,'Growth Rates'!V104)</f>
        <v>7.2096865930251886E-2</v>
      </c>
      <c r="W63" s="49">
        <f>IF('Growth Rates'!$G7="",'Growth Rates'!W104*$D$54,'Growth Rates'!W104)</f>
        <v>7.7754369180543348E-2</v>
      </c>
      <c r="X63" s="49">
        <f>IF('Growth Rates'!$G7="",'Growth Rates'!X104*$D$54,'Growth Rates'!X104)</f>
        <v>7.7754369180543348E-2</v>
      </c>
      <c r="Y63" s="49">
        <f>IF('Growth Rates'!$G7="",'Growth Rates'!Y104*$D$54,'Growth Rates'!Y104)</f>
        <v>8.0583120805689301E-2</v>
      </c>
      <c r="Z63" s="49">
        <f>IF('Growth Rates'!$G7="",'Growth Rates'!Z104*$D$54,'Growth Rates'!Z104)</f>
        <v>8.1997496618262167E-2</v>
      </c>
      <c r="AA63" s="49">
        <f>IF('Growth Rates'!$G7="",'Growth Rates'!AA104*$D$54,'Growth Rates'!AA104)</f>
        <v>8.1997496618262167E-2</v>
      </c>
      <c r="AB63" s="49">
        <f>IF('Growth Rates'!$G7="",'Growth Rates'!AB104*$D$54,'Growth Rates'!AB104)</f>
        <v>8.6240624055980764E-2</v>
      </c>
      <c r="AC63" s="49">
        <f>IF('Growth Rates'!$G7="",'Growth Rates'!AC104*$D$54,'Growth Rates'!AC104)</f>
        <v>9.1898127306272448E-2</v>
      </c>
      <c r="AD63" s="49">
        <f>IF('Growth Rates'!$G7="",'Growth Rates'!AD104*$D$54,'Growth Rates'!AD104)</f>
        <v>9.6141254743991045E-2</v>
      </c>
      <c r="AE63" s="49">
        <f>IF('Growth Rates'!$G7="",'Growth Rates'!AE104*$D$54,'Growth Rates'!AE104)</f>
        <v>0.10321313380685559</v>
      </c>
      <c r="AF63" s="49">
        <f>IF('Growth Rates'!$G7="",'Growth Rates'!AF104*$D$54,'Growth Rates'!AF104)</f>
        <v>0.10745626124457419</v>
      </c>
      <c r="AG63" s="49">
        <f>IF('Growth Rates'!$G7="",'Growth Rates'!AG104*$D$54,'Growth Rates'!AG104)</f>
        <v>0.11028501286971992</v>
      </c>
      <c r="AH63" s="49">
        <f>IF('Growth Rates'!$G7="",'Growth Rates'!AH104*$D$54,'Growth Rates'!AH104)</f>
        <v>0.10745626124457419</v>
      </c>
      <c r="AI63" s="49">
        <f>IF('Growth Rates'!$G7="",'Growth Rates'!AI104*$D$54,'Growth Rates'!AI104)</f>
        <v>0.10321313380685537</v>
      </c>
      <c r="AJ63" s="49">
        <f>IF('Growth Rates'!$G7="",'Growth Rates'!AJ104*$D$54,'Growth Rates'!AJ104)</f>
        <v>0.11169938868229279</v>
      </c>
      <c r="AK63" s="49">
        <f>IF('Growth Rates'!$G7="",'Growth Rates'!AK104*$D$54,'Growth Rates'!AK104)</f>
        <v>0.11594251612001161</v>
      </c>
    </row>
    <row r="64" spans="1:37" x14ac:dyDescent="0.25">
      <c r="A64" s="1" t="s">
        <v>5</v>
      </c>
      <c r="B64">
        <f>'Growth Rates'!B105*$D$54</f>
        <v>0</v>
      </c>
      <c r="C64" s="49">
        <f>'Growth Rates'!C105*$D$54</f>
        <v>0</v>
      </c>
      <c r="D64" s="49">
        <f>'Growth Rates'!D105*$D$54</f>
        <v>0</v>
      </c>
      <c r="E64" s="49">
        <f>'Growth Rates'!E105*$D$54</f>
        <v>0</v>
      </c>
      <c r="F64" s="49">
        <f>'Growth Rates'!F105*$D$54</f>
        <v>0</v>
      </c>
      <c r="G64" s="49">
        <f>'Growth Rates'!G105*$D$54</f>
        <v>0</v>
      </c>
      <c r="H64" s="49">
        <f>IF('Growth Rates'!$G8="",'Growth Rates'!H105*$D$54,'Growth Rates'!H105)</f>
        <v>3.9844310758689961E-3</v>
      </c>
      <c r="I64" s="49">
        <f>IF('Growth Rates'!$G8="",'Growth Rates'!I105*$D$54,'Growth Rates'!I105)</f>
        <v>1.3196113999029493E-2</v>
      </c>
      <c r="J64" s="49">
        <f>IF('Growth Rates'!$G8="",'Growth Rates'!J105*$D$54,'Growth Rates'!J105)</f>
        <v>2.7731181307749778E-2</v>
      </c>
      <c r="K64" s="49">
        <f>IF('Growth Rates'!$G8="",'Growth Rates'!K105*$D$54,'Growth Rates'!K105)</f>
        <v>4.7754524917881416E-2</v>
      </c>
      <c r="L64" s="49">
        <f>IF('Growth Rates'!$G8="",'Growth Rates'!L105*$D$54,'Growth Rates'!L105)</f>
        <v>7.3502848765084602E-2</v>
      </c>
      <c r="M64" s="49">
        <f>IF('Growth Rates'!$G8="",'Growth Rates'!M105*$D$54,'Growth Rates'!M105)</f>
        <v>0.10528927030616254</v>
      </c>
      <c r="N64" s="49">
        <f>IF('Growth Rates'!$G8="",'Growth Rates'!N105*$D$54,'Growth Rates'!N105)</f>
        <v>0.14350959429292776</v>
      </c>
      <c r="O64" s="49">
        <f>IF('Growth Rates'!$G8="",'Growth Rates'!O105*$D$54,'Growth Rates'!O105)</f>
        <v>0.18283830767530929</v>
      </c>
      <c r="P64" s="49">
        <f>IF('Growth Rates'!$G8="",'Growth Rates'!P105*$D$54,'Growth Rates'!P105)</f>
        <v>0.22330755374577993</v>
      </c>
      <c r="Q64" s="49">
        <f>IF('Growth Rates'!$G8="",'Growth Rates'!Q105*$D$54,'Growth Rates'!Q105)</f>
        <v>0.26495040795229408</v>
      </c>
      <c r="R64" s="49">
        <f>IF('Growth Rates'!$G8="",'Growth Rates'!R105*$D$54,'Growth Rates'!R105)</f>
        <v>0.30780090493079726</v>
      </c>
      <c r="S64" s="49">
        <f>IF('Growth Rates'!$G8="",'Growth Rates'!S105*$D$54,'Growth Rates'!S105)</f>
        <v>0.35189406632167686</v>
      </c>
      <c r="T64" s="49">
        <f>IF('Growth Rates'!$G8="",'Growth Rates'!T105*$D$54,'Growth Rates'!T105)</f>
        <v>0.39726592939289213</v>
      </c>
      <c r="U64" s="49">
        <f>IF('Growth Rates'!$G8="",'Growth Rates'!U105*$D$54,'Growth Rates'!U105)</f>
        <v>0.44395357649317257</v>
      </c>
      <c r="V64" s="49">
        <f>IF('Growth Rates'!$G8="",'Growth Rates'!V105*$D$54,'Growth Rates'!V105)</f>
        <v>0.491995165359361</v>
      </c>
      <c r="W64" s="49">
        <f>IF('Growth Rates'!$G8="",'Growth Rates'!W105*$D$54,'Growth Rates'!W105)</f>
        <v>0.5414299603026691</v>
      </c>
      <c r="X64" s="49">
        <f>IF('Growth Rates'!$G8="",'Growth Rates'!X105*$D$54,'Growth Rates'!X105)</f>
        <v>0.59229836429933325</v>
      </c>
      <c r="Y64" s="49">
        <f>IF('Growth Rates'!$G8="",'Growth Rates'!Y105*$D$54,'Growth Rates'!Y105)</f>
        <v>0.64464195201190055</v>
      </c>
      <c r="Z64" s="49">
        <f>IF('Growth Rates'!$G8="",'Growth Rates'!Z105*$D$54,'Growth Rates'!Z105)</f>
        <v>0.69850350376813208</v>
      </c>
      <c r="AA64" s="49">
        <f>IF('Growth Rates'!$G8="",'Growth Rates'!AA105*$D$54,'Growth Rates'!AA105)</f>
        <v>0.75392704052529458</v>
      </c>
      <c r="AB64" s="49">
        <f>IF('Growth Rates'!$G8="",'Growth Rates'!AB105*$D$54,'Growth Rates'!AB105)</f>
        <v>0.81095785984841462</v>
      </c>
      <c r="AC64" s="49">
        <f>IF('Growth Rates'!$G8="",'Growth Rates'!AC105*$D$54,'Growth Rates'!AC105)</f>
        <v>0.86964257293190517</v>
      </c>
      <c r="AD64" s="49">
        <f>IF('Growth Rates'!$G8="",'Growth Rates'!AD105*$D$54,'Growth Rates'!AD105)</f>
        <v>0.93002914269481696</v>
      </c>
      <c r="AE64" s="49">
        <f>IF('Growth Rates'!$G8="",'Growth Rates'!AE105*$D$54,'Growth Rates'!AE105)</f>
        <v>0.99216692298085296</v>
      </c>
      <c r="AF64" s="49">
        <f>IF('Growth Rates'!$G8="",'Growth Rates'!AF105*$D$54,'Growth Rates'!AF105)</f>
        <v>1.0561066988951842</v>
      </c>
      <c r="AG64" s="49">
        <f>IF('Growth Rates'!$G8="",'Growth Rates'!AG105*$D$54,'Growth Rates'!AG105)</f>
        <v>1.1219007283110309</v>
      </c>
      <c r="AH64" s="49">
        <f>IF('Growth Rates'!$G8="",'Growth Rates'!AH105*$D$54,'Growth Rates'!AH105)</f>
        <v>1.1896027845799373</v>
      </c>
      <c r="AI64" s="49">
        <f>IF('Growth Rates'!$G8="",'Growth Rates'!AI105*$D$54,'Growth Rates'!AI105)</f>
        <v>1.2592682004806421</v>
      </c>
      <c r="AJ64" s="49">
        <f>IF('Growth Rates'!$G8="",'Growth Rates'!AJ105*$D$54,'Growth Rates'!AJ105)</f>
        <v>1.3309539134424671</v>
      </c>
      <c r="AK64" s="49">
        <f>IF('Growth Rates'!$G8="",'Growth Rates'!AK105*$D$54,'Growth Rates'!AK105)</f>
        <v>1.4047185120801851</v>
      </c>
    </row>
    <row r="65" spans="1:37" x14ac:dyDescent="0.25">
      <c r="A65" s="1" t="s">
        <v>6</v>
      </c>
      <c r="B65">
        <f>'Growth Rates'!B106*$D$54</f>
        <v>0</v>
      </c>
      <c r="C65" s="49">
        <f>'Growth Rates'!C106*$D$54</f>
        <v>0</v>
      </c>
      <c r="D65" s="49">
        <f>'Growth Rates'!D106*$D$54</f>
        <v>0</v>
      </c>
      <c r="E65" s="49">
        <f>'Growth Rates'!E106*$D$54</f>
        <v>0</v>
      </c>
      <c r="F65" s="49">
        <f>'Growth Rates'!F106*$D$54</f>
        <v>0</v>
      </c>
      <c r="G65" s="49">
        <f>'Growth Rates'!G106*$D$54</f>
        <v>0</v>
      </c>
      <c r="H65" s="49">
        <f>IF('Growth Rates'!$G9="",'Growth Rates'!H106*$D$54,'Growth Rates'!H106)</f>
        <v>9.7388421858861651E-3</v>
      </c>
      <c r="I65" s="49">
        <f>IF('Growth Rates'!$G9="",'Growth Rates'!I106*$D$54,'Growth Rates'!I106)</f>
        <v>2.0009098180201468E-2</v>
      </c>
      <c r="J65" s="49">
        <f>IF('Growth Rates'!$G9="",'Growth Rates'!J106*$D$54,'Growth Rates'!J106)</f>
        <v>3.082482419477639E-2</v>
      </c>
      <c r="K65" s="49">
        <f>IF('Growth Rates'!$G9="",'Growth Rates'!K106*$D$54,'Growth Rates'!K106)</f>
        <v>4.2200920847804468E-2</v>
      </c>
      <c r="L65" s="49">
        <f>IF('Growth Rates'!$G9="",'Growth Rates'!L106*$D$54,'Growth Rates'!L106)</f>
        <v>5.4153167156995252E-2</v>
      </c>
      <c r="M65" s="49">
        <f>IF('Growth Rates'!$G9="",'Growth Rates'!M106*$D$54,'Growth Rates'!M106)</f>
        <v>6.6698256762695474E-2</v>
      </c>
      <c r="N65" s="49">
        <f>IF('Growth Rates'!$G9="",'Growth Rates'!N106*$D$54,'Growth Rates'!N106)</f>
        <v>7.9853836496664998E-2</v>
      </c>
      <c r="O65" s="49">
        <f>IF('Growth Rates'!$G9="",'Growth Rates'!O106*$D$54,'Growth Rates'!O106)</f>
        <v>9.5202012852962925E-2</v>
      </c>
      <c r="P65" s="49">
        <f>IF('Growth Rates'!$G9="",'Growth Rates'!P106*$D$54,'Growth Rates'!P106)</f>
        <v>0.11055018920926063</v>
      </c>
      <c r="Q65" s="49">
        <f>IF('Growth Rates'!$G9="",'Growth Rates'!Q106*$D$54,'Growth Rates'!Q106)</f>
        <v>0.12370576894323015</v>
      </c>
      <c r="R65" s="49">
        <f>IF('Growth Rates'!$G9="",'Growth Rates'!R106*$D$54,'Growth Rates'!R106)</f>
        <v>0.13686134867719968</v>
      </c>
      <c r="S65" s="49">
        <f>IF('Growth Rates'!$G9="",'Growth Rates'!S106*$D$54,'Growth Rates'!S106)</f>
        <v>0.15220952503349738</v>
      </c>
      <c r="T65" s="49">
        <f>IF('Growth Rates'!$G9="",'Growth Rates'!T106*$D$54,'Growth Rates'!T106)</f>
        <v>0.16426880645630293</v>
      </c>
      <c r="U65" s="49">
        <f>IF('Growth Rates'!$G9="",'Growth Rates'!U106*$D$54,'Growth Rates'!U106)</f>
        <v>0.17523178956794427</v>
      </c>
      <c r="V65" s="49">
        <f>IF('Growth Rates'!$G9="",'Growth Rates'!V106*$D$54,'Growth Rates'!V106)</f>
        <v>0.1861947726795854</v>
      </c>
      <c r="W65" s="49">
        <f>IF('Growth Rates'!$G9="",'Growth Rates'!W106*$D$54,'Growth Rates'!W106)</f>
        <v>0.19825405410239072</v>
      </c>
      <c r="X65" s="49">
        <f>IF('Growth Rates'!$G9="",'Growth Rates'!X106*$D$54,'Growth Rates'!X106)</f>
        <v>0.21140963383636024</v>
      </c>
      <c r="Y65" s="49">
        <f>IF('Growth Rates'!$G9="",'Growth Rates'!Y106*$D$54,'Growth Rates'!Y106)</f>
        <v>0.22456521357032977</v>
      </c>
      <c r="Z65" s="49">
        <f>IF('Growth Rates'!$G9="",'Growth Rates'!Z106*$D$54,'Growth Rates'!Z106)</f>
        <v>0.23772079330429929</v>
      </c>
      <c r="AA65" s="49">
        <f>IF('Growth Rates'!$G9="",'Growth Rates'!AA106*$D$54,'Growth Rates'!AA106)</f>
        <v>0.25087637303826882</v>
      </c>
      <c r="AB65" s="49">
        <f>IF('Growth Rates'!$G9="",'Growth Rates'!AB106*$D$54,'Growth Rates'!AB106)</f>
        <v>0.26403195277223834</v>
      </c>
      <c r="AC65" s="49">
        <f>IF('Growth Rates'!$G9="",'Growth Rates'!AC106*$D$54,'Growth Rates'!AC106)</f>
        <v>0.27718753250620765</v>
      </c>
      <c r="AD65" s="49">
        <f>IF('Growth Rates'!$G9="",'Growth Rates'!AD106*$D$54,'Growth Rates'!AD106)</f>
        <v>0.29143941055134115</v>
      </c>
      <c r="AE65" s="49">
        <f>IF('Growth Rates'!$G9="",'Growth Rates'!AE106*$D$54,'Growth Rates'!AE106)</f>
        <v>0.3045949902853109</v>
      </c>
      <c r="AF65" s="49">
        <f>IF('Growth Rates'!$G9="",'Growth Rates'!AF106*$D$54,'Growth Rates'!AF106)</f>
        <v>0.31775057001928042</v>
      </c>
      <c r="AG65" s="49">
        <f>IF('Growth Rates'!$G9="",'Growth Rates'!AG106*$D$54,'Growth Rates'!AG106)</f>
        <v>0.32980985144208574</v>
      </c>
      <c r="AH65" s="49">
        <f>IF('Growth Rates'!$G9="",'Growth Rates'!AH106*$D$54,'Growth Rates'!AH106)</f>
        <v>0.34296543117605527</v>
      </c>
      <c r="AI65" s="49">
        <f>IF('Growth Rates'!$G9="",'Growth Rates'!AI106*$D$54,'Growth Rates'!AI106)</f>
        <v>0.35502471259886081</v>
      </c>
      <c r="AJ65" s="49">
        <f>IF('Growth Rates'!$G9="",'Growth Rates'!AJ106*$D$54,'Growth Rates'!AJ106)</f>
        <v>0.36818029233283034</v>
      </c>
      <c r="AK65" s="49">
        <f>IF('Growth Rates'!$G9="",'Growth Rates'!AK106*$D$54,'Growth Rates'!AK106)</f>
        <v>0.38023957375563588</v>
      </c>
    </row>
    <row r="66" spans="1:37" x14ac:dyDescent="0.25">
      <c r="A66" s="1" t="s">
        <v>7</v>
      </c>
      <c r="B66">
        <f>'Growth Rates'!B107*$D$54</f>
        <v>0</v>
      </c>
      <c r="C66" s="49">
        <f>'Growth Rates'!C107*$D$54</f>
        <v>0</v>
      </c>
      <c r="D66" s="49">
        <f>'Growth Rates'!D107*$D$54</f>
        <v>0</v>
      </c>
      <c r="E66" s="49">
        <f>'Growth Rates'!E107*$D$54</f>
        <v>0</v>
      </c>
      <c r="F66" s="49">
        <f>'Growth Rates'!F107*$D$54</f>
        <v>0</v>
      </c>
      <c r="G66" s="49">
        <f>'Growth Rates'!G107*$D$54</f>
        <v>0</v>
      </c>
      <c r="H66" s="49">
        <f>IF('Growth Rates'!$G10="",'Growth Rates'!H107*$D$54,'Growth Rates'!H107)</f>
        <v>-2.2893823839581495E-3</v>
      </c>
      <c r="I66" s="49">
        <f>IF('Growth Rates'!$G10="",'Growth Rates'!I107*$D$54,'Growth Rates'!I107)</f>
        <v>-1.6346009579784049E-3</v>
      </c>
      <c r="J66" s="49">
        <f>IF('Growth Rates'!$G10="",'Growth Rates'!J107*$D$54,'Growth Rates'!J107)</f>
        <v>1.9614614963314736E-3</v>
      </c>
      <c r="K66" s="49">
        <f>IF('Growth Rates'!$G10="",'Growth Rates'!K107*$D$54,'Growth Rates'!K107)</f>
        <v>8.5219208943183578E-3</v>
      </c>
      <c r="L66" s="49">
        <f>IF('Growth Rates'!$G10="",'Growth Rates'!L107*$D$54,'Growth Rates'!L107)</f>
        <v>1.8096104694416359E-2</v>
      </c>
      <c r="M66" s="49">
        <f>IF('Growth Rates'!$G10="",'Growth Rates'!M107*$D$54,'Growth Rates'!M107)</f>
        <v>3.0760150309288026E-2</v>
      </c>
      <c r="N66" s="49">
        <f>IF('Growth Rates'!$G10="",'Growth Rates'!N107*$D$54,'Growth Rates'!N107)</f>
        <v>4.6617998775584812E-2</v>
      </c>
      <c r="O66" s="49">
        <f>IF('Growth Rates'!$G10="",'Growth Rates'!O107*$D$54,'Growth Rates'!O107)</f>
        <v>7.8333695708178164E-2</v>
      </c>
      <c r="P66" s="49">
        <f>IF('Growth Rates'!$G10="",'Growth Rates'!P107*$D$54,'Growth Rates'!P107)</f>
        <v>9.419154417447495E-2</v>
      </c>
      <c r="Q66" s="49">
        <f>IF('Growth Rates'!$G10="",'Growth Rates'!Q107*$D$54,'Growth Rates'!Q107)</f>
        <v>9.419154417447495E-2</v>
      </c>
      <c r="R66" s="49">
        <f>IF('Growth Rates'!$G10="",'Growth Rates'!R107*$D$54,'Growth Rates'!R107)</f>
        <v>9.419154417447495E-2</v>
      </c>
      <c r="S66" s="49">
        <f>IF('Growth Rates'!$G10="",'Growth Rates'!S107*$D$54,'Growth Rates'!S107)</f>
        <v>9.419154417447495E-2</v>
      </c>
      <c r="T66" s="49">
        <f>IF('Growth Rates'!$G10="",'Growth Rates'!T107*$D$54,'Growth Rates'!T107)</f>
        <v>0.11004939264077174</v>
      </c>
      <c r="U66" s="49">
        <f>IF('Growth Rates'!$G10="",'Growth Rates'!U107*$D$54,'Growth Rates'!U107)</f>
        <v>0.12590724110706852</v>
      </c>
      <c r="V66" s="49">
        <f>IF('Growth Rates'!$G10="",'Growth Rates'!V107*$D$54,'Growth Rates'!V107)</f>
        <v>0.12590724110706852</v>
      </c>
      <c r="W66" s="49">
        <f>IF('Growth Rates'!$G10="",'Growth Rates'!W107*$D$54,'Growth Rates'!W107)</f>
        <v>0.12590724110706852</v>
      </c>
      <c r="X66" s="49">
        <f>IF('Growth Rates'!$G10="",'Growth Rates'!X107*$D$54,'Growth Rates'!X107)</f>
        <v>0.12590724110706852</v>
      </c>
      <c r="Y66" s="49">
        <f>IF('Growth Rates'!$G10="",'Growth Rates'!Y107*$D$54,'Growth Rates'!Y107)</f>
        <v>0.12590724110706852</v>
      </c>
      <c r="Z66" s="49">
        <f>IF('Growth Rates'!$G10="",'Growth Rates'!Z107*$D$54,'Growth Rates'!Z107)</f>
        <v>0.12590724110706852</v>
      </c>
      <c r="AA66" s="49">
        <f>IF('Growth Rates'!$G10="",'Growth Rates'!AA107*$D$54,'Growth Rates'!AA107)</f>
        <v>0.11004939264077174</v>
      </c>
      <c r="AB66" s="49">
        <f>IF('Growth Rates'!$G10="",'Growth Rates'!AB107*$D$54,'Growth Rates'!AB107)</f>
        <v>0.11004939264077174</v>
      </c>
      <c r="AC66" s="49">
        <f>IF('Growth Rates'!$G10="",'Growth Rates'!AC107*$D$54,'Growth Rates'!AC107)</f>
        <v>0.11004939264077174</v>
      </c>
      <c r="AD66" s="49">
        <f>IF('Growth Rates'!$G10="",'Growth Rates'!AD107*$D$54,'Growth Rates'!AD107)</f>
        <v>9.419154417447495E-2</v>
      </c>
      <c r="AE66" s="49">
        <f>IF('Growth Rates'!$G10="",'Growth Rates'!AE107*$D$54,'Growth Rates'!AE107)</f>
        <v>9.419154417447495E-2</v>
      </c>
      <c r="AF66" s="49">
        <f>IF('Growth Rates'!$G10="",'Growth Rates'!AF107*$D$54,'Growth Rates'!AF107)</f>
        <v>7.8333695708178164E-2</v>
      </c>
      <c r="AG66" s="49">
        <f>IF('Growth Rates'!$G10="",'Growth Rates'!AG107*$D$54,'Growth Rates'!AG107)</f>
        <v>6.2475847241881377E-2</v>
      </c>
      <c r="AH66" s="49">
        <f>IF('Growth Rates'!$G10="",'Growth Rates'!AH107*$D$54,'Growth Rates'!AH107)</f>
        <v>4.661799877558459E-2</v>
      </c>
      <c r="AI66" s="49">
        <f>IF('Growth Rates'!$G10="",'Growth Rates'!AI107*$D$54,'Growth Rates'!AI107)</f>
        <v>4.661799877558459E-2</v>
      </c>
      <c r="AJ66" s="49">
        <f>IF('Growth Rates'!$G10="",'Growth Rates'!AJ107*$D$54,'Growth Rates'!AJ107)</f>
        <v>3.0760150309287804E-2</v>
      </c>
      <c r="AK66" s="49">
        <f>IF('Growth Rates'!$G10="",'Growth Rates'!AK107*$D$54,'Growth Rates'!AK107)</f>
        <v>3.0760150309287804E-2</v>
      </c>
    </row>
    <row r="67" spans="1:37" x14ac:dyDescent="0.25">
      <c r="A67" s="1" t="s">
        <v>8</v>
      </c>
      <c r="B67">
        <f>'Growth Rates'!B108*$D$54</f>
        <v>0</v>
      </c>
      <c r="C67" s="49">
        <f>'Growth Rates'!C108*$D$54</f>
        <v>0</v>
      </c>
      <c r="D67" s="49">
        <f>'Growth Rates'!D108*$D$54</f>
        <v>0</v>
      </c>
      <c r="E67" s="49">
        <f>'Growth Rates'!E108*$D$54</f>
        <v>0</v>
      </c>
      <c r="F67" s="49">
        <f>'Growth Rates'!F108*$D$54</f>
        <v>0</v>
      </c>
      <c r="G67" s="49">
        <f>'Growth Rates'!G108*$D$54</f>
        <v>0</v>
      </c>
      <c r="H67" s="49">
        <f>IF('Growth Rates'!$G11="",'Growth Rates'!H108*$D$54,'Growth Rates'!H108)</f>
        <v>1.911370262390677E-2</v>
      </c>
      <c r="I67" s="49">
        <f>IF('Growth Rates'!$G11="",'Growth Rates'!I108*$D$54,'Growth Rates'!I108)</f>
        <v>3.3613046264736823E-2</v>
      </c>
      <c r="J67" s="49">
        <f>IF('Growth Rates'!$G11="",'Growth Rates'!J108*$D$54,'Growth Rates'!J108)</f>
        <v>4.3268137227512993E-2</v>
      </c>
      <c r="K67" s="49">
        <f>IF('Growth Rates'!$G11="",'Growth Rates'!K108*$D$54,'Growth Rates'!K108)</f>
        <v>4.7915699074987161E-2</v>
      </c>
      <c r="L67" s="49">
        <f>IF('Growth Rates'!$G11="",'Growth Rates'!L108*$D$54,'Growth Rates'!L108)</f>
        <v>4.7463537199001538E-2</v>
      </c>
      <c r="M67" s="49">
        <f>IF('Growth Rates'!$G11="",'Growth Rates'!M108*$D$54,'Growth Rates'!M108)</f>
        <v>4.1893352091564307E-2</v>
      </c>
      <c r="N67" s="49">
        <f>IF('Growth Rates'!$G11="",'Growth Rates'!N108*$D$54,'Growth Rates'!N108)</f>
        <v>3.126178727430351E-2</v>
      </c>
      <c r="O67" s="49">
        <f>IF('Growth Rates'!$G11="",'Growth Rates'!O108*$D$54,'Growth Rates'!O108)</f>
        <v>3.126178727430351E-2</v>
      </c>
      <c r="P67" s="49">
        <f>IF('Growth Rates'!$G11="",'Growth Rates'!P108*$D$54,'Growth Rates'!P108)</f>
        <v>4.1893352091564307E-2</v>
      </c>
      <c r="Q67" s="49">
        <f>IF('Growth Rates'!$G11="",'Growth Rates'!Q108*$D$54,'Growth Rates'!Q108)</f>
        <v>6.3156481726086122E-2</v>
      </c>
      <c r="R67" s="49">
        <f>IF('Growth Rates'!$G11="",'Growth Rates'!R108*$D$54,'Growth Rates'!R108)</f>
        <v>6.3156481726086122E-2</v>
      </c>
      <c r="S67" s="49">
        <f>IF('Growth Rates'!$G11="",'Growth Rates'!S108*$D$54,'Growth Rates'!S108)</f>
        <v>6.3156481726086122E-2</v>
      </c>
      <c r="T67" s="49">
        <f>IF('Growth Rates'!$G11="",'Growth Rates'!T108*$D$54,'Growth Rates'!T108)</f>
        <v>7.3788046543346919E-2</v>
      </c>
      <c r="U67" s="49">
        <f>IF('Growth Rates'!$G11="",'Growth Rates'!U108*$D$54,'Growth Rates'!U108)</f>
        <v>9.5051176177868735E-2</v>
      </c>
      <c r="V67" s="49">
        <f>IF('Growth Rates'!$G11="",'Growth Rates'!V108*$D$54,'Growth Rates'!V108)</f>
        <v>0.11631430581239055</v>
      </c>
      <c r="W67" s="49">
        <f>IF('Growth Rates'!$G11="",'Growth Rates'!W108*$D$54,'Growth Rates'!W108)</f>
        <v>0.12694587062965135</v>
      </c>
      <c r="X67" s="49">
        <f>IF('Growth Rates'!$G11="",'Growth Rates'!X108*$D$54,'Growth Rates'!X108)</f>
        <v>0.12694587062965135</v>
      </c>
      <c r="Y67" s="49">
        <f>IF('Growth Rates'!$G11="",'Growth Rates'!Y108*$D$54,'Growth Rates'!Y108)</f>
        <v>0.13757743544691237</v>
      </c>
      <c r="Z67" s="49">
        <f>IF('Growth Rates'!$G11="",'Growth Rates'!Z108*$D$54,'Growth Rates'!Z108)</f>
        <v>0.13757743544691237</v>
      </c>
      <c r="AA67" s="49">
        <f>IF('Growth Rates'!$G11="",'Growth Rates'!AA108*$D$54,'Growth Rates'!AA108)</f>
        <v>0.14820900026417316</v>
      </c>
      <c r="AB67" s="49">
        <f>IF('Growth Rates'!$G11="",'Growth Rates'!AB108*$D$54,'Growth Rates'!AB108)</f>
        <v>0.14820900026417316</v>
      </c>
      <c r="AC67" s="49">
        <f>IF('Growth Rates'!$G11="",'Growth Rates'!AC108*$D$54,'Growth Rates'!AC108)</f>
        <v>0.16947212989869498</v>
      </c>
      <c r="AD67" s="49">
        <f>IF('Growth Rates'!$G11="",'Growth Rates'!AD108*$D$54,'Growth Rates'!AD108)</f>
        <v>0.18010369471595578</v>
      </c>
      <c r="AE67" s="49">
        <f>IF('Growth Rates'!$G11="",'Growth Rates'!AE108*$D$54,'Growth Rates'!AE108)</f>
        <v>0.19073525953321657</v>
      </c>
      <c r="AF67" s="49">
        <f>IF('Growth Rates'!$G11="",'Growth Rates'!AF108*$D$54,'Growth Rates'!AF108)</f>
        <v>0.19073525953321657</v>
      </c>
      <c r="AG67" s="49">
        <f>IF('Growth Rates'!$G11="",'Growth Rates'!AG108*$D$54,'Growth Rates'!AG108)</f>
        <v>0.18010369471595578</v>
      </c>
      <c r="AH67" s="49">
        <f>IF('Growth Rates'!$G11="",'Growth Rates'!AH108*$D$54,'Growth Rates'!AH108)</f>
        <v>0.16947212989869498</v>
      </c>
      <c r="AI67" s="49">
        <f>IF('Growth Rates'!$G11="",'Growth Rates'!AI108*$D$54,'Growth Rates'!AI108)</f>
        <v>0.16947212989869498</v>
      </c>
      <c r="AJ67" s="49">
        <f>IF('Growth Rates'!$G11="",'Growth Rates'!AJ108*$D$54,'Growth Rates'!AJ108)</f>
        <v>0.15884056508143418</v>
      </c>
      <c r="AK67" s="49">
        <f>IF('Growth Rates'!$G11="",'Growth Rates'!AK108*$D$54,'Growth Rates'!AK108)</f>
        <v>0.16947212989869498</v>
      </c>
    </row>
    <row r="68" spans="1:37" x14ac:dyDescent="0.25">
      <c r="A68" s="1" t="s">
        <v>9</v>
      </c>
      <c r="B68">
        <f>'Growth Rates'!B109*$D$54</f>
        <v>0</v>
      </c>
      <c r="C68" s="49">
        <f>'Growth Rates'!C109*$D$54</f>
        <v>0</v>
      </c>
      <c r="D68" s="49">
        <f>'Growth Rates'!D109*$D$54</f>
        <v>0</v>
      </c>
      <c r="E68" s="49">
        <f>'Growth Rates'!E109*$D$54</f>
        <v>0</v>
      </c>
      <c r="F68" s="49">
        <f>'Growth Rates'!F109*$D$54</f>
        <v>0</v>
      </c>
      <c r="G68" s="49">
        <f>'Growth Rates'!G109*$D$54</f>
        <v>0</v>
      </c>
      <c r="H68" s="49">
        <f>IF('Growth Rates'!$G12="",'Growth Rates'!H109*$D$54,'Growth Rates'!H109)</f>
        <v>1.1765416116504834E-3</v>
      </c>
      <c r="I68" s="49">
        <f>IF('Growth Rates'!$G12="",'Growth Rates'!I109*$D$54,'Growth Rates'!I109)</f>
        <v>3.1396921255268939E-3</v>
      </c>
      <c r="J68" s="49">
        <f>IF('Growth Rates'!$G12="",'Growth Rates'!J109*$D$54,'Growth Rates'!J109)</f>
        <v>5.8934564250445742E-3</v>
      </c>
      <c r="K68" s="49">
        <f>IF('Growth Rates'!$G12="",'Growth Rates'!K109*$D$54,'Growth Rates'!K109)</f>
        <v>9.4437043451860436E-3</v>
      </c>
      <c r="L68" s="49">
        <f>IF('Growth Rates'!$G12="",'Growth Rates'!L109*$D$54,'Growth Rates'!L109)</f>
        <v>1.3798191281584327E-2</v>
      </c>
      <c r="M68" s="49">
        <f>IF('Growth Rates'!$G12="",'Growth Rates'!M109*$D$54,'Growth Rates'!M109)</f>
        <v>1.8966586218097881E-2</v>
      </c>
      <c r="N68" s="49">
        <f>IF('Growth Rates'!$G12="",'Growth Rates'!N109*$D$54,'Growth Rates'!N109)</f>
        <v>2.4960507313498415E-2</v>
      </c>
      <c r="O68" s="49">
        <f>IF('Growth Rates'!$G12="",'Growth Rates'!O109*$D$54,'Growth Rates'!O109)</f>
        <v>3.0954428408898949E-2</v>
      </c>
      <c r="P68" s="49">
        <f>IF('Growth Rates'!$G12="",'Growth Rates'!P109*$D$54,'Growth Rates'!P109)</f>
        <v>3.6948349504299483E-2</v>
      </c>
      <c r="Q68" s="49">
        <f>IF('Growth Rates'!$G12="",'Growth Rates'!Q109*$D$54,'Growth Rates'!Q109)</f>
        <v>4.2942270599700016E-2</v>
      </c>
      <c r="R68" s="49">
        <f>IF('Growth Rates'!$G12="",'Growth Rates'!R109*$D$54,'Growth Rates'!R109)</f>
        <v>4.2942270599700016E-2</v>
      </c>
      <c r="S68" s="49">
        <f>IF('Growth Rates'!$G12="",'Growth Rates'!S109*$D$54,'Growth Rates'!S109)</f>
        <v>5.4930112790501306E-2</v>
      </c>
      <c r="T68" s="49">
        <f>IF('Growth Rates'!$G12="",'Growth Rates'!T109*$D$54,'Growth Rates'!T109)</f>
        <v>6.092403388590184E-2</v>
      </c>
      <c r="U68" s="49">
        <f>IF('Growth Rates'!$G12="",'Growth Rates'!U109*$D$54,'Growth Rates'!U109)</f>
        <v>7.2911876076702908E-2</v>
      </c>
      <c r="V68" s="49">
        <f>IF('Growth Rates'!$G12="",'Growth Rates'!V109*$D$54,'Growth Rates'!V109)</f>
        <v>7.8905797172103442E-2</v>
      </c>
      <c r="W68" s="49">
        <f>IF('Growth Rates'!$G12="",'Growth Rates'!W109*$D$54,'Growth Rates'!W109)</f>
        <v>9.089363936290451E-2</v>
      </c>
      <c r="X68" s="49">
        <f>IF('Growth Rates'!$G12="",'Growth Rates'!X109*$D$54,'Growth Rates'!X109)</f>
        <v>9.6887560458305044E-2</v>
      </c>
      <c r="Y68" s="49">
        <f>IF('Growth Rates'!$G12="",'Growth Rates'!Y109*$D$54,'Growth Rates'!Y109)</f>
        <v>0.10288148155370558</v>
      </c>
      <c r="Z68" s="49">
        <f>IF('Growth Rates'!$G12="",'Growth Rates'!Z109*$D$54,'Growth Rates'!Z109)</f>
        <v>0.10887540264910611</v>
      </c>
      <c r="AA68" s="49">
        <f>IF('Growth Rates'!$G12="",'Growth Rates'!AA109*$D$54,'Growth Rates'!AA109)</f>
        <v>0.11486932374450665</v>
      </c>
      <c r="AB68" s="49">
        <f>IF('Growth Rates'!$G12="",'Growth Rates'!AB109*$D$54,'Growth Rates'!AB109)</f>
        <v>0.12086324483990718</v>
      </c>
      <c r="AC68" s="49">
        <f>IF('Growth Rates'!$G12="",'Growth Rates'!AC109*$D$54,'Growth Rates'!AC109)</f>
        <v>0.13285108703070847</v>
      </c>
      <c r="AD68" s="49">
        <f>IF('Growth Rates'!$G12="",'Growth Rates'!AD109*$D$54,'Growth Rates'!AD109)</f>
        <v>0.138845008126109</v>
      </c>
      <c r="AE68" s="49">
        <f>IF('Growth Rates'!$G12="",'Growth Rates'!AE109*$D$54,'Growth Rates'!AE109)</f>
        <v>0.14483892922150954</v>
      </c>
      <c r="AF68" s="49">
        <f>IF('Growth Rates'!$G12="",'Growth Rates'!AF109*$D$54,'Growth Rates'!AF109)</f>
        <v>0.15083285031691007</v>
      </c>
      <c r="AG68" s="49">
        <f>IF('Growth Rates'!$G12="",'Growth Rates'!AG109*$D$54,'Growth Rates'!AG109)</f>
        <v>0.15083285031691007</v>
      </c>
      <c r="AH68" s="49">
        <f>IF('Growth Rates'!$G12="",'Growth Rates'!AH109*$D$54,'Growth Rates'!AH109)</f>
        <v>0.15083285031691007</v>
      </c>
      <c r="AI68" s="49">
        <f>IF('Growth Rates'!$G12="",'Growth Rates'!AI109*$D$54,'Growth Rates'!AI109)</f>
        <v>0.15682677141231061</v>
      </c>
      <c r="AJ68" s="49">
        <f>IF('Growth Rates'!$G12="",'Growth Rates'!AJ109*$D$54,'Growth Rates'!AJ109)</f>
        <v>0.16282069250771114</v>
      </c>
      <c r="AK68" s="49">
        <f>IF('Growth Rates'!$G12="",'Growth Rates'!AK109*$D$54,'Growth Rates'!AK109)</f>
        <v>0.16282069250771114</v>
      </c>
    </row>
    <row r="69" spans="1:37" x14ac:dyDescent="0.25">
      <c r="A69" s="1" t="s">
        <v>10</v>
      </c>
      <c r="B69">
        <f>'Growth Rates'!B110*$D$54</f>
        <v>0</v>
      </c>
      <c r="C69" s="49">
        <f>'Growth Rates'!C110*$D$54</f>
        <v>0</v>
      </c>
      <c r="D69" s="49">
        <f>'Growth Rates'!D110*$D$54</f>
        <v>0</v>
      </c>
      <c r="E69" s="49">
        <f>'Growth Rates'!E110*$D$54</f>
        <v>0</v>
      </c>
      <c r="F69" s="49">
        <f>'Growth Rates'!F110*$D$54</f>
        <v>0</v>
      </c>
      <c r="G69" s="49">
        <f>'Growth Rates'!G110*$D$54</f>
        <v>0</v>
      </c>
      <c r="H69" s="49">
        <f>IF('Growth Rates'!$G13="",'Growth Rates'!H110*$D$54,'Growth Rates'!H110)</f>
        <v>5.5151906916612869E-3</v>
      </c>
      <c r="I69" s="49">
        <f>IF('Growth Rates'!$G13="",'Growth Rates'!I110*$D$54,'Growth Rates'!I110)</f>
        <v>9.5678003968728831E-3</v>
      </c>
      <c r="J69" s="49">
        <f>IF('Growth Rates'!$G13="",'Growth Rates'!J110*$D$54,'Growth Rates'!J110)</f>
        <v>1.213772799736601E-2</v>
      </c>
      <c r="K69" s="49">
        <f>IF('Growth Rates'!$G13="",'Growth Rates'!K110*$D$54,'Growth Rates'!K110)</f>
        <v>1.3211366013942349E-2</v>
      </c>
      <c r="L69" s="49">
        <f>IF('Growth Rates'!$G13="",'Growth Rates'!L110*$D$54,'Growth Rates'!L110)</f>
        <v>1.2781717238179446E-2</v>
      </c>
      <c r="M69" s="49">
        <f>IF('Growth Rates'!$G13="",'Growth Rates'!M110*$D$54,'Growth Rates'!M110)</f>
        <v>1.0848462932423475E-2</v>
      </c>
      <c r="N69" s="49">
        <f>IF('Growth Rates'!$G13="",'Growth Rates'!N110*$D$54,'Growth Rates'!N110)</f>
        <v>7.4179817233768208E-3</v>
      </c>
      <c r="O69" s="49">
        <f>IF('Growth Rates'!$G13="",'Growth Rates'!O110*$D$54,'Growth Rates'!O110)</f>
        <v>6.2744879870277881E-3</v>
      </c>
      <c r="P69" s="49">
        <f>IF('Growth Rates'!$G13="",'Growth Rates'!P110*$D$54,'Growth Rates'!P110)</f>
        <v>5.1309942506789774E-3</v>
      </c>
      <c r="Q69" s="49">
        <f>IF('Growth Rates'!$G13="",'Growth Rates'!Q110*$D$54,'Growth Rates'!Q110)</f>
        <v>1.7005130416323233E-3</v>
      </c>
      <c r="R69" s="49">
        <f>IF('Growth Rates'!$G13="",'Growth Rates'!R110*$D$54,'Growth Rates'!R110)</f>
        <v>-5.1604493764610959E-3</v>
      </c>
      <c r="S69" s="49">
        <f>IF('Growth Rates'!$G13="",'Growth Rates'!S110*$D$54,'Growth Rates'!S110)</f>
        <v>-1.0877918058205593E-2</v>
      </c>
      <c r="T69" s="49">
        <f>IF('Growth Rates'!$G13="",'Growth Rates'!T110*$D$54,'Growth Rates'!T110)</f>
        <v>-1.5451893003601169E-2</v>
      </c>
      <c r="U69" s="49">
        <f>IF('Growth Rates'!$G13="",'Growth Rates'!U110*$D$54,'Growth Rates'!U110)</f>
        <v>-1.7738880476298902E-2</v>
      </c>
      <c r="V69" s="49">
        <f>IF('Growth Rates'!$G13="",'Growth Rates'!V110*$D$54,'Growth Rates'!V110)</f>
        <v>-1.8882374212647823E-2</v>
      </c>
      <c r="W69" s="49">
        <f>IF('Growth Rates'!$G13="",'Growth Rates'!W110*$D$54,'Growth Rates'!W110)</f>
        <v>-2.0025867948996745E-2</v>
      </c>
      <c r="X69" s="49">
        <f>IF('Growth Rates'!$G13="",'Growth Rates'!X110*$D$54,'Growth Rates'!X110)</f>
        <v>-2.2312855421694588E-2</v>
      </c>
      <c r="Y69" s="49">
        <f>IF('Growth Rates'!$G13="",'Growth Rates'!Y110*$D$54,'Growth Rates'!Y110)</f>
        <v>-2.3456349158043399E-2</v>
      </c>
      <c r="Z69" s="49">
        <f>IF('Growth Rates'!$G13="",'Growth Rates'!Z110*$D$54,'Growth Rates'!Z110)</f>
        <v>-2.4599842894392321E-2</v>
      </c>
      <c r="AA69" s="49">
        <f>IF('Growth Rates'!$G13="",'Growth Rates'!AA110*$D$54,'Growth Rates'!AA110)</f>
        <v>-2.4599842894392321E-2</v>
      </c>
      <c r="AB69" s="49">
        <f>IF('Growth Rates'!$G13="",'Growth Rates'!AB110*$D$54,'Growth Rates'!AB110)</f>
        <v>-2.2312855421694477E-2</v>
      </c>
      <c r="AC69" s="49">
        <f>IF('Growth Rates'!$G13="",'Growth Rates'!AC110*$D$54,'Growth Rates'!AC110)</f>
        <v>-2.0025867948996745E-2</v>
      </c>
      <c r="AD69" s="49">
        <f>IF('Growth Rates'!$G13="",'Growth Rates'!AD110*$D$54,'Growth Rates'!AD110)</f>
        <v>-1.7738880476298902E-2</v>
      </c>
      <c r="AE69" s="49">
        <f>IF('Growth Rates'!$G13="",'Growth Rates'!AE110*$D$54,'Growth Rates'!AE110)</f>
        <v>-1.659538673994998E-2</v>
      </c>
      <c r="AF69" s="49">
        <f>IF('Growth Rates'!$G13="",'Growth Rates'!AF110*$D$54,'Growth Rates'!AF110)</f>
        <v>-1.5451893003601169E-2</v>
      </c>
      <c r="AG69" s="49">
        <f>IF('Growth Rates'!$G13="",'Growth Rates'!AG110*$D$54,'Growth Rates'!AG110)</f>
        <v>-1.3164905530903437E-2</v>
      </c>
      <c r="AH69" s="49">
        <f>IF('Growth Rates'!$G13="",'Growth Rates'!AH110*$D$54,'Growth Rates'!AH110)</f>
        <v>-9.7344243218567827E-3</v>
      </c>
      <c r="AI69" s="49">
        <f>IF('Growth Rates'!$G13="",'Growth Rates'!AI110*$D$54,'Growth Rates'!AI110)</f>
        <v>-6.3039431128101286E-3</v>
      </c>
      <c r="AJ69" s="49">
        <f>IF('Growth Rates'!$G13="",'Growth Rates'!AJ110*$D$54,'Growth Rates'!AJ110)</f>
        <v>-2.8734619037633635E-3</v>
      </c>
      <c r="AK69" s="49">
        <f>IF('Growth Rates'!$G13="",'Growth Rates'!AK110*$D$54,'Growth Rates'!AK110)</f>
        <v>3.9875005143299447E-3</v>
      </c>
    </row>
    <row r="70" spans="1:37" x14ac:dyDescent="0.25">
      <c r="A70" s="1" t="s">
        <v>36</v>
      </c>
      <c r="B70">
        <f>'Growth Rates'!B111*$D$54</f>
        <v>0</v>
      </c>
      <c r="C70" s="49">
        <f>'Growth Rates'!C111*$D$54</f>
        <v>0</v>
      </c>
      <c r="D70" s="49">
        <f>'Growth Rates'!D111*$D$54</f>
        <v>0</v>
      </c>
      <c r="E70" s="49">
        <f>'Growth Rates'!E111*$D$54</f>
        <v>0</v>
      </c>
      <c r="F70" s="49">
        <f>'Growth Rates'!F111*$D$54</f>
        <v>0</v>
      </c>
      <c r="G70" s="49">
        <f>'Growth Rates'!G111*$D$54</f>
        <v>0</v>
      </c>
      <c r="H70" s="49">
        <f>IF('Growth Rates'!$G14="",'Growth Rates'!H111*$D$54,'Growth Rates'!H111)</f>
        <v>2.2692985554340961E-2</v>
      </c>
      <c r="I70" s="49">
        <f>IF('Growth Rates'!$G14="",'Growth Rates'!I111*$D$54,'Growth Rates'!I111)</f>
        <v>4.6343563060345705E-2</v>
      </c>
      <c r="J70" s="49">
        <f>IF('Growth Rates'!$G14="",'Growth Rates'!J111*$D$54,'Growth Rates'!J111)</f>
        <v>7.0993935024306731E-2</v>
      </c>
      <c r="K70" s="49">
        <f>IF('Growth Rates'!$G14="",'Growth Rates'!K111*$D$54,'Growth Rates'!K111)</f>
        <v>9.6688559783087547E-2</v>
      </c>
      <c r="L70" s="49">
        <f>IF('Growth Rates'!$G14="",'Growth Rates'!L111*$D$54,'Growth Rates'!L111)</f>
        <v>0.12347427966172253</v>
      </c>
      <c r="M70" s="49">
        <f>IF('Growth Rates'!$G14="",'Growth Rates'!M111*$D$54,'Growth Rates'!M111)</f>
        <v>0.15140045719823325</v>
      </c>
      <c r="N70" s="49">
        <f>IF('Growth Rates'!$G14="",'Growth Rates'!N111*$D$54,'Growth Rates'!N111)</f>
        <v>0.18051911997247716</v>
      </c>
      <c r="O70" s="49">
        <f>IF('Growth Rates'!$G14="",'Growth Rates'!O111*$D$54,'Growth Rates'!O111)</f>
        <v>0.20842450513112776</v>
      </c>
      <c r="P70" s="49">
        <f>IF('Growth Rates'!$G14="",'Growth Rates'!P111*$D$54,'Growth Rates'!P111)</f>
        <v>0.23269005744299776</v>
      </c>
      <c r="Q70" s="49">
        <f>IF('Growth Rates'!$G14="",'Growth Rates'!Q111*$D$54,'Growth Rates'!Q111)</f>
        <v>0.25088922167690031</v>
      </c>
      <c r="R70" s="49">
        <f>IF('Growth Rates'!$G14="",'Growth Rates'!R111*$D$54,'Growth Rates'!R111)</f>
        <v>0.26544855306402249</v>
      </c>
      <c r="S70" s="49">
        <f>IF('Growth Rates'!$G14="",'Growth Rates'!S111*$D$54,'Growth Rates'!S111)</f>
        <v>0.28243443968233151</v>
      </c>
      <c r="T70" s="49">
        <f>IF('Growth Rates'!$G14="",'Growth Rates'!T111*$D$54,'Growth Rates'!T111)</f>
        <v>0.30548671437860797</v>
      </c>
      <c r="U70" s="49">
        <f>IF('Growth Rates'!$G14="",'Growth Rates'!U111*$D$54,'Growth Rates'!U111)</f>
        <v>0.32853898907488444</v>
      </c>
      <c r="V70" s="49">
        <f>IF('Growth Rates'!$G14="",'Growth Rates'!V111*$D$54,'Growth Rates'!V111)</f>
        <v>0.35765765184912834</v>
      </c>
      <c r="W70" s="49">
        <f>IF('Growth Rates'!$G14="",'Growth Rates'!W111*$D$54,'Growth Rates'!W111)</f>
        <v>0.38798959223896579</v>
      </c>
      <c r="X70" s="49">
        <f>IF('Growth Rates'!$G14="",'Growth Rates'!X111*$D$54,'Growth Rates'!X111)</f>
        <v>0.41468169978202263</v>
      </c>
      <c r="Y70" s="49">
        <f>IF('Growth Rates'!$G14="",'Growth Rates'!Y111*$D$54,'Growth Rates'!Y111)</f>
        <v>0.44137380732507969</v>
      </c>
      <c r="Z70" s="49">
        <f>IF('Growth Rates'!$G14="",'Growth Rates'!Z111*$D$54,'Growth Rates'!Z111)</f>
        <v>0.46927919248373029</v>
      </c>
      <c r="AA70" s="49">
        <f>IF('Growth Rates'!$G14="",'Growth Rates'!AA111*$D$54,'Growth Rates'!AA111)</f>
        <v>0.49718457764238089</v>
      </c>
      <c r="AB70" s="49">
        <f>IF('Growth Rates'!$G14="",'Growth Rates'!AB111*$D$54,'Growth Rates'!AB111)</f>
        <v>0.53358290611018599</v>
      </c>
      <c r="AC70" s="49">
        <f>IF('Growth Rates'!$G14="",'Growth Rates'!AC111*$D$54,'Growth Rates'!AC111)</f>
        <v>0.57362106742477148</v>
      </c>
      <c r="AD70" s="49">
        <f>IF('Growth Rates'!$G14="",'Growth Rates'!AD111*$D$54,'Growth Rates'!AD111)</f>
        <v>0.61244595112376343</v>
      </c>
      <c r="AE70" s="49">
        <f>IF('Growth Rates'!$G14="",'Growth Rates'!AE111*$D$54,'Growth Rates'!AE111)</f>
        <v>0.65005755720716207</v>
      </c>
      <c r="AF70" s="49">
        <f>IF('Growth Rates'!$G14="",'Growth Rates'!AF111*$D$54,'Growth Rates'!AF111)</f>
        <v>0.68160277521259305</v>
      </c>
      <c r="AG70" s="49">
        <f>IF('Growth Rates'!$G14="",'Growth Rates'!AG111*$D$54,'Growth Rates'!AG111)</f>
        <v>0.70829488275564989</v>
      </c>
      <c r="AH70" s="49">
        <f>IF('Growth Rates'!$G14="",'Growth Rates'!AH111*$D$54,'Growth Rates'!AH111)</f>
        <v>0.73741354552989402</v>
      </c>
      <c r="AI70" s="49">
        <f>IF('Growth Rates'!$G14="",'Growth Rates'!AI111*$D$54,'Growth Rates'!AI111)</f>
        <v>0.77017204115091853</v>
      </c>
      <c r="AJ70" s="49">
        <f>IF('Growth Rates'!$G14="",'Growth Rates'!AJ111*$D$54,'Growth Rates'!AJ111)</f>
        <v>0.80778364723431695</v>
      </c>
      <c r="AK70" s="49">
        <f>IF('Growth Rates'!$G14="",'Growth Rates'!AK111*$D$54,'Growth Rates'!AK111)</f>
        <v>0.84296869808652852</v>
      </c>
    </row>
    <row r="71" spans="1:37" x14ac:dyDescent="0.25">
      <c r="A71" s="1" t="s">
        <v>37</v>
      </c>
      <c r="B71">
        <f>'Growth Rates'!B112*$D$54</f>
        <v>0</v>
      </c>
      <c r="C71" s="49">
        <f>'Growth Rates'!C112*$D$54</f>
        <v>0</v>
      </c>
      <c r="D71" s="49">
        <f>'Growth Rates'!D112*$D$54</f>
        <v>0</v>
      </c>
      <c r="E71" s="49">
        <f>'Growth Rates'!E112*$D$54</f>
        <v>0</v>
      </c>
      <c r="F71" s="49">
        <f>'Growth Rates'!F112*$D$54</f>
        <v>0</v>
      </c>
      <c r="G71" s="49">
        <f>'Growth Rates'!G112*$D$54</f>
        <v>0</v>
      </c>
      <c r="H71" s="49">
        <f>IF('Growth Rates'!$G15="",'Growth Rates'!H112*$D$54,'Growth Rates'!H112)</f>
        <v>-1.0394168024006312E-3</v>
      </c>
      <c r="I71" s="49">
        <f>IF('Growth Rates'!$G15="",'Growth Rates'!I112*$D$54,'Growth Rates'!I112)</f>
        <v>1.7299855275000899E-3</v>
      </c>
      <c r="J71" s="49">
        <f>IF('Growth Rates'!$G15="",'Growth Rates'!J112*$D$54,'Growth Rates'!J112)</f>
        <v>8.3223499593768659E-3</v>
      </c>
      <c r="K71" s="49">
        <f>IF('Growth Rates'!$G15="",'Growth Rates'!K112*$D$54,'Growth Rates'!K112)</f>
        <v>1.8787852411606229E-2</v>
      </c>
      <c r="L71" s="49">
        <f>IF('Growth Rates'!$G15="",'Growth Rates'!L112*$D$54,'Growth Rates'!L112)</f>
        <v>3.3213301648854991E-2</v>
      </c>
      <c r="M71" s="49">
        <f>IF('Growth Rates'!$G15="",'Growth Rates'!M112*$D$54,'Growth Rates'!M112)</f>
        <v>5.1723314324486513E-2</v>
      </c>
      <c r="N71" s="49">
        <f>IF('Growth Rates'!$G15="",'Growth Rates'!N112*$D$54,'Growth Rates'!N112)</f>
        <v>7.4482086832739713E-2</v>
      </c>
      <c r="O71" s="49">
        <f>IF('Growth Rates'!$G15="",'Growth Rates'!O112*$D$54,'Growth Rates'!O112)</f>
        <v>9.7650517246141433E-2</v>
      </c>
      <c r="P71" s="49">
        <f>IF('Growth Rates'!$G15="",'Growth Rates'!P112*$D$54,'Growth Rates'!P112)</f>
        <v>0.1212359794069844</v>
      </c>
      <c r="Q71" s="49">
        <f>IF('Growth Rates'!$G15="",'Growth Rates'!Q112*$D$54,'Growth Rates'!Q112)</f>
        <v>0.14524597988672261</v>
      </c>
      <c r="R71" s="49">
        <f>IF('Growth Rates'!$G15="",'Growth Rates'!R112*$D$54,'Growth Rates'!R112)</f>
        <v>0.16968816037509596</v>
      </c>
      <c r="S71" s="49">
        <f>IF('Growth Rates'!$G15="",'Growth Rates'!S112*$D$54,'Growth Rates'!S112)</f>
        <v>0.19457030011226026</v>
      </c>
      <c r="T71" s="49">
        <f>IF('Growth Rates'!$G15="",'Growth Rates'!T112*$D$54,'Growth Rates'!T112)</f>
        <v>0.21990031836469348</v>
      </c>
      <c r="U71" s="49">
        <f>IF('Growth Rates'!$G15="",'Growth Rates'!U112*$D$54,'Growth Rates'!U112)</f>
        <v>0.24568627694567036</v>
      </c>
      <c r="V71" s="49">
        <f>IF('Growth Rates'!$G15="",'Growth Rates'!V112*$D$54,'Growth Rates'!V112)</f>
        <v>0.27193638278110482</v>
      </c>
      <c r="W71" s="49">
        <f>IF('Growth Rates'!$G15="",'Growth Rates'!W112*$D$54,'Growth Rates'!W112)</f>
        <v>0.29865899052157713</v>
      </c>
      <c r="X71" s="49">
        <f>IF('Growth Rates'!$G15="",'Growth Rates'!X112*$D$54,'Growth Rates'!X112)</f>
        <v>0.325862605201378</v>
      </c>
      <c r="Y71" s="49">
        <f>IF('Growth Rates'!$G15="",'Growth Rates'!Y112*$D$54,'Growth Rates'!Y112)</f>
        <v>0.35355588494541534</v>
      </c>
      <c r="Z71" s="49">
        <f>IF('Growth Rates'!$G15="",'Growth Rates'!Z112*$D$54,'Growth Rates'!Z112)</f>
        <v>0.38174764372484521</v>
      </c>
      <c r="AA71" s="49">
        <f>IF('Growth Rates'!$G15="",'Growth Rates'!AA112*$D$54,'Growth Rates'!AA112)</f>
        <v>0.41044685416230497</v>
      </c>
      <c r="AB71" s="49">
        <f>IF('Growth Rates'!$G15="",'Growth Rates'!AB112*$D$54,'Growth Rates'!AB112)</f>
        <v>0.43966265038763896</v>
      </c>
      <c r="AC71" s="49">
        <f>IF('Growth Rates'!$G15="",'Growth Rates'!AC112*$D$54,'Growth Rates'!AC112)</f>
        <v>0.46940433094502887</v>
      </c>
      <c r="AD71" s="49">
        <f>IF('Growth Rates'!$G15="",'Growth Rates'!AD112*$D$54,'Growth Rates'!AD112)</f>
        <v>0.49968136175245181</v>
      </c>
      <c r="AE71" s="49">
        <f>IF('Growth Rates'!$G15="",'Growth Rates'!AE112*$D$54,'Growth Rates'!AE112)</f>
        <v>0.53050337911440837</v>
      </c>
      <c r="AF71" s="49">
        <f>IF('Growth Rates'!$G15="",'Growth Rates'!AF112*$D$54,'Growth Rates'!AF112)</f>
        <v>0.56188019278888024</v>
      </c>
      <c r="AG71" s="49">
        <f>IF('Growth Rates'!$G15="",'Growth Rates'!AG112*$D$54,'Growth Rates'!AG112)</f>
        <v>0.59382178910949257</v>
      </c>
      <c r="AH71" s="49">
        <f>IF('Growth Rates'!$G15="",'Growth Rates'!AH112*$D$54,'Growth Rates'!AH112)</f>
        <v>0.62633833416387585</v>
      </c>
      <c r="AI71" s="49">
        <f>IF('Growth Rates'!$G15="",'Growth Rates'!AI112*$D$54,'Growth Rates'!AI112)</f>
        <v>0.65944017702923807</v>
      </c>
      <c r="AJ71" s="49">
        <f>IF('Growth Rates'!$G15="",'Growth Rates'!AJ112*$D$54,'Growth Rates'!AJ112)</f>
        <v>0.69313785306617692</v>
      </c>
      <c r="AK71" s="49">
        <f>IF('Growth Rates'!$G15="",'Growth Rates'!AK112*$D$54,'Growth Rates'!AK112)</f>
        <v>0.7274420872717805</v>
      </c>
    </row>
    <row r="72" spans="1:37" x14ac:dyDescent="0.25">
      <c r="A72" s="1" t="s">
        <v>11</v>
      </c>
      <c r="B72">
        <f>'Growth Rates'!B113*$D$54</f>
        <v>0</v>
      </c>
      <c r="C72" s="49">
        <f>'Growth Rates'!C113*$D$54</f>
        <v>0</v>
      </c>
      <c r="D72" s="49">
        <f>'Growth Rates'!D113*$D$54</f>
        <v>0</v>
      </c>
      <c r="E72" s="49">
        <f>'Growth Rates'!E113*$D$54</f>
        <v>0</v>
      </c>
      <c r="F72" s="49">
        <f>'Growth Rates'!F113*$D$54</f>
        <v>0</v>
      </c>
      <c r="G72" s="49">
        <f>'Growth Rates'!G113*$D$54</f>
        <v>0</v>
      </c>
      <c r="H72" s="49">
        <f>IF('Growth Rates'!$G16="",'Growth Rates'!H113*$D$54,'Growth Rates'!H113)</f>
        <v>1.9412635173591264E-2</v>
      </c>
      <c r="I72" s="49">
        <f>IF('Growth Rates'!$G16="",'Growth Rates'!I113*$D$54,'Growth Rates'!I113)</f>
        <v>4.0642178896415304E-2</v>
      </c>
      <c r="J72" s="49">
        <f>IF('Growth Rates'!$G16="",'Growth Rates'!J113*$D$54,'Growth Rates'!J113)</f>
        <v>6.3783881351646254E-2</v>
      </c>
      <c r="K72" s="49">
        <f>IF('Growth Rates'!$G16="",'Growth Rates'!K113*$D$54,'Growth Rates'!K113)</f>
        <v>8.8942945327563416E-2</v>
      </c>
      <c r="L72" s="49">
        <f>IF('Growth Rates'!$G16="",'Growth Rates'!L113*$D$54,'Growth Rates'!L113)</f>
        <v>0.1162353138764789</v>
      </c>
      <c r="M72" s="49">
        <f>IF('Growth Rates'!$G16="",'Growth Rates'!M113*$D$54,'Growth Rates'!M113)</f>
        <v>0.14578854912457584</v>
      </c>
      <c r="N72" s="49">
        <f>IF('Growth Rates'!$G16="",'Growth Rates'!N113*$D$54,'Growth Rates'!N113)</f>
        <v>0.1777428114507591</v>
      </c>
      <c r="O72" s="49">
        <f>IF('Growth Rates'!$G16="",'Growth Rates'!O113*$D$54,'Growth Rates'!O113)</f>
        <v>0.20513217915891624</v>
      </c>
      <c r="P72" s="49">
        <f>IF('Growth Rates'!$G16="",'Growth Rates'!P113*$D$54,'Growth Rates'!P113)</f>
        <v>0.22795665224904726</v>
      </c>
      <c r="Q72" s="49">
        <f>IF('Growth Rates'!$G16="",'Growth Rates'!Q113*$D$54,'Growth Rates'!Q113)</f>
        <v>0.24621623072115217</v>
      </c>
      <c r="R72" s="49">
        <f>IF('Growth Rates'!$G16="",'Growth Rates'!R113*$D$54,'Growth Rates'!R113)</f>
        <v>0.25991091457523074</v>
      </c>
      <c r="S72" s="49">
        <f>IF('Growth Rates'!$G16="",'Growth Rates'!S113*$D$54,'Growth Rates'!S113)</f>
        <v>0.28273538766536177</v>
      </c>
      <c r="T72" s="49">
        <f>IF('Growth Rates'!$G16="",'Growth Rates'!T113*$D$54,'Growth Rates'!T113)</f>
        <v>0.31012475537351891</v>
      </c>
      <c r="U72" s="49">
        <f>IF('Growth Rates'!$G16="",'Growth Rates'!U113*$D$54,'Growth Rates'!U113)</f>
        <v>0.33294922846364994</v>
      </c>
      <c r="V72" s="49">
        <f>IF('Growth Rates'!$G16="",'Growth Rates'!V113*$D$54,'Growth Rates'!V113)</f>
        <v>0.3603385961718073</v>
      </c>
      <c r="W72" s="49">
        <f>IF('Growth Rates'!$G16="",'Growth Rates'!W113*$D$54,'Growth Rates'!W113)</f>
        <v>0.38772796387996467</v>
      </c>
      <c r="X72" s="49">
        <f>IF('Growth Rates'!$G16="",'Growth Rates'!X113*$D$54,'Growth Rates'!X113)</f>
        <v>0.41511733158812181</v>
      </c>
      <c r="Y72" s="49">
        <f>IF('Growth Rates'!$G16="",'Growth Rates'!Y113*$D$54,'Growth Rates'!Y113)</f>
        <v>0.43794180467825283</v>
      </c>
      <c r="Z72" s="49">
        <f>IF('Growth Rates'!$G16="",'Growth Rates'!Z113*$D$54,'Growth Rates'!Z113)</f>
        <v>0.46076627776838386</v>
      </c>
      <c r="AA72" s="49">
        <f>IF('Growth Rates'!$G16="",'Growth Rates'!AA113*$D$54,'Growth Rates'!AA113)</f>
        <v>0.48359075085851488</v>
      </c>
      <c r="AB72" s="49">
        <f>IF('Growth Rates'!$G16="",'Growth Rates'!AB113*$D$54,'Growth Rates'!AB113)</f>
        <v>0.50641522394864591</v>
      </c>
      <c r="AC72" s="49">
        <f>IF('Growth Rates'!$G16="",'Growth Rates'!AC113*$D$54,'Growth Rates'!AC113)</f>
        <v>0.53836948627482939</v>
      </c>
      <c r="AD72" s="49">
        <f>IF('Growth Rates'!$G16="",'Growth Rates'!AD113*$D$54,'Growth Rates'!AD113)</f>
        <v>0.56575885398298653</v>
      </c>
      <c r="AE72" s="49">
        <f>IF('Growth Rates'!$G16="",'Growth Rates'!AE113*$D$54,'Growth Rates'!AE113)</f>
        <v>0.59314822169114367</v>
      </c>
      <c r="AF72" s="49">
        <f>IF('Growth Rates'!$G16="",'Growth Rates'!AF113*$D$54,'Growth Rates'!AF113)</f>
        <v>0.6159726947812747</v>
      </c>
      <c r="AG72" s="49">
        <f>IF('Growth Rates'!$G16="",'Growth Rates'!AG113*$D$54,'Growth Rates'!AG113)</f>
        <v>0.63423227325337939</v>
      </c>
      <c r="AH72" s="49">
        <f>IF('Growth Rates'!$G16="",'Growth Rates'!AH113*$D$54,'Growth Rates'!AH113)</f>
        <v>0.65705674634351019</v>
      </c>
      <c r="AI72" s="49">
        <f>IF('Growth Rates'!$G16="",'Growth Rates'!AI113*$D$54,'Growth Rates'!AI113)</f>
        <v>0.68444611405166733</v>
      </c>
      <c r="AJ72" s="49">
        <f>IF('Growth Rates'!$G16="",'Growth Rates'!AJ113*$D$54,'Growth Rates'!AJ113)</f>
        <v>0.70727058714179836</v>
      </c>
      <c r="AK72" s="49">
        <f>IF('Growth Rates'!$G16="",'Growth Rates'!AK113*$D$54,'Growth Rates'!AK113)</f>
        <v>0.73465995484995572</v>
      </c>
    </row>
    <row r="73" spans="1:37" x14ac:dyDescent="0.25">
      <c r="A73" s="1" t="s">
        <v>42</v>
      </c>
      <c r="B73">
        <f>'Growth Rates'!B114*$D$54</f>
        <v>0</v>
      </c>
      <c r="C73" s="49">
        <f>'Growth Rates'!C114*$D$54</f>
        <v>0</v>
      </c>
      <c r="D73" s="49">
        <f>'Growth Rates'!D114*$D$54</f>
        <v>0</v>
      </c>
      <c r="E73" s="49">
        <f>'Growth Rates'!E114*$D$54</f>
        <v>0</v>
      </c>
      <c r="F73" s="49">
        <f>'Growth Rates'!F114*$D$54</f>
        <v>0</v>
      </c>
      <c r="G73" s="49">
        <f>'Growth Rates'!G114*$D$54</f>
        <v>0</v>
      </c>
      <c r="H73" s="49">
        <f>IF('Growth Rates'!$G17="",'Growth Rates'!H114*$D$54,'Growth Rates'!H114)</f>
        <v>4.3350649350649251E-2</v>
      </c>
      <c r="I73" s="49">
        <f>IF('Growth Rates'!$G17="",'Growth Rates'!I114*$D$54,'Growth Rates'!I114)</f>
        <v>8.8946427728116007E-2</v>
      </c>
      <c r="J73" s="49">
        <f>IF('Growth Rates'!$G17="",'Growth Rates'!J114*$D$54,'Growth Rates'!J114)</f>
        <v>0.13691663919374952</v>
      </c>
      <c r="K73" s="49">
        <f>IF('Growth Rates'!$G17="",'Growth Rates'!K114*$D$54,'Growth Rates'!K114)</f>
        <v>0.18739869100418383</v>
      </c>
      <c r="L73" s="49">
        <f>IF('Growth Rates'!$G17="",'Growth Rates'!L114*$D$54,'Growth Rates'!L114)</f>
        <v>0.24053863761717631</v>
      </c>
      <c r="M73" s="49">
        <f>IF('Growth Rates'!$G17="",'Growth Rates'!M114*$D$54,'Growth Rates'!M114)</f>
        <v>0.29649176344113015</v>
      </c>
      <c r="N73" s="49">
        <f>IF('Growth Rates'!$G17="",'Growth Rates'!N114*$D$54,'Growth Rates'!N114)</f>
        <v>0.35542320723390874</v>
      </c>
      <c r="O73" s="49">
        <f>IF('Growth Rates'!$G17="",'Growth Rates'!O114*$D$54,'Growth Rates'!O114)</f>
        <v>0.35542320723390874</v>
      </c>
      <c r="P73" s="49">
        <f>IF('Growth Rates'!$G17="",'Growth Rates'!P114*$D$54,'Growth Rates'!P114)</f>
        <v>0.35542320723390874</v>
      </c>
      <c r="Q73" s="49">
        <f>IF('Growth Rates'!$G17="",'Growth Rates'!Q114*$D$54,'Growth Rates'!Q114)</f>
        <v>0.41435465102668734</v>
      </c>
      <c r="R73" s="49">
        <f>IF('Growth Rates'!$G17="",'Growth Rates'!R114*$D$54,'Growth Rates'!R114)</f>
        <v>0.41435465102668734</v>
      </c>
      <c r="S73" s="49">
        <f>IF('Growth Rates'!$G17="",'Growth Rates'!S114*$D$54,'Growth Rates'!S114)</f>
        <v>0.41435465102668734</v>
      </c>
      <c r="T73" s="49">
        <f>IF('Growth Rates'!$G17="",'Growth Rates'!T114*$D$54,'Growth Rates'!T114)</f>
        <v>0.41435465102668734</v>
      </c>
      <c r="U73" s="49">
        <f>IF('Growth Rates'!$G17="",'Growth Rates'!U114*$D$54,'Growth Rates'!U114)</f>
        <v>0.41435465102668734</v>
      </c>
      <c r="V73" s="49">
        <f>IF('Growth Rates'!$G17="",'Growth Rates'!V114*$D$54,'Growth Rates'!V114)</f>
        <v>0.47328609481946615</v>
      </c>
      <c r="W73" s="49">
        <f>IF('Growth Rates'!$G17="",'Growth Rates'!W114*$D$54,'Growth Rates'!W114)</f>
        <v>0.47328609481946615</v>
      </c>
      <c r="X73" s="49">
        <f>IF('Growth Rates'!$G17="",'Growth Rates'!X114*$D$54,'Growth Rates'!X114)</f>
        <v>0.47328609481946615</v>
      </c>
      <c r="Y73" s="49">
        <f>IF('Growth Rates'!$G17="",'Growth Rates'!Y114*$D$54,'Growth Rates'!Y114)</f>
        <v>0.47328609481946615</v>
      </c>
      <c r="Z73" s="49">
        <f>IF('Growth Rates'!$G17="",'Growth Rates'!Z114*$D$54,'Growth Rates'!Z114)</f>
        <v>0.53221753861224474</v>
      </c>
      <c r="AA73" s="49">
        <f>IF('Growth Rates'!$G17="",'Growth Rates'!AA114*$D$54,'Growth Rates'!AA114)</f>
        <v>0.53221753861224474</v>
      </c>
      <c r="AB73" s="49">
        <f>IF('Growth Rates'!$G17="",'Growth Rates'!AB114*$D$54,'Growth Rates'!AB114)</f>
        <v>0.53221753861224474</v>
      </c>
      <c r="AC73" s="49">
        <f>IF('Growth Rates'!$G17="",'Growth Rates'!AC114*$D$54,'Growth Rates'!AC114)</f>
        <v>0.59114898240502356</v>
      </c>
      <c r="AD73" s="49">
        <f>IF('Growth Rates'!$G17="",'Growth Rates'!AD114*$D$54,'Growth Rates'!AD114)</f>
        <v>0.59114898240502356</v>
      </c>
      <c r="AE73" s="49">
        <f>IF('Growth Rates'!$G17="",'Growth Rates'!AE114*$D$54,'Growth Rates'!AE114)</f>
        <v>0.59114898240502356</v>
      </c>
      <c r="AF73" s="49">
        <f>IF('Growth Rates'!$G17="",'Growth Rates'!AF114*$D$54,'Growth Rates'!AF114)</f>
        <v>0.65008042619780215</v>
      </c>
      <c r="AG73" s="49">
        <f>IF('Growth Rates'!$G17="",'Growth Rates'!AG114*$D$54,'Growth Rates'!AG114)</f>
        <v>0.65008042619780215</v>
      </c>
      <c r="AH73" s="49">
        <f>IF('Growth Rates'!$G17="",'Growth Rates'!AH114*$D$54,'Growth Rates'!AH114)</f>
        <v>0.65008042619780215</v>
      </c>
      <c r="AI73" s="49">
        <f>IF('Growth Rates'!$G17="",'Growth Rates'!AI114*$D$54,'Growth Rates'!AI114)</f>
        <v>0.65008042619780215</v>
      </c>
      <c r="AJ73" s="49">
        <f>IF('Growth Rates'!$G17="",'Growth Rates'!AJ114*$D$54,'Growth Rates'!AJ114)</f>
        <v>0.65008042619780215</v>
      </c>
      <c r="AK73" s="49">
        <f>IF('Growth Rates'!$G17="",'Growth Rates'!AK114*$D$54,'Growth Rates'!AK114)</f>
        <v>0.70901186999058097</v>
      </c>
    </row>
    <row r="74" spans="1:37" x14ac:dyDescent="0.25">
      <c r="A74" s="1" t="s">
        <v>43</v>
      </c>
      <c r="B74">
        <f>'Growth Rates'!B115*$D$54</f>
        <v>0</v>
      </c>
      <c r="C74" s="49">
        <f>'Growth Rates'!C115*$D$54</f>
        <v>0</v>
      </c>
      <c r="D74" s="49">
        <f>'Growth Rates'!D115*$D$54</f>
        <v>0</v>
      </c>
      <c r="E74" s="49">
        <f>'Growth Rates'!E115*$D$54</f>
        <v>0</v>
      </c>
      <c r="F74" s="49">
        <f>'Growth Rates'!F115*$D$54</f>
        <v>0</v>
      </c>
      <c r="G74" s="49">
        <f>'Growth Rates'!G115*$D$54</f>
        <v>0</v>
      </c>
      <c r="H74" s="49">
        <f>IF('Growth Rates'!$G18="",'Growth Rates'!H115*$D$54,'Growth Rates'!H115)</f>
        <v>2.7623995052566519E-2</v>
      </c>
      <c r="I74" s="49">
        <f>IF('Growth Rates'!$G18="",'Growth Rates'!I115*$D$54,'Growth Rates'!I115)</f>
        <v>6.2697939571398464E-2</v>
      </c>
      <c r="J74" s="49">
        <f>IF('Growth Rates'!$G18="",'Growth Rates'!J115*$D$54,'Growth Rates'!J115)</f>
        <v>0.10588409108971364</v>
      </c>
      <c r="K74" s="49">
        <f>IF('Growth Rates'!$G18="",'Growth Rates'!K115*$D$54,'Growth Rates'!K115)</f>
        <v>0.15802136245652454</v>
      </c>
      <c r="L74" s="49">
        <f>IF('Growth Rates'!$G18="",'Growth Rates'!L115*$D$54,'Growth Rates'!L115)</f>
        <v>0.2201520373614585</v>
      </c>
      <c r="M74" s="49">
        <f>IF('Growth Rates'!$G18="",'Growth Rates'!M115*$D$54,'Growth Rates'!M115)</f>
        <v>0.29355584063322593</v>
      </c>
      <c r="N74" s="49">
        <f>IF('Growth Rates'!$G18="",'Growth Rates'!N115*$D$54,'Growth Rates'!N115)</f>
        <v>0.37979289667544092</v>
      </c>
      <c r="O74" s="49">
        <f>IF('Growth Rates'!$G18="",'Growth Rates'!O115*$D$54,'Growth Rates'!O115)</f>
        <v>0.37979289667544092</v>
      </c>
      <c r="P74" s="49">
        <f>IF('Growth Rates'!$G18="",'Growth Rates'!P115*$D$54,'Growth Rates'!P115)</f>
        <v>0.37979289667544092</v>
      </c>
      <c r="Q74" s="49">
        <f>IF('Growth Rates'!$G18="",'Growth Rates'!Q115*$D$54,'Growth Rates'!Q115)</f>
        <v>0.37979289667544092</v>
      </c>
      <c r="R74" s="49">
        <f>IF('Growth Rates'!$G18="",'Growth Rates'!R115*$D$54,'Growth Rates'!R115)</f>
        <v>0.37979289667544092</v>
      </c>
      <c r="S74" s="49">
        <f>IF('Growth Rates'!$G18="",'Growth Rates'!S115*$D$54,'Growth Rates'!S115)</f>
        <v>0.4660299527176559</v>
      </c>
      <c r="T74" s="49">
        <f>IF('Growth Rates'!$G18="",'Growth Rates'!T115*$D$54,'Growth Rates'!T115)</f>
        <v>0.4660299527176559</v>
      </c>
      <c r="U74" s="49">
        <f>IF('Growth Rates'!$G18="",'Growth Rates'!U115*$D$54,'Growth Rates'!U115)</f>
        <v>0.4660299527176559</v>
      </c>
      <c r="V74" s="49">
        <f>IF('Growth Rates'!$G18="",'Growth Rates'!V115*$D$54,'Growth Rates'!V115)</f>
        <v>0.4660299527176559</v>
      </c>
      <c r="W74" s="49">
        <f>IF('Growth Rates'!$G18="",'Growth Rates'!W115*$D$54,'Growth Rates'!W115)</f>
        <v>0.4660299527176559</v>
      </c>
      <c r="X74" s="49">
        <f>IF('Growth Rates'!$G18="",'Growth Rates'!X115*$D$54,'Growth Rates'!X115)</f>
        <v>0.4660299527176559</v>
      </c>
      <c r="Y74" s="49">
        <f>IF('Growth Rates'!$G18="",'Growth Rates'!Y115*$D$54,'Growth Rates'!Y115)</f>
        <v>0.55226700875987089</v>
      </c>
      <c r="Z74" s="49">
        <f>IF('Growth Rates'!$G18="",'Growth Rates'!Z115*$D$54,'Growth Rates'!Z115)</f>
        <v>0.55226700875987089</v>
      </c>
      <c r="AA74" s="49">
        <f>IF('Growth Rates'!$G18="",'Growth Rates'!AA115*$D$54,'Growth Rates'!AA115)</f>
        <v>0.55226700875987089</v>
      </c>
      <c r="AB74" s="49">
        <f>IF('Growth Rates'!$G18="",'Growth Rates'!AB115*$D$54,'Growth Rates'!AB115)</f>
        <v>0.55226700875987089</v>
      </c>
      <c r="AC74" s="49">
        <f>IF('Growth Rates'!$G18="",'Growth Rates'!AC115*$D$54,'Growth Rates'!AC115)</f>
        <v>0.55226700875987089</v>
      </c>
      <c r="AD74" s="49">
        <f>IF('Growth Rates'!$G18="",'Growth Rates'!AD115*$D$54,'Growth Rates'!AD115)</f>
        <v>0.55226700875987089</v>
      </c>
      <c r="AE74" s="49">
        <f>IF('Growth Rates'!$G18="",'Growth Rates'!AE115*$D$54,'Growth Rates'!AE115)</f>
        <v>0.63850406480208588</v>
      </c>
      <c r="AF74" s="49">
        <f>IF('Growth Rates'!$G18="",'Growth Rates'!AF115*$D$54,'Growth Rates'!AF115)</f>
        <v>0.63850406480208588</v>
      </c>
      <c r="AG74" s="49">
        <f>IF('Growth Rates'!$G18="",'Growth Rates'!AG115*$D$54,'Growth Rates'!AG115)</f>
        <v>0.63850406480208588</v>
      </c>
      <c r="AH74" s="49">
        <f>IF('Growth Rates'!$G18="",'Growth Rates'!AH115*$D$54,'Growth Rates'!AH115)</f>
        <v>0.63850406480208588</v>
      </c>
      <c r="AI74" s="49">
        <f>IF('Growth Rates'!$G18="",'Growth Rates'!AI115*$D$54,'Growth Rates'!AI115)</f>
        <v>0.63850406480208588</v>
      </c>
      <c r="AJ74" s="49">
        <f>IF('Growth Rates'!$G18="",'Growth Rates'!AJ115*$D$54,'Growth Rates'!AJ115)</f>
        <v>0.63850406480208588</v>
      </c>
      <c r="AK74" s="49">
        <f>IF('Growth Rates'!$G18="",'Growth Rates'!AK115*$D$54,'Growth Rates'!AK115)</f>
        <v>0.72474112084430087</v>
      </c>
    </row>
    <row r="75" spans="1:37" x14ac:dyDescent="0.25">
      <c r="A75" s="1" t="s">
        <v>44</v>
      </c>
      <c r="B75">
        <f>'Growth Rates'!B116*$D$54</f>
        <v>0</v>
      </c>
      <c r="C75" s="49">
        <f>'Growth Rates'!C116*$D$54</f>
        <v>0</v>
      </c>
      <c r="D75" s="49">
        <f>'Growth Rates'!D116*$D$54</f>
        <v>0</v>
      </c>
      <c r="E75" s="49">
        <f>'Growth Rates'!E116*$D$54</f>
        <v>0</v>
      </c>
      <c r="F75" s="49">
        <f>'Growth Rates'!F116*$D$54</f>
        <v>0</v>
      </c>
      <c r="G75" s="49">
        <f>'Growth Rates'!G116*$D$54</f>
        <v>0</v>
      </c>
      <c r="H75" s="49">
        <f>IF('Growth Rates'!$G19="",'Growth Rates'!H116*$D$54,'Growth Rates'!H116)</f>
        <v>2.3428571428571354E-2</v>
      </c>
      <c r="I75" s="49">
        <f>IF('Growth Rates'!$G19="",'Growth Rates'!I116*$D$54,'Growth Rates'!I116)</f>
        <v>5.2961795918367249E-2</v>
      </c>
      <c r="J75" s="49">
        <f>IF('Growth Rates'!$G19="",'Growth Rates'!J116*$D$54,'Growth Rates'!J116)</f>
        <v>8.9063343206996937E-2</v>
      </c>
      <c r="K75" s="49">
        <f>IF('Growth Rates'!$G19="",'Growth Rates'!K116*$D$54,'Growth Rates'!K116)</f>
        <v>0.13231471598007483</v>
      </c>
      <c r="L75" s="49">
        <f>IF('Growth Rates'!$G19="",'Growth Rates'!L116*$D$54,'Growth Rates'!L116)</f>
        <v>0.1834306374443182</v>
      </c>
      <c r="M75" s="49">
        <f>IF('Growth Rates'!$G19="",'Growth Rates'!M116*$D$54,'Growth Rates'!M116)</f>
        <v>0.24327841539507356</v>
      </c>
      <c r="N75" s="49">
        <f>IF('Growth Rates'!$G19="",'Growth Rates'!N116*$D$54,'Growth Rates'!N116)</f>
        <v>0.3129020066571977</v>
      </c>
      <c r="O75" s="49">
        <f>IF('Growth Rates'!$G19="",'Growth Rates'!O116*$D$54,'Growth Rates'!O116)</f>
        <v>0.3427406886266795</v>
      </c>
      <c r="P75" s="49">
        <f>IF('Growth Rates'!$G19="",'Growth Rates'!P116*$D$54,'Growth Rates'!P116)</f>
        <v>0.35268691594984003</v>
      </c>
      <c r="Q75" s="49">
        <f>IF('Growth Rates'!$G19="",'Growth Rates'!Q116*$D$54,'Growth Rates'!Q116)</f>
        <v>0.35268691594984003</v>
      </c>
      <c r="R75" s="49">
        <f>IF('Growth Rates'!$G19="",'Growth Rates'!R116*$D$54,'Growth Rates'!R116)</f>
        <v>0.33279446130351897</v>
      </c>
      <c r="S75" s="49">
        <f>IF('Growth Rates'!$G19="",'Growth Rates'!S116*$D$54,'Growth Rates'!S116)</f>
        <v>0.33279446130351897</v>
      </c>
      <c r="T75" s="49">
        <f>IF('Growth Rates'!$G19="",'Growth Rates'!T116*$D$54,'Growth Rates'!T116)</f>
        <v>0.35268691594984025</v>
      </c>
      <c r="U75" s="49">
        <f>IF('Growth Rates'!$G19="",'Growth Rates'!U116*$D$54,'Growth Rates'!U116)</f>
        <v>0.34274068862667972</v>
      </c>
      <c r="V75" s="49">
        <f>IF('Growth Rates'!$G19="",'Growth Rates'!V116*$D$54,'Growth Rates'!V116)</f>
        <v>0.35268691594984025</v>
      </c>
      <c r="W75" s="49">
        <f>IF('Growth Rates'!$G19="",'Growth Rates'!W116*$D$54,'Growth Rates'!W116)</f>
        <v>0.36263314327300078</v>
      </c>
      <c r="X75" s="49">
        <f>IF('Growth Rates'!$G19="",'Growth Rates'!X116*$D$54,'Growth Rates'!X116)</f>
        <v>0.36263314327300078</v>
      </c>
      <c r="Y75" s="49">
        <f>IF('Growth Rates'!$G19="",'Growth Rates'!Y116*$D$54,'Growth Rates'!Y116)</f>
        <v>0.37257937059616153</v>
      </c>
      <c r="Z75" s="49">
        <f>IF('Growth Rates'!$G19="",'Growth Rates'!Z116*$D$54,'Growth Rates'!Z116)</f>
        <v>0.39247182524248281</v>
      </c>
      <c r="AA75" s="49">
        <f>IF('Growth Rates'!$G19="",'Growth Rates'!AA116*$D$54,'Growth Rates'!AA116)</f>
        <v>0.38252559791932228</v>
      </c>
      <c r="AB75" s="49">
        <f>IF('Growth Rates'!$G19="",'Growth Rates'!AB116*$D$54,'Growth Rates'!AB116)</f>
        <v>0.39247182524248281</v>
      </c>
      <c r="AC75" s="49">
        <f>IF('Growth Rates'!$G19="",'Growth Rates'!AC116*$D$54,'Growth Rates'!AC116)</f>
        <v>0.42231050721196439</v>
      </c>
      <c r="AD75" s="49">
        <f>IF('Growth Rates'!$G19="",'Growth Rates'!AD116*$D$54,'Growth Rates'!AD116)</f>
        <v>0.43225673453512514</v>
      </c>
      <c r="AE75" s="49">
        <f>IF('Growth Rates'!$G19="",'Growth Rates'!AE116*$D$54,'Growth Rates'!AE116)</f>
        <v>0.43225673453512514</v>
      </c>
      <c r="AF75" s="49">
        <f>IF('Growth Rates'!$G19="",'Growth Rates'!AF116*$D$54,'Growth Rates'!AF116)</f>
        <v>0.42231050721196461</v>
      </c>
      <c r="AG75" s="49">
        <f>IF('Growth Rates'!$G19="",'Growth Rates'!AG116*$D$54,'Growth Rates'!AG116)</f>
        <v>0.41236427988880409</v>
      </c>
      <c r="AH75" s="49">
        <f>IF('Growth Rates'!$G19="",'Growth Rates'!AH116*$D$54,'Growth Rates'!AH116)</f>
        <v>0.41236427988880409</v>
      </c>
      <c r="AI75" s="49">
        <f>IF('Growth Rates'!$G19="",'Growth Rates'!AI116*$D$54,'Growth Rates'!AI116)</f>
        <v>0.41236427988880409</v>
      </c>
      <c r="AJ75" s="49">
        <f>IF('Growth Rates'!$G19="",'Growth Rates'!AJ116*$D$54,'Growth Rates'!AJ116)</f>
        <v>0.42231050721196461</v>
      </c>
      <c r="AK75" s="49">
        <f>IF('Growth Rates'!$G19="",'Growth Rates'!AK116*$D$54,'Growth Rates'!AK116)</f>
        <v>0.42231050721196461</v>
      </c>
    </row>
    <row r="76" spans="1:37" x14ac:dyDescent="0.25">
      <c r="A76" s="1" t="s">
        <v>45</v>
      </c>
      <c r="B76">
        <f>'Growth Rates'!B117*$D$54</f>
        <v>0</v>
      </c>
      <c r="C76" s="49">
        <f>'Growth Rates'!C117*$D$54</f>
        <v>0</v>
      </c>
      <c r="D76" s="49">
        <f>'Growth Rates'!D117*$D$54</f>
        <v>0</v>
      </c>
      <c r="E76" s="49">
        <f>'Growth Rates'!E117*$D$54</f>
        <v>0</v>
      </c>
      <c r="F76" s="49">
        <f>'Growth Rates'!F117*$D$54</f>
        <v>0</v>
      </c>
      <c r="G76" s="49">
        <f>'Growth Rates'!G117*$D$54</f>
        <v>0</v>
      </c>
      <c r="H76" s="49">
        <f>IF('Growth Rates'!$G20="",'Growth Rates'!H117*$D$54,'Growth Rates'!H117)</f>
        <v>2.4165092902832752E-2</v>
      </c>
      <c r="I76" s="49">
        <f>IF('Growth Rates'!$G20="",'Growth Rates'!I117*$D$54,'Growth Rates'!I117)</f>
        <v>5.3324005858552459E-2</v>
      </c>
      <c r="J76" s="49">
        <f>IF('Growth Rates'!$G20="",'Growth Rates'!J117*$D$54,'Growth Rates'!J117)</f>
        <v>8.7848520928432317E-2</v>
      </c>
      <c r="K76" s="49">
        <f>IF('Growth Rates'!$G20="",'Growth Rates'!K117*$D$54,'Growth Rates'!K117)</f>
        <v>0.12818871423786549</v>
      </c>
      <c r="L76" s="49">
        <f>IF('Growth Rates'!$G20="",'Growth Rates'!L117*$D$54,'Growth Rates'!L117)</f>
        <v>0.17488259974295617</v>
      </c>
      <c r="M76" s="49">
        <f>IF('Growth Rates'!$G20="",'Growth Rates'!M117*$D$54,'Growth Rates'!M117)</f>
        <v>0.22856789926103116</v>
      </c>
      <c r="N76" s="49">
        <f>IF('Growth Rates'!$G20="",'Growth Rates'!N117*$D$54,'Growth Rates'!N117)</f>
        <v>0.2899962942240828</v>
      </c>
      <c r="O76" s="49">
        <f>IF('Growth Rates'!$G20="",'Growth Rates'!O117*$D$54,'Growth Rates'!O117)</f>
        <v>0.3207104917056085</v>
      </c>
      <c r="P76" s="49">
        <f>IF('Growth Rates'!$G20="",'Growth Rates'!P117*$D$54,'Growth Rates'!P117)</f>
        <v>0.3207104917056085</v>
      </c>
      <c r="Q76" s="49">
        <f>IF('Growth Rates'!$G20="",'Growth Rates'!Q117*$D$54,'Growth Rates'!Q117)</f>
        <v>0.35142468918713443</v>
      </c>
      <c r="R76" s="49">
        <f>IF('Growth Rates'!$G20="",'Growth Rates'!R117*$D$54,'Growth Rates'!R117)</f>
        <v>0.35142468918713443</v>
      </c>
      <c r="S76" s="49">
        <f>IF('Growth Rates'!$G20="",'Growth Rates'!S117*$D$54,'Growth Rates'!S117)</f>
        <v>0.35142468918713443</v>
      </c>
      <c r="T76" s="49">
        <f>IF('Growth Rates'!$G20="",'Growth Rates'!T117*$D$54,'Growth Rates'!T117)</f>
        <v>0.35142468918713443</v>
      </c>
      <c r="U76" s="49">
        <f>IF('Growth Rates'!$G20="",'Growth Rates'!U117*$D$54,'Growth Rates'!U117)</f>
        <v>0.35142468918713443</v>
      </c>
      <c r="V76" s="49">
        <f>IF('Growth Rates'!$G20="",'Growth Rates'!V117*$D$54,'Growth Rates'!V117)</f>
        <v>0.38213888666866014</v>
      </c>
      <c r="W76" s="49">
        <f>IF('Growth Rates'!$G20="",'Growth Rates'!W117*$D$54,'Growth Rates'!W117)</f>
        <v>0.41285308415018585</v>
      </c>
      <c r="X76" s="49">
        <f>IF('Growth Rates'!$G20="",'Growth Rates'!X117*$D$54,'Growth Rates'!X117)</f>
        <v>0.41285308415018585</v>
      </c>
      <c r="Y76" s="49">
        <f>IF('Growth Rates'!$G20="",'Growth Rates'!Y117*$D$54,'Growth Rates'!Y117)</f>
        <v>0.44356728163171177</v>
      </c>
      <c r="Z76" s="49">
        <f>IF('Growth Rates'!$G20="",'Growth Rates'!Z117*$D$54,'Growth Rates'!Z117)</f>
        <v>0.44356728163171177</v>
      </c>
      <c r="AA76" s="49">
        <f>IF('Growth Rates'!$G20="",'Growth Rates'!AA117*$D$54,'Growth Rates'!AA117)</f>
        <v>0.47428147911323748</v>
      </c>
      <c r="AB76" s="49">
        <f>IF('Growth Rates'!$G20="",'Growth Rates'!AB117*$D$54,'Growth Rates'!AB117)</f>
        <v>0.47428147911323748</v>
      </c>
      <c r="AC76" s="49">
        <f>IF('Growth Rates'!$G20="",'Growth Rates'!AC117*$D$54,'Growth Rates'!AC117)</f>
        <v>0.50499567659476319</v>
      </c>
      <c r="AD76" s="49">
        <f>IF('Growth Rates'!$G20="",'Growth Rates'!AD117*$D$54,'Growth Rates'!AD117)</f>
        <v>0.53570987407628889</v>
      </c>
      <c r="AE76" s="49">
        <f>IF('Growth Rates'!$G20="",'Growth Rates'!AE117*$D$54,'Growth Rates'!AE117)</f>
        <v>0.53570987407628889</v>
      </c>
      <c r="AF76" s="49">
        <f>IF('Growth Rates'!$G20="",'Growth Rates'!AF117*$D$54,'Growth Rates'!AF117)</f>
        <v>0.5664240715578146</v>
      </c>
      <c r="AG76" s="49">
        <f>IF('Growth Rates'!$G20="",'Growth Rates'!AG117*$D$54,'Growth Rates'!AG117)</f>
        <v>0.5664240715578146</v>
      </c>
      <c r="AH76" s="49">
        <f>IF('Growth Rates'!$G20="",'Growth Rates'!AH117*$D$54,'Growth Rates'!AH117)</f>
        <v>0.59713826903934031</v>
      </c>
      <c r="AI76" s="49">
        <f>IF('Growth Rates'!$G20="",'Growth Rates'!AI117*$D$54,'Growth Rates'!AI117)</f>
        <v>0.59713826903934031</v>
      </c>
      <c r="AJ76" s="49">
        <f>IF('Growth Rates'!$G20="",'Growth Rates'!AJ117*$D$54,'Growth Rates'!AJ117)</f>
        <v>0.62785246652086601</v>
      </c>
      <c r="AK76" s="49">
        <f>IF('Growth Rates'!$G20="",'Growth Rates'!AK117*$D$54,'Growth Rates'!AK117)</f>
        <v>0.62785246652086601</v>
      </c>
    </row>
    <row r="77" spans="1:37" x14ac:dyDescent="0.25">
      <c r="A77" s="1" t="s">
        <v>12</v>
      </c>
      <c r="B77">
        <f>'Growth Rates'!B118*$D$54</f>
        <v>0</v>
      </c>
      <c r="C77" s="49">
        <f>'Growth Rates'!C118*$D$54</f>
        <v>0</v>
      </c>
      <c r="D77" s="49">
        <f>'Growth Rates'!D118*$D$54</f>
        <v>0</v>
      </c>
      <c r="E77" s="49">
        <f>'Growth Rates'!E118*$D$54</f>
        <v>0</v>
      </c>
      <c r="F77" s="49">
        <f>'Growth Rates'!F118*$D$54</f>
        <v>0</v>
      </c>
      <c r="G77" s="49">
        <f>'Growth Rates'!G118*$D$54</f>
        <v>0</v>
      </c>
      <c r="H77" s="49">
        <f>IF('Growth Rates'!$G21="",'Growth Rates'!H118*$D$54,'Growth Rates'!H118)</f>
        <v>2.834493797519011E-2</v>
      </c>
      <c r="I77" s="49">
        <f>IF('Growth Rates'!$G21="",'Growth Rates'!I118*$D$54,'Growth Rates'!I118)</f>
        <v>5.8876371617874845E-2</v>
      </c>
      <c r="J77" s="49">
        <f>IF('Growth Rates'!$G21="",'Growth Rates'!J118*$D$54,'Growth Rates'!J118)</f>
        <v>9.1738402781218698E-2</v>
      </c>
      <c r="K77" s="49">
        <f>IF('Growth Rates'!$G21="",'Growth Rates'!K118*$D$54,'Growth Rates'!K118)</f>
        <v>0.12708862140380672</v>
      </c>
      <c r="L77" s="49">
        <f>IF('Growth Rates'!$G21="",'Growth Rates'!L118*$D$54,'Growth Rates'!L118)</f>
        <v>0.16509933562336254</v>
      </c>
      <c r="M77" s="49">
        <f>IF('Growth Rates'!$G21="",'Growth Rates'!M118*$D$54,'Growth Rates'!M118)</f>
        <v>0.20595893573328472</v>
      </c>
      <c r="N77" s="49">
        <f>IF('Growth Rates'!$G21="",'Growth Rates'!N118*$D$54,'Growth Rates'!N118)</f>
        <v>0.249873406782396</v>
      </c>
      <c r="O77" s="49">
        <f>IF('Growth Rates'!$G21="",'Growth Rates'!O118*$D$54,'Growth Rates'!O118)</f>
        <v>0.28703180536241302</v>
      </c>
      <c r="P77" s="49">
        <f>IF('Growth Rates'!$G21="",'Growth Rates'!P118*$D$54,'Growth Rates'!P118)</f>
        <v>0.3039219865351479</v>
      </c>
      <c r="Q77" s="49">
        <f>IF('Growth Rates'!$G21="",'Growth Rates'!Q118*$D$54,'Growth Rates'!Q118)</f>
        <v>0.31743413147333599</v>
      </c>
      <c r="R77" s="49">
        <f>IF('Growth Rates'!$G21="",'Growth Rates'!R118*$D$54,'Growth Rates'!R118)</f>
        <v>0.32081216770788301</v>
      </c>
      <c r="S77" s="49">
        <f>IF('Growth Rates'!$G21="",'Growth Rates'!S118*$D$54,'Growth Rates'!S118)</f>
        <v>0.3343243126460711</v>
      </c>
      <c r="T77" s="49">
        <f>IF('Growth Rates'!$G21="",'Growth Rates'!T118*$D$54,'Growth Rates'!T118)</f>
        <v>0.36472663875699407</v>
      </c>
      <c r="U77" s="49">
        <f>IF('Growth Rates'!$G21="",'Growth Rates'!U118*$D$54,'Growth Rates'!U118)</f>
        <v>0.38837289239882322</v>
      </c>
      <c r="V77" s="49">
        <f>IF('Growth Rates'!$G21="",'Growth Rates'!V118*$D$54,'Growth Rates'!V118)</f>
        <v>0.41201914604065237</v>
      </c>
      <c r="W77" s="49">
        <f>IF('Growth Rates'!$G21="",'Growth Rates'!W118*$D$54,'Growth Rates'!W118)</f>
        <v>0.44579950838612259</v>
      </c>
      <c r="X77" s="49">
        <f>IF('Growth Rates'!$G21="",'Growth Rates'!X118*$D$54,'Growth Rates'!X118)</f>
        <v>0.47620183449704556</v>
      </c>
      <c r="Y77" s="49">
        <f>IF('Growth Rates'!$G21="",'Growth Rates'!Y118*$D$54,'Growth Rates'!Y118)</f>
        <v>0.50660416060796876</v>
      </c>
      <c r="Z77" s="49">
        <f>IF('Growth Rates'!$G21="",'Growth Rates'!Z118*$D$54,'Growth Rates'!Z118)</f>
        <v>0.54038452295343897</v>
      </c>
      <c r="AA77" s="49">
        <f>IF('Growth Rates'!$G21="",'Growth Rates'!AA118*$D$54,'Growth Rates'!AA118)</f>
        <v>0.56403077659526812</v>
      </c>
      <c r="AB77" s="49">
        <f>IF('Growth Rates'!$G21="",'Growth Rates'!AB118*$D$54,'Growth Rates'!AB118)</f>
        <v>0.58767703023709728</v>
      </c>
      <c r="AC77" s="49">
        <f>IF('Growth Rates'!$G21="",'Growth Rates'!AC118*$D$54,'Growth Rates'!AC118)</f>
        <v>0.62821346505166153</v>
      </c>
      <c r="AD77" s="49">
        <f>IF('Growth Rates'!$G21="",'Growth Rates'!AD118*$D$54,'Growth Rates'!AD118)</f>
        <v>0.65523775492803749</v>
      </c>
      <c r="AE77" s="49">
        <f>IF('Growth Rates'!$G21="",'Growth Rates'!AE118*$D$54,'Growth Rates'!AE118)</f>
        <v>0.67212793610077237</v>
      </c>
      <c r="AF77" s="49">
        <f>IF('Growth Rates'!$G21="",'Growth Rates'!AF118*$D$54,'Growth Rates'!AF118)</f>
        <v>0.68226204480441344</v>
      </c>
      <c r="AG77" s="49">
        <f>IF('Growth Rates'!$G21="",'Growth Rates'!AG118*$D$54,'Growth Rates'!AG118)</f>
        <v>0.68226204480441344</v>
      </c>
      <c r="AH77" s="49">
        <f>IF('Growth Rates'!$G21="",'Growth Rates'!AH118*$D$54,'Growth Rates'!AH118)</f>
        <v>0.68564008103896046</v>
      </c>
      <c r="AI77" s="49">
        <f>IF('Growth Rates'!$G21="",'Growth Rates'!AI118*$D$54,'Growth Rates'!AI118)</f>
        <v>0.6957741897426013</v>
      </c>
      <c r="AJ77" s="49">
        <f>IF('Growth Rates'!$G21="",'Growth Rates'!AJ118*$D$54,'Growth Rates'!AJ118)</f>
        <v>0.70590829844624237</v>
      </c>
      <c r="AK77" s="49">
        <f>IF('Growth Rates'!$G21="",'Growth Rates'!AK118*$D$54,'Growth Rates'!AK118)</f>
        <v>0.71266437091533641</v>
      </c>
    </row>
    <row r="78" spans="1:37" x14ac:dyDescent="0.25">
      <c r="A78" s="1" t="s">
        <v>13</v>
      </c>
      <c r="B78">
        <f>'Growth Rates'!B119*$D$54</f>
        <v>0</v>
      </c>
      <c r="C78" s="49">
        <f>'Growth Rates'!C119*$D$54</f>
        <v>0</v>
      </c>
      <c r="D78" s="49">
        <f>'Growth Rates'!D119*$D$54</f>
        <v>0</v>
      </c>
      <c r="E78" s="49">
        <f>'Growth Rates'!E119*$D$54</f>
        <v>0</v>
      </c>
      <c r="F78" s="49">
        <f>'Growth Rates'!F119*$D$54</f>
        <v>0</v>
      </c>
      <c r="G78" s="49">
        <f>'Growth Rates'!G119*$D$54</f>
        <v>0</v>
      </c>
      <c r="H78" s="49">
        <f>IF('Growth Rates'!$G22="",'Growth Rates'!H119*$D$54,'Growth Rates'!H119)</f>
        <v>2.2743993800051765E-2</v>
      </c>
      <c r="I78" s="49">
        <f>IF('Growth Rates'!$G22="",'Growth Rates'!I119*$D$54,'Growth Rates'!I119)</f>
        <v>4.9834424025907875E-2</v>
      </c>
      <c r="J78" s="49">
        <f>IF('Growth Rates'!$G22="",'Growth Rates'!J119*$D$54,'Growth Rates'!J119)</f>
        <v>8.1572998806301644E-2</v>
      </c>
      <c r="K78" s="49">
        <f>IF('Growth Rates'!$G22="",'Growth Rates'!K119*$D$54,'Growth Rates'!K119)</f>
        <v>0.11832049619095764</v>
      </c>
      <c r="L78" s="49">
        <f>IF('Growth Rates'!$G22="",'Growth Rates'!L119*$D$54,'Growth Rates'!L119)</f>
        <v>0.16050351063963397</v>
      </c>
      <c r="M78" s="49">
        <f>IF('Growth Rates'!$G22="",'Growth Rates'!M119*$D$54,'Growth Rates'!M119)</f>
        <v>0.20862258503442477</v>
      </c>
      <c r="N78" s="49">
        <f>IF('Growth Rates'!$G22="",'Growth Rates'!N119*$D$54,'Growth Rates'!N119)</f>
        <v>0.26326194240487788</v>
      </c>
      <c r="O78" s="49">
        <f>IF('Growth Rates'!$G22="",'Growth Rates'!O119*$D$54,'Growth Rates'!O119)</f>
        <v>0.30697342830124064</v>
      </c>
      <c r="P78" s="49">
        <f>IF('Growth Rates'!$G22="",'Growth Rates'!P119*$D$54,'Growth Rates'!P119)</f>
        <v>0.34412819131314887</v>
      </c>
      <c r="Q78" s="49">
        <f>IF('Growth Rates'!$G22="",'Growth Rates'!Q119*$D$54,'Growth Rates'!Q119)</f>
        <v>0.37035508285096652</v>
      </c>
      <c r="R78" s="49">
        <f>IF('Growth Rates'!$G22="",'Growth Rates'!R119*$D$54,'Growth Rates'!R119)</f>
        <v>0.3878396772095114</v>
      </c>
      <c r="S78" s="49">
        <f>IF('Growth Rates'!$G22="",'Growth Rates'!S119*$D$54,'Growth Rates'!S119)</f>
        <v>0.40969542015769256</v>
      </c>
      <c r="T78" s="49">
        <f>IF('Growth Rates'!$G22="",'Growth Rates'!T119*$D$54,'Growth Rates'!T119)</f>
        <v>0.43810788599032802</v>
      </c>
      <c r="U78" s="49">
        <f>IF('Growth Rates'!$G22="",'Growth Rates'!U119*$D$54,'Growth Rates'!U119)</f>
        <v>0.46652035182296392</v>
      </c>
      <c r="V78" s="49">
        <f>IF('Growth Rates'!$G22="",'Growth Rates'!V119*$D$54,'Growth Rates'!V119)</f>
        <v>0.49930396624523565</v>
      </c>
      <c r="W78" s="49">
        <f>IF('Growth Rates'!$G22="",'Growth Rates'!W119*$D$54,'Growth Rates'!W119)</f>
        <v>0.53427315496232564</v>
      </c>
      <c r="X78" s="49">
        <f>IF('Growth Rates'!$G22="",'Growth Rates'!X119*$D$54,'Growth Rates'!X119)</f>
        <v>0.56924234367941584</v>
      </c>
      <c r="Y78" s="49">
        <f>IF('Growth Rates'!$G22="",'Growth Rates'!Y119*$D$54,'Growth Rates'!Y119)</f>
        <v>0.60639710669132407</v>
      </c>
      <c r="Z78" s="49">
        <f>IF('Growth Rates'!$G22="",'Growth Rates'!Z119*$D$54,'Growth Rates'!Z119)</f>
        <v>0.64792301829286836</v>
      </c>
      <c r="AA78" s="49">
        <f>IF('Growth Rates'!$G22="",'Growth Rates'!AA119*$D$54,'Growth Rates'!AA119)</f>
        <v>0.68726335559959484</v>
      </c>
      <c r="AB78" s="49">
        <f>IF('Growth Rates'!$G22="",'Growth Rates'!AB119*$D$54,'Growth Rates'!AB119)</f>
        <v>0.73534599008559387</v>
      </c>
      <c r="AC78" s="49">
        <f>IF('Growth Rates'!$G22="",'Growth Rates'!AC119*$D$54,'Growth Rates'!AC119)</f>
        <v>0.78342862457159268</v>
      </c>
      <c r="AD78" s="49">
        <f>IF('Growth Rates'!$G22="",'Growth Rates'!AD119*$D$54,'Growth Rates'!AD119)</f>
        <v>0.82714011046795499</v>
      </c>
      <c r="AE78" s="49">
        <f>IF('Growth Rates'!$G22="",'Growth Rates'!AE119*$D$54,'Growth Rates'!AE119)</f>
        <v>0.86866602206949928</v>
      </c>
      <c r="AF78" s="49">
        <f>IF('Growth Rates'!$G22="",'Growth Rates'!AF119*$D$54,'Growth Rates'!AF119)</f>
        <v>0.90582078508140751</v>
      </c>
      <c r="AG78" s="49">
        <f>IF('Growth Rates'!$G22="",'Growth Rates'!AG119*$D$54,'Growth Rates'!AG119)</f>
        <v>0.94297554809331574</v>
      </c>
      <c r="AH78" s="49">
        <f>IF('Growth Rates'!$G22="",'Growth Rates'!AH119*$D$54,'Growth Rates'!AH119)</f>
        <v>0.98231588540004222</v>
      </c>
      <c r="AI78" s="49">
        <f>IF('Growth Rates'!$G22="",'Growth Rates'!AI119*$D$54,'Growth Rates'!AI119)</f>
        <v>1.0216562227067683</v>
      </c>
      <c r="AJ78" s="49">
        <f>IF('Growth Rates'!$G22="",'Growth Rates'!AJ119*$D$54,'Growth Rates'!AJ119)</f>
        <v>1.065367708603131</v>
      </c>
      <c r="AK78" s="49">
        <f>IF('Growth Rates'!$G22="",'Growth Rates'!AK119*$D$54,'Growth Rates'!AK119)</f>
        <v>1.1134503430891298</v>
      </c>
    </row>
    <row r="79" spans="1:37" x14ac:dyDescent="0.25">
      <c r="A79" s="1" t="s">
        <v>14</v>
      </c>
      <c r="B79">
        <f>'Growth Rates'!B120*$D$54</f>
        <v>0</v>
      </c>
      <c r="C79" s="49">
        <f>'Growth Rates'!C120*$D$54</f>
        <v>0</v>
      </c>
      <c r="D79" s="49">
        <f>'Growth Rates'!D120*$D$54</f>
        <v>0</v>
      </c>
      <c r="E79" s="49">
        <f>'Growth Rates'!E120*$D$54</f>
        <v>0</v>
      </c>
      <c r="F79" s="49">
        <f>'Growth Rates'!F120*$D$54</f>
        <v>0</v>
      </c>
      <c r="G79" s="49">
        <f>'Growth Rates'!G120*$D$54</f>
        <v>0</v>
      </c>
      <c r="H79" s="49">
        <f>IF('Growth Rates'!$G23="",'Growth Rates'!H120*$D$54,'Growth Rates'!H120)</f>
        <v>2.3766970618034344E-2</v>
      </c>
      <c r="I79" s="49">
        <f>IF('Growth Rates'!$G23="",'Growth Rates'!I120*$D$54,'Growth Rates'!I120)</f>
        <v>4.8884009314605681E-2</v>
      </c>
      <c r="J79" s="49">
        <f>IF('Growth Rates'!$G23="",'Growth Rates'!J120*$D$54,'Growth Rates'!J120)</f>
        <v>7.5421731179453166E-2</v>
      </c>
      <c r="K79" s="49">
        <f>IF('Growth Rates'!$G23="",'Growth Rates'!K120*$D$54,'Growth Rates'!K120)</f>
        <v>0.10345569847582214</v>
      </c>
      <c r="L79" s="49">
        <f>IF('Growth Rates'!$G23="",'Growth Rates'!L120*$D$54,'Growth Rates'!L120)</f>
        <v>0.13306677003593426</v>
      </c>
      <c r="M79" s="49">
        <f>IF('Growth Rates'!$G23="",'Growth Rates'!M120*$D$54,'Growth Rates'!M120)</f>
        <v>0.16434147927209342</v>
      </c>
      <c r="N79" s="49">
        <f>IF('Growth Rates'!$G23="",'Growth Rates'!N120*$D$54,'Growth Rates'!N120)</f>
        <v>0.19737244322307479</v>
      </c>
      <c r="O79" s="49">
        <f>IF('Growth Rates'!$G23="",'Growth Rates'!O120*$D$54,'Growth Rates'!O120)</f>
        <v>0.22214566618631082</v>
      </c>
      <c r="P79" s="49">
        <f>IF('Growth Rates'!$G23="",'Growth Rates'!P120*$D$54,'Growth Rates'!P120)</f>
        <v>0.24691888914954663</v>
      </c>
      <c r="Q79" s="49">
        <f>IF('Growth Rates'!$G23="",'Growth Rates'!Q120*$D$54,'Growth Rates'!Q120)</f>
        <v>0.26343437112503731</v>
      </c>
      <c r="R79" s="49">
        <f>IF('Growth Rates'!$G23="",'Growth Rates'!R120*$D$54,'Growth Rates'!R120)</f>
        <v>0.27169211211278266</v>
      </c>
      <c r="S79" s="49">
        <f>IF('Growth Rates'!$G23="",'Growth Rates'!S120*$D$54,'Growth Rates'!S120)</f>
        <v>0.279949853100528</v>
      </c>
      <c r="T79" s="49">
        <f>IF('Growth Rates'!$G23="",'Growth Rates'!T120*$D$54,'Growth Rates'!T120)</f>
        <v>0.30472307606376403</v>
      </c>
      <c r="U79" s="49">
        <f>IF('Growth Rates'!$G23="",'Growth Rates'!U120*$D$54,'Growth Rates'!U120)</f>
        <v>0.34601178100249075</v>
      </c>
      <c r="V79" s="49">
        <f>IF('Growth Rates'!$G23="",'Growth Rates'!V120*$D$54,'Growth Rates'!V120)</f>
        <v>0.37904274495347212</v>
      </c>
      <c r="W79" s="49">
        <f>IF('Growth Rates'!$G23="",'Growth Rates'!W120*$D$54,'Growth Rates'!W120)</f>
        <v>0.42033144989219862</v>
      </c>
      <c r="X79" s="49">
        <f>IF('Growth Rates'!$G23="",'Growth Rates'!X120*$D$54,'Growth Rates'!X120)</f>
        <v>0.46162015483092533</v>
      </c>
      <c r="Y79" s="49">
        <f>IF('Growth Rates'!$G23="",'Growth Rates'!Y120*$D$54,'Growth Rates'!Y120)</f>
        <v>0.50290885976965205</v>
      </c>
      <c r="Z79" s="49">
        <f>IF('Growth Rates'!$G23="",'Growth Rates'!Z120*$D$54,'Growth Rates'!Z120)</f>
        <v>0.54419756470837855</v>
      </c>
      <c r="AA79" s="49">
        <f>IF('Growth Rates'!$G23="",'Growth Rates'!AA120*$D$54,'Growth Rates'!AA120)</f>
        <v>0.59374401063485038</v>
      </c>
      <c r="AB79" s="49">
        <f>IF('Growth Rates'!$G23="",'Growth Rates'!AB120*$D$54,'Growth Rates'!AB120)</f>
        <v>0.63503271557357732</v>
      </c>
      <c r="AC79" s="49">
        <f>IF('Growth Rates'!$G23="",'Growth Rates'!AC120*$D$54,'Growth Rates'!AC120)</f>
        <v>0.6928369024877945</v>
      </c>
      <c r="AD79" s="49">
        <f>IF('Growth Rates'!$G23="",'Growth Rates'!AD120*$D$54,'Growth Rates'!AD120)</f>
        <v>0.73412560742652122</v>
      </c>
      <c r="AE79" s="49">
        <f>IF('Growth Rates'!$G23="",'Growth Rates'!AE120*$D$54,'Growth Rates'!AE120)</f>
        <v>0.77541431236524772</v>
      </c>
      <c r="AF79" s="49">
        <f>IF('Growth Rates'!$G23="",'Growth Rates'!AF120*$D$54,'Growth Rates'!AF120)</f>
        <v>0.81670301730397443</v>
      </c>
      <c r="AG79" s="49">
        <f>IF('Growth Rates'!$G23="",'Growth Rates'!AG120*$D$54,'Growth Rates'!AG120)</f>
        <v>0.85799172224270115</v>
      </c>
      <c r="AH79" s="49">
        <f>IF('Growth Rates'!$G23="",'Growth Rates'!AH120*$D$54,'Growth Rates'!AH120)</f>
        <v>0.90753816816917299</v>
      </c>
      <c r="AI79" s="49">
        <f>IF('Growth Rates'!$G23="",'Growth Rates'!AI120*$D$54,'Growth Rates'!AI120)</f>
        <v>0.95708461409564505</v>
      </c>
      <c r="AJ79" s="49">
        <f>IF('Growth Rates'!$G23="",'Growth Rates'!AJ120*$D$54,'Growth Rates'!AJ120)</f>
        <v>1.0066310600221171</v>
      </c>
      <c r="AK79" s="49">
        <f>IF('Growth Rates'!$G23="",'Growth Rates'!AK120*$D$54,'Growth Rates'!AK120)</f>
        <v>1.0561775059485892</v>
      </c>
    </row>
    <row r="80" spans="1:37" x14ac:dyDescent="0.25">
      <c r="A80" s="1" t="s">
        <v>15</v>
      </c>
      <c r="B80">
        <f>'Growth Rates'!B121*$D$54</f>
        <v>0</v>
      </c>
      <c r="C80" s="49">
        <f>'Growth Rates'!C121*$D$54</f>
        <v>0</v>
      </c>
      <c r="D80" s="49">
        <f>'Growth Rates'!D121*$D$54</f>
        <v>0</v>
      </c>
      <c r="E80" s="49">
        <f>'Growth Rates'!E121*$D$54</f>
        <v>0</v>
      </c>
      <c r="F80" s="49">
        <f>'Growth Rates'!F121*$D$54</f>
        <v>0</v>
      </c>
      <c r="G80" s="49">
        <f>'Growth Rates'!G121*$D$54</f>
        <v>0</v>
      </c>
      <c r="H80" s="49">
        <f>IF('Growth Rates'!$G24="",'Growth Rates'!H121*$D$54,'Growth Rates'!H121)</f>
        <v>2.7545879812882257E-2</v>
      </c>
      <c r="I80" s="49">
        <f>IF('Growth Rates'!$G24="",'Growth Rates'!I121*$D$54,'Growth Rates'!I121)</f>
        <v>5.8466543432656337E-2</v>
      </c>
      <c r="J80" s="49">
        <f>IF('Growth Rates'!$G24="",'Growth Rates'!J121*$D$54,'Growth Rates'!J121)</f>
        <v>9.3012392835082336E-2</v>
      </c>
      <c r="K80" s="49">
        <f>IF('Growth Rates'!$G24="",'Growth Rates'!K121*$D$54,'Growth Rates'!K121)</f>
        <v>0.13146841540055565</v>
      </c>
      <c r="L80" s="49">
        <f>IF('Growth Rates'!$G24="",'Growth Rates'!L121*$D$54,'Growth Rates'!L121)</f>
        <v>0.17415803877398073</v>
      </c>
      <c r="M80" s="49">
        <f>IF('Growth Rates'!$G24="",'Growth Rates'!M121*$D$54,'Growth Rates'!M121)</f>
        <v>0.22144758123161945</v>
      </c>
      <c r="N80" s="49">
        <f>IF('Growth Rates'!$G24="",'Growth Rates'!N121*$D$54,'Growth Rates'!N121)</f>
        <v>0.27375138193927073</v>
      </c>
      <c r="O80" s="49">
        <f>IF('Growth Rates'!$G24="",'Growth Rates'!O121*$D$54,'Growth Rates'!O121)</f>
        <v>0.31682510016910115</v>
      </c>
      <c r="P80" s="49">
        <f>IF('Growth Rates'!$G24="",'Growth Rates'!P121*$D$54,'Growth Rates'!P121)</f>
        <v>0.32913187680619549</v>
      </c>
      <c r="Q80" s="49">
        <f>IF('Growth Rates'!$G24="",'Growth Rates'!Q121*$D$54,'Growth Rates'!Q121)</f>
        <v>0.34143865344329005</v>
      </c>
      <c r="R80" s="49">
        <f>IF('Growth Rates'!$G24="",'Growth Rates'!R121*$D$54,'Growth Rates'!R121)</f>
        <v>0.35374543008038439</v>
      </c>
      <c r="S80" s="49">
        <f>IF('Growth Rates'!$G24="",'Growth Rates'!S121*$D$54,'Growth Rates'!S121)</f>
        <v>0.3752822891952996</v>
      </c>
      <c r="T80" s="49">
        <f>IF('Growth Rates'!$G24="",'Growth Rates'!T121*$D$54,'Growth Rates'!T121)</f>
        <v>0.41527931326585632</v>
      </c>
      <c r="U80" s="49">
        <f>IF('Growth Rates'!$G24="",'Growth Rates'!U121*$D$54,'Growth Rates'!U121)</f>
        <v>0.4429695606993187</v>
      </c>
      <c r="V80" s="49">
        <f>IF('Growth Rates'!$G24="",'Growth Rates'!V121*$D$54,'Growth Rates'!V121)</f>
        <v>0.47065980813278108</v>
      </c>
      <c r="W80" s="49">
        <f>IF('Growth Rates'!$G24="",'Growth Rates'!W121*$D$54,'Growth Rates'!W121)</f>
        <v>0.50142674972551715</v>
      </c>
      <c r="X80" s="49">
        <f>IF('Growth Rates'!$G24="",'Growth Rates'!X121*$D$54,'Growth Rates'!X121)</f>
        <v>0.52604030299970606</v>
      </c>
      <c r="Y80" s="49">
        <f>IF('Growth Rates'!$G24="",'Growth Rates'!Y121*$D$54,'Growth Rates'!Y121)</f>
        <v>0.55065385627389474</v>
      </c>
      <c r="Z80" s="49">
        <f>IF('Growth Rates'!$G24="",'Growth Rates'!Z121*$D$54,'Growth Rates'!Z121)</f>
        <v>0.57526740954808342</v>
      </c>
      <c r="AA80" s="49">
        <f>IF('Growth Rates'!$G24="",'Growth Rates'!AA121*$D$54,'Growth Rates'!AA121)</f>
        <v>0.59680426866299863</v>
      </c>
      <c r="AB80" s="49">
        <f>IF('Growth Rates'!$G24="",'Growth Rates'!AB121*$D$54,'Growth Rates'!AB121)</f>
        <v>0.61834112777791361</v>
      </c>
      <c r="AC80" s="49">
        <f>IF('Growth Rates'!$G24="",'Growth Rates'!AC121*$D$54,'Growth Rates'!AC121)</f>
        <v>0.64603137521137599</v>
      </c>
      <c r="AD80" s="49">
        <f>IF('Growth Rates'!$G24="",'Growth Rates'!AD121*$D$54,'Growth Rates'!AD121)</f>
        <v>0.66756823432629098</v>
      </c>
      <c r="AE80" s="49">
        <f>IF('Growth Rates'!$G24="",'Growth Rates'!AE121*$D$54,'Growth Rates'!AE121)</f>
        <v>0.68295170512265901</v>
      </c>
      <c r="AF80" s="49">
        <f>IF('Growth Rates'!$G24="",'Growth Rates'!AF121*$D$54,'Growth Rates'!AF121)</f>
        <v>0.69218178760047988</v>
      </c>
      <c r="AG80" s="49">
        <f>IF('Growth Rates'!$G24="",'Growth Rates'!AG121*$D$54,'Growth Rates'!AG121)</f>
        <v>0.70141187007830053</v>
      </c>
      <c r="AH80" s="49">
        <f>IF('Growth Rates'!$G24="",'Growth Rates'!AH121*$D$54,'Growth Rates'!AH121)</f>
        <v>0.71987203503394226</v>
      </c>
      <c r="AI80" s="49">
        <f>IF('Growth Rates'!$G24="",'Growth Rates'!AI121*$D$54,'Growth Rates'!AI121)</f>
        <v>0.74140889414885747</v>
      </c>
      <c r="AJ80" s="49">
        <f>IF('Growth Rates'!$G24="",'Growth Rates'!AJ121*$D$54,'Growth Rates'!AJ121)</f>
        <v>0.7629457532637729</v>
      </c>
      <c r="AK80" s="49">
        <f>IF('Growth Rates'!$G24="",'Growth Rates'!AK121*$D$54,'Growth Rates'!AK121)</f>
        <v>0.77832922406014071</v>
      </c>
    </row>
    <row r="81" spans="1:37" x14ac:dyDescent="0.25">
      <c r="A81" s="1" t="s">
        <v>16</v>
      </c>
      <c r="B81">
        <f>'Growth Rates'!B122*$D$54</f>
        <v>0</v>
      </c>
      <c r="C81" s="49">
        <f>'Growth Rates'!C122*$D$54</f>
        <v>0</v>
      </c>
      <c r="D81" s="49">
        <f>'Growth Rates'!D122*$D$54</f>
        <v>0</v>
      </c>
      <c r="E81" s="49">
        <f>'Growth Rates'!E122*$D$54</f>
        <v>0</v>
      </c>
      <c r="F81" s="49">
        <f>'Growth Rates'!F122*$D$54</f>
        <v>0</v>
      </c>
      <c r="G81" s="49">
        <f>'Growth Rates'!G122*$D$54</f>
        <v>0</v>
      </c>
      <c r="H81" s="49">
        <f>IF('Growth Rates'!$G25="",'Growth Rates'!H122*$D$54,'Growth Rates'!H122)</f>
        <v>6.4145956183648822E-2</v>
      </c>
      <c r="I81" s="49">
        <f>IF('Growth Rates'!$G25="",'Growth Rates'!I122*$D$54,'Growth Rates'!I122)</f>
        <v>0.12223943982048735</v>
      </c>
      <c r="J81" s="49">
        <f>IF('Growth Rates'!$G25="",'Growth Rates'!J122*$D$54,'Growth Rates'!J122)</f>
        <v>0.1727821234170781</v>
      </c>
      <c r="K81" s="49">
        <f>IF('Growth Rates'!$G25="",'Growth Rates'!K122*$D$54,'Growth Rates'!K122)</f>
        <v>0.21439599579576751</v>
      </c>
      <c r="L81" s="49">
        <f>IF('Growth Rates'!$G25="",'Growth Rates'!L122*$D$54,'Growth Rates'!L122)</f>
        <v>0.2458837436624226</v>
      </c>
      <c r="M81" s="49">
        <f>IF('Growth Rates'!$G25="",'Growth Rates'!M122*$D$54,'Growth Rates'!M122)</f>
        <v>0.26628437419307471</v>
      </c>
      <c r="N81" s="49">
        <f>IF('Growth Rates'!$G25="",'Growth Rates'!N122*$D$54,'Growth Rates'!N122)</f>
        <v>0.27492058475875636</v>
      </c>
      <c r="O81" s="49">
        <f>IF('Growth Rates'!$G25="",'Growth Rates'!O122*$D$54,'Growth Rates'!O122)</f>
        <v>0.29974969013509112</v>
      </c>
      <c r="P81" s="49">
        <f>IF('Growth Rates'!$G25="",'Growth Rates'!P122*$D$54,'Growth Rates'!P122)</f>
        <v>0.31810163758716459</v>
      </c>
      <c r="Q81" s="49">
        <f>IF('Growth Rates'!$G25="",'Growth Rates'!Q122*$D$54,'Growth Rates'!Q122)</f>
        <v>0.32565832183213628</v>
      </c>
      <c r="R81" s="49">
        <f>IF('Growth Rates'!$G25="",'Growth Rates'!R122*$D$54,'Growth Rates'!R122)</f>
        <v>0.3353740587185281</v>
      </c>
      <c r="S81" s="49">
        <f>IF('Growth Rates'!$G25="",'Growth Rates'!S122*$D$54,'Growth Rates'!S122)</f>
        <v>0.35480553249131175</v>
      </c>
      <c r="T81" s="49">
        <f>IF('Growth Rates'!$G25="",'Growth Rates'!T122*$D$54,'Growth Rates'!T122)</f>
        <v>0.38935037475403855</v>
      </c>
      <c r="U81" s="49">
        <f>IF('Growth Rates'!$G25="",'Growth Rates'!U122*$D$54,'Growth Rates'!U122)</f>
        <v>0.41957711173392442</v>
      </c>
      <c r="V81" s="49">
        <f>IF('Growth Rates'!$G25="",'Growth Rates'!V122*$D$54,'Growth Rates'!V122)</f>
        <v>0.443326690789549</v>
      </c>
      <c r="W81" s="49">
        <f>IF('Growth Rates'!$G25="",'Growth Rates'!W122*$D$54,'Growth Rates'!W122)</f>
        <v>0.46923532248659394</v>
      </c>
      <c r="X81" s="49">
        <f>IF('Growth Rates'!$G25="",'Growth Rates'!X122*$D$54,'Growth Rates'!X122)</f>
        <v>0.49298490154221852</v>
      </c>
      <c r="Y81" s="49">
        <f>IF('Growth Rates'!$G25="",'Growth Rates'!Y122*$D$54,'Growth Rates'!Y122)</f>
        <v>0.50917779635287164</v>
      </c>
      <c r="Z81" s="49">
        <f>IF('Growth Rates'!$G25="",'Growth Rates'!Z122*$D$54,'Growth Rates'!Z122)</f>
        <v>0.52860927012565551</v>
      </c>
      <c r="AA81" s="49">
        <f>IF('Growth Rates'!$G25="",'Growth Rates'!AA122*$D$54,'Growth Rates'!AA122)</f>
        <v>0.54372263861559844</v>
      </c>
      <c r="AB81" s="49">
        <f>IF('Growth Rates'!$G25="",'Growth Rates'!AB122*$D$54,'Growth Rates'!AB122)</f>
        <v>0.56639269135051284</v>
      </c>
      <c r="AC81" s="49">
        <f>IF('Growth Rates'!$G25="",'Growth Rates'!AC122*$D$54,'Growth Rates'!AC122)</f>
        <v>0.59446037568897836</v>
      </c>
      <c r="AD81" s="49">
        <f>IF('Growth Rates'!$G25="",'Growth Rates'!AD122*$D$54,'Growth Rates'!AD122)</f>
        <v>0.62252806002744365</v>
      </c>
      <c r="AE81" s="49">
        <f>IF('Growth Rates'!$G25="",'Growth Rates'!AE122*$D$54,'Growth Rates'!AE122)</f>
        <v>0.64519811276235783</v>
      </c>
      <c r="AF81" s="49">
        <f>IF('Growth Rates'!$G25="",'Growth Rates'!AF122*$D$54,'Growth Rates'!AF122)</f>
        <v>0.66247053389372135</v>
      </c>
      <c r="AG81" s="49">
        <f>IF('Growth Rates'!$G25="",'Growth Rates'!AG122*$D$54,'Growth Rates'!AG122)</f>
        <v>0.68190200766650522</v>
      </c>
      <c r="AH81" s="49">
        <f>IF('Growth Rates'!$G25="",'Growth Rates'!AH122*$D$54,'Growth Rates'!AH122)</f>
        <v>0.70565158672213002</v>
      </c>
      <c r="AI81" s="49">
        <f>IF('Growth Rates'!$G25="",'Growth Rates'!AI122*$D$54,'Growth Rates'!AI122)</f>
        <v>0.73371927106059553</v>
      </c>
      <c r="AJ81" s="49">
        <f>IF('Growth Rates'!$G25="",'Growth Rates'!AJ122*$D$54,'Growth Rates'!AJ122)</f>
        <v>0.75854837643693052</v>
      </c>
      <c r="AK81" s="49">
        <f>IF('Growth Rates'!$G25="",'Growth Rates'!AK122*$D$54,'Growth Rates'!AK122)</f>
        <v>0.7833774818132655</v>
      </c>
    </row>
    <row r="82" spans="1:37" x14ac:dyDescent="0.25">
      <c r="A82" s="1" t="s">
        <v>17</v>
      </c>
      <c r="B82">
        <f>'Growth Rates'!B123*$D$54</f>
        <v>0</v>
      </c>
      <c r="C82" s="49">
        <f>'Growth Rates'!C123*$D$54</f>
        <v>0</v>
      </c>
      <c r="D82" s="49">
        <f>'Growth Rates'!D123*$D$54</f>
        <v>0</v>
      </c>
      <c r="E82" s="49">
        <f>'Growth Rates'!E123*$D$54</f>
        <v>0</v>
      </c>
      <c r="F82" s="49">
        <f>'Growth Rates'!F123*$D$54</f>
        <v>0</v>
      </c>
      <c r="G82" s="49">
        <f>'Growth Rates'!G123*$D$54</f>
        <v>0</v>
      </c>
      <c r="H82" s="49">
        <f>IF('Growth Rates'!$G26="",'Growth Rates'!H123*$D$54,'Growth Rates'!H123)</f>
        <v>1.6314591689142732E-2</v>
      </c>
      <c r="I82" s="49">
        <f>IF('Growth Rates'!$G26="",'Growth Rates'!I123*$D$54,'Growth Rates'!I123)</f>
        <v>3.1287120817512504E-2</v>
      </c>
      <c r="J82" s="49">
        <f>IF('Growth Rates'!$G26="",'Growth Rates'!J123*$D$54,'Growth Rates'!J123)</f>
        <v>4.4848306761201107E-2</v>
      </c>
      <c r="K82" s="49">
        <f>IF('Growth Rates'!$G26="",'Growth Rates'!K123*$D$54,'Growth Rates'!K123)</f>
        <v>5.6934438590621195E-2</v>
      </c>
      <c r="L82" s="49">
        <f>IF('Growth Rates'!$G26="",'Growth Rates'!L123*$D$54,'Growth Rates'!L123)</f>
        <v>6.7487869205568041E-2</v>
      </c>
      <c r="M82" s="49">
        <f>IF('Growth Rates'!$G26="",'Growth Rates'!M123*$D$54,'Growth Rates'!M123)</f>
        <v>7.645746955450905E-2</v>
      </c>
      <c r="N82" s="49">
        <f>IF('Growth Rates'!$G26="",'Growth Rates'!N123*$D$54,'Growth Rates'!N123)</f>
        <v>8.3799037974318091E-2</v>
      </c>
      <c r="O82" s="49">
        <f>IF('Growth Rates'!$G26="",'Growth Rates'!O123*$D$54,'Growth Rates'!O123)</f>
        <v>0.10490604718126928</v>
      </c>
      <c r="P82" s="49">
        <f>IF('Growth Rates'!$G26="",'Growth Rates'!P123*$D$54,'Growth Rates'!P123)</f>
        <v>0.12050688007336352</v>
      </c>
      <c r="Q82" s="49">
        <f>IF('Growth Rates'!$G26="",'Growth Rates'!Q123*$D$54,'Growth Rates'!Q123)</f>
        <v>0.12693075244069663</v>
      </c>
      <c r="R82" s="49">
        <f>IF('Growth Rates'!$G26="",'Growth Rates'!R123*$D$54,'Growth Rates'!R123)</f>
        <v>0.13519001691298183</v>
      </c>
      <c r="S82" s="49">
        <f>IF('Growth Rates'!$G26="",'Growth Rates'!S123*$D$54,'Growth Rates'!S123)</f>
        <v>0.15170854585755222</v>
      </c>
      <c r="T82" s="49">
        <f>IF('Growth Rates'!$G26="",'Growth Rates'!T123*$D$54,'Growth Rates'!T123)</f>
        <v>0.18107481953678861</v>
      </c>
      <c r="U82" s="49">
        <f>IF('Growth Rates'!$G26="",'Growth Rates'!U123*$D$54,'Growth Rates'!U123)</f>
        <v>0.20677030900612037</v>
      </c>
      <c r="V82" s="49">
        <f>IF('Growth Rates'!$G26="",'Growth Rates'!V123*$D$54,'Growth Rates'!V123)</f>
        <v>0.2269596221605954</v>
      </c>
      <c r="W82" s="49">
        <f>IF('Growth Rates'!$G26="",'Growth Rates'!W123*$D$54,'Growth Rates'!W123)</f>
        <v>0.24898432742002252</v>
      </c>
      <c r="X82" s="49">
        <f>IF('Growth Rates'!$G26="",'Growth Rates'!X123*$D$54,'Growth Rates'!X123)</f>
        <v>0.26917364057449755</v>
      </c>
      <c r="Y82" s="49">
        <f>IF('Growth Rates'!$G26="",'Growth Rates'!Y123*$D$54,'Growth Rates'!Y123)</f>
        <v>0.2829390813616397</v>
      </c>
      <c r="Z82" s="49">
        <f>IF('Growth Rates'!$G26="",'Growth Rates'!Z123*$D$54,'Growth Rates'!Z123)</f>
        <v>0.29945761030621032</v>
      </c>
      <c r="AA82" s="49">
        <f>IF('Growth Rates'!$G26="",'Growth Rates'!AA123*$D$54,'Growth Rates'!AA123)</f>
        <v>0.31230535504087631</v>
      </c>
      <c r="AB82" s="49">
        <f>IF('Growth Rates'!$G26="",'Growth Rates'!AB123*$D$54,'Growth Rates'!AB123)</f>
        <v>0.33157697214287518</v>
      </c>
      <c r="AC82" s="49">
        <f>IF('Growth Rates'!$G26="",'Growth Rates'!AC123*$D$54,'Growth Rates'!AC123)</f>
        <v>0.35543706950725484</v>
      </c>
      <c r="AD82" s="49">
        <f>IF('Growth Rates'!$G26="",'Growth Rates'!AD123*$D$54,'Growth Rates'!AD123)</f>
        <v>0.37929716687163428</v>
      </c>
      <c r="AE82" s="49">
        <f>IF('Growth Rates'!$G26="",'Growth Rates'!AE123*$D$54,'Growth Rates'!AE123)</f>
        <v>0.39856878397363316</v>
      </c>
      <c r="AF82" s="49">
        <f>IF('Growth Rates'!$G26="",'Growth Rates'!AF123*$D$54,'Growth Rates'!AF123)</f>
        <v>0.41325192081325146</v>
      </c>
      <c r="AG82" s="49">
        <f>IF('Growth Rates'!$G26="",'Growth Rates'!AG123*$D$54,'Growth Rates'!AG123)</f>
        <v>0.42977044975782208</v>
      </c>
      <c r="AH82" s="49">
        <f>IF('Growth Rates'!$G26="",'Growth Rates'!AH123*$D$54,'Growth Rates'!AH123)</f>
        <v>0.44995976291229711</v>
      </c>
      <c r="AI82" s="49">
        <f>IF('Growth Rates'!$G26="",'Growth Rates'!AI123*$D$54,'Growth Rates'!AI123)</f>
        <v>0.47381986027667677</v>
      </c>
      <c r="AJ82" s="49">
        <f>IF('Growth Rates'!$G26="",'Growth Rates'!AJ123*$D$54,'Growth Rates'!AJ123)</f>
        <v>0.49492686948362796</v>
      </c>
      <c r="AK82" s="49">
        <f>IF('Growth Rates'!$G26="",'Growth Rates'!AK123*$D$54,'Growth Rates'!AK123)</f>
        <v>0.51603387869057915</v>
      </c>
    </row>
    <row r="83" spans="1:37" x14ac:dyDescent="0.25">
      <c r="A83" s="1" t="s">
        <v>18</v>
      </c>
      <c r="B83">
        <f>'Growth Rates'!B124*$D$54</f>
        <v>0</v>
      </c>
      <c r="C83" s="49">
        <f>'Growth Rates'!C124*$D$54</f>
        <v>0</v>
      </c>
      <c r="D83" s="49">
        <f>'Growth Rates'!D124*$D$54</f>
        <v>0</v>
      </c>
      <c r="E83" s="49">
        <f>'Growth Rates'!E124*$D$54</f>
        <v>0</v>
      </c>
      <c r="F83" s="49">
        <f>'Growth Rates'!F124*$D$54</f>
        <v>0</v>
      </c>
      <c r="G83" s="49">
        <f>'Growth Rates'!G124*$D$54</f>
        <v>0</v>
      </c>
      <c r="H83" s="49">
        <f>IF('Growth Rates'!$G27="",'Growth Rates'!H124*$D$54,'Growth Rates'!H124)</f>
        <v>9.2635465742578749E-3</v>
      </c>
      <c r="I83" s="49">
        <f>IF('Growth Rates'!$G27="",'Growth Rates'!I124*$D$54,'Growth Rates'!I124)</f>
        <v>2.1727196218075839E-2</v>
      </c>
      <c r="J83" s="49">
        <f>IF('Growth Rates'!$G27="",'Growth Rates'!J124*$D$54,'Growth Rates'!J124)</f>
        <v>3.7497511532329941E-2</v>
      </c>
      <c r="K83" s="49">
        <f>IF('Growth Rates'!$G27="",'Growth Rates'!K124*$D$54,'Growth Rates'!K124)</f>
        <v>5.6712652451879508E-2</v>
      </c>
      <c r="L83" s="49">
        <f>IF('Growth Rates'!$G27="",'Growth Rates'!L124*$D$54,'Growth Rates'!L124)</f>
        <v>7.9544374232261017E-2</v>
      </c>
      <c r="M83" s="49">
        <f>IF('Growth Rates'!$G27="",'Growth Rates'!M124*$D$54,'Growth Rates'!M124)</f>
        <v>0.10620056227110242</v>
      </c>
      <c r="N83" s="49">
        <f>IF('Growth Rates'!$G27="",'Growth Rates'!N124*$D$54,'Growth Rates'!N124)</f>
        <v>0.13692835566752182</v>
      </c>
      <c r="O83" s="49">
        <f>IF('Growth Rates'!$G27="",'Growth Rates'!O124*$D$54,'Growth Rates'!O124)</f>
        <v>0.16765614906394122</v>
      </c>
      <c r="P83" s="49">
        <f>IF('Growth Rates'!$G27="",'Growth Rates'!P124*$D$54,'Growth Rates'!P124)</f>
        <v>0.18302004576215092</v>
      </c>
      <c r="Q83" s="49">
        <f>IF('Growth Rates'!$G27="",'Growth Rates'!Q124*$D$54,'Growth Rates'!Q124)</f>
        <v>0.19838394246036062</v>
      </c>
      <c r="R83" s="49">
        <f>IF('Growth Rates'!$G27="",'Growth Rates'!R124*$D$54,'Growth Rates'!R124)</f>
        <v>0.21374783915857032</v>
      </c>
      <c r="S83" s="49">
        <f>IF('Growth Rates'!$G27="",'Growth Rates'!S124*$D$54,'Growth Rates'!S124)</f>
        <v>0.21374783915857032</v>
      </c>
      <c r="T83" s="49">
        <f>IF('Growth Rates'!$G27="",'Growth Rates'!T124*$D$54,'Growth Rates'!T124)</f>
        <v>0.24447563255498972</v>
      </c>
      <c r="U83" s="49">
        <f>IF('Growth Rates'!$G27="",'Growth Rates'!U124*$D$54,'Growth Rates'!U124)</f>
        <v>0.25983952925319964</v>
      </c>
      <c r="V83" s="49">
        <f>IF('Growth Rates'!$G27="",'Growth Rates'!V124*$D$54,'Growth Rates'!V124)</f>
        <v>0.27520342595140934</v>
      </c>
      <c r="W83" s="49">
        <f>IF('Growth Rates'!$G27="",'Growth Rates'!W124*$D$54,'Growth Rates'!W124)</f>
        <v>0.30593121934782896</v>
      </c>
      <c r="X83" s="49">
        <f>IF('Growth Rates'!$G27="",'Growth Rates'!X124*$D$54,'Growth Rates'!X124)</f>
        <v>0.32129511604603866</v>
      </c>
      <c r="Y83" s="49">
        <f>IF('Growth Rates'!$G27="",'Growth Rates'!Y124*$D$54,'Growth Rates'!Y124)</f>
        <v>0.35202290944245829</v>
      </c>
      <c r="Z83" s="49">
        <f>IF('Growth Rates'!$G27="",'Growth Rates'!Z124*$D$54,'Growth Rates'!Z124)</f>
        <v>0.36738680614066821</v>
      </c>
      <c r="AA83" s="49">
        <f>IF('Growth Rates'!$G27="",'Growth Rates'!AA124*$D$54,'Growth Rates'!AA124)</f>
        <v>0.39811459953708783</v>
      </c>
      <c r="AB83" s="49">
        <f>IF('Growth Rates'!$G27="",'Growth Rates'!AB124*$D$54,'Growth Rates'!AB124)</f>
        <v>0.41347849623529753</v>
      </c>
      <c r="AC83" s="49">
        <f>IF('Growth Rates'!$G27="",'Growth Rates'!AC124*$D$54,'Growth Rates'!AC124)</f>
        <v>0.44420628963171715</v>
      </c>
      <c r="AD83" s="49">
        <f>IF('Growth Rates'!$G27="",'Growth Rates'!AD124*$D$54,'Growth Rates'!AD124)</f>
        <v>0.47493408302813656</v>
      </c>
      <c r="AE83" s="49">
        <f>IF('Growth Rates'!$G27="",'Growth Rates'!AE124*$D$54,'Growth Rates'!AE124)</f>
        <v>0.49029797972634648</v>
      </c>
      <c r="AF83" s="49">
        <f>IF('Growth Rates'!$G27="",'Growth Rates'!AF124*$D$54,'Growth Rates'!AF124)</f>
        <v>0.50566187642455618</v>
      </c>
      <c r="AG83" s="49">
        <f>IF('Growth Rates'!$G27="",'Growth Rates'!AG124*$D$54,'Growth Rates'!AG124)</f>
        <v>0.50566187642455618</v>
      </c>
      <c r="AH83" s="49">
        <f>IF('Growth Rates'!$G27="",'Growth Rates'!AH124*$D$54,'Growth Rates'!AH124)</f>
        <v>0.52102577312276588</v>
      </c>
      <c r="AI83" s="49">
        <f>IF('Growth Rates'!$G27="",'Growth Rates'!AI124*$D$54,'Growth Rates'!AI124)</f>
        <v>0.5363896698209758</v>
      </c>
      <c r="AJ83" s="49">
        <f>IF('Growth Rates'!$G27="",'Growth Rates'!AJ124*$D$54,'Growth Rates'!AJ124)</f>
        <v>0.5517535665191855</v>
      </c>
      <c r="AK83" s="49">
        <f>IF('Growth Rates'!$G27="",'Growth Rates'!AK124*$D$54,'Growth Rates'!AK124)</f>
        <v>0.5671174632173952</v>
      </c>
    </row>
    <row r="84" spans="1:37" x14ac:dyDescent="0.25">
      <c r="A84" s="1" t="s">
        <v>46</v>
      </c>
      <c r="B84">
        <f>'Growth Rates'!B125*$D$54</f>
        <v>0</v>
      </c>
      <c r="C84" s="49">
        <f>'Growth Rates'!C125*$D$54</f>
        <v>0</v>
      </c>
      <c r="D84" s="49">
        <f>'Growth Rates'!D125*$D$54</f>
        <v>0</v>
      </c>
      <c r="E84" s="49">
        <f>'Growth Rates'!E125*$D$54</f>
        <v>0</v>
      </c>
      <c r="F84" s="49">
        <f>'Growth Rates'!F125*$D$54</f>
        <v>0</v>
      </c>
      <c r="G84" s="49">
        <f>'Growth Rates'!G125*$D$54</f>
        <v>0</v>
      </c>
      <c r="H84" s="49">
        <f>IF('Growth Rates'!$G28="",'Growth Rates'!H125*$D$54,'Growth Rates'!H125)</f>
        <v>8.1420982854712512E-3</v>
      </c>
      <c r="I84" s="49">
        <f>IF('Growth Rates'!$G28="",'Growth Rates'!I125*$D$54,'Growth Rates'!I125)</f>
        <v>1.8431656432721422E-2</v>
      </c>
      <c r="J84" s="49">
        <f>IF('Growth Rates'!$G28="",'Growth Rates'!J125*$D$54,'Growth Rates'!J125)</f>
        <v>3.0918371585898607E-2</v>
      </c>
      <c r="K84" s="49">
        <f>IF('Growth Rates'!$G28="",'Growth Rates'!K125*$D$54,'Growth Rates'!K125)</f>
        <v>4.5663574234577675E-2</v>
      </c>
      <c r="L84" s="49">
        <f>IF('Growth Rates'!$G28="",'Growth Rates'!L125*$D$54,'Growth Rates'!L125)</f>
        <v>6.2740726875294389E-2</v>
      </c>
      <c r="M84" s="49">
        <f>IF('Growth Rates'!$G28="",'Growth Rates'!M125*$D$54,'Growth Rates'!M125)</f>
        <v>8.223603000986543E-2</v>
      </c>
      <c r="N84" s="49">
        <f>IF('Growth Rates'!$G28="",'Growth Rates'!N125*$D$54,'Growth Rates'!N125)</f>
        <v>0.10424914243431153</v>
      </c>
      <c r="O84" s="49">
        <f>IF('Growth Rates'!$G28="",'Growth Rates'!O125*$D$54,'Growth Rates'!O125)</f>
        <v>0.12663647776997322</v>
      </c>
      <c r="P84" s="49">
        <f>IF('Growth Rates'!$G28="",'Growth Rates'!P125*$D$54,'Growth Rates'!P125)</f>
        <v>0.14940439780634104</v>
      </c>
      <c r="Q84" s="49">
        <f>IF('Growth Rates'!$G28="",'Growth Rates'!Q125*$D$54,'Growth Rates'!Q125)</f>
        <v>0.17255937248332723</v>
      </c>
      <c r="R84" s="49">
        <f>IF('Growth Rates'!$G28="",'Growth Rates'!R125*$D$54,'Growth Rates'!R125)</f>
        <v>0.19610798172982216</v>
      </c>
      <c r="S84" s="49">
        <f>IF('Growth Rates'!$G28="",'Growth Rates'!S125*$D$54,'Growth Rates'!S125)</f>
        <v>0.22005691733350743</v>
      </c>
      <c r="T84" s="49">
        <f>IF('Growth Rates'!$G28="",'Growth Rates'!T125*$D$54,'Growth Rates'!T125)</f>
        <v>0.24441298484245533</v>
      </c>
      <c r="U84" s="49">
        <f>IF('Growth Rates'!$G28="",'Growth Rates'!U125*$D$54,'Growth Rates'!U125)</f>
        <v>0.26918310549905539</v>
      </c>
      <c r="V84" s="49">
        <f>IF('Growth Rates'!$G28="",'Growth Rates'!V125*$D$54,'Growth Rates'!V125)</f>
        <v>0.29437431820681753</v>
      </c>
      <c r="W84" s="49">
        <f>IF('Growth Rates'!$G28="",'Growth Rates'!W125*$D$54,'Growth Rates'!W125)</f>
        <v>0.31999378153061164</v>
      </c>
      <c r="X84" s="49">
        <f>IF('Growth Rates'!$G28="",'Growth Rates'!X125*$D$54,'Growth Rates'!X125)</f>
        <v>0.34604877573091031</v>
      </c>
      <c r="Y84" s="49">
        <f>IF('Growth Rates'!$G28="",'Growth Rates'!Y125*$D$54,'Growth Rates'!Y125)</f>
        <v>0.37254670483261398</v>
      </c>
      <c r="Z84" s="49">
        <f>IF('Growth Rates'!$G28="",'Growth Rates'!Z125*$D$54,'Growth Rates'!Z125)</f>
        <v>0.39949509872904665</v>
      </c>
      <c r="AA84" s="49">
        <f>IF('Growth Rates'!$G28="",'Growth Rates'!AA125*$D$54,'Growth Rates'!AA125)</f>
        <v>0.42690161532171855</v>
      </c>
      <c r="AB84" s="49">
        <f>IF('Growth Rates'!$G28="",'Growth Rates'!AB125*$D$54,'Growth Rates'!AB125)</f>
        <v>0.4547740426964661</v>
      </c>
      <c r="AC84" s="49">
        <f>IF('Growth Rates'!$G28="",'Growth Rates'!AC125*$D$54,'Growth Rates'!AC125)</f>
        <v>0.48312030133658412</v>
      </c>
      <c r="AD84" s="49">
        <f>IF('Growth Rates'!$G28="",'Growth Rates'!AD125*$D$54,'Growth Rates'!AD125)</f>
        <v>0.51194844637358428</v>
      </c>
      <c r="AE84" s="49">
        <f>IF('Growth Rates'!$G28="",'Growth Rates'!AE125*$D$54,'Growth Rates'!AE125)</f>
        <v>0.5412666698762133</v>
      </c>
      <c r="AF84" s="49">
        <f>IF('Growth Rates'!$G28="",'Growth Rates'!AF125*$D$54,'Growth Rates'!AF125)</f>
        <v>0.57108330317838718</v>
      </c>
      <c r="AG84" s="49">
        <f>IF('Growth Rates'!$G28="",'Growth Rates'!AG125*$D$54,'Growth Rates'!AG125)</f>
        <v>0.60140681924669792</v>
      </c>
      <c r="AH84" s="49">
        <f>IF('Growth Rates'!$G28="",'Growth Rates'!AH125*$D$54,'Growth Rates'!AH125)</f>
        <v>0.63224583508817001</v>
      </c>
      <c r="AI84" s="49">
        <f>IF('Growth Rates'!$G28="",'Growth Rates'!AI125*$D$54,'Growth Rates'!AI125)</f>
        <v>0.66360911419894708</v>
      </c>
      <c r="AJ84" s="49">
        <f>IF('Growth Rates'!$G28="",'Growth Rates'!AJ125*$D$54,'Growth Rates'!AJ125)</f>
        <v>0.69550556905460725</v>
      </c>
      <c r="AK84" s="49">
        <f>IF('Growth Rates'!$G28="",'Growth Rates'!AK125*$D$54,'Growth Rates'!AK125)</f>
        <v>0.72794426364281373</v>
      </c>
    </row>
    <row r="85" spans="1:37" x14ac:dyDescent="0.25">
      <c r="A85" s="1" t="s">
        <v>47</v>
      </c>
      <c r="B85">
        <f>'Growth Rates'!B126*$D$54</f>
        <v>0</v>
      </c>
      <c r="C85" s="49">
        <f>'Growth Rates'!C126*$D$54</f>
        <v>0</v>
      </c>
      <c r="D85" s="49">
        <f>'Growth Rates'!D126*$D$54</f>
        <v>0</v>
      </c>
      <c r="E85" s="49">
        <f>'Growth Rates'!E126*$D$54</f>
        <v>0</v>
      </c>
      <c r="F85" s="49">
        <f>'Growth Rates'!F126*$D$54</f>
        <v>0</v>
      </c>
      <c r="G85" s="49">
        <f>'Growth Rates'!G126*$D$54</f>
        <v>0</v>
      </c>
      <c r="H85" s="49">
        <f>IF('Growth Rates'!$G29="",'Growth Rates'!H126*$D$54,'Growth Rates'!H126)</f>
        <v>3.4647226746686807E-3</v>
      </c>
      <c r="I85" s="49">
        <f>IF('Growth Rates'!$G29="",'Growth Rates'!I126*$D$54,'Growth Rates'!I126)</f>
        <v>7.981731121672473E-3</v>
      </c>
      <c r="J85" s="49">
        <f>IF('Growth Rates'!$G29="",'Growth Rates'!J126*$D$54,'Growth Rates'!J126)</f>
        <v>1.3561775314841457E-2</v>
      </c>
      <c r="K85" s="49">
        <f>IF('Growth Rates'!$G29="",'Growth Rates'!K126*$D$54,'Growth Rates'!K126)</f>
        <v>2.0218369462706744E-2</v>
      </c>
      <c r="L85" s="49">
        <f>IF('Growth Rates'!$G29="",'Growth Rates'!L126*$D$54,'Growth Rates'!L126)</f>
        <v>2.7967846240743135E-2</v>
      </c>
      <c r="M85" s="49">
        <f>IF('Growth Rates'!$G29="",'Growth Rates'!M126*$D$54,'Growth Rates'!M126)</f>
        <v>3.6829423257705725E-2</v>
      </c>
      <c r="N85" s="49">
        <f>IF('Growth Rates'!$G29="",'Growth Rates'!N126*$D$54,'Growth Rates'!N126)</f>
        <v>4.682528213283968E-2</v>
      </c>
      <c r="O85" s="49">
        <f>IF('Growth Rates'!$G29="",'Growth Rates'!O126*$D$54,'Growth Rates'!O126)</f>
        <v>5.6901107878974504E-2</v>
      </c>
      <c r="P85" s="49">
        <f>IF('Growth Rates'!$G29="",'Growth Rates'!P126*$D$54,'Growth Rates'!P126)</f>
        <v>6.7057540231078488E-2</v>
      </c>
      <c r="Q85" s="49">
        <f>IF('Growth Rates'!$G29="",'Growth Rates'!Q126*$D$54,'Growth Rates'!Q126)</f>
        <v>7.7295224041999344E-2</v>
      </c>
      <c r="R85" s="49">
        <f>IF('Growth Rates'!$G29="",'Growth Rates'!R126*$D$54,'Growth Rates'!R126)</f>
        <v>8.7614809323407511E-2</v>
      </c>
      <c r="S85" s="49">
        <f>IF('Growth Rates'!$G29="",'Growth Rates'!S126*$D$54,'Growth Rates'!S126)</f>
        <v>9.8016951287066931E-2</v>
      </c>
      <c r="T85" s="49">
        <f>IF('Growth Rates'!$G29="",'Growth Rates'!T126*$D$54,'Growth Rates'!T126)</f>
        <v>0.10850231038643565</v>
      </c>
      <c r="U85" s="49">
        <f>IF('Growth Rates'!$G29="",'Growth Rates'!U126*$D$54,'Growth Rates'!U126)</f>
        <v>0.11907155235859922</v>
      </c>
      <c r="V85" s="49">
        <f>IF('Growth Rates'!$G29="",'Growth Rates'!V126*$D$54,'Growth Rates'!V126)</f>
        <v>0.12972534826654011</v>
      </c>
      <c r="W85" s="49">
        <f>IF('Growth Rates'!$G29="",'Growth Rates'!W126*$D$54,'Growth Rates'!W126)</f>
        <v>0.14046437454174468</v>
      </c>
      <c r="X85" s="49">
        <f>IF('Growth Rates'!$G29="",'Growth Rates'!X126*$D$54,'Growth Rates'!X126)</f>
        <v>0.15128931302715093</v>
      </c>
      <c r="Y85" s="49">
        <f>IF('Growth Rates'!$G29="",'Growth Rates'!Y126*$D$54,'Growth Rates'!Y126)</f>
        <v>0.16220085102044041</v>
      </c>
      <c r="Z85" s="49">
        <f>IF('Growth Rates'!$G29="",'Growth Rates'!Z126*$D$54,'Growth Rates'!Z126)</f>
        <v>0.17319968131767621</v>
      </c>
      <c r="AA85" s="49">
        <f>IF('Growth Rates'!$G29="",'Growth Rates'!AA126*$D$54,'Growth Rates'!AA126)</f>
        <v>0.1842865022572899</v>
      </c>
      <c r="AB85" s="49">
        <f>IF('Growth Rates'!$G29="",'Growth Rates'!AB126*$D$54,'Growth Rates'!AB126)</f>
        <v>0.19546201776442051</v>
      </c>
      <c r="AC85" s="49">
        <f>IF('Growth Rates'!$G29="",'Growth Rates'!AC126*$D$54,'Growth Rates'!AC126)</f>
        <v>0.20672693739560799</v>
      </c>
      <c r="AD85" s="49">
        <f>IF('Growth Rates'!$G29="",'Growth Rates'!AD126*$D$54,'Growth Rates'!AD126)</f>
        <v>0.21808197638384499</v>
      </c>
      <c r="AE85" s="49">
        <f>IF('Growth Rates'!$G29="",'Growth Rates'!AE126*$D$54,'Growth Rates'!AE126)</f>
        <v>0.22952785568398801</v>
      </c>
      <c r="AF85" s="49">
        <f>IF('Growth Rates'!$G29="",'Growth Rates'!AF126*$D$54,'Growth Rates'!AF126)</f>
        <v>0.24106530201853216</v>
      </c>
      <c r="AG85" s="49">
        <f>IF('Growth Rates'!$G29="",'Growth Rates'!AG126*$D$54,'Growth Rates'!AG126)</f>
        <v>0.25269504792375264</v>
      </c>
      <c r="AH85" s="49">
        <f>IF('Growth Rates'!$G29="",'Growth Rates'!AH126*$D$54,'Growth Rates'!AH126)</f>
        <v>0.26441783179621492</v>
      </c>
      <c r="AI85" s="49">
        <f>IF('Growth Rates'!$G29="",'Growth Rates'!AI126*$D$54,'Growth Rates'!AI126)</f>
        <v>0.27623439793965698</v>
      </c>
      <c r="AJ85" s="49">
        <f>IF('Growth Rates'!$G29="",'Growth Rates'!AJ126*$D$54,'Growth Rates'!AJ126)</f>
        <v>0.28814549661224648</v>
      </c>
      <c r="AK85" s="49">
        <f>IF('Growth Rates'!$G29="",'Growth Rates'!AK126*$D$54,'Growth Rates'!AK126)</f>
        <v>0.30015188407421667</v>
      </c>
    </row>
    <row r="86" spans="1:37" x14ac:dyDescent="0.25">
      <c r="A86" s="1" t="s">
        <v>48</v>
      </c>
      <c r="B86">
        <f>'Growth Rates'!B127*$D$54</f>
        <v>0</v>
      </c>
      <c r="C86" s="49">
        <f>'Growth Rates'!C127*$D$54</f>
        <v>0</v>
      </c>
      <c r="D86" s="49">
        <f>'Growth Rates'!D127*$D$54</f>
        <v>0</v>
      </c>
      <c r="E86" s="49">
        <f>'Growth Rates'!E127*$D$54</f>
        <v>0</v>
      </c>
      <c r="F86" s="49">
        <f>'Growth Rates'!F127*$D$54</f>
        <v>0</v>
      </c>
      <c r="G86" s="49">
        <f>'Growth Rates'!G127*$D$54</f>
        <v>0</v>
      </c>
      <c r="H86" s="49">
        <f>IF('Growth Rates'!$G30="",'Growth Rates'!H127*$D$54,'Growth Rates'!H127)</f>
        <v>1.8068719257341593E-2</v>
      </c>
      <c r="I86" s="49">
        <f>IF('Growth Rates'!$G30="",'Growth Rates'!I127*$D$54,'Growth Rates'!I127)</f>
        <v>3.6710343389629495E-2</v>
      </c>
      <c r="J86" s="49">
        <f>IF('Growth Rates'!$G30="",'Growth Rates'!J127*$D$54,'Growth Rates'!J127)</f>
        <v>5.5942608336822228E-2</v>
      </c>
      <c r="K86" s="49">
        <f>IF('Growth Rates'!$G30="",'Growth Rates'!K127*$D$54,'Growth Rates'!K127)</f>
        <v>7.5783951525506654E-2</v>
      </c>
      <c r="L86" s="49">
        <f>IF('Growth Rates'!$G30="",'Growth Rates'!L127*$D$54,'Growth Rates'!L127)</f>
        <v>9.6253540518753247E-2</v>
      </c>
      <c r="M86" s="49">
        <f>IF('Growth Rates'!$G30="",'Growth Rates'!M127*$D$54,'Growth Rates'!M127)</f>
        <v>0.11737130299365583</v>
      </c>
      <c r="N86" s="49">
        <f>IF('Growth Rates'!$G30="",'Growth Rates'!N127*$D$54,'Growth Rates'!N127)</f>
        <v>0.13915795811072129</v>
      </c>
      <c r="O86" s="49">
        <f>IF('Growth Rates'!$G30="",'Growth Rates'!O127*$D$54,'Growth Rates'!O127)</f>
        <v>0.16130149269451091</v>
      </c>
      <c r="P86" s="49">
        <f>IF('Growth Rates'!$G30="",'Growth Rates'!P127*$D$54,'Growth Rates'!P127)</f>
        <v>0.18380775266093433</v>
      </c>
      <c r="Q86" s="49">
        <f>IF('Growth Rates'!$G30="",'Growth Rates'!Q127*$D$54,'Growth Rates'!Q127)</f>
        <v>0.2066826796857755</v>
      </c>
      <c r="R86" s="49">
        <f>IF('Growth Rates'!$G30="",'Growth Rates'!R127*$D$54,'Growth Rates'!R127)</f>
        <v>0.2299323127733009</v>
      </c>
      <c r="S86" s="49">
        <f>IF('Growth Rates'!$G30="",'Growth Rates'!S127*$D$54,'Growth Rates'!S127)</f>
        <v>0.2535627898505633</v>
      </c>
      <c r="T86" s="49">
        <f>IF('Growth Rates'!$G30="",'Growth Rates'!T127*$D$54,'Growth Rates'!T127)</f>
        <v>0.27758034938782034</v>
      </c>
      <c r="U86" s="49">
        <f>IF('Growth Rates'!$G30="",'Growth Rates'!U127*$D$54,'Growth Rates'!U127)</f>
        <v>0.30199133204549727</v>
      </c>
      <c r="V86" s="49">
        <f>IF('Growth Rates'!$G30="",'Growth Rates'!V127*$D$54,'Growth Rates'!V127)</f>
        <v>0.32680218234812808</v>
      </c>
      <c r="W86" s="49">
        <f>IF('Growth Rates'!$G30="",'Growth Rates'!W127*$D$54,'Growth Rates'!W127)</f>
        <v>0.35201945038571608</v>
      </c>
      <c r="X86" s="49">
        <f>IF('Growth Rates'!$G30="",'Growth Rates'!X127*$D$54,'Growth Rates'!X127)</f>
        <v>0.37764979354296502</v>
      </c>
      <c r="Y86" s="49">
        <f>IF('Growth Rates'!$G30="",'Growth Rates'!Y127*$D$54,'Growth Rates'!Y127)</f>
        <v>0.40369997825683512</v>
      </c>
      <c r="Z86" s="49">
        <f>IF('Growth Rates'!$G30="",'Growth Rates'!Z127*$D$54,'Growth Rates'!Z127)</f>
        <v>0.43017688180288904</v>
      </c>
      <c r="AA86" s="49">
        <f>IF('Growth Rates'!$G30="",'Growth Rates'!AA127*$D$54,'Growth Rates'!AA127)</f>
        <v>0.45708749411090061</v>
      </c>
      <c r="AB86" s="49">
        <f>IF('Growth Rates'!$G30="",'Growth Rates'!AB127*$D$54,'Growth Rates'!AB127)</f>
        <v>0.48443891961020286</v>
      </c>
      <c r="AC86" s="49">
        <f>IF('Growth Rates'!$G30="",'Growth Rates'!AC127*$D$54,'Growth Rates'!AC127)</f>
        <v>0.5122383791052646</v>
      </c>
      <c r="AD86" s="49">
        <f>IF('Growth Rates'!$G30="",'Growth Rates'!AD127*$D$54,'Growth Rates'!AD127)</f>
        <v>0.54049321168199072</v>
      </c>
      <c r="AE86" s="49">
        <f>IF('Growth Rates'!$G30="",'Growth Rates'!AE127*$D$54,'Growth Rates'!AE127)</f>
        <v>0.56921087664524772</v>
      </c>
      <c r="AF86" s="49">
        <f>IF('Growth Rates'!$G30="",'Growth Rates'!AF127*$D$54,'Growth Rates'!AF127)</f>
        <v>0.5983989554881286</v>
      </c>
      <c r="AG86" s="49">
        <f>IF('Growth Rates'!$G30="",'Growth Rates'!AG127*$D$54,'Growth Rates'!AG127)</f>
        <v>0.62806515389347461</v>
      </c>
      <c r="AH86" s="49">
        <f>IF('Growth Rates'!$G30="",'Growth Rates'!AH127*$D$54,'Growth Rates'!AH127)</f>
        <v>0.65821730376818288</v>
      </c>
      <c r="AI86" s="49">
        <f>IF('Growth Rates'!$G30="",'Growth Rates'!AI127*$D$54,'Growth Rates'!AI127)</f>
        <v>0.68886336531083903</v>
      </c>
      <c r="AJ86" s="49">
        <f>IF('Growth Rates'!$G30="",'Growth Rates'!AJ127*$D$54,'Growth Rates'!AJ127)</f>
        <v>0.72001142911321636</v>
      </c>
      <c r="AK86" s="49">
        <f>IF('Growth Rates'!$G30="",'Growth Rates'!AK127*$D$54,'Growth Rates'!AK127)</f>
        <v>0.75166971829620166</v>
      </c>
    </row>
    <row r="87" spans="1:37" x14ac:dyDescent="0.25">
      <c r="A87" s="1" t="s">
        <v>19</v>
      </c>
      <c r="B87">
        <f>'Growth Rates'!B128*$D$54</f>
        <v>0</v>
      </c>
      <c r="C87" s="49">
        <f>'Growth Rates'!C128*$D$54</f>
        <v>0</v>
      </c>
      <c r="D87" s="49">
        <f>'Growth Rates'!D128*$D$54</f>
        <v>0</v>
      </c>
      <c r="E87" s="49">
        <f>'Growth Rates'!E128*$D$54</f>
        <v>0</v>
      </c>
      <c r="F87" s="49">
        <f>'Growth Rates'!F128*$D$54</f>
        <v>0</v>
      </c>
      <c r="G87" s="49">
        <f>'Growth Rates'!G128*$D$54</f>
        <v>0</v>
      </c>
      <c r="H87" s="49">
        <f>IF('Growth Rates'!$G31="",'Growth Rates'!H128*$D$54,'Growth Rates'!H128)</f>
        <v>1.8891288696904152E-2</v>
      </c>
      <c r="I87" s="49">
        <f>IF('Growth Rates'!$G31="",'Growth Rates'!I128*$D$54,'Growth Rates'!I128)</f>
        <v>3.7009801894034133E-2</v>
      </c>
      <c r="J87" s="49">
        <f>IF('Growth Rates'!$G31="",'Growth Rates'!J128*$D$54,'Growth Rates'!J128)</f>
        <v>5.4300764465571749E-2</v>
      </c>
      <c r="K87" s="49">
        <f>IF('Growth Rates'!$G31="",'Growth Rates'!K128*$D$54,'Growth Rates'!K128)</f>
        <v>7.0711119057181193E-2</v>
      </c>
      <c r="L87" s="49">
        <f>IF('Growth Rates'!$G31="",'Growth Rates'!L128*$D$54,'Growth Rates'!L128)</f>
        <v>8.6189793838079787E-2</v>
      </c>
      <c r="M87" s="49">
        <f>IF('Growth Rates'!$G31="",'Growth Rates'!M128*$D$54,'Growth Rates'!M128)</f>
        <v>0.10068796430442828</v>
      </c>
      <c r="N87" s="49">
        <f>IF('Growth Rates'!$G31="",'Growth Rates'!N128*$D$54,'Growth Rates'!N128)</f>
        <v>0.11415930728007662</v>
      </c>
      <c r="O87" s="49">
        <f>IF('Growth Rates'!$G31="",'Growth Rates'!O128*$D$54,'Growth Rates'!O128)</f>
        <v>0.11812146697879666</v>
      </c>
      <c r="P87" s="49">
        <f>IF('Growth Rates'!$G31="",'Growth Rates'!P128*$D$54,'Growth Rates'!P128)</f>
        <v>0.12683821831598063</v>
      </c>
      <c r="Q87" s="49">
        <f>IF('Growth Rates'!$G31="",'Growth Rates'!Q128*$D$54,'Growth Rates'!Q128)</f>
        <v>0.15219604038778889</v>
      </c>
      <c r="R87" s="49">
        <f>IF('Growth Rates'!$G31="",'Growth Rates'!R128*$D$54,'Growth Rates'!R128)</f>
        <v>0.1672522472429252</v>
      </c>
      <c r="S87" s="49">
        <f>IF('Growth Rates'!$G31="",'Growth Rates'!S128*$D$54,'Growth Rates'!S128)</f>
        <v>0.1672522472429252</v>
      </c>
      <c r="T87" s="49">
        <f>IF('Growth Rates'!$G31="",'Growth Rates'!T128*$D$54,'Growth Rates'!T128)</f>
        <v>0.16487495142369313</v>
      </c>
      <c r="U87" s="49">
        <f>IF('Growth Rates'!$G31="",'Growth Rates'!U128*$D$54,'Growth Rates'!U128)</f>
        <v>0.16804467918266908</v>
      </c>
      <c r="V87" s="49">
        <f>IF('Growth Rates'!$G31="",'Growth Rates'!V128*$D$54,'Growth Rates'!V128)</f>
        <v>0.17121440694164503</v>
      </c>
      <c r="W87" s="49">
        <f>IF('Growth Rates'!$G31="",'Growth Rates'!W128*$D$54,'Growth Rates'!W128)</f>
        <v>0.17913872633908512</v>
      </c>
      <c r="X87" s="49">
        <f>IF('Growth Rates'!$G31="",'Growth Rates'!X128*$D$54,'Growth Rates'!X128)</f>
        <v>0.19102520543524526</v>
      </c>
      <c r="Y87" s="49">
        <f>IF('Growth Rates'!$G31="",'Growth Rates'!Y128*$D$54,'Growth Rates'!Y128)</f>
        <v>0.20608141229038135</v>
      </c>
      <c r="Z87" s="49">
        <f>IF('Growth Rates'!$G31="",'Growth Rates'!Z128*$D$54,'Growth Rates'!Z128)</f>
        <v>0.22351491496474951</v>
      </c>
      <c r="AA87" s="49">
        <f>IF('Growth Rates'!$G31="",'Growth Rates'!AA128*$D$54,'Growth Rates'!AA128)</f>
        <v>0.23777868988014172</v>
      </c>
      <c r="AB87" s="49">
        <f>IF('Growth Rates'!$G31="",'Growth Rates'!AB128*$D$54,'Growth Rates'!AB128)</f>
        <v>0.25441976061476601</v>
      </c>
      <c r="AC87" s="49">
        <f>IF('Growth Rates'!$G31="",'Growth Rates'!AC128*$D$54,'Growth Rates'!AC128)</f>
        <v>0.27740028686734242</v>
      </c>
      <c r="AD87" s="49">
        <f>IF('Growth Rates'!$G31="",'Growth Rates'!AD128*$D$54,'Growth Rates'!AD128)</f>
        <v>0.2948337895417108</v>
      </c>
      <c r="AE87" s="49">
        <f>IF('Growth Rates'!$G31="",'Growth Rates'!AE128*$D$54,'Growth Rates'!AE128)</f>
        <v>0.30751270057761504</v>
      </c>
      <c r="AF87" s="49">
        <f>IF('Growth Rates'!$G31="",'Growth Rates'!AF128*$D$54,'Growth Rates'!AF128)</f>
        <v>0.31939917967377518</v>
      </c>
      <c r="AG87" s="49">
        <f>IF('Growth Rates'!$G31="",'Growth Rates'!AG128*$D$54,'Growth Rates'!AG128)</f>
        <v>0.3312856587699351</v>
      </c>
      <c r="AH87" s="49">
        <f>IF('Growth Rates'!$G31="",'Growth Rates'!AH128*$D$54,'Growth Rates'!AH128)</f>
        <v>0.34634186562507119</v>
      </c>
      <c r="AI87" s="49">
        <f>IF('Growth Rates'!$G31="",'Growth Rates'!AI128*$D$54,'Growth Rates'!AI128)</f>
        <v>0.36139807248020728</v>
      </c>
      <c r="AJ87" s="49">
        <f>IF('Growth Rates'!$G31="",'Growth Rates'!AJ128*$D$54,'Growth Rates'!AJ128)</f>
        <v>0.37486941545585539</v>
      </c>
      <c r="AK87" s="49">
        <f>IF('Growth Rates'!$G31="",'Growth Rates'!AK128*$D$54,'Growth Rates'!AK128)</f>
        <v>0.38992562231099148</v>
      </c>
    </row>
    <row r="88" spans="1:37" x14ac:dyDescent="0.25">
      <c r="A88" s="1" t="s">
        <v>20</v>
      </c>
      <c r="B88">
        <f>'Growth Rates'!B129*$D$54</f>
        <v>0</v>
      </c>
      <c r="C88" s="49">
        <f>'Growth Rates'!C129*$D$54</f>
        <v>0</v>
      </c>
      <c r="D88" s="49">
        <f>'Growth Rates'!D129*$D$54</f>
        <v>0</v>
      </c>
      <c r="E88" s="49">
        <f>'Growth Rates'!E129*$D$54</f>
        <v>0</v>
      </c>
      <c r="F88" s="49">
        <f>'Growth Rates'!F129*$D$54</f>
        <v>0</v>
      </c>
      <c r="G88" s="49">
        <f>'Growth Rates'!G129*$D$54</f>
        <v>0</v>
      </c>
      <c r="H88" s="49">
        <f>IF('Growth Rates'!$G32="",'Growth Rates'!H129*$D$54,'Growth Rates'!H129)</f>
        <v>4.6987220600251858E-2</v>
      </c>
      <c r="I88" s="49">
        <f>IF('Growth Rates'!$G32="",'Growth Rates'!I129*$D$54,'Growth Rates'!I129)</f>
        <v>9.2913388151264112E-2</v>
      </c>
      <c r="J88" s="49">
        <f>IF('Growth Rates'!$G32="",'Growth Rates'!J129*$D$54,'Growth Rates'!J129)</f>
        <v>0.13752725824912979</v>
      </c>
      <c r="K88" s="49">
        <f>IF('Growth Rates'!$G32="",'Growth Rates'!K129*$D$54,'Growth Rates'!K129)</f>
        <v>0.18057685786650626</v>
      </c>
      <c r="L88" s="49">
        <f>IF('Growth Rates'!$G32="",'Growth Rates'!L129*$D$54,'Growth Rates'!L129)</f>
        <v>0.22181176288284271</v>
      </c>
      <c r="M88" s="49">
        <f>IF('Growth Rates'!$G32="",'Growth Rates'!M129*$D$54,'Growth Rates'!M129)</f>
        <v>0.26098544614588709</v>
      </c>
      <c r="N88" s="49">
        <f>IF('Growth Rates'!$G32="",'Growth Rates'!N129*$D$54,'Growth Rates'!N129)</f>
        <v>0.29785766656731244</v>
      </c>
      <c r="O88" s="49">
        <f>IF('Growth Rates'!$G32="",'Growth Rates'!O129*$D$54,'Growth Rates'!O129)</f>
        <v>0.33565247468403309</v>
      </c>
      <c r="P88" s="49">
        <f>IF('Growth Rates'!$G32="",'Growth Rates'!P129*$D$54,'Growth Rates'!P129)</f>
        <v>0.37439295475964302</v>
      </c>
      <c r="Q88" s="49">
        <f>IF('Growth Rates'!$G32="",'Growth Rates'!Q129*$D$54,'Growth Rates'!Q129)</f>
        <v>0.41410276865402185</v>
      </c>
      <c r="R88" s="49">
        <f>IF('Growth Rates'!$G32="",'Growth Rates'!R129*$D$54,'Growth Rates'!R129)</f>
        <v>0.45480617027549414</v>
      </c>
      <c r="S88" s="49">
        <f>IF('Growth Rates'!$G32="",'Growth Rates'!S129*$D$54,'Growth Rates'!S129)</f>
        <v>0.49652802039460037</v>
      </c>
      <c r="T88" s="49">
        <f>IF('Growth Rates'!$G32="",'Growth Rates'!T129*$D$54,'Growth Rates'!T129)</f>
        <v>0.5392938018285256</v>
      </c>
      <c r="U88" s="49">
        <f>IF('Growth Rates'!$G32="",'Growth Rates'!U129*$D$54,'Growth Rates'!U129)</f>
        <v>0.58312963500546178</v>
      </c>
      <c r="V88" s="49">
        <f>IF('Growth Rates'!$G32="",'Growth Rates'!V129*$D$54,'Growth Rates'!V129)</f>
        <v>0.62806229391840807</v>
      </c>
      <c r="W88" s="49">
        <f>IF('Growth Rates'!$G32="",'Growth Rates'!W129*$D$54,'Growth Rates'!W129)</f>
        <v>0.6741192224781557</v>
      </c>
      <c r="X88" s="49">
        <f>IF('Growth Rates'!$G32="",'Growth Rates'!X129*$D$54,'Growth Rates'!X129)</f>
        <v>0.72132855127544426</v>
      </c>
      <c r="Y88" s="49">
        <f>IF('Growth Rates'!$G32="",'Growth Rates'!Y129*$D$54,'Growth Rates'!Y129)</f>
        <v>0.76971911476252719</v>
      </c>
      <c r="Z88" s="49">
        <f>IF('Growth Rates'!$G32="",'Growth Rates'!Z129*$D$54,'Growth Rates'!Z129)</f>
        <v>0.81932046886464016</v>
      </c>
      <c r="AA88" s="49">
        <f>IF('Growth Rates'!$G32="",'Growth Rates'!AA129*$D$54,'Growth Rates'!AA129)</f>
        <v>0.87016290903213134</v>
      </c>
      <c r="AB88" s="49">
        <f>IF('Growth Rates'!$G32="",'Growth Rates'!AB129*$D$54,'Growth Rates'!AB129)</f>
        <v>0.92227748874427706</v>
      </c>
      <c r="AC88" s="49">
        <f>IF('Growth Rates'!$G32="",'Growth Rates'!AC129*$D$54,'Growth Rates'!AC129)</f>
        <v>0.97569603847608477</v>
      </c>
      <c r="AD88" s="49">
        <f>IF('Growth Rates'!$G32="",'Growth Rates'!AD129*$D$54,'Growth Rates'!AD129)</f>
        <v>1.0304511851396694</v>
      </c>
      <c r="AE88" s="49">
        <f>IF('Growth Rates'!$G32="",'Growth Rates'!AE129*$D$54,'Growth Rates'!AE129)</f>
        <v>1.086576372012076</v>
      </c>
      <c r="AF88" s="49">
        <f>IF('Growth Rates'!$G32="",'Growth Rates'!AF129*$D$54,'Growth Rates'!AF129)</f>
        <v>1.1441058791617218</v>
      </c>
      <c r="AG88" s="49">
        <f>IF('Growth Rates'!$G32="",'Growth Rates'!AG129*$D$54,'Growth Rates'!AG129)</f>
        <v>1.2030748443859296</v>
      </c>
      <c r="AH88" s="49">
        <f>IF('Growth Rates'!$G32="",'Growth Rates'!AH129*$D$54,'Growth Rates'!AH129)</f>
        <v>1.263519284672348</v>
      </c>
      <c r="AI88" s="49">
        <f>IF('Growth Rates'!$G32="",'Growth Rates'!AI129*$D$54,'Growth Rates'!AI129)</f>
        <v>1.3254761181973589</v>
      </c>
      <c r="AJ88" s="49">
        <f>IF('Growth Rates'!$G32="",'Growth Rates'!AJ129*$D$54,'Growth Rates'!AJ129)</f>
        <v>1.3889831868749136</v>
      </c>
      <c r="AK88" s="49">
        <f>IF('Growth Rates'!$G32="",'Growth Rates'!AK129*$D$54,'Growth Rates'!AK129)</f>
        <v>1.4540792794695669</v>
      </c>
    </row>
    <row r="89" spans="1:37" x14ac:dyDescent="0.25">
      <c r="A89" s="1" t="s">
        <v>21</v>
      </c>
      <c r="B89">
        <f>'Growth Rates'!B130*$D$54</f>
        <v>0</v>
      </c>
      <c r="C89" s="49">
        <f>'Growth Rates'!C130*$D$54</f>
        <v>0</v>
      </c>
      <c r="D89" s="49">
        <f>'Growth Rates'!D130*$D$54</f>
        <v>0</v>
      </c>
      <c r="E89" s="49">
        <f>'Growth Rates'!E130*$D$54</f>
        <v>0</v>
      </c>
      <c r="F89" s="49">
        <f>'Growth Rates'!F130*$D$54</f>
        <v>0</v>
      </c>
      <c r="G89" s="49">
        <f>'Growth Rates'!G130*$D$54</f>
        <v>0</v>
      </c>
      <c r="H89" s="49">
        <f>IF('Growth Rates'!$G33="",'Growth Rates'!H130*$D$54,'Growth Rates'!H130)</f>
        <v>2.1481280582945659E-2</v>
      </c>
      <c r="I89" s="49">
        <f>IF('Growth Rates'!$G33="",'Growth Rates'!I130*$D$54,'Growth Rates'!I130)</f>
        <v>4.2990476931441236E-2</v>
      </c>
      <c r="J89" s="49">
        <f>IF('Growth Rates'!$G33="",'Growth Rates'!J130*$D$54,'Growth Rates'!J130)</f>
        <v>6.4515792583991968E-2</v>
      </c>
      <c r="K89" s="49">
        <f>IF('Growth Rates'!$G33="",'Growth Rates'!K130*$D$54,'Growth Rates'!K130)</f>
        <v>8.6045208296667064E-2</v>
      </c>
      <c r="L89" s="49">
        <f>IF('Growth Rates'!$G33="",'Growth Rates'!L130*$D$54,'Growth Rates'!L130)</f>
        <v>0.10756649183294716</v>
      </c>
      <c r="M89" s="49">
        <f>IF('Growth Rates'!$G33="",'Growth Rates'!M130*$D$54,'Growth Rates'!M130)</f>
        <v>0.12906720823126627</v>
      </c>
      <c r="N89" s="49">
        <f>IF('Growth Rates'!$G33="",'Growth Rates'!N130*$D$54,'Growth Rates'!N130)</f>
        <v>0.15053473054111105</v>
      </c>
      <c r="O89" s="49">
        <f>IF('Growth Rates'!$G33="",'Growth Rates'!O130*$D$54,'Growth Rates'!O130)</f>
        <v>0.17234573320791313</v>
      </c>
      <c r="P89" s="49">
        <f>IF('Growth Rates'!$G33="",'Growth Rates'!P130*$D$54,'Growth Rates'!P130)</f>
        <v>0.19450571191738422</v>
      </c>
      <c r="Q89" s="49">
        <f>IF('Growth Rates'!$G33="",'Growth Rates'!Q130*$D$54,'Growth Rates'!Q130)</f>
        <v>0.21702025028620672</v>
      </c>
      <c r="R89" s="49">
        <f>IF('Growth Rates'!$G33="",'Growth Rates'!R130*$D$54,'Growth Rates'!R130)</f>
        <v>0.23989502126893036</v>
      </c>
      <c r="S89" s="49">
        <f>IF('Growth Rates'!$G33="",'Growth Rates'!S130*$D$54,'Growth Rates'!S130)</f>
        <v>0.26313578858737752</v>
      </c>
      <c r="T89" s="49">
        <f>IF('Growth Rates'!$G33="",'Growth Rates'!T130*$D$54,'Growth Rates'!T130)</f>
        <v>0.28674840818292002</v>
      </c>
      <c r="U89" s="49">
        <f>IF('Growth Rates'!$G33="",'Growth Rates'!U130*$D$54,'Growth Rates'!U130)</f>
        <v>0.31073882969199118</v>
      </c>
      <c r="V89" s="49">
        <f>IF('Growth Rates'!$G33="",'Growth Rates'!V130*$D$54,'Growth Rates'!V130)</f>
        <v>0.33511309794520744</v>
      </c>
      <c r="W89" s="49">
        <f>IF('Growth Rates'!$G33="",'Growth Rates'!W130*$D$54,'Growth Rates'!W130)</f>
        <v>0.35987735449047525</v>
      </c>
      <c r="X89" s="49">
        <f>IF('Growth Rates'!$G33="",'Growth Rates'!X130*$D$54,'Growth Rates'!X130)</f>
        <v>0.38503783914046719</v>
      </c>
      <c r="Y89" s="49">
        <f>IF('Growth Rates'!$G33="",'Growth Rates'!Y130*$D$54,'Growth Rates'!Y130)</f>
        <v>0.41060089154485913</v>
      </c>
      <c r="Z89" s="49">
        <f>IF('Growth Rates'!$G33="",'Growth Rates'!Z130*$D$54,'Growth Rates'!Z130)</f>
        <v>0.43657295278772118</v>
      </c>
      <c r="AA89" s="49">
        <f>IF('Growth Rates'!$G33="",'Growth Rates'!AA130*$D$54,'Growth Rates'!AA130)</f>
        <v>0.46296056701046912</v>
      </c>
      <c r="AB89" s="49">
        <f>IF('Growth Rates'!$G33="",'Growth Rates'!AB130*$D$54,'Growth Rates'!AB130)</f>
        <v>0.48977038306078113</v>
      </c>
      <c r="AC89" s="49">
        <f>IF('Growth Rates'!$G33="",'Growth Rates'!AC130*$D$54,'Growth Rates'!AC130)</f>
        <v>0.517009156167898</v>
      </c>
      <c r="AD89" s="49">
        <f>IF('Growth Rates'!$G33="",'Growth Rates'!AD130*$D$54,'Growth Rates'!AD130)</f>
        <v>0.54468374964472877</v>
      </c>
      <c r="AE89" s="49">
        <f>IF('Growth Rates'!$G33="",'Growth Rates'!AE130*$D$54,'Growth Rates'!AE130)</f>
        <v>0.57280113661718879</v>
      </c>
      <c r="AF89" s="49">
        <f>IF('Growth Rates'!$G33="",'Growth Rates'!AF130*$D$54,'Growth Rates'!AF130)</f>
        <v>0.60136840178120821</v>
      </c>
      <c r="AG89" s="49">
        <f>IF('Growth Rates'!$G33="",'Growth Rates'!AG130*$D$54,'Growth Rates'!AG130)</f>
        <v>0.63039274318785188</v>
      </c>
      <c r="AH89" s="49">
        <f>IF('Growth Rates'!$G33="",'Growth Rates'!AH130*$D$54,'Growth Rates'!AH130)</f>
        <v>0.65988147405700182</v>
      </c>
      <c r="AI89" s="49">
        <f>IF('Growth Rates'!$G33="",'Growth Rates'!AI130*$D$54,'Growth Rates'!AI130)</f>
        <v>0.68984202462005828</v>
      </c>
      <c r="AJ89" s="49">
        <f>IF('Growth Rates'!$G33="",'Growth Rates'!AJ130*$D$54,'Growth Rates'!AJ130)</f>
        <v>0.72028194399212353</v>
      </c>
      <c r="AK89" s="49">
        <f>IF('Growth Rates'!$G33="",'Growth Rates'!AK130*$D$54,'Growth Rates'!AK130)</f>
        <v>0.75120890207414193</v>
      </c>
    </row>
    <row r="90" spans="1:37" x14ac:dyDescent="0.25">
      <c r="A90" s="1" t="s">
        <v>22</v>
      </c>
      <c r="B90">
        <f>'Growth Rates'!B131*$D$54</f>
        <v>0</v>
      </c>
      <c r="C90" s="49">
        <f>'Growth Rates'!C131*$D$54</f>
        <v>0</v>
      </c>
      <c r="D90" s="49">
        <f>'Growth Rates'!D131*$D$54</f>
        <v>0</v>
      </c>
      <c r="E90" s="49">
        <f>'Growth Rates'!E131*$D$54</f>
        <v>0</v>
      </c>
      <c r="F90" s="49">
        <f>'Growth Rates'!F131*$D$54</f>
        <v>0</v>
      </c>
      <c r="G90" s="49">
        <f>'Growth Rates'!G131*$D$54</f>
        <v>0</v>
      </c>
      <c r="H90" s="49">
        <f>IF('Growth Rates'!$G34="",'Growth Rates'!H131*$D$54,'Growth Rates'!H131)</f>
        <v>3.5859879682820429E-2</v>
      </c>
      <c r="I90" s="49">
        <f>IF('Growth Rates'!$G34="",'Growth Rates'!I131*$D$54,'Growth Rates'!I131)</f>
        <v>7.0996597499380448E-2</v>
      </c>
      <c r="J90" s="49">
        <f>IF('Growth Rates'!$G34="",'Growth Rates'!J131*$D$54,'Growth Rates'!J131)</f>
        <v>0.10528837789787279</v>
      </c>
      <c r="K90" s="49">
        <f>IF('Growth Rates'!$G34="",'Growth Rates'!K131*$D$54,'Growth Rates'!K131)</f>
        <v>0.13861346540982233</v>
      </c>
      <c r="L90" s="49">
        <f>IF('Growth Rates'!$G34="",'Growth Rates'!L131*$D$54,'Growth Rates'!L131)</f>
        <v>0.17085082098951124</v>
      </c>
      <c r="M90" s="49">
        <f>IF('Growth Rates'!$G34="",'Growth Rates'!M131*$D$54,'Growth Rates'!M131)</f>
        <v>0.20188083382785349</v>
      </c>
      <c r="N90" s="49">
        <f>IF('Growth Rates'!$G34="",'Growth Rates'!N131*$D$54,'Growth Rates'!N131)</f>
        <v>0.23158604299705277</v>
      </c>
      <c r="O90" s="49">
        <f>IF('Growth Rates'!$G34="",'Growth Rates'!O131*$D$54,'Growth Rates'!O131)</f>
        <v>0.26191506155880512</v>
      </c>
      <c r="P90" s="49">
        <f>IF('Growth Rates'!$G34="",'Growth Rates'!P131*$D$54,'Growth Rates'!P131)</f>
        <v>0.29288098951035446</v>
      </c>
      <c r="Q90" s="49">
        <f>IF('Growth Rates'!$G34="",'Growth Rates'!Q131*$D$54,'Growth Rates'!Q131)</f>
        <v>0.3244972019488862</v>
      </c>
      <c r="R90" s="49">
        <f>IF('Growth Rates'!$G34="",'Growth Rates'!R131*$D$54,'Growth Rates'!R131)</f>
        <v>0.35677735484862727</v>
      </c>
      <c r="S90" s="49">
        <f>IF('Growth Rates'!$G34="",'Growth Rates'!S131*$D$54,'Growth Rates'!S131)</f>
        <v>0.38973539095926274</v>
      </c>
      <c r="T90" s="49">
        <f>IF('Growth Rates'!$G34="",'Growth Rates'!T131*$D$54,'Growth Rates'!T131)</f>
        <v>0.42338554582822169</v>
      </c>
      <c r="U90" s="49">
        <f>IF('Growth Rates'!$G34="",'Growth Rates'!U131*$D$54,'Growth Rates'!U131)</f>
        <v>0.4577423539494288</v>
      </c>
      <c r="V90" s="49">
        <f>IF('Growth Rates'!$G34="",'Growth Rates'!V131*$D$54,'Growth Rates'!V131)</f>
        <v>0.49282065504118122</v>
      </c>
      <c r="W90" s="49">
        <f>IF('Growth Rates'!$G34="",'Growth Rates'!W131*$D$54,'Growth Rates'!W131)</f>
        <v>0.52863560045586022</v>
      </c>
      <c r="X90" s="49">
        <f>IF('Growth Rates'!$G34="",'Growth Rates'!X131*$D$54,'Growth Rates'!X131)</f>
        <v>0.56520265972424777</v>
      </c>
      <c r="Y90" s="49">
        <f>IF('Growth Rates'!$G34="",'Growth Rates'!Y131*$D$54,'Growth Rates'!Y131)</f>
        <v>0.60253762723727122</v>
      </c>
      <c r="Z90" s="49">
        <f>IF('Growth Rates'!$G34="",'Growth Rates'!Z131*$D$54,'Growth Rates'!Z131)</f>
        <v>0.6406566290680682</v>
      </c>
      <c r="AA90" s="49">
        <f>IF('Growth Rates'!$G34="",'Growth Rates'!AA131*$D$54,'Growth Rates'!AA131)</f>
        <v>0.67957612993731198</v>
      </c>
      <c r="AB90" s="49">
        <f>IF('Growth Rates'!$G34="",'Growth Rates'!AB131*$D$54,'Growth Rates'!AB131)</f>
        <v>0.71931294032480997</v>
      </c>
      <c r="AC90" s="49">
        <f>IF('Growth Rates'!$G34="",'Growth Rates'!AC131*$D$54,'Growth Rates'!AC131)</f>
        <v>0.75988422373044517</v>
      </c>
      <c r="AD90" s="49">
        <f>IF('Growth Rates'!$G34="",'Growth Rates'!AD131*$D$54,'Growth Rates'!AD131)</f>
        <v>0.80130750408759899</v>
      </c>
      <c r="AE90" s="49">
        <f>IF('Growth Rates'!$G34="",'Growth Rates'!AE131*$D$54,'Growth Rates'!AE131)</f>
        <v>0.84360067333225275</v>
      </c>
      <c r="AF90" s="49">
        <f>IF('Growth Rates'!$G34="",'Growth Rates'!AF131*$D$54,'Growth Rates'!AF131)</f>
        <v>0.88678199913104427</v>
      </c>
      <c r="AG90" s="49">
        <f>IF('Growth Rates'!$G34="",'Growth Rates'!AG131*$D$54,'Growth Rates'!AG131)</f>
        <v>0.93087013277161046</v>
      </c>
      <c r="AH90" s="49">
        <f>IF('Growth Rates'!$G34="",'Growth Rates'!AH131*$D$54,'Growth Rates'!AH131)</f>
        <v>0.97588411721862844</v>
      </c>
      <c r="AI90" s="49">
        <f>IF('Growth Rates'!$G34="",'Growth Rates'!AI131*$D$54,'Growth Rates'!AI131)</f>
        <v>1.0218433953390338</v>
      </c>
      <c r="AJ90" s="49">
        <f>IF('Growth Rates'!$G34="",'Growth Rates'!AJ131*$D$54,'Growth Rates'!AJ131)</f>
        <v>1.0687678182999678</v>
      </c>
      <c r="AK90" s="49">
        <f>IF('Growth Rates'!$G34="",'Growth Rates'!AK131*$D$54,'Growth Rates'!AK131)</f>
        <v>1.1166776541430816</v>
      </c>
    </row>
    <row r="91" spans="1:37" x14ac:dyDescent="0.25">
      <c r="A91" s="1" t="s">
        <v>23</v>
      </c>
      <c r="B91">
        <f>'Growth Rates'!B132*$D$54</f>
        <v>0</v>
      </c>
      <c r="C91" s="49">
        <f>'Growth Rates'!C132*$D$54</f>
        <v>0</v>
      </c>
      <c r="D91" s="49">
        <f>'Growth Rates'!D132*$D$54</f>
        <v>0</v>
      </c>
      <c r="E91" s="49">
        <f>'Growth Rates'!E132*$D$54</f>
        <v>0</v>
      </c>
      <c r="F91" s="49">
        <f>'Growth Rates'!F132*$D$54</f>
        <v>0</v>
      </c>
      <c r="G91" s="49">
        <f>'Growth Rates'!G132*$D$54</f>
        <v>0</v>
      </c>
      <c r="H91" s="49">
        <f>IF('Growth Rates'!$G35="",'Growth Rates'!H132*$D$54,'Growth Rates'!H132)</f>
        <v>2.7892420875543483E-2</v>
      </c>
      <c r="I91" s="49">
        <f>IF('Growth Rates'!$G35="",'Growth Rates'!I132*$D$54,'Growth Rates'!I132)</f>
        <v>5.7129108004914865E-2</v>
      </c>
      <c r="J91" s="49">
        <f>IF('Growth Rates'!$G35="",'Growth Rates'!J132*$D$54,'Growth Rates'!J132)</f>
        <v>8.7774103375391724E-2</v>
      </c>
      <c r="K91" s="49">
        <f>IF('Growth Rates'!$G35="",'Growth Rates'!K132*$D$54,'Growth Rates'!K132)</f>
        <v>0.11989531522737348</v>
      </c>
      <c r="L91" s="49">
        <f>IF('Growth Rates'!$G35="",'Growth Rates'!L132*$D$54,'Growth Rates'!L132)</f>
        <v>0.15356476084946913</v>
      </c>
      <c r="M91" s="49">
        <f>IF('Growth Rates'!$G35="",'Growth Rates'!M132*$D$54,'Growth Rates'!M132)</f>
        <v>0.18885882659603001</v>
      </c>
      <c r="N91" s="49">
        <f>IF('Growth Rates'!$G35="",'Growth Rates'!N132*$D$54,'Growth Rates'!N132)</f>
        <v>0.22585854640698261</v>
      </c>
      <c r="O91" s="49">
        <f>IF('Growth Rates'!$G35="",'Growth Rates'!O132*$D$54,'Growth Rates'!O132)</f>
        <v>0.26383505378582717</v>
      </c>
      <c r="P91" s="49">
        <f>IF('Growth Rates'!$G35="",'Growth Rates'!P132*$D$54,'Growth Rates'!P132)</f>
        <v>0.30281413579142935</v>
      </c>
      <c r="Q91" s="49">
        <f>IF('Growth Rates'!$G35="",'Growth Rates'!Q132*$D$54,'Growth Rates'!Q132)</f>
        <v>0.34282226025750018</v>
      </c>
      <c r="R91" s="49">
        <f>IF('Growth Rates'!$G35="",'Growth Rates'!R132*$D$54,'Growth Rates'!R132)</f>
        <v>0.38388659376495859</v>
      </c>
      <c r="S91" s="49">
        <f>IF('Growth Rates'!$G35="",'Growth Rates'!S132*$D$54,'Growth Rates'!S132)</f>
        <v>0.42603502008876254</v>
      </c>
      <c r="T91" s="49">
        <f>IF('Growth Rates'!$G35="",'Growth Rates'!T132*$D$54,'Growth Rates'!T132)</f>
        <v>0.46929615913173445</v>
      </c>
      <c r="U91" s="49">
        <f>IF('Growth Rates'!$G35="",'Growth Rates'!U132*$D$54,'Growth Rates'!U132)</f>
        <v>0.51369938635823653</v>
      </c>
      <c r="V91" s="49">
        <f>IF('Growth Rates'!$G35="",'Growth Rates'!V132*$D$54,'Growth Rates'!V132)</f>
        <v>0.55927485274089273</v>
      </c>
      <c r="W91" s="49">
        <f>IF('Growth Rates'!$G35="",'Growth Rates'!W132*$D$54,'Growth Rates'!W132)</f>
        <v>0.606053505233901</v>
      </c>
      <c r="X91" s="49">
        <f>IF('Growth Rates'!$G35="",'Growth Rates'!X132*$D$54,'Growth Rates'!X132)</f>
        <v>0.65406710778683863</v>
      </c>
      <c r="Y91" s="49">
        <f>IF('Growth Rates'!$G35="",'Growth Rates'!Y132*$D$54,'Growth Rates'!Y132)</f>
        <v>0.70334826291322927</v>
      </c>
      <c r="Z91" s="49">
        <f>IF('Growth Rates'!$G35="",'Growth Rates'!Z132*$D$54,'Growth Rates'!Z132)</f>
        <v>0.75393043382851666</v>
      </c>
      <c r="AA91" s="49">
        <f>IF('Growth Rates'!$G35="",'Growth Rates'!AA132*$D$54,'Growth Rates'!AA132)</f>
        <v>0.80584796717247875</v>
      </c>
      <c r="AB91" s="49">
        <f>IF('Growth Rates'!$G35="",'Growth Rates'!AB132*$D$54,'Growth Rates'!AB132)</f>
        <v>0.85913611633150944</v>
      </c>
      <c r="AC91" s="49">
        <f>IF('Growth Rates'!$G35="",'Growth Rates'!AC132*$D$54,'Growth Rates'!AC132)</f>
        <v>0.91383106537660586</v>
      </c>
      <c r="AD91" s="49">
        <f>IF('Growth Rates'!$G35="",'Growth Rates'!AD132*$D$54,'Growth Rates'!AD132)</f>
        <v>0.9699699536333154</v>
      </c>
      <c r="AE91" s="49">
        <f>IF('Growth Rates'!$G35="",'Growth Rates'!AE132*$D$54,'Growth Rates'!AE132)</f>
        <v>1.0275909009003257</v>
      </c>
      <c r="AF91" s="49">
        <f>IF('Growth Rates'!$G35="",'Growth Rates'!AF132*$D$54,'Growth Rates'!AF132)</f>
        <v>1.0867330333338223</v>
      </c>
      <c r="AG91" s="49">
        <f>IF('Growth Rates'!$G35="",'Growth Rates'!AG132*$D$54,'Growth Rates'!AG132)</f>
        <v>1.1474365100151893</v>
      </c>
      <c r="AH91" s="49">
        <f>IF('Growth Rates'!$G35="",'Growth Rates'!AH132*$D$54,'Growth Rates'!AH132)</f>
        <v>1.2097425502200951</v>
      </c>
      <c r="AI91" s="49">
        <f>IF('Growth Rates'!$G35="",'Growth Rates'!AI132*$D$54,'Growth Rates'!AI132)</f>
        <v>1.2736934614074753</v>
      </c>
      <c r="AJ91" s="49">
        <f>IF('Growth Rates'!$G35="",'Growth Rates'!AJ132*$D$54,'Growth Rates'!AJ132)</f>
        <v>1.3393326679474249</v>
      </c>
      <c r="AK91" s="49">
        <f>IF('Growth Rates'!$G35="",'Growth Rates'!AK132*$D$54,'Growth Rates'!AK132)</f>
        <v>1.4067047406074993</v>
      </c>
    </row>
    <row r="92" spans="1:37" x14ac:dyDescent="0.25">
      <c r="A92" s="1" t="s">
        <v>24</v>
      </c>
      <c r="B92">
        <f>'Growth Rates'!B133*$D$54</f>
        <v>0</v>
      </c>
      <c r="C92" s="49">
        <f>'Growth Rates'!C133*$D$54</f>
        <v>0</v>
      </c>
      <c r="D92" s="49">
        <f>'Growth Rates'!D133*$D$54</f>
        <v>0</v>
      </c>
      <c r="E92" s="49">
        <f>'Growth Rates'!E133*$D$54</f>
        <v>0</v>
      </c>
      <c r="F92" s="49">
        <f>'Growth Rates'!F133*$D$54</f>
        <v>0</v>
      </c>
      <c r="G92" s="49">
        <f>'Growth Rates'!G133*$D$54</f>
        <v>0</v>
      </c>
      <c r="H92" s="49">
        <f>IF('Growth Rates'!$G36="",'Growth Rates'!H133*$D$54,'Growth Rates'!H133)</f>
        <v>4.1923144363490414E-2</v>
      </c>
      <c r="I92" s="49">
        <f>IF('Growth Rates'!$G36="",'Growth Rates'!I133*$D$54,'Growth Rates'!I133)</f>
        <v>8.2248804093767558E-2</v>
      </c>
      <c r="J92" s="49">
        <f>IF('Growth Rates'!$G36="",'Growth Rates'!J133*$D$54,'Growth Rates'!J133)</f>
        <v>0.12072588437482194</v>
      </c>
      <c r="K92" s="49">
        <f>IF('Growth Rates'!$G36="",'Growth Rates'!K133*$D$54,'Growth Rates'!K133)</f>
        <v>0.15710807790584924</v>
      </c>
      <c r="L92" s="49">
        <f>IF('Growth Rates'!$G36="",'Growth Rates'!L133*$D$54,'Growth Rates'!L133)</f>
        <v>0.19115642311198336</v>
      </c>
      <c r="M92" s="49">
        <f>IF('Growth Rates'!$G36="",'Growth Rates'!M133*$D$54,'Growth Rates'!M133)</f>
        <v>0.22264186159792951</v>
      </c>
      <c r="N92" s="49">
        <f>IF('Growth Rates'!$G36="",'Growth Rates'!N133*$D$54,'Growth Rates'!N133)</f>
        <v>0.25134775755256872</v>
      </c>
      <c r="O92" s="49">
        <f>IF('Growth Rates'!$G36="",'Growth Rates'!O133*$D$54,'Growth Rates'!O133)</f>
        <v>0.28062777142630069</v>
      </c>
      <c r="P92" s="49">
        <f>IF('Growth Rates'!$G36="",'Growth Rates'!P133*$D$54,'Growth Rates'!P133)</f>
        <v>0.31049338557750705</v>
      </c>
      <c r="Q92" s="49">
        <f>IF('Growth Rates'!$G36="",'Growth Rates'!Q133*$D$54,'Growth Rates'!Q133)</f>
        <v>0.34095631201173759</v>
      </c>
      <c r="R92" s="49">
        <f>IF('Growth Rates'!$G36="",'Growth Rates'!R133*$D$54,'Growth Rates'!R133)</f>
        <v>0.37202849697465284</v>
      </c>
      <c r="S92" s="49">
        <f>IF('Growth Rates'!$G36="",'Growth Rates'!S133*$D$54,'Growth Rates'!S133)</f>
        <v>0.40372212563682641</v>
      </c>
      <c r="T92" s="49">
        <f>IF('Growth Rates'!$G36="",'Growth Rates'!T133*$D$54,'Growth Rates'!T133)</f>
        <v>0.43604962687224352</v>
      </c>
      <c r="U92" s="49">
        <f>IF('Growth Rates'!$G36="",'Growth Rates'!U133*$D$54,'Growth Rates'!U133)</f>
        <v>0.46902367813236895</v>
      </c>
      <c r="V92" s="49">
        <f>IF('Growth Rates'!$G36="",'Growth Rates'!V133*$D$54,'Growth Rates'!V133)</f>
        <v>0.50265721041769673</v>
      </c>
      <c r="W92" s="49">
        <f>IF('Growth Rates'!$G36="",'Growth Rates'!W133*$D$54,'Growth Rates'!W133)</f>
        <v>0.53696341334873132</v>
      </c>
      <c r="X92" s="49">
        <f>IF('Growth Rates'!$G36="",'Growth Rates'!X133*$D$54,'Growth Rates'!X133)</f>
        <v>0.57195574033838659</v>
      </c>
      <c r="Y92" s="49">
        <f>IF('Growth Rates'!$G36="",'Growth Rates'!Y133*$D$54,'Growth Rates'!Y133)</f>
        <v>0.6076479138678349</v>
      </c>
      <c r="Z92" s="49">
        <f>IF('Growth Rates'!$G36="",'Growth Rates'!Z133*$D$54,'Growth Rates'!Z133)</f>
        <v>0.64405393086787199</v>
      </c>
      <c r="AA92" s="49">
        <f>IF('Growth Rates'!$G36="",'Growth Rates'!AA133*$D$54,'Growth Rates'!AA133)</f>
        <v>0.68118806820791</v>
      </c>
      <c r="AB92" s="49">
        <f>IF('Growth Rates'!$G36="",'Growth Rates'!AB133*$D$54,'Growth Rates'!AB133)</f>
        <v>0.71906488829474879</v>
      </c>
      <c r="AC92" s="49">
        <f>IF('Growth Rates'!$G36="",'Growth Rates'!AC133*$D$54,'Growth Rates'!AC133)</f>
        <v>0.75769924478332418</v>
      </c>
      <c r="AD92" s="49">
        <f>IF('Growth Rates'!$G36="",'Growth Rates'!AD133*$D$54,'Growth Rates'!AD133)</f>
        <v>0.79710628840167119</v>
      </c>
      <c r="AE92" s="49">
        <f>IF('Growth Rates'!$G36="",'Growth Rates'!AE133*$D$54,'Growth Rates'!AE133)</f>
        <v>0.83730147289238521</v>
      </c>
      <c r="AF92" s="49">
        <f>IF('Growth Rates'!$G36="",'Growth Rates'!AF133*$D$54,'Growth Rates'!AF133)</f>
        <v>0.87830056107291332</v>
      </c>
      <c r="AG92" s="49">
        <f>IF('Growth Rates'!$G36="",'Growth Rates'!AG133*$D$54,'Growth Rates'!AG133)</f>
        <v>0.92011963101705219</v>
      </c>
      <c r="AH92" s="49">
        <f>IF('Growth Rates'!$G36="",'Growth Rates'!AH133*$D$54,'Growth Rates'!AH133)</f>
        <v>0.9627750823600737</v>
      </c>
      <c r="AI92" s="49">
        <f>IF('Growth Rates'!$G36="",'Growth Rates'!AI133*$D$54,'Growth Rates'!AI133)</f>
        <v>1.0062836427299557</v>
      </c>
      <c r="AJ92" s="49">
        <f>IF('Growth Rates'!$G36="",'Growth Rates'!AJ133*$D$54,'Growth Rates'!AJ133)</f>
        <v>1.0506623743072352</v>
      </c>
      <c r="AK92" s="49">
        <f>IF('Growth Rates'!$G36="",'Growth Rates'!AK133*$D$54,'Growth Rates'!AK133)</f>
        <v>1.0959286805160604</v>
      </c>
    </row>
    <row r="93" spans="1:37" x14ac:dyDescent="0.25">
      <c r="A93" s="1" t="s">
        <v>25</v>
      </c>
      <c r="B93">
        <f>'Growth Rates'!B134*$D$54</f>
        <v>0</v>
      </c>
      <c r="C93" s="49">
        <f>'Growth Rates'!C134*$D$54</f>
        <v>0</v>
      </c>
      <c r="D93" s="49">
        <f>'Growth Rates'!D134*$D$54</f>
        <v>0</v>
      </c>
      <c r="E93" s="49">
        <f>'Growth Rates'!E134*$D$54</f>
        <v>0</v>
      </c>
      <c r="F93" s="49">
        <f>'Growth Rates'!F134*$D$54</f>
        <v>0</v>
      </c>
      <c r="G93" s="49">
        <f>'Growth Rates'!G134*$D$54</f>
        <v>0</v>
      </c>
      <c r="H93" s="49">
        <f>IF('Growth Rates'!$G37="",'Growth Rates'!H134*$D$54,'Growth Rates'!H134)</f>
        <v>0.14409662778594279</v>
      </c>
      <c r="I93" s="49">
        <f>IF('Growth Rates'!$G37="",'Growth Rates'!I134*$D$54,'Growth Rates'!I134)</f>
        <v>0.28688272041573987</v>
      </c>
      <c r="J93" s="49">
        <f>IF('Growth Rates'!$G37="",'Growth Rates'!J134*$D$54,'Growth Rates'!J134)</f>
        <v>0.42432268418531127</v>
      </c>
      <c r="K93" s="49">
        <f>IF('Growth Rates'!$G37="",'Growth Rates'!K134*$D$54,'Growth Rates'!K134)</f>
        <v>0.55211928765018237</v>
      </c>
      <c r="L93" s="49">
        <f>IF('Growth Rates'!$G37="",'Growth Rates'!L134*$D$54,'Growth Rates'!L134)</f>
        <v>0.66591610553981351</v>
      </c>
      <c r="M93" s="49">
        <f>IF('Growth Rates'!$G37="",'Growth Rates'!M134*$D$54,'Growth Rates'!M134)</f>
        <v>0.7615280397165497</v>
      </c>
      <c r="N93" s="49">
        <f>IF('Growth Rates'!$G37="",'Growth Rates'!N134*$D$54,'Growth Rates'!N134)</f>
        <v>0.83518446196188667</v>
      </c>
      <c r="O93" s="49">
        <f>IF('Growth Rates'!$G37="",'Growth Rates'!O134*$D$54,'Growth Rates'!O134)</f>
        <v>0.91158899524889025</v>
      </c>
      <c r="P93" s="49">
        <f>IF('Growth Rates'!$G37="",'Growth Rates'!P134*$D$54,'Growth Rates'!P134)</f>
        <v>0.99084417122472868</v>
      </c>
      <c r="Q93" s="49">
        <f>IF('Growth Rates'!$G37="",'Growth Rates'!Q134*$D$54,'Growth Rates'!Q134)</f>
        <v>1.0730563469783052</v>
      </c>
      <c r="R93" s="49">
        <f>IF('Growth Rates'!$G37="",'Growth Rates'!R134*$D$54,'Growth Rates'!R134)</f>
        <v>1.1583358477669659</v>
      </c>
      <c r="S93" s="49">
        <f>IF('Growth Rates'!$G37="",'Growth Rates'!S134*$D$54,'Growth Rates'!S134)</f>
        <v>1.2467971150683219</v>
      </c>
      <c r="T93" s="49">
        <f>IF('Growth Rates'!$G37="",'Growth Rates'!T134*$D$54,'Growth Rates'!T134)</f>
        <v>1.3385588601558638</v>
      </c>
      <c r="U93" s="49">
        <f>IF('Growth Rates'!$G37="",'Growth Rates'!U134*$D$54,'Growth Rates'!U134)</f>
        <v>1.4337442234044637</v>
      </c>
      <c r="V93" s="49">
        <f>IF('Growth Rates'!$G37="",'Growth Rates'!V134*$D$54,'Growth Rates'!V134)</f>
        <v>1.5324809395395402</v>
      </c>
      <c r="W93" s="49">
        <f>IF('Growth Rates'!$G37="",'Growth Rates'!W134*$D$54,'Growth Rates'!W134)</f>
        <v>1.634901509051651</v>
      </c>
      <c r="X93" s="49">
        <f>IF('Growth Rates'!$G37="",'Growth Rates'!X134*$D$54,'Growth Rates'!X134)</f>
        <v>1.7411433760065362</v>
      </c>
      <c r="Y93" s="49">
        <f>IF('Growth Rates'!$G37="",'Growth Rates'!Y134*$D$54,'Growth Rates'!Y134)</f>
        <v>1.8513491124892341</v>
      </c>
      <c r="Z93" s="49">
        <f>IF('Growth Rates'!$G37="",'Growth Rates'!Z134*$D$54,'Growth Rates'!Z134)</f>
        <v>1.9656666099297795</v>
      </c>
      <c r="AA93" s="49">
        <f>IF('Growth Rates'!$G37="",'Growth Rates'!AA134*$D$54,'Growth Rates'!AA134)</f>
        <v>2.0842492775672383</v>
      </c>
      <c r="AB93" s="49">
        <f>IF('Growth Rates'!$G37="",'Growth Rates'!AB134*$D$54,'Growth Rates'!AB134)</f>
        <v>2.2072562483184073</v>
      </c>
      <c r="AC93" s="49">
        <f>IF('Growth Rates'!$G37="",'Growth Rates'!AC134*$D$54,'Growth Rates'!AC134)</f>
        <v>2.3348525923274486</v>
      </c>
      <c r="AD93" s="49">
        <f>IF('Growth Rates'!$G37="",'Growth Rates'!AD134*$D$54,'Growth Rates'!AD134)</f>
        <v>2.4672095384830284</v>
      </c>
      <c r="AE93" s="49">
        <f>IF('Growth Rates'!$G37="",'Growth Rates'!AE134*$D$54,'Growth Rates'!AE134)</f>
        <v>2.6045047042002363</v>
      </c>
      <c r="AF93" s="49">
        <f>IF('Growth Rates'!$G37="",'Growth Rates'!AF134*$D$54,'Growth Rates'!AF134)</f>
        <v>2.7469223337756286</v>
      </c>
      <c r="AG93" s="49">
        <f>IF('Growth Rates'!$G37="",'Growth Rates'!AG134*$D$54,'Growth Rates'!AG134)</f>
        <v>2.894653545635272</v>
      </c>
      <c r="AH93" s="49">
        <f>IF('Growth Rates'!$G37="",'Growth Rates'!AH134*$D$54,'Growth Rates'!AH134)</f>
        <v>3.0478965888075749</v>
      </c>
      <c r="AI93" s="49">
        <f>IF('Growth Rates'!$G37="",'Growth Rates'!AI134*$D$54,'Growth Rates'!AI134)</f>
        <v>3.2068571089650848</v>
      </c>
      <c r="AJ93" s="49">
        <f>IF('Growth Rates'!$G37="",'Growth Rates'!AJ134*$D$54,'Growth Rates'!AJ134)</f>
        <v>3.3717484243922708</v>
      </c>
      <c r="AK93" s="49">
        <f>IF('Growth Rates'!$G37="",'Growth Rates'!AK134*$D$54,'Growth Rates'!AK134)</f>
        <v>3.542791812249626</v>
      </c>
    </row>
    <row r="94" spans="1:37" x14ac:dyDescent="0.25">
      <c r="A94" s="1" t="s">
        <v>26</v>
      </c>
      <c r="B94">
        <f>'Growth Rates'!B135*$D$54</f>
        <v>0</v>
      </c>
      <c r="C94" s="49">
        <f>'Growth Rates'!C135*$D$54</f>
        <v>0</v>
      </c>
      <c r="D94" s="49">
        <f>'Growth Rates'!D135*$D$54</f>
        <v>0</v>
      </c>
      <c r="E94" s="49">
        <f>'Growth Rates'!E135*$D$54</f>
        <v>0</v>
      </c>
      <c r="F94" s="49">
        <f>'Growth Rates'!F135*$D$54</f>
        <v>0</v>
      </c>
      <c r="G94" s="49">
        <f>'Growth Rates'!G135*$D$54</f>
        <v>0</v>
      </c>
      <c r="H94" s="49">
        <f>IF('Growth Rates'!$G38="",'Growth Rates'!H135*$D$54,'Growth Rates'!H135)</f>
        <v>1.3858890698674454E-2</v>
      </c>
      <c r="I94" s="49">
        <f>IF('Growth Rates'!$G38="",'Growth Rates'!I135*$D$54,'Growth Rates'!I135)</f>
        <v>2.8401816645404952E-2</v>
      </c>
      <c r="J94" s="49">
        <f>IF('Growth Rates'!$G38="",'Growth Rates'!J135*$D$54,'Growth Rates'!J135)</f>
        <v>4.3649060750980753E-2</v>
      </c>
      <c r="K94" s="49">
        <f>IF('Growth Rates'!$G38="",'Growth Rates'!K135*$D$54,'Growth Rates'!K135)</f>
        <v>5.9622043282804266E-2</v>
      </c>
      <c r="L94" s="49">
        <f>IF('Growth Rates'!$G38="",'Growth Rates'!L135*$D$54,'Growth Rates'!L135)</f>
        <v>7.6343371583711017E-2</v>
      </c>
      <c r="M94" s="49">
        <f>IF('Growth Rates'!$G38="",'Growth Rates'!M135*$D$54,'Growth Rates'!M135)</f>
        <v>9.3836892902737529E-2</v>
      </c>
      <c r="N94" s="49">
        <f>IF('Growth Rates'!$G38="",'Growth Rates'!N135*$D$54,'Growth Rates'!N135)</f>
        <v>0.11212775050925222</v>
      </c>
      <c r="O94" s="49">
        <f>IF('Growth Rates'!$G38="",'Growth Rates'!O135*$D$54,'Growth Rates'!O135)</f>
        <v>0.13067468012225805</v>
      </c>
      <c r="P94" s="49">
        <f>IF('Growth Rates'!$G38="",'Growth Rates'!P135*$D$54,'Growth Rates'!P135)</f>
        <v>0.1494812667498461</v>
      </c>
      <c r="Q94" s="49">
        <f>IF('Growth Rates'!$G38="",'Growth Rates'!Q135*$D$54,'Growth Rates'!Q135)</f>
        <v>0.16855114559022022</v>
      </c>
      <c r="R94" s="49">
        <f>IF('Growth Rates'!$G38="",'Growth Rates'!R135*$D$54,'Growth Rates'!R135)</f>
        <v>0.18788800273435963</v>
      </c>
      <c r="S94" s="49">
        <f>IF('Growth Rates'!$G38="",'Growth Rates'!S135*$D$54,'Growth Rates'!S135)</f>
        <v>0.20749557587851691</v>
      </c>
      <c r="T94" s="49">
        <f>IF('Growth Rates'!$G38="",'Growth Rates'!T135*$D$54,'Growth Rates'!T135)</f>
        <v>0.22737765504669247</v>
      </c>
      <c r="U94" s="49">
        <f>IF('Growth Rates'!$G38="",'Growth Rates'!U135*$D$54,'Growth Rates'!U135)</f>
        <v>0.24753808332322261</v>
      </c>
      <c r="V94" s="49">
        <f>IF('Growth Rates'!$G38="",'Growth Rates'!V135*$D$54,'Growth Rates'!V135)</f>
        <v>0.26798075759562417</v>
      </c>
      <c r="W94" s="49">
        <f>IF('Growth Rates'!$G38="",'Growth Rates'!W135*$D$54,'Growth Rates'!W135)</f>
        <v>0.28870962930783922</v>
      </c>
      <c r="X94" s="49">
        <f>IF('Growth Rates'!$G38="",'Growth Rates'!X135*$D$54,'Growth Rates'!X135)</f>
        <v>0.30972870522402535</v>
      </c>
      <c r="Y94" s="49">
        <f>IF('Growth Rates'!$G38="",'Growth Rates'!Y135*$D$54,'Growth Rates'!Y135)</f>
        <v>0.33104204820303818</v>
      </c>
      <c r="Z94" s="49">
        <f>IF('Growth Rates'!$G38="",'Growth Rates'!Z135*$D$54,'Growth Rates'!Z135)</f>
        <v>0.35265377798375697</v>
      </c>
      <c r="AA94" s="49">
        <f>IF('Growth Rates'!$G38="",'Growth Rates'!AA135*$D$54,'Growth Rates'!AA135)</f>
        <v>0.37456807198140596</v>
      </c>
      <c r="AB94" s="49">
        <f>IF('Growth Rates'!$G38="",'Growth Rates'!AB135*$D$54,'Growth Rates'!AB135)</f>
        <v>0.39678916609502196</v>
      </c>
      <c r="AC94" s="49">
        <f>IF('Growth Rates'!$G38="",'Growth Rates'!AC135*$D$54,'Growth Rates'!AC135)</f>
        <v>0.41932135552622862</v>
      </c>
      <c r="AD94" s="49">
        <f>IF('Growth Rates'!$G38="",'Growth Rates'!AD135*$D$54,'Growth Rates'!AD135)</f>
        <v>0.44216899560947204</v>
      </c>
      <c r="AE94" s="49">
        <f>IF('Growth Rates'!$G38="",'Growth Rates'!AE135*$D$54,'Growth Rates'!AE135)</f>
        <v>0.46533650265388093</v>
      </c>
      <c r="AF94" s="49">
        <f>IF('Growth Rates'!$G38="",'Growth Rates'!AF135*$D$54,'Growth Rates'!AF135)</f>
        <v>0.48882835479691156</v>
      </c>
      <c r="AG94" s="49">
        <f>IF('Growth Rates'!$G38="",'Growth Rates'!AG135*$D$54,'Growth Rates'!AG135)</f>
        <v>0.51264909286994464</v>
      </c>
      <c r="AH94" s="49">
        <f>IF('Growth Rates'!$G38="",'Growth Rates'!AH135*$D$54,'Growth Rates'!AH135)</f>
        <v>0.53680332127600039</v>
      </c>
      <c r="AI94" s="49">
        <f>IF('Growth Rates'!$G38="",'Growth Rates'!AI135*$D$54,'Growth Rates'!AI135)</f>
        <v>0.56129570887974078</v>
      </c>
      <c r="AJ94" s="49">
        <f>IF('Growth Rates'!$G38="",'Growth Rates'!AJ135*$D$54,'Growth Rates'!AJ135)</f>
        <v>0.58613098990993351</v>
      </c>
      <c r="AK94" s="49">
        <f>IF('Growth Rates'!$G38="",'Growth Rates'!AK135*$D$54,'Growth Rates'!AK135)</f>
        <v>0.61131396487454903</v>
      </c>
    </row>
    <row r="95" spans="1:37" x14ac:dyDescent="0.25">
      <c r="A95" s="1" t="s">
        <v>27</v>
      </c>
      <c r="B95">
        <f>'Growth Rates'!B136*$D$54</f>
        <v>0</v>
      </c>
      <c r="C95" s="49">
        <f>'Growth Rates'!C136*$D$54</f>
        <v>0</v>
      </c>
      <c r="D95" s="49">
        <f>'Growth Rates'!D136*$D$54</f>
        <v>0</v>
      </c>
      <c r="E95" s="49">
        <f>'Growth Rates'!E136*$D$54</f>
        <v>0</v>
      </c>
      <c r="F95" s="49">
        <f>'Growth Rates'!F136*$D$54</f>
        <v>0</v>
      </c>
      <c r="G95" s="49">
        <f>'Growth Rates'!G136*$D$54</f>
        <v>0</v>
      </c>
      <c r="H95" s="49">
        <f>IF('Growth Rates'!$G39="",'Growth Rates'!H136*$D$54,'Growth Rates'!H136)</f>
        <v>2.7198072996148862E-2</v>
      </c>
      <c r="I95" s="49">
        <f>IF('Growth Rates'!$G39="",'Growth Rates'!I136*$D$54,'Growth Rates'!I136)</f>
        <v>5.4297673624279758E-2</v>
      </c>
      <c r="J95" s="49">
        <f>IF('Growth Rates'!$G39="",'Growth Rates'!J136*$D$54,'Growth Rates'!J136)</f>
        <v>8.1265622317706648E-2</v>
      </c>
      <c r="K95" s="49">
        <f>IF('Growth Rates'!$G39="",'Growth Rates'!K136*$D$54,'Growth Rates'!K136)</f>
        <v>0.10806822102849246</v>
      </c>
      <c r="L95" s="49">
        <f>IF('Growth Rates'!$G39="",'Growth Rates'!L136*$D$54,'Growth Rates'!L136)</f>
        <v>0.13467131862276607</v>
      </c>
      <c r="M95" s="49">
        <f>IF('Growth Rates'!$G39="",'Growth Rates'!M136*$D$54,'Growth Rates'!M136)</f>
        <v>0.16104037903729174</v>
      </c>
      <c r="N95" s="49">
        <f>IF('Growth Rates'!$G39="",'Growth Rates'!N136*$D$54,'Growth Rates'!N136)</f>
        <v>0.18714055202554647</v>
      </c>
      <c r="O95" s="49">
        <f>IF('Growth Rates'!$G39="",'Growth Rates'!O136*$D$54,'Growth Rates'!O136)</f>
        <v>0.2137366283005781</v>
      </c>
      <c r="P95" s="49">
        <f>IF('Growth Rates'!$G39="",'Growth Rates'!P136*$D$54,'Growth Rates'!P136)</f>
        <v>0.24083803002483539</v>
      </c>
      <c r="Q95" s="49">
        <f>IF('Growth Rates'!$G39="",'Growth Rates'!Q136*$D$54,'Growth Rates'!Q136)</f>
        <v>0.26845435838185366</v>
      </c>
      <c r="R95" s="49">
        <f>IF('Growth Rates'!$G39="",'Growth Rates'!R136*$D$54,'Growth Rates'!R136)</f>
        <v>0.29659539697765525</v>
      </c>
      <c r="S95" s="49">
        <f>IF('Growth Rates'!$G39="",'Growth Rates'!S136*$D$54,'Growth Rates'!S136)</f>
        <v>0.32527111530677694</v>
      </c>
      <c r="T95" s="49">
        <f>IF('Growth Rates'!$G39="",'Growth Rates'!T136*$D$54,'Growth Rates'!T136)</f>
        <v>0.3544916722841519</v>
      </c>
      <c r="U95" s="49">
        <f>IF('Growth Rates'!$G39="",'Growth Rates'!U136*$D$54,'Growth Rates'!U136)</f>
        <v>0.38426741984409707</v>
      </c>
      <c r="V95" s="49">
        <f>IF('Growth Rates'!$G39="",'Growth Rates'!V136*$D$54,'Growth Rates'!V136)</f>
        <v>0.41460890660768129</v>
      </c>
      <c r="W95" s="49">
        <f>IF('Growth Rates'!$G39="",'Growth Rates'!W136*$D$54,'Growth Rates'!W136)</f>
        <v>0.44552688161977344</v>
      </c>
      <c r="X95" s="49">
        <f>IF('Growth Rates'!$G39="",'Growth Rates'!X136*$D$54,'Growth Rates'!X136)</f>
        <v>0.4770322981570953</v>
      </c>
      <c r="Y95" s="49">
        <f>IF('Growth Rates'!$G39="",'Growth Rates'!Y136*$D$54,'Growth Rates'!Y136)</f>
        <v>0.50913631760862643</v>
      </c>
      <c r="Z95" s="49">
        <f>IF('Growth Rates'!$G39="",'Growth Rates'!Z136*$D$54,'Growth Rates'!Z136)</f>
        <v>0.54185031342973655</v>
      </c>
      <c r="AA95" s="49">
        <f>IF('Growth Rates'!$G39="",'Growth Rates'!AA136*$D$54,'Growth Rates'!AA136)</f>
        <v>0.57518587517144781</v>
      </c>
      <c r="AB95" s="49">
        <f>IF('Growth Rates'!$G39="",'Growth Rates'!AB136*$D$54,'Growth Rates'!AB136)</f>
        <v>0.6091548125862517</v>
      </c>
      <c r="AC95" s="49">
        <f>IF('Growth Rates'!$G39="",'Growth Rates'!AC136*$D$54,'Growth Rates'!AC136)</f>
        <v>0.64376915981193661</v>
      </c>
      <c r="AD95" s="49">
        <f>IF('Growth Rates'!$G39="",'Growth Rates'!AD136*$D$54,'Growth Rates'!AD136)</f>
        <v>0.67904117963490984</v>
      </c>
      <c r="AE95" s="49">
        <f>IF('Growth Rates'!$G39="",'Growth Rates'!AE136*$D$54,'Growth Rates'!AE136)</f>
        <v>0.71498336783451943</v>
      </c>
      <c r="AF95" s="49">
        <f>IF('Growth Rates'!$G39="",'Growth Rates'!AF136*$D$54,'Growth Rates'!AF136)</f>
        <v>0.75160845760992168</v>
      </c>
      <c r="AG95" s="49">
        <f>IF('Growth Rates'!$G39="",'Growth Rates'!AG136*$D$54,'Growth Rates'!AG136)</f>
        <v>0.78892942409105649</v>
      </c>
      <c r="AH95" s="49">
        <f>IF('Growth Rates'!$G39="",'Growth Rates'!AH136*$D$54,'Growth Rates'!AH136)</f>
        <v>0.82695948893533278</v>
      </c>
      <c r="AI95" s="49">
        <f>IF('Growth Rates'!$G39="",'Growth Rates'!AI136*$D$54,'Growth Rates'!AI136)</f>
        <v>0.86571212501165029</v>
      </c>
      <c r="AJ95" s="49">
        <f>IF('Growth Rates'!$G39="",'Growth Rates'!AJ136*$D$54,'Growth Rates'!AJ136)</f>
        <v>0.90520106117341803</v>
      </c>
      <c r="AK95" s="49">
        <f>IF('Growth Rates'!$G39="",'Growth Rates'!AK136*$D$54,'Growth Rates'!AK136)</f>
        <v>0.94544028712225914</v>
      </c>
    </row>
    <row r="96" spans="1:37" x14ac:dyDescent="0.25">
      <c r="A96" s="1" t="s">
        <v>28</v>
      </c>
      <c r="B96">
        <f>'Growth Rates'!B137*$D$54</f>
        <v>0</v>
      </c>
      <c r="C96" s="49">
        <f>'Growth Rates'!C137*$D$54</f>
        <v>0</v>
      </c>
      <c r="D96" s="49">
        <f>'Growth Rates'!D137*$D$54</f>
        <v>0</v>
      </c>
      <c r="E96" s="49">
        <f>'Growth Rates'!E137*$D$54</f>
        <v>0</v>
      </c>
      <c r="F96" s="49">
        <f>'Growth Rates'!F137*$D$54</f>
        <v>0</v>
      </c>
      <c r="G96" s="49">
        <f>'Growth Rates'!G137*$D$54</f>
        <v>0</v>
      </c>
      <c r="H96" s="49">
        <f>IF('Growth Rates'!$G40="",'Growth Rates'!H137*$D$54,'Growth Rates'!H137)</f>
        <v>3.7314208898925491E-2</v>
      </c>
      <c r="I96" s="49">
        <f>IF('Growth Rates'!$G40="",'Growth Rates'!I137*$D$54,'Growth Rates'!I137)</f>
        <v>7.4064699594356118E-2</v>
      </c>
      <c r="J96" s="49">
        <f>IF('Growth Rates'!$G40="",'Growth Rates'!J137*$D$54,'Growth Rates'!J137)</f>
        <v>0.11013346215744543</v>
      </c>
      <c r="K96" s="49">
        <f>IF('Growth Rates'!$G40="",'Growth Rates'!K137*$D$54,'Growth Rates'!K137)</f>
        <v>0.1454016564085564</v>
      </c>
      <c r="L96" s="49">
        <f>IF('Growth Rates'!$G40="",'Growth Rates'!L137*$D$54,'Growth Rates'!L137)</f>
        <v>0.17975023740427071</v>
      </c>
      <c r="M96" s="49">
        <f>IF('Growth Rates'!$G40="",'Growth Rates'!M137*$D$54,'Growth Rates'!M137)</f>
        <v>0.21306060157326578</v>
      </c>
      <c r="N96" s="49">
        <f>IF('Growth Rates'!$G40="",'Growth Rates'!N137*$D$54,'Growth Rates'!N137)</f>
        <v>0.24521524882691692</v>
      </c>
      <c r="O96" s="49">
        <f>IF('Growth Rates'!$G40="",'Growth Rates'!O137*$D$54,'Growth Rates'!O137)</f>
        <v>0.27809509178970693</v>
      </c>
      <c r="P96" s="49">
        <f>IF('Growth Rates'!$G40="",'Growth Rates'!P137*$D$54,'Growth Rates'!P137)</f>
        <v>0.31171648606996877</v>
      </c>
      <c r="Q96" s="49">
        <f>IF('Growth Rates'!$G40="",'Growth Rates'!Q137*$D$54,'Growth Rates'!Q137)</f>
        <v>0.34609615615014755</v>
      </c>
      <c r="R96" s="49">
        <f>IF('Growth Rates'!$G40="",'Growth Rates'!R137*$D$54,'Growth Rates'!R137)</f>
        <v>0.38125120370615723</v>
      </c>
      <c r="S96" s="49">
        <f>IF('Growth Rates'!$G40="",'Growth Rates'!S137*$D$54,'Growth Rates'!S137)</f>
        <v>0.41719911611436328</v>
      </c>
      <c r="T96" s="49">
        <f>IF('Growth Rates'!$G40="",'Growth Rates'!T137*$D$54,'Growth Rates'!T137)</f>
        <v>0.45395777515042968</v>
      </c>
      <c r="U96" s="49">
        <f>IF('Growth Rates'!$G40="",'Growth Rates'!U137*$D$54,'Growth Rates'!U137)</f>
        <v>0.49154546588435222</v>
      </c>
      <c r="V96" s="49">
        <f>IF('Growth Rates'!$G40="",'Growth Rates'!V137*$D$54,'Growth Rates'!V137)</f>
        <v>0.52998088577610547</v>
      </c>
      <c r="W96" s="49">
        <f>IF('Growth Rates'!$G40="",'Growth Rates'!W137*$D$54,'Growth Rates'!W137)</f>
        <v>0.56928315397642759</v>
      </c>
      <c r="X96" s="49">
        <f>IF('Growth Rates'!$G40="",'Growth Rates'!X137*$D$54,'Growth Rates'!X137)</f>
        <v>0.60947182083736862</v>
      </c>
      <c r="Y96" s="49">
        <f>IF('Growth Rates'!$G40="",'Growth Rates'!Y137*$D$54,'Growth Rates'!Y137)</f>
        <v>0.65056687763733334</v>
      </c>
      <c r="Z96" s="49">
        <f>IF('Growth Rates'!$G40="",'Growth Rates'!Z137*$D$54,'Growth Rates'!Z137)</f>
        <v>0.69258876652545853</v>
      </c>
      <c r="AA96" s="49">
        <f>IF('Growth Rates'!$G40="",'Growth Rates'!AA137*$D$54,'Growth Rates'!AA137)</f>
        <v>0.73555839069026674</v>
      </c>
      <c r="AB96" s="49">
        <f>IF('Growth Rates'!$G40="",'Growth Rates'!AB137*$D$54,'Growth Rates'!AB137)</f>
        <v>0.77949712475765964</v>
      </c>
      <c r="AC96" s="49">
        <f>IF('Growth Rates'!$G40="",'Growth Rates'!AC137*$D$54,'Growth Rates'!AC137)</f>
        <v>0.82442682542342061</v>
      </c>
      <c r="AD96" s="49">
        <f>IF('Growth Rates'!$G40="",'Growth Rates'!AD137*$D$54,'Growth Rates'!AD137)</f>
        <v>0.87036984232551551</v>
      </c>
      <c r="AE96" s="49">
        <f>IF('Growth Rates'!$G40="",'Growth Rates'!AE137*$D$54,'Growth Rates'!AE137)</f>
        <v>0.91734902916160077</v>
      </c>
      <c r="AF96" s="49">
        <f>IF('Growth Rates'!$G40="",'Growth Rates'!AF137*$D$54,'Growth Rates'!AF137)</f>
        <v>0.96538775505726937</v>
      </c>
      <c r="AG96" s="49">
        <f>IF('Growth Rates'!$G40="",'Growth Rates'!AG137*$D$54,'Growth Rates'!AG137)</f>
        <v>1.0145099161906885</v>
      </c>
      <c r="AH96" s="49">
        <f>IF('Growth Rates'!$G40="",'Growth Rates'!AH137*$D$54,'Growth Rates'!AH137)</f>
        <v>1.0647399476794122</v>
      </c>
      <c r="AI96" s="49">
        <f>IF('Growth Rates'!$G40="",'Growth Rates'!AI137*$D$54,'Growth Rates'!AI137)</f>
        <v>1.1161028357352809</v>
      </c>
      <c r="AJ96" s="49">
        <f>IF('Growth Rates'!$G40="",'Growth Rates'!AJ137*$D$54,'Growth Rates'!AJ137)</f>
        <v>1.1686241300934572</v>
      </c>
      <c r="AK96" s="49">
        <f>IF('Growth Rates'!$G40="",'Growth Rates'!AK137*$D$54,'Growth Rates'!AK137)</f>
        <v>1.2223299567217754</v>
      </c>
    </row>
    <row r="97" spans="1:37" x14ac:dyDescent="0.25">
      <c r="A97" s="1" t="s">
        <v>29</v>
      </c>
      <c r="B97">
        <f>'Growth Rates'!B138*$D$54</f>
        <v>0</v>
      </c>
      <c r="C97" s="49">
        <f>'Growth Rates'!C138*$D$54</f>
        <v>0</v>
      </c>
      <c r="D97" s="49">
        <f>'Growth Rates'!D138*$D$54</f>
        <v>0</v>
      </c>
      <c r="E97" s="49">
        <f>'Growth Rates'!E138*$D$54</f>
        <v>0</v>
      </c>
      <c r="F97" s="49">
        <f>'Growth Rates'!F138*$D$54</f>
        <v>0</v>
      </c>
      <c r="G97" s="49">
        <f>'Growth Rates'!G138*$D$54</f>
        <v>0</v>
      </c>
      <c r="H97" s="49">
        <f>IF('Growth Rates'!$G41="",'Growth Rates'!H138*$D$54,'Growth Rates'!H138)</f>
        <v>5.2790285063062633E-3</v>
      </c>
      <c r="I97" s="49">
        <f>IF('Growth Rates'!$G41="",'Growth Rates'!I138*$D$54,'Growth Rates'!I138)</f>
        <v>1.1229496453236312E-2</v>
      </c>
      <c r="J97" s="49">
        <f>IF('Growth Rates'!$G41="",'Growth Rates'!J138*$D$54,'Growth Rates'!J138)</f>
        <v>1.7860663174997456E-2</v>
      </c>
      <c r="K97" s="49">
        <f>IF('Growth Rates'!$G41="",'Growth Rates'!K138*$D$54,'Growth Rates'!K138)</f>
        <v>2.5182915578961532E-2</v>
      </c>
      <c r="L97" s="49">
        <f>IF('Growth Rates'!$G41="",'Growth Rates'!L138*$D$54,'Growth Rates'!L138)</f>
        <v>3.3207795175343779E-2</v>
      </c>
      <c r="M97" s="49">
        <f>IF('Growth Rates'!$G41="",'Growth Rates'!M138*$D$54,'Growth Rates'!M138)</f>
        <v>4.194802829824975E-2</v>
      </c>
      <c r="N97" s="49">
        <f>IF('Growth Rates'!$G41="",'Growth Rates'!N138*$D$54,'Growth Rates'!N138)</f>
        <v>5.1417559628528252E-2</v>
      </c>
      <c r="O97" s="49">
        <f>IF('Growth Rates'!$G41="",'Growth Rates'!O138*$D$54,'Growth Rates'!O138)</f>
        <v>6.0958565496255092E-2</v>
      </c>
      <c r="P97" s="49">
        <f>IF('Growth Rates'!$G41="",'Growth Rates'!P138*$D$54,'Growth Rates'!P138)</f>
        <v>7.0571585380030361E-2</v>
      </c>
      <c r="Q97" s="49">
        <f>IF('Growth Rates'!$G41="",'Growth Rates'!Q138*$D$54,'Growth Rates'!Q138)</f>
        <v>8.0257162830353529E-2</v>
      </c>
      <c r="R97" s="49">
        <f>IF('Growth Rates'!$G41="",'Growth Rates'!R138*$D$54,'Growth Rates'!R138)</f>
        <v>9.0015845500358488E-2</v>
      </c>
      <c r="S97" s="49">
        <f>IF('Growth Rates'!$G41="",'Growth Rates'!S138*$D$54,'Growth Rates'!S138)</f>
        <v>9.9848185176778542E-2</v>
      </c>
      <c r="T97" s="49">
        <f>IF('Growth Rates'!$G41="",'Growth Rates'!T138*$D$54,'Growth Rates'!T138)</f>
        <v>0.10975473781114752</v>
      </c>
      <c r="U97" s="49">
        <f>IF('Growth Rates'!$G41="",'Growth Rates'!U138*$D$54,'Growth Rates'!U138)</f>
        <v>0.11973606355123352</v>
      </c>
      <c r="V97" s="49">
        <f>IF('Growth Rates'!$G41="",'Growth Rates'!V138*$D$54,'Growth Rates'!V138)</f>
        <v>0.12979272677271236</v>
      </c>
      <c r="W97" s="49">
        <f>IF('Growth Rates'!$G41="",'Growth Rates'!W138*$D$54,'Growth Rates'!W138)</f>
        <v>0.13992529611107898</v>
      </c>
      <c r="X97" s="49">
        <f>IF('Growth Rates'!$G41="",'Growth Rates'!X138*$D$54,'Growth Rates'!X138)</f>
        <v>0.1501343444938002</v>
      </c>
      <c r="Y97" s="49">
        <f>IF('Growth Rates'!$G41="",'Growth Rates'!Y138*$D$54,'Growth Rates'!Y138)</f>
        <v>0.1604204491727089</v>
      </c>
      <c r="Z97" s="49">
        <f>IF('Growth Rates'!$G41="",'Growth Rates'!Z138*$D$54,'Growth Rates'!Z138)</f>
        <v>0.17078419175664461</v>
      </c>
      <c r="AA97" s="49">
        <f>IF('Growth Rates'!$G41="",'Growth Rates'!AA138*$D$54,'Growth Rates'!AA138)</f>
        <v>0.18122615824433919</v>
      </c>
      <c r="AB97" s="49">
        <f>IF('Growth Rates'!$G41="",'Growth Rates'!AB138*$D$54,'Growth Rates'!AB138)</f>
        <v>0.19174693905755097</v>
      </c>
      <c r="AC97" s="49">
        <f>IF('Growth Rates'!$G41="",'Growth Rates'!AC138*$D$54,'Growth Rates'!AC138)</f>
        <v>0.20234712907444907</v>
      </c>
      <c r="AD97" s="49">
        <f>IF('Growth Rates'!$G41="",'Growth Rates'!AD138*$D$54,'Growth Rates'!AD138)</f>
        <v>0.21302732766324975</v>
      </c>
      <c r="AE97" s="49">
        <f>IF('Growth Rates'!$G41="",'Growth Rates'!AE138*$D$54,'Growth Rates'!AE138)</f>
        <v>0.22378813871610687</v>
      </c>
      <c r="AF97" s="49">
        <f>IF('Growth Rates'!$G41="",'Growth Rates'!AF138*$D$54,'Growth Rates'!AF138)</f>
        <v>0.23463017068325695</v>
      </c>
      <c r="AG97" s="49">
        <f>IF('Growth Rates'!$G41="",'Growth Rates'!AG138*$D$54,'Growth Rates'!AG138)</f>
        <v>0.2455540366074242</v>
      </c>
      <c r="AH97" s="49">
        <f>IF('Growth Rates'!$G41="",'Growth Rates'!AH138*$D$54,'Growth Rates'!AH138)</f>
        <v>0.2565603541584825</v>
      </c>
      <c r="AI97" s="49">
        <f>IF('Growth Rates'!$G41="",'Growth Rates'!AI138*$D$54,'Growth Rates'!AI138)</f>
        <v>0.26764974566838146</v>
      </c>
      <c r="AJ97" s="49">
        <f>IF('Growth Rates'!$G41="",'Growth Rates'!AJ138*$D$54,'Growth Rates'!AJ138)</f>
        <v>0.27882283816633474</v>
      </c>
      <c r="AK97" s="49">
        <f>IF('Growth Rates'!$G41="",'Growth Rates'!AK138*$D$54,'Growth Rates'!AK138)</f>
        <v>0.29008026341427384</v>
      </c>
    </row>
    <row r="98" spans="1:37" x14ac:dyDescent="0.25">
      <c r="A98" s="1" t="s">
        <v>30</v>
      </c>
      <c r="B98">
        <f>'Growth Rates'!B139*$D$54</f>
        <v>0</v>
      </c>
      <c r="C98" s="49">
        <f>'Growth Rates'!C139*$D$54</f>
        <v>0</v>
      </c>
      <c r="D98" s="49">
        <f>'Growth Rates'!D139*$D$54</f>
        <v>0</v>
      </c>
      <c r="E98" s="49">
        <f>'Growth Rates'!E139*$D$54</f>
        <v>0</v>
      </c>
      <c r="F98" s="49">
        <f>'Growth Rates'!F139*$D$54</f>
        <v>0</v>
      </c>
      <c r="G98" s="49">
        <f>'Growth Rates'!G139*$D$54</f>
        <v>0</v>
      </c>
      <c r="H98" s="49">
        <f>IF('Growth Rates'!$G42="",'Growth Rates'!H139*$D$54,'Growth Rates'!H139)</f>
        <v>2.9450142734683653E-3</v>
      </c>
      <c r="I98" s="49">
        <f>IF('Growth Rates'!$G42="",'Growth Rates'!I139*$D$54,'Growth Rates'!I139)</f>
        <v>8.8493471754477436E-3</v>
      </c>
      <c r="J98" s="49">
        <f>IF('Growth Rates'!$G42="",'Growth Rates'!J139*$D$54,'Growth Rates'!J139)</f>
        <v>1.7748863810988259E-2</v>
      </c>
      <c r="K98" s="49">
        <f>IF('Growth Rates'!$G42="",'Growth Rates'!K139*$D$54,'Growth Rates'!K139)</f>
        <v>2.970133843902574E-2</v>
      </c>
      <c r="L98" s="49">
        <f>IF('Growth Rates'!$G42="",'Growth Rates'!L139*$D$54,'Growth Rates'!L139)</f>
        <v>4.4787068915984336E-2</v>
      </c>
      <c r="M98" s="49">
        <f>IF('Growth Rates'!$G42="",'Growth Rates'!M139*$D$54,'Growth Rates'!M139)</f>
        <v>6.3109766132427372E-2</v>
      </c>
      <c r="N98" s="49">
        <f>IF('Growth Rates'!$G42="",'Growth Rates'!N139*$D$54,'Growth Rates'!N139)</f>
        <v>8.4797732070956824E-2</v>
      </c>
      <c r="O98" s="49">
        <f>IF('Growth Rates'!$G42="",'Growth Rates'!O139*$D$54,'Growth Rates'!O139)</f>
        <v>0.10685439343044147</v>
      </c>
      <c r="P98" s="49">
        <f>IF('Growth Rates'!$G42="",'Growth Rates'!P139*$D$54,'Growth Rates'!P139)</f>
        <v>0.12928601803303724</v>
      </c>
      <c r="Q98" s="49">
        <f>IF('Growth Rates'!$G42="",'Growth Rates'!Q139*$D$54,'Growth Rates'!Q139)</f>
        <v>0.15209898025387711</v>
      </c>
      <c r="R98" s="49">
        <f>IF('Growth Rates'!$G42="",'Growth Rates'!R139*$D$54,'Growth Rates'!R139)</f>
        <v>0.17529976283247137</v>
      </c>
      <c r="S98" s="49">
        <f>IF('Growth Rates'!$G42="",'Growth Rates'!S139*$D$54,'Growth Rates'!S139)</f>
        <v>0.19889495871490151</v>
      </c>
      <c r="T98" s="49">
        <f>IF('Growth Rates'!$G42="",'Growth Rates'!T139*$D$54,'Growth Rates'!T139)</f>
        <v>0.22289127292733302</v>
      </c>
      <c r="U98" s="49">
        <f>IF('Growth Rates'!$G42="",'Growth Rates'!U139*$D$54,'Growth Rates'!U139)</f>
        <v>0.24729552448137584</v>
      </c>
      <c r="V98" s="49">
        <f>IF('Growth Rates'!$G42="",'Growth Rates'!V139*$D$54,'Growth Rates'!V139)</f>
        <v>0.27211464831183751</v>
      </c>
      <c r="W98" s="49">
        <f>IF('Growth Rates'!$G42="",'Growth Rates'!W139*$D$54,'Growth Rates'!W139)</f>
        <v>0.29735569724741689</v>
      </c>
      <c r="X98" s="49">
        <f>IF('Growth Rates'!$G42="",'Growth Rates'!X139*$D$54,'Growth Rates'!X139)</f>
        <v>0.32302584401490131</v>
      </c>
      <c r="Y98" s="49">
        <f>IF('Growth Rates'!$G42="",'Growth Rates'!Y139*$D$54,'Growth Rates'!Y139)</f>
        <v>0.34913238327743285</v>
      </c>
      <c r="Z98" s="49">
        <f>IF('Growth Rates'!$G42="",'Growth Rates'!Z139*$D$54,'Growth Rates'!Z139)</f>
        <v>0.37568273370742755</v>
      </c>
      <c r="AA98" s="49">
        <f>IF('Growth Rates'!$G42="",'Growth Rates'!AA139*$D$54,'Growth Rates'!AA139)</f>
        <v>0.40268444009473214</v>
      </c>
      <c r="AB98" s="49">
        <f>IF('Growth Rates'!$G42="",'Growth Rates'!AB139*$D$54,'Growth Rates'!AB139)</f>
        <v>0.43014517549062076</v>
      </c>
      <c r="AC98" s="49">
        <f>IF('Growth Rates'!$G42="",'Growth Rates'!AC139*$D$54,'Growth Rates'!AC139)</f>
        <v>0.45807274338823967</v>
      </c>
      <c r="AD98" s="49">
        <f>IF('Growth Rates'!$G42="",'Growth Rates'!AD139*$D$54,'Growth Rates'!AD139)</f>
        <v>0.48647507994011785</v>
      </c>
      <c r="AE98" s="49">
        <f>IF('Growth Rates'!$G42="",'Growth Rates'!AE139*$D$54,'Growth Rates'!AE139)</f>
        <v>0.51536025621337822</v>
      </c>
      <c r="AF98" s="49">
        <f>IF('Growth Rates'!$G42="",'Growth Rates'!AF139*$D$54,'Growth Rates'!AF139)</f>
        <v>0.54473648048328382</v>
      </c>
      <c r="AG98" s="49">
        <f>IF('Growth Rates'!$G42="",'Growth Rates'!AG139*$D$54,'Growth Rates'!AG139)</f>
        <v>0.57461210056577783</v>
      </c>
      <c r="AH98" s="49">
        <f>IF('Growth Rates'!$G42="",'Growth Rates'!AH139*$D$54,'Growth Rates'!AH139)</f>
        <v>0.6049956061896743</v>
      </c>
      <c r="AI98" s="49">
        <f>IF('Growth Rates'!$G42="",'Growth Rates'!AI139*$D$54,'Growth Rates'!AI139)</f>
        <v>0.63589563140917693</v>
      </c>
      <c r="AJ98" s="49">
        <f>IF('Growth Rates'!$G42="",'Growth Rates'!AJ139*$D$54,'Growth Rates'!AJ139)</f>
        <v>0.66732095705741101</v>
      </c>
      <c r="AK98" s="49">
        <f>IF('Growth Rates'!$G42="",'Growth Rates'!AK139*$D$54,'Growth Rates'!AK139)</f>
        <v>0.6992805132416654</v>
      </c>
    </row>
    <row r="99" spans="1:37" x14ac:dyDescent="0.25">
      <c r="A99" s="1" t="s">
        <v>31</v>
      </c>
      <c r="B99">
        <f>'Growth Rates'!B140*$D$54</f>
        <v>0</v>
      </c>
      <c r="C99" s="49">
        <f>'Growth Rates'!C140*$D$54</f>
        <v>0</v>
      </c>
      <c r="D99" s="49">
        <f>'Growth Rates'!D140*$D$54</f>
        <v>0</v>
      </c>
      <c r="E99" s="49">
        <f>'Growth Rates'!E140*$D$54</f>
        <v>0</v>
      </c>
      <c r="F99" s="49">
        <f>'Growth Rates'!F140*$D$54</f>
        <v>0</v>
      </c>
      <c r="G99" s="49">
        <f>'Growth Rates'!G140*$D$54</f>
        <v>0</v>
      </c>
      <c r="H99" s="49">
        <f>IF('Growth Rates'!$G43="",'Growth Rates'!H140*$D$54,'Growth Rates'!H140)</f>
        <v>3.4127518345486219E-2</v>
      </c>
      <c r="I99" s="49">
        <f>IF('Growth Rates'!$G43="",'Growth Rates'!I140*$D$54,'Growth Rates'!I140)</f>
        <v>6.9393594057906627E-2</v>
      </c>
      <c r="J99" s="49">
        <f>IF('Growth Rates'!$G43="",'Growth Rates'!J140*$D$54,'Growth Rates'!J140)</f>
        <v>0.10584034541622016</v>
      </c>
      <c r="K99" s="49">
        <f>IF('Growth Rates'!$G43="",'Growth Rates'!K140*$D$54,'Growth Rates'!K140)</f>
        <v>0.14351158203194139</v>
      </c>
      <c r="L99" s="49">
        <f>IF('Growth Rates'!$G43="",'Growth Rates'!L140*$D$54,'Growth Rates'!L140)</f>
        <v>0.1824528774821354</v>
      </c>
      <c r="M99" s="49">
        <f>IF('Growth Rates'!$G43="",'Growth Rates'!M140*$D$54,'Growth Rates'!M140)</f>
        <v>0.22271164524648743</v>
      </c>
      <c r="N99" s="49">
        <f>IF('Growth Rates'!$G43="",'Growth Rates'!N140*$D$54,'Growth Rates'!N140)</f>
        <v>0.26433721810652216</v>
      </c>
      <c r="O99" s="49">
        <f>IF('Growth Rates'!$G43="",'Growth Rates'!O140*$D$54,'Growth Rates'!O140)</f>
        <v>0.30716993257949793</v>
      </c>
      <c r="P99" s="49">
        <f>IF('Growth Rates'!$G43="",'Growth Rates'!P140*$D$54,'Growth Rates'!P140)</f>
        <v>0.35124479577218981</v>
      </c>
      <c r="Q99" s="49">
        <f>IF('Growth Rates'!$G43="",'Growth Rates'!Q140*$D$54,'Growth Rates'!Q140)</f>
        <v>0.39659782999746973</v>
      </c>
      <c r="R99" s="49">
        <f>IF('Growth Rates'!$G43="",'Growth Rates'!R140*$D$54,'Growth Rates'!R140)</f>
        <v>0.44326610221528301</v>
      </c>
      <c r="S99" s="49">
        <f>IF('Growth Rates'!$G43="",'Growth Rates'!S140*$D$54,'Growth Rates'!S140)</f>
        <v>0.49128775432741273</v>
      </c>
      <c r="T99" s="49">
        <f>IF('Growth Rates'!$G43="",'Growth Rates'!T140*$D$54,'Growth Rates'!T140)</f>
        <v>0.54070203435079411</v>
      </c>
      <c r="U99" s="49">
        <f>IF('Growth Rates'!$G43="",'Growth Rates'!U140*$D$54,'Growth Rates'!U140)</f>
        <v>0.59154932849485375</v>
      </c>
      <c r="V99" s="49">
        <f>IF('Growth Rates'!$G43="",'Growth Rates'!V140*$D$54,'Growth Rates'!V140)</f>
        <v>0.643871194169091</v>
      </c>
      <c r="W99" s="49">
        <f>IF('Growth Rates'!$G43="",'Growth Rates'!W140*$D$54,'Growth Rates'!W140)</f>
        <v>0.69771039394788126</v>
      </c>
      <c r="X99" s="49">
        <f>IF('Growth Rates'!$G43="",'Growth Rates'!X140*$D$54,'Growth Rates'!X140)</f>
        <v>0.75311093052025635</v>
      </c>
      <c r="Y99" s="49">
        <f>IF('Growth Rates'!$G43="",'Growth Rates'!Y140*$D$54,'Growth Rates'!Y140)</f>
        <v>0.81011808265323038</v>
      </c>
      <c r="Z99" s="49">
        <f>IF('Growth Rates'!$G43="",'Growth Rates'!Z140*$D$54,'Growth Rates'!Z140)</f>
        <v>0.86877844219806055</v>
      </c>
      <c r="AA99" s="49">
        <f>IF('Growth Rates'!$G43="",'Growth Rates'!AA140*$D$54,'Growth Rates'!AA140)</f>
        <v>0.92913995216969092</v>
      </c>
      <c r="AB99" s="49">
        <f>IF('Growth Rates'!$G43="",'Growth Rates'!AB140*$D$54,'Growth Rates'!AB140)</f>
        <v>0.99125194593049837</v>
      </c>
      <c r="AC99" s="49">
        <f>IF('Growth Rates'!$G43="",'Growth Rates'!AC140*$D$54,'Growth Rates'!AC140)</f>
        <v>1.0551651875103691</v>
      </c>
      <c r="AD99" s="49">
        <f>IF('Growth Rates'!$G43="",'Growth Rates'!AD140*$D$54,'Growth Rates'!AD140)</f>
        <v>1.1209319130960564</v>
      </c>
      <c r="AE99" s="49">
        <f>IF('Growth Rates'!$G43="",'Growth Rates'!AE140*$D$54,'Growth Rates'!AE140)</f>
        <v>1.1886058737237284</v>
      </c>
      <c r="AF99" s="49">
        <f>IF('Growth Rates'!$G43="",'Growth Rates'!AF140*$D$54,'Growth Rates'!AF140)</f>
        <v>1.2582423792096029</v>
      </c>
      <c r="AG99" s="49">
        <f>IF('Growth Rates'!$G43="",'Growth Rates'!AG140*$D$54,'Growth Rates'!AG140)</f>
        <v>1.3298983433545679</v>
      </c>
      <c r="AH99" s="49">
        <f>IF('Growth Rates'!$G43="",'Growth Rates'!AH140*$D$54,'Growth Rates'!AH140)</f>
        <v>1.4036323304597369</v>
      </c>
      <c r="AI99" s="49">
        <f>IF('Growth Rates'!$G43="",'Growth Rates'!AI140*$D$54,'Growth Rates'!AI140)</f>
        <v>1.4795046031909558</v>
      </c>
      <c r="AJ99" s="49">
        <f>IF('Growth Rates'!$G43="",'Growth Rates'!AJ140*$D$54,'Growth Rates'!AJ140)</f>
        <v>1.5575771718313798</v>
      </c>
      <c r="AK99" s="49">
        <f>IF('Growth Rates'!$G43="",'Growth Rates'!AK140*$D$54,'Growth Rates'!AK140)</f>
        <v>1.6379138449623762</v>
      </c>
    </row>
    <row r="100" spans="1:37" x14ac:dyDescent="0.25">
      <c r="A100" s="1" t="s">
        <v>32</v>
      </c>
      <c r="B100">
        <f>'Growth Rates'!B141*$D$54</f>
        <v>0</v>
      </c>
      <c r="C100" s="49">
        <f>'Growth Rates'!C141*$D$54</f>
        <v>0</v>
      </c>
      <c r="D100" s="49">
        <f>'Growth Rates'!D141*$D$54</f>
        <v>0</v>
      </c>
      <c r="E100" s="49">
        <f>'Growth Rates'!E141*$D$54</f>
        <v>0</v>
      </c>
      <c r="F100" s="49">
        <f>'Growth Rates'!F141*$D$54</f>
        <v>0</v>
      </c>
      <c r="G100" s="49">
        <f>'Growth Rates'!G141*$D$54</f>
        <v>0</v>
      </c>
      <c r="H100" s="49">
        <f>IF('Growth Rates'!$G44="",'Growth Rates'!H141*$D$54,'Growth Rates'!H141)</f>
        <v>2.8757198199749808E-2</v>
      </c>
      <c r="I100" s="49">
        <f>IF('Growth Rates'!$G44="",'Growth Rates'!I141*$D$54,'Growth Rates'!I141)</f>
        <v>5.7841664204140858E-2</v>
      </c>
      <c r="J100" s="49">
        <f>IF('Growth Rates'!$G44="",'Growth Rates'!J141*$D$54,'Growth Rates'!J141)</f>
        <v>8.7244539240538307E-2</v>
      </c>
      <c r="K100" s="49">
        <f>IF('Growth Rates'!$G44="",'Growth Rates'!K141*$D$54,'Growth Rates'!K141)</f>
        <v>0.11695648153481415</v>
      </c>
      <c r="L100" s="49">
        <f>IF('Growth Rates'!$G44="",'Growth Rates'!L141*$D$54,'Growth Rates'!L141)</f>
        <v>0.14696766553362489</v>
      </c>
      <c r="M100" s="49">
        <f>IF('Growth Rates'!$G44="",'Growth Rates'!M141*$D$54,'Growth Rates'!M141)</f>
        <v>0.17726778179936112</v>
      </c>
      <c r="N100" s="49">
        <f>IF('Growth Rates'!$G44="",'Growth Rates'!N141*$D$54,'Growth Rates'!N141)</f>
        <v>0.20784603759389567</v>
      </c>
      <c r="O100" s="49">
        <f>IF('Growth Rates'!$G44="",'Growth Rates'!O141*$D$54,'Growth Rates'!O141)</f>
        <v>0.23909701501590988</v>
      </c>
      <c r="P100" s="49">
        <f>IF('Growth Rates'!$G44="",'Growth Rates'!P141*$D$54,'Growth Rates'!P141)</f>
        <v>0.27103551394120839</v>
      </c>
      <c r="Q100" s="49">
        <f>IF('Growth Rates'!$G44="",'Growth Rates'!Q141*$D$54,'Growth Rates'!Q141)</f>
        <v>0.30367665984286363</v>
      </c>
      <c r="R100" s="49">
        <f>IF('Growth Rates'!$G44="",'Growth Rates'!R141*$D$54,'Growth Rates'!R141)</f>
        <v>0.33703591095435526</v>
      </c>
      <c r="S100" s="49">
        <f>IF('Growth Rates'!$G44="",'Growth Rates'!S141*$D$54,'Growth Rates'!S141)</f>
        <v>0.37112906559029973</v>
      </c>
      <c r="T100" s="49">
        <f>IF('Growth Rates'!$G44="",'Growth Rates'!T141*$D$54,'Growth Rates'!T141)</f>
        <v>0.40597226962823491</v>
      </c>
      <c r="U100" s="49">
        <f>IF('Growth Rates'!$G44="",'Growth Rates'!U141*$D$54,'Growth Rates'!U141)</f>
        <v>0.44158202415500469</v>
      </c>
      <c r="V100" s="49">
        <f>IF('Growth Rates'!$G44="",'Growth Rates'!V141*$D$54,'Growth Rates'!V141)</f>
        <v>0.47797519328136345</v>
      </c>
      <c r="W100" s="49">
        <f>IF('Growth Rates'!$G44="",'Growth Rates'!W141*$D$54,'Growth Rates'!W141)</f>
        <v>0.51516901212850208</v>
      </c>
      <c r="X100" s="49">
        <f>IF('Growth Rates'!$G44="",'Growth Rates'!X141*$D$54,'Growth Rates'!X141)</f>
        <v>0.55318109499027768</v>
      </c>
      <c r="Y100" s="49">
        <f>IF('Growth Rates'!$G44="",'Growth Rates'!Y141*$D$54,'Growth Rates'!Y141)</f>
        <v>0.59202944367501242</v>
      </c>
      <c r="Z100" s="49">
        <f>IF('Growth Rates'!$G44="",'Growth Rates'!Z141*$D$54,'Growth Rates'!Z141)</f>
        <v>0.63173245603081141</v>
      </c>
      <c r="AA100" s="49">
        <f>IF('Growth Rates'!$G44="",'Growth Rates'!AA141*$D$54,'Growth Rates'!AA141)</f>
        <v>0.67230893465843788</v>
      </c>
      <c r="AB100" s="49">
        <f>IF('Growth Rates'!$G44="",'Growth Rates'!AB141*$D$54,'Growth Rates'!AB141)</f>
        <v>0.71377809581587204</v>
      </c>
      <c r="AC100" s="49">
        <f>IF('Growth Rates'!$G44="",'Growth Rates'!AC141*$D$54,'Growth Rates'!AC141)</f>
        <v>0.75615957851876969</v>
      </c>
      <c r="AD100" s="49">
        <f>IF('Growth Rates'!$G44="",'Growth Rates'!AD141*$D$54,'Growth Rates'!AD141)</f>
        <v>0.79947345384113122</v>
      </c>
      <c r="AE100" s="49">
        <f>IF('Growth Rates'!$G44="",'Growth Rates'!AE141*$D$54,'Growth Rates'!AE141)</f>
        <v>0.84374023442058455</v>
      </c>
      <c r="AF100" s="49">
        <f>IF('Growth Rates'!$G44="",'Growth Rates'!AF141*$D$54,'Growth Rates'!AF141)</f>
        <v>0.88898088417278598</v>
      </c>
      <c r="AG100" s="49">
        <f>IF('Growth Rates'!$G44="",'Growth Rates'!AG141*$D$54,'Growth Rates'!AG141)</f>
        <v>0.93521682821953567</v>
      </c>
      <c r="AH100" s="49">
        <f>IF('Growth Rates'!$G44="",'Growth Rates'!AH141*$D$54,'Growth Rates'!AH141)</f>
        <v>0.98246996303531398</v>
      </c>
      <c r="AI100" s="49">
        <f>IF('Growth Rates'!$G44="",'Growth Rates'!AI141*$D$54,'Growth Rates'!AI141)</f>
        <v>1.0307626668170393</v>
      </c>
      <c r="AJ100" s="49">
        <f>IF('Growth Rates'!$G44="",'Growth Rates'!AJ141*$D$54,'Growth Rates'!AJ141)</f>
        <v>1.0801178100819628</v>
      </c>
      <c r="AK100" s="49">
        <f>IF('Growth Rates'!$G44="",'Growth Rates'!AK141*$D$54,'Growth Rates'!AK141)</f>
        <v>1.1305587664987147</v>
      </c>
    </row>
    <row r="101" spans="1:37" x14ac:dyDescent="0.25">
      <c r="A101" s="1" t="s">
        <v>33</v>
      </c>
      <c r="B101">
        <f>'Growth Rates'!B142*$D$54</f>
        <v>0</v>
      </c>
      <c r="C101" s="49">
        <f>'Growth Rates'!C142*$D$54</f>
        <v>0</v>
      </c>
      <c r="D101" s="49">
        <f>'Growth Rates'!D142*$D$54</f>
        <v>0</v>
      </c>
      <c r="E101" s="49">
        <f>'Growth Rates'!E142*$D$54</f>
        <v>0</v>
      </c>
      <c r="F101" s="49">
        <f>'Growth Rates'!F142*$D$54</f>
        <v>0</v>
      </c>
      <c r="G101" s="49">
        <f>'Growth Rates'!G142*$D$54</f>
        <v>0</v>
      </c>
      <c r="H101" s="49">
        <f>IF('Growth Rates'!$G45="",'Growth Rates'!H142*$D$54,'Growth Rates'!H142)</f>
        <v>1.1260348692673144E-2</v>
      </c>
      <c r="I101" s="49">
        <f>IF('Growth Rates'!$G45="",'Growth Rates'!I142*$D$54,'Growth Rates'!I142)</f>
        <v>2.4198860560841175E-2</v>
      </c>
      <c r="J101" s="49">
        <f>IF('Growth Rates'!$G45="",'Growth Rates'!J142*$D$54,'Growth Rates'!J142)</f>
        <v>3.8864389007365864E-2</v>
      </c>
      <c r="K101" s="49">
        <f>IF('Growth Rates'!$G45="",'Growth Rates'!K142*$D$54,'Growth Rates'!K142)</f>
        <v>5.5312902423509835E-2</v>
      </c>
      <c r="L101" s="49">
        <f>IF('Growth Rates'!$G45="",'Growth Rates'!L142*$D$54,'Growth Rates'!L142)</f>
        <v>7.3607838094125577E-2</v>
      </c>
      <c r="M101" s="49">
        <f>IF('Growth Rates'!$G45="",'Growth Rates'!M142*$D$54,'Growth Rates'!M142)</f>
        <v>9.3820507403425193E-2</v>
      </c>
      <c r="N101" s="49">
        <f>IF('Growth Rates'!$G45="",'Growth Rates'!N142*$D$54,'Growth Rates'!N142)</f>
        <v>0.1160305559435616</v>
      </c>
      <c r="O101" s="49">
        <f>IF('Growth Rates'!$G45="",'Growth Rates'!O142*$D$54,'Growth Rates'!O142)</f>
        <v>0.13861817530888043</v>
      </c>
      <c r="P101" s="49">
        <f>IF('Growth Rates'!$G45="",'Growth Rates'!P142*$D$54,'Growth Rates'!P142)</f>
        <v>0.16158978420340966</v>
      </c>
      <c r="Q101" s="49">
        <f>IF('Growth Rates'!$G45="",'Growth Rates'!Q142*$D$54,'Growth Rates'!Q142)</f>
        <v>0.18495191044914588</v>
      </c>
      <c r="R101" s="49">
        <f>IF('Growth Rates'!$G45="",'Growth Rates'!R142*$D$54,'Growth Rates'!R142)</f>
        <v>0.20871119284105971</v>
      </c>
      <c r="S101" s="49">
        <f>IF('Growth Rates'!$G45="",'Growth Rates'!S142*$D$54,'Growth Rates'!S142)</f>
        <v>0.23287438303363589</v>
      </c>
      <c r="T101" s="49">
        <f>IF('Growth Rates'!$G45="",'Growth Rates'!T142*$D$54,'Growth Rates'!T142)</f>
        <v>0.25744834745948603</v>
      </c>
      <c r="U101" s="49">
        <f>IF('Growth Rates'!$G45="",'Growth Rates'!U142*$D$54,'Growth Rates'!U142)</f>
        <v>0.28244006928057558</v>
      </c>
      <c r="V101" s="49">
        <f>IF('Growth Rates'!$G45="",'Growth Rates'!V142*$D$54,'Growth Rates'!V142)</f>
        <v>0.30785665037262366</v>
      </c>
      <c r="W101" s="49">
        <f>IF('Growth Rates'!$G45="",'Growth Rates'!W142*$D$54,'Growth Rates'!W142)</f>
        <v>0.33370531334323655</v>
      </c>
      <c r="X101" s="49">
        <f>IF('Growth Rates'!$G45="",'Growth Rates'!X142*$D$54,'Growth Rates'!X142)</f>
        <v>0.35999340358434989</v>
      </c>
      <c r="Y101" s="49">
        <f>IF('Growth Rates'!$G45="",'Growth Rates'!Y142*$D$54,'Growth Rates'!Y142)</f>
        <v>0.38672839135956211</v>
      </c>
      <c r="Z101" s="49">
        <f>IF('Growth Rates'!$G45="",'Growth Rates'!Z142*$D$54,'Growth Rates'!Z142)</f>
        <v>0.41391787392695306</v>
      </c>
      <c r="AA101" s="49">
        <f>IF('Growth Rates'!$G45="",'Growth Rates'!AA142*$D$54,'Growth Rates'!AA142)</f>
        <v>0.4415695776979896</v>
      </c>
      <c r="AB101" s="49">
        <f>IF('Growth Rates'!$G45="",'Growth Rates'!AB142*$D$54,'Growth Rates'!AB142)</f>
        <v>0.46969136043313364</v>
      </c>
      <c r="AC101" s="49">
        <f>IF('Growth Rates'!$G45="",'Growth Rates'!AC142*$D$54,'Growth Rates'!AC142)</f>
        <v>0.49829121347477512</v>
      </c>
      <c r="AD101" s="49">
        <f>IF('Growth Rates'!$G45="",'Growth Rates'!AD142*$D$54,'Growth Rates'!AD142)</f>
        <v>0.52737726401812468</v>
      </c>
      <c r="AE101" s="49">
        <f>IF('Growth Rates'!$G45="",'Growth Rates'!AE142*$D$54,'Growth Rates'!AE142)</f>
        <v>0.55695777742071095</v>
      </c>
      <c r="AF101" s="49">
        <f>IF('Growth Rates'!$G45="",'Growth Rates'!AF142*$D$54,'Growth Rates'!AF142)</f>
        <v>0.58704115955114133</v>
      </c>
      <c r="AG101" s="49">
        <f>IF('Growth Rates'!$G45="",'Growth Rates'!AG142*$D$54,'Growth Rates'!AG142)</f>
        <v>0.61763595917778891</v>
      </c>
      <c r="AH101" s="49">
        <f>IF('Growth Rates'!$G45="",'Growth Rates'!AH142*$D$54,'Growth Rates'!AH142)</f>
        <v>0.64875087039808954</v>
      </c>
      <c r="AI101" s="49">
        <f>IF('Growth Rates'!$G45="",'Growth Rates'!AI142*$D$54,'Growth Rates'!AI142)</f>
        <v>0.6803947351091354</v>
      </c>
      <c r="AJ101" s="49">
        <f>IF('Growth Rates'!$G45="",'Growth Rates'!AJ142*$D$54,'Growth Rates'!AJ142)</f>
        <v>0.71257654552026894</v>
      </c>
      <c r="AK101" s="49">
        <f>IF('Growth Rates'!$G45="",'Growth Rates'!AK142*$D$54,'Growth Rates'!AK142)</f>
        <v>0.74530544670839161</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A45E-E6AB-4E85-BAE2-97B4AFD42811}">
  <sheetPr>
    <tabColor rgb="FF92D050"/>
  </sheetPr>
  <dimension ref="A1:AK142"/>
  <sheetViews>
    <sheetView topLeftCell="A51" workbookViewId="0">
      <selection activeCell="L55" sqref="L55"/>
    </sheetView>
  </sheetViews>
  <sheetFormatPr defaultRowHeight="15" x14ac:dyDescent="0.25"/>
  <cols>
    <col min="1" max="1" width="15.5703125" customWidth="1"/>
    <col min="2" max="3" width="10.140625" customWidth="1"/>
    <col min="6" max="6" width="12.28515625" customWidth="1"/>
    <col min="8" max="8" width="9.85546875" bestFit="1" customWidth="1"/>
  </cols>
  <sheetData>
    <row r="1" spans="1:35" x14ac:dyDescent="0.25">
      <c r="A1" s="50" t="s">
        <v>643</v>
      </c>
      <c r="B1" s="51"/>
      <c r="C1" s="51"/>
      <c r="F1" s="55" t="s">
        <v>644</v>
      </c>
      <c r="G1" s="125">
        <v>3</v>
      </c>
      <c r="H1" s="125">
        <v>4</v>
      </c>
      <c r="I1" s="125">
        <v>5</v>
      </c>
      <c r="J1" s="125">
        <v>6</v>
      </c>
      <c r="K1" s="125">
        <v>7</v>
      </c>
      <c r="L1" s="125">
        <v>8</v>
      </c>
      <c r="M1" s="125">
        <v>9</v>
      </c>
      <c r="N1" s="125">
        <v>10</v>
      </c>
      <c r="O1" s="125">
        <v>11</v>
      </c>
      <c r="P1" s="125">
        <v>12</v>
      </c>
      <c r="Q1" s="125">
        <v>13</v>
      </c>
      <c r="R1" s="125">
        <v>14</v>
      </c>
      <c r="S1" s="125">
        <v>15</v>
      </c>
      <c r="T1" s="125">
        <v>16</v>
      </c>
      <c r="U1" s="125">
        <v>17</v>
      </c>
      <c r="V1" s="125">
        <v>18</v>
      </c>
      <c r="W1" s="125">
        <v>19</v>
      </c>
      <c r="X1" s="125">
        <v>20</v>
      </c>
      <c r="Y1" s="125">
        <v>21</v>
      </c>
      <c r="Z1" s="125">
        <v>22</v>
      </c>
      <c r="AA1" s="125">
        <v>23</v>
      </c>
      <c r="AB1" s="125">
        <v>24</v>
      </c>
      <c r="AC1" s="125">
        <v>25</v>
      </c>
      <c r="AD1" s="125">
        <v>26</v>
      </c>
      <c r="AE1" s="125">
        <v>27</v>
      </c>
      <c r="AF1" s="125">
        <v>28</v>
      </c>
      <c r="AG1" s="125">
        <v>29</v>
      </c>
      <c r="AH1" s="125">
        <v>30</v>
      </c>
      <c r="AI1" s="125">
        <v>31</v>
      </c>
    </row>
    <row r="2" spans="1:35" x14ac:dyDescent="0.25">
      <c r="B2" s="1" t="s">
        <v>642</v>
      </c>
    </row>
    <row r="3" spans="1:35" x14ac:dyDescent="0.25">
      <c r="B3" s="48" t="s">
        <v>640</v>
      </c>
      <c r="C3" s="48" t="s">
        <v>641</v>
      </c>
      <c r="G3" s="48" t="s">
        <v>723</v>
      </c>
      <c r="H3" s="1">
        <v>2023</v>
      </c>
      <c r="I3" s="48">
        <v>2024</v>
      </c>
      <c r="J3" s="1">
        <v>2025</v>
      </c>
      <c r="K3" s="48">
        <v>2026</v>
      </c>
      <c r="L3" s="1">
        <v>2027</v>
      </c>
      <c r="M3" s="48">
        <v>2028</v>
      </c>
      <c r="N3" s="1">
        <v>2029</v>
      </c>
      <c r="O3" s="48">
        <v>2030</v>
      </c>
      <c r="P3" s="1">
        <v>2031</v>
      </c>
      <c r="Q3" s="48">
        <v>2032</v>
      </c>
      <c r="R3" s="1">
        <v>2033</v>
      </c>
      <c r="S3" s="48">
        <v>2034</v>
      </c>
      <c r="T3" s="1">
        <v>2035</v>
      </c>
      <c r="U3" s="48">
        <v>2036</v>
      </c>
      <c r="V3" s="1">
        <v>2037</v>
      </c>
      <c r="W3" s="48">
        <v>2038</v>
      </c>
      <c r="X3" s="1">
        <v>2039</v>
      </c>
      <c r="Y3" s="48">
        <v>2040</v>
      </c>
      <c r="Z3" s="1">
        <v>2041</v>
      </c>
      <c r="AA3" s="48">
        <v>2042</v>
      </c>
      <c r="AB3" s="1">
        <v>2043</v>
      </c>
      <c r="AC3" s="48">
        <v>2044</v>
      </c>
      <c r="AD3" s="1">
        <v>2045</v>
      </c>
      <c r="AE3" s="48">
        <v>2046</v>
      </c>
      <c r="AF3" s="1">
        <v>2047</v>
      </c>
      <c r="AG3" s="48">
        <v>2048</v>
      </c>
      <c r="AH3" s="1">
        <v>2049</v>
      </c>
      <c r="AI3" s="48">
        <v>2050</v>
      </c>
    </row>
    <row r="4" spans="1:35" x14ac:dyDescent="0.25">
      <c r="A4" s="124" t="s">
        <v>3</v>
      </c>
      <c r="B4" s="49" cm="1">
        <f t="array" ref="B4">SUMPRODUCT(--('BLS Table 2.7'!$O:$O=$A4),'BLS Table 2.7'!K:K,'BLS Table 2.7'!M:M)/SUMIFS('BLS Table 2.7'!K:K,'BLS Table 2.7'!$O:$O,$A4)/100</f>
        <v>2.2000000000000002E-2</v>
      </c>
      <c r="C4" s="49" cm="1">
        <f t="array" ref="C4">SUMPRODUCT(--('BLS Table 2.7'!$O:$O=$A4),'BLS Table 2.7'!L:L,'BLS Table 2.7'!N:N)/SUMIFS('BLS Table 2.7'!L:L,'BLS Table 2.7'!$O:$O,$A4)/100</f>
        <v>1.8000000000000002E-2</v>
      </c>
      <c r="F4" s="1" t="s">
        <v>3</v>
      </c>
      <c r="G4" s="54">
        <f>IFERROR(INDEX('AEO23 Table 23'!$AG$22:$AG$61,MATCH($F4,'AEO23 Table 23'!$B$22:$B$61,0),1),"")</f>
        <v>8.0000000000000002E-3</v>
      </c>
      <c r="H4" s="54">
        <f>IFERROR((VLOOKUP($F4,'AEO23 Table 23'!$B$13:$AF$61,H$1,FALSE)-(VLOOKUP($F4,'AEO23 Table 23'!$B$13:$AF$61,G$1,FALSE)))/VLOOKUP($F4,'AEO23 Table 23'!$B$13:$AF$61,G$1,FALSE),"")</f>
        <v>-1.8315018315018315E-3</v>
      </c>
      <c r="I4" s="54">
        <f>IFERROR((VLOOKUP($F4,'AEO23 Table 23'!$B$13:$AF$61,I$1,FALSE)-(VLOOKUP($F4,'AEO23 Table 23'!$B$13:$AF$61,H$1,FALSE)))/VLOOKUP($F4,'AEO23 Table 23'!$B$13:$AF$61,H$1,FALSE),"")</f>
        <v>9.1743119266055051E-3</v>
      </c>
      <c r="J4" s="54">
        <f>IFERROR((VLOOKUP($F4,'AEO23 Table 23'!$B$13:$AF$61,J$1,FALSE)-(VLOOKUP($F4,'AEO23 Table 23'!$B$13:$AF$61,I$1,FALSE)))/VLOOKUP($F4,'AEO23 Table 23'!$B$13:$AF$61,I$1,FALSE),"")</f>
        <v>1.2727272727272728E-2</v>
      </c>
      <c r="K4" s="54">
        <f>IFERROR((VLOOKUP($F4,'AEO23 Table 23'!$B$13:$AF$61,K$1,FALSE)-(VLOOKUP($F4,'AEO23 Table 23'!$B$13:$AF$61,J$1,FALSE)))/VLOOKUP($F4,'AEO23 Table 23'!$B$13:$AF$61,J$1,FALSE),"")</f>
        <v>1.615798922800718E-2</v>
      </c>
      <c r="L4" s="54">
        <f>IFERROR((VLOOKUP($F4,'AEO23 Table 23'!$B$13:$AF$61,L$1,FALSE)-(VLOOKUP($F4,'AEO23 Table 23'!$B$13:$AF$61,K$1,FALSE)))/VLOOKUP($F4,'AEO23 Table 23'!$B$13:$AF$61,K$1,FALSE),"")</f>
        <v>1.2367491166077738E-2</v>
      </c>
      <c r="M4" s="54">
        <f>IFERROR((VLOOKUP($F4,'AEO23 Table 23'!$B$13:$AF$61,M$1,FALSE)-(VLOOKUP($F4,'AEO23 Table 23'!$B$13:$AF$61,L$1,FALSE)))/VLOOKUP($F4,'AEO23 Table 23'!$B$13:$AF$61,L$1,FALSE),"")</f>
        <v>1.2216404886561954E-2</v>
      </c>
      <c r="N4" s="54">
        <f>IFERROR((VLOOKUP($F4,'AEO23 Table 23'!$B$13:$AF$61,N$1,FALSE)-(VLOOKUP($F4,'AEO23 Table 23'!$B$13:$AF$61,M$1,FALSE)))/VLOOKUP($F4,'AEO23 Table 23'!$B$13:$AF$61,M$1,FALSE),"")</f>
        <v>1.0344827586206896E-2</v>
      </c>
      <c r="O4" s="54">
        <f>IFERROR((VLOOKUP($F4,'AEO23 Table 23'!$B$13:$AF$61,O$1,FALSE)-(VLOOKUP($F4,'AEO23 Table 23'!$B$13:$AF$61,N$1,FALSE)))/VLOOKUP($F4,'AEO23 Table 23'!$B$13:$AF$61,N$1,FALSE),"")</f>
        <v>8.5324232081911266E-3</v>
      </c>
      <c r="P4" s="54">
        <f>IFERROR((VLOOKUP($F4,'AEO23 Table 23'!$B$13:$AF$61,P$1,FALSE)-(VLOOKUP($F4,'AEO23 Table 23'!$B$13:$AF$61,O$1,FALSE)))/VLOOKUP($F4,'AEO23 Table 23'!$B$13:$AF$61,O$1,FALSE),"")</f>
        <v>8.4602368866328256E-3</v>
      </c>
      <c r="Q4" s="54">
        <f>IFERROR((VLOOKUP($F4,'AEO23 Table 23'!$B$13:$AF$61,Q$1,FALSE)-(VLOOKUP($F4,'AEO23 Table 23'!$B$13:$AF$61,P$1,FALSE)))/VLOOKUP($F4,'AEO23 Table 23'!$B$13:$AF$61,P$1,FALSE),"")</f>
        <v>1.0067114093959731E-2</v>
      </c>
      <c r="R4" s="54">
        <f>IFERROR((VLOOKUP($F4,'AEO23 Table 23'!$B$13:$AF$61,R$1,FALSE)-(VLOOKUP($F4,'AEO23 Table 23'!$B$13:$AF$61,Q$1,FALSE)))/VLOOKUP($F4,'AEO23 Table 23'!$B$13:$AF$61,Q$1,FALSE),"")</f>
        <v>8.3056478405315621E-3</v>
      </c>
      <c r="S4" s="54">
        <f>IFERROR((VLOOKUP($F4,'AEO23 Table 23'!$B$13:$AF$61,S$1,FALSE)-(VLOOKUP($F4,'AEO23 Table 23'!$B$13:$AF$61,R$1,FALSE)))/VLOOKUP($F4,'AEO23 Table 23'!$B$13:$AF$61,R$1,FALSE),"")</f>
        <v>8.2372322899505763E-3</v>
      </c>
      <c r="T4" s="54">
        <f>IFERROR((VLOOKUP($F4,'AEO23 Table 23'!$B$13:$AF$61,T$1,FALSE)-(VLOOKUP($F4,'AEO23 Table 23'!$B$13:$AF$61,S$1,FALSE)))/VLOOKUP($F4,'AEO23 Table 23'!$B$13:$AF$61,S$1,FALSE),"")</f>
        <v>8.1699346405228763E-3</v>
      </c>
      <c r="U4" s="54">
        <f>IFERROR((VLOOKUP($F4,'AEO23 Table 23'!$B$13:$AF$61,U$1,FALSE)-(VLOOKUP($F4,'AEO23 Table 23'!$B$13:$AF$61,T$1,FALSE)))/VLOOKUP($F4,'AEO23 Table 23'!$B$13:$AF$61,T$1,FALSE),"")</f>
        <v>4.8622366288492711E-3</v>
      </c>
      <c r="V4" s="54">
        <f>IFERROR((VLOOKUP($F4,'AEO23 Table 23'!$B$13:$AF$61,V$1,FALSE)-(VLOOKUP($F4,'AEO23 Table 23'!$B$13:$AF$61,U$1,FALSE)))/VLOOKUP($F4,'AEO23 Table 23'!$B$13:$AF$61,U$1,FALSE),"")</f>
        <v>8.0645161290322578E-3</v>
      </c>
      <c r="W4" s="54">
        <f>IFERROR((VLOOKUP($F4,'AEO23 Table 23'!$B$13:$AF$61,W$1,FALSE)-(VLOOKUP($F4,'AEO23 Table 23'!$B$13:$AF$61,V$1,FALSE)))/VLOOKUP($F4,'AEO23 Table 23'!$B$13:$AF$61,V$1,FALSE),"")</f>
        <v>8.0000000000000002E-3</v>
      </c>
      <c r="X4" s="54">
        <f>IFERROR((VLOOKUP($F4,'AEO23 Table 23'!$B$13:$AF$61,X$1,FALSE)-(VLOOKUP($F4,'AEO23 Table 23'!$B$13:$AF$61,W$1,FALSE)))/VLOOKUP($F4,'AEO23 Table 23'!$B$13:$AF$61,W$1,FALSE),"")</f>
        <v>6.3492063492063492E-3</v>
      </c>
      <c r="Y4" s="54">
        <f>IFERROR((VLOOKUP($F4,'AEO23 Table 23'!$B$13:$AF$61,Y$1,FALSE)-(VLOOKUP($F4,'AEO23 Table 23'!$B$13:$AF$61,X$1,FALSE)))/VLOOKUP($F4,'AEO23 Table 23'!$B$13:$AF$61,X$1,FALSE),"")</f>
        <v>7.8864353312302835E-3</v>
      </c>
      <c r="Z4" s="54">
        <f>IFERROR((VLOOKUP($F4,'AEO23 Table 23'!$B$13:$AF$61,Z$1,FALSE)-(VLOOKUP($F4,'AEO23 Table 23'!$B$13:$AF$61,Y$1,FALSE)))/VLOOKUP($F4,'AEO23 Table 23'!$B$13:$AF$61,Y$1,FALSE),"")</f>
        <v>7.8247261345852897E-3</v>
      </c>
      <c r="AA4" s="54">
        <f>IFERROR((VLOOKUP($F4,'AEO23 Table 23'!$B$13:$AF$61,AA$1,FALSE)-(VLOOKUP($F4,'AEO23 Table 23'!$B$13:$AF$61,Z$1,FALSE)))/VLOOKUP($F4,'AEO23 Table 23'!$B$13:$AF$61,Z$1,FALSE),"")</f>
        <v>6.2111801242236021E-3</v>
      </c>
      <c r="AB4" s="54">
        <f>IFERROR((VLOOKUP($F4,'AEO23 Table 23'!$B$13:$AF$61,AB$1,FALSE)-(VLOOKUP($F4,'AEO23 Table 23'!$B$13:$AF$61,AA$1,FALSE)))/VLOOKUP($F4,'AEO23 Table 23'!$B$13:$AF$61,AA$1,FALSE),"")</f>
        <v>7.716049382716049E-3</v>
      </c>
      <c r="AC4" s="54">
        <f>IFERROR((VLOOKUP($F4,'AEO23 Table 23'!$B$13:$AF$61,AC$1,FALSE)-(VLOOKUP($F4,'AEO23 Table 23'!$B$13:$AF$61,AB$1,FALSE)))/VLOOKUP($F4,'AEO23 Table 23'!$B$13:$AF$61,AB$1,FALSE),"")</f>
        <v>6.1255742725880554E-3</v>
      </c>
      <c r="AD4" s="54">
        <f>IFERROR((VLOOKUP($F4,'AEO23 Table 23'!$B$13:$AF$61,AD$1,FALSE)-(VLOOKUP($F4,'AEO23 Table 23'!$B$13:$AF$61,AC$1,FALSE)))/VLOOKUP($F4,'AEO23 Table 23'!$B$13:$AF$61,AC$1,FALSE),"")</f>
        <v>6.0882800608828003E-3</v>
      </c>
      <c r="AE4" s="54">
        <f>IFERROR((VLOOKUP($F4,'AEO23 Table 23'!$B$13:$AF$61,AE$1,FALSE)-(VLOOKUP($F4,'AEO23 Table 23'!$B$13:$AF$61,AD$1,FALSE)))/VLOOKUP($F4,'AEO23 Table 23'!$B$13:$AF$61,AD$1,FALSE),"")</f>
        <v>6.0514372163388806E-3</v>
      </c>
      <c r="AF4" s="54">
        <f>IFERROR((VLOOKUP($F4,'AEO23 Table 23'!$B$13:$AF$61,AF$1,FALSE)-(VLOOKUP($F4,'AEO23 Table 23'!$B$13:$AF$61,AE$1,FALSE)))/VLOOKUP($F4,'AEO23 Table 23'!$B$13:$AF$61,AE$1,FALSE),"")</f>
        <v>6.0150375939849628E-3</v>
      </c>
      <c r="AG4" s="54">
        <f>IFERROR((VLOOKUP($F4,'AEO23 Table 23'!$B$13:$AF$61,AG$1,FALSE)-(VLOOKUP($F4,'AEO23 Table 23'!$B$13:$AF$61,AF$1,FALSE)))/VLOOKUP($F4,'AEO23 Table 23'!$B$13:$AF$61,AF$1,FALSE),"")</f>
        <v>5.9790732436472349E-3</v>
      </c>
      <c r="AH4" s="54">
        <f>IFERROR((VLOOKUP($F4,'AEO23 Table 23'!$B$13:$AF$61,AH$1,FALSE)-(VLOOKUP($F4,'AEO23 Table 23'!$B$13:$AF$61,AG$1,FALSE)))/VLOOKUP($F4,'AEO23 Table 23'!$B$13:$AF$61,AG$1,FALSE),"")</f>
        <v>7.429420505200594E-3</v>
      </c>
      <c r="AI4" s="54">
        <f>IFERROR((VLOOKUP($F4,'AEO23 Table 23'!$B$13:$AF$61,AI$1,FALSE)-(VLOOKUP($F4,'AEO23 Table 23'!$B$13:$AF$61,AH$1,FALSE)))/VLOOKUP($F4,'AEO23 Table 23'!$B$13:$AF$61,AH$1,FALSE),"")</f>
        <v>5.8997050147492625E-3</v>
      </c>
    </row>
    <row r="5" spans="1:35" x14ac:dyDescent="0.25">
      <c r="A5" s="124" t="s">
        <v>40</v>
      </c>
      <c r="B5" s="49" cm="1">
        <f t="array" ref="B5">SUMPRODUCT(--('BLS Table 2.7'!$O:$O=$A5),'BLS Table 2.7'!K:K,'BLS Table 2.7'!M:M)/SUMIFS('BLS Table 2.7'!K:K,'BLS Table 2.7'!$O:$O,$A5)/100</f>
        <v>-1.3000000000000001E-2</v>
      </c>
      <c r="C5" s="49" cm="1">
        <f t="array" ref="C5">SUMPRODUCT(--('BLS Table 2.7'!$O:$O=$A5),'BLS Table 2.7'!L:L,'BLS Table 2.7'!N:N)/SUMIFS('BLS Table 2.7'!L:L,'BLS Table 2.7'!$O:$O,$A5)/100</f>
        <v>-2E-3</v>
      </c>
      <c r="F5" s="1" t="s">
        <v>40</v>
      </c>
      <c r="G5" s="54">
        <f>IFERROR(INDEX('AEO23 Table 23'!$AG$22:$AG$61,MATCH($F5,'AEO23 Table 23'!$B$22:$B$61,0)),"")</f>
        <v>5.7102098620664746E-3</v>
      </c>
      <c r="H5" s="54">
        <f>IFERROR((VLOOKUP($F5,'AEO23 Table 23'!$B$13:$AF$61,H$1,FALSE)-(VLOOKUP($F5,'AEO23 Table 23'!$B$13:$AF$61,G$1,FALSE)))/VLOOKUP($F5,'AEO23 Table 23'!$B$13:$AF$61,G$1,FALSE),"")</f>
        <v>-5.5963094607880223E-2</v>
      </c>
      <c r="I5" s="54">
        <f>IFERROR((VLOOKUP($F5,'AEO23 Table 23'!$B$13:$AF$61,I$1,FALSE)-(VLOOKUP($F5,'AEO23 Table 23'!$B$13:$AF$61,H$1,FALSE)))/VLOOKUP($F5,'AEO23 Table 23'!$B$13:$AF$61,H$1,FALSE),"")</f>
        <v>9.3166706721140774E-2</v>
      </c>
      <c r="J5" s="54">
        <f>IFERROR((VLOOKUP($F5,'AEO23 Table 23'!$B$13:$AF$61,J$1,FALSE)-(VLOOKUP($F5,'AEO23 Table 23'!$B$13:$AF$61,I$1,FALSE)))/VLOOKUP($F5,'AEO23 Table 23'!$B$13:$AF$61,I$1,FALSE),"")</f>
        <v>1.1396011396011263E-2</v>
      </c>
      <c r="K5" s="54">
        <f>IFERROR((VLOOKUP($F5,'AEO23 Table 23'!$B$13:$AF$61,K$1,FALSE)-(VLOOKUP($F5,'AEO23 Table 23'!$B$13:$AF$61,J$1,FALSE)))/VLOOKUP($F5,'AEO23 Table 23'!$B$13:$AF$61,J$1,FALSE),"")</f>
        <v>1.6901408450704224E-2</v>
      </c>
      <c r="L5" s="54">
        <f>IFERROR((VLOOKUP($F5,'AEO23 Table 23'!$B$13:$AF$61,L$1,FALSE)-(VLOOKUP($F5,'AEO23 Table 23'!$B$13:$AF$61,K$1,FALSE)))/VLOOKUP($F5,'AEO23 Table 23'!$B$13:$AF$61,K$1,FALSE),"")</f>
        <v>5.5401662049861487E-3</v>
      </c>
      <c r="M5" s="54">
        <f>IFERROR((VLOOKUP($F5,'AEO23 Table 23'!$B$13:$AF$61,M$1,FALSE)-(VLOOKUP($F5,'AEO23 Table 23'!$B$13:$AF$61,L$1,FALSE)))/VLOOKUP($F5,'AEO23 Table 23'!$B$13:$AF$61,L$1,FALSE),"")</f>
        <v>1.3774104683195591E-2</v>
      </c>
      <c r="N5" s="54">
        <f>IFERROR((VLOOKUP($F5,'AEO23 Table 23'!$B$13:$AF$61,N$1,FALSE)-(VLOOKUP($F5,'AEO23 Table 23'!$B$13:$AF$61,M$1,FALSE)))/VLOOKUP($F5,'AEO23 Table 23'!$B$13:$AF$61,M$1,FALSE),"")</f>
        <v>5.4347826086956512E-3</v>
      </c>
      <c r="O5" s="54">
        <f>IFERROR((VLOOKUP($F5,'AEO23 Table 23'!$B$13:$AF$61,O$1,FALSE)-(VLOOKUP($F5,'AEO23 Table 23'!$B$13:$AF$61,N$1,FALSE)))/VLOOKUP($F5,'AEO23 Table 23'!$B$13:$AF$61,N$1,FALSE),"")</f>
        <v>6.7567567567567563E-3</v>
      </c>
      <c r="P5" s="54">
        <f>IFERROR((VLOOKUP($F5,'AEO23 Table 23'!$B$13:$AF$61,P$1,FALSE)-(VLOOKUP($F5,'AEO23 Table 23'!$B$13:$AF$61,O$1,FALSE)))/VLOOKUP($F5,'AEO23 Table 23'!$B$13:$AF$61,O$1,FALSE),"")</f>
        <v>2.6845637583892616E-3</v>
      </c>
      <c r="Q5" s="54">
        <f>IFERROR((VLOOKUP($F5,'AEO23 Table 23'!$B$13:$AF$61,Q$1,FALSE)-(VLOOKUP($F5,'AEO23 Table 23'!$B$13:$AF$61,P$1,FALSE)))/VLOOKUP($F5,'AEO23 Table 23'!$B$13:$AF$61,P$1,FALSE),"")</f>
        <v>5.3547523427041489E-3</v>
      </c>
      <c r="R5" s="54">
        <f>IFERROR((VLOOKUP($F5,'AEO23 Table 23'!$B$13:$AF$61,R$1,FALSE)-(VLOOKUP($F5,'AEO23 Table 23'!$B$13:$AF$61,Q$1,FALSE)))/VLOOKUP($F5,'AEO23 Table 23'!$B$13:$AF$61,Q$1,FALSE),"")</f>
        <v>5.3262316910785614E-3</v>
      </c>
      <c r="S5" s="54">
        <f>IFERROR((VLOOKUP($F5,'AEO23 Table 23'!$B$13:$AF$61,S$1,FALSE)-(VLOOKUP($F5,'AEO23 Table 23'!$B$13:$AF$61,R$1,FALSE)))/VLOOKUP($F5,'AEO23 Table 23'!$B$13:$AF$61,R$1,FALSE),"")</f>
        <v>3.9735099337748336E-3</v>
      </c>
      <c r="T5" s="54">
        <f>IFERROR((VLOOKUP($F5,'AEO23 Table 23'!$B$13:$AF$61,T$1,FALSE)-(VLOOKUP($F5,'AEO23 Table 23'!$B$13:$AF$61,S$1,FALSE)))/VLOOKUP($F5,'AEO23 Table 23'!$B$13:$AF$61,S$1,FALSE),"")</f>
        <v>5.2770448548812654E-3</v>
      </c>
      <c r="U5" s="54">
        <f>IFERROR((VLOOKUP($F5,'AEO23 Table 23'!$B$13:$AF$61,U$1,FALSE)-(VLOOKUP($F5,'AEO23 Table 23'!$B$13:$AF$61,T$1,FALSE)))/VLOOKUP($F5,'AEO23 Table 23'!$B$13:$AF$61,T$1,FALSE),"")</f>
        <v>0</v>
      </c>
      <c r="V5" s="54">
        <f>IFERROR((VLOOKUP($F5,'AEO23 Table 23'!$B$13:$AF$61,V$1,FALSE)-(VLOOKUP($F5,'AEO23 Table 23'!$B$13:$AF$61,U$1,FALSE)))/VLOOKUP($F5,'AEO23 Table 23'!$B$13:$AF$61,U$1,FALSE),"")</f>
        <v>2.6246719160104982E-3</v>
      </c>
      <c r="W5" s="54">
        <f>IFERROR((VLOOKUP($F5,'AEO23 Table 23'!$B$13:$AF$61,W$1,FALSE)-(VLOOKUP($F5,'AEO23 Table 23'!$B$13:$AF$61,V$1,FALSE)))/VLOOKUP($F5,'AEO23 Table 23'!$B$13:$AF$61,V$1,FALSE),"")</f>
        <v>1.3089005235602093E-3</v>
      </c>
      <c r="X5" s="54">
        <f>IFERROR((VLOOKUP($F5,'AEO23 Table 23'!$B$13:$AF$61,X$1,FALSE)-(VLOOKUP($F5,'AEO23 Table 23'!$B$13:$AF$61,W$1,FALSE)))/VLOOKUP($F5,'AEO23 Table 23'!$B$13:$AF$61,W$1,FALSE),"")</f>
        <v>0</v>
      </c>
      <c r="Y5" s="54">
        <f>IFERROR((VLOOKUP($F5,'AEO23 Table 23'!$B$13:$AF$61,Y$1,FALSE)-(VLOOKUP($F5,'AEO23 Table 23'!$B$13:$AF$61,X$1,FALSE)))/VLOOKUP($F5,'AEO23 Table 23'!$B$13:$AF$61,X$1,FALSE),"")</f>
        <v>3.9215686274510992E-3</v>
      </c>
      <c r="Z5" s="54">
        <f>IFERROR((VLOOKUP($F5,'AEO23 Table 23'!$B$13:$AF$61,Z$1,FALSE)-(VLOOKUP($F5,'AEO23 Table 23'!$B$13:$AF$61,Y$1,FALSE)))/VLOOKUP($F5,'AEO23 Table 23'!$B$13:$AF$61,Y$1,FALSE),"")</f>
        <v>5.2083333333333322E-3</v>
      </c>
      <c r="AA5" s="54">
        <f>IFERROR((VLOOKUP($F5,'AEO23 Table 23'!$B$13:$AF$61,AA$1,FALSE)-(VLOOKUP($F5,'AEO23 Table 23'!$B$13:$AF$61,Z$1,FALSE)))/VLOOKUP($F5,'AEO23 Table 23'!$B$13:$AF$61,Z$1,FALSE),"")</f>
        <v>3.8860103626942996E-3</v>
      </c>
      <c r="AB5" s="54">
        <f>IFERROR((VLOOKUP($F5,'AEO23 Table 23'!$B$13:$AF$61,AB$1,FALSE)-(VLOOKUP($F5,'AEO23 Table 23'!$B$13:$AF$61,AA$1,FALSE)))/VLOOKUP($F5,'AEO23 Table 23'!$B$13:$AF$61,AA$1,FALSE),"")</f>
        <v>6.4516129032258047E-3</v>
      </c>
      <c r="AC5" s="54">
        <f>IFERROR((VLOOKUP($F5,'AEO23 Table 23'!$B$13:$AF$61,AC$1,FALSE)-(VLOOKUP($F5,'AEO23 Table 23'!$B$13:$AF$61,AB$1,FALSE)))/VLOOKUP($F5,'AEO23 Table 23'!$B$13:$AF$61,AB$1,FALSE),"")</f>
        <v>3.8461538461538451E-3</v>
      </c>
      <c r="AD5" s="54">
        <f>IFERROR((VLOOKUP($F5,'AEO23 Table 23'!$B$13:$AF$61,AD$1,FALSE)-(VLOOKUP($F5,'AEO23 Table 23'!$B$13:$AF$61,AC$1,FALSE)))/VLOOKUP($F5,'AEO23 Table 23'!$B$13:$AF$61,AC$1,FALSE),"")</f>
        <v>2.5542784163473812E-3</v>
      </c>
      <c r="AE5" s="54">
        <f>IFERROR((VLOOKUP($F5,'AEO23 Table 23'!$B$13:$AF$61,AE$1,FALSE)-(VLOOKUP($F5,'AEO23 Table 23'!$B$13:$AF$61,AD$1,FALSE)))/VLOOKUP($F5,'AEO23 Table 23'!$B$13:$AF$61,AD$1,FALSE),"")</f>
        <v>-2.5477707006369421E-3</v>
      </c>
      <c r="AF5" s="54">
        <f>IFERROR((VLOOKUP($F5,'AEO23 Table 23'!$B$13:$AF$61,AF$1,FALSE)-(VLOOKUP($F5,'AEO23 Table 23'!$B$13:$AF$61,AE$1,FALSE)))/VLOOKUP($F5,'AEO23 Table 23'!$B$13:$AF$61,AE$1,FALSE),"")</f>
        <v>-3.8314176245210717E-3</v>
      </c>
      <c r="AG5" s="54">
        <f>IFERROR((VLOOKUP($F5,'AEO23 Table 23'!$B$13:$AF$61,AG$1,FALSE)-(VLOOKUP($F5,'AEO23 Table 23'!$B$13:$AF$61,AF$1,FALSE)))/VLOOKUP($F5,'AEO23 Table 23'!$B$13:$AF$61,AF$1,FALSE),"")</f>
        <v>7.6923076923076901E-3</v>
      </c>
      <c r="AH5" s="54">
        <f>IFERROR((VLOOKUP($F5,'AEO23 Table 23'!$B$13:$AF$61,AH$1,FALSE)-(VLOOKUP($F5,'AEO23 Table 23'!$B$13:$AF$61,AG$1,FALSE)))/VLOOKUP($F5,'AEO23 Table 23'!$B$13:$AF$61,AG$1,FALSE),"")</f>
        <v>3.81679389312977E-3</v>
      </c>
      <c r="AI5" s="54">
        <f>IFERROR((VLOOKUP($F5,'AEO23 Table 23'!$B$13:$AF$61,AI$1,FALSE)-(VLOOKUP($F5,'AEO23 Table 23'!$B$13:$AF$61,AH$1,FALSE)))/VLOOKUP($F5,'AEO23 Table 23'!$B$13:$AF$61,AH$1,FALSE),"")</f>
        <v>0</v>
      </c>
    </row>
    <row r="6" spans="1:35" x14ac:dyDescent="0.25">
      <c r="A6" s="124" t="s">
        <v>41</v>
      </c>
      <c r="B6" s="49" cm="1">
        <f t="array" ref="B6">SUMPRODUCT(--('BLS Table 2.7'!$O:$O=$A6),'BLS Table 2.7'!K:K,'BLS Table 2.7'!M:M)/SUMIFS('BLS Table 2.7'!K:K,'BLS Table 2.7'!$O:$O,$A6)/100</f>
        <v>5.5E-2</v>
      </c>
      <c r="C6" s="49" cm="1">
        <f t="array" ref="C6">SUMPRODUCT(--('BLS Table 2.7'!$O:$O=$A6),'BLS Table 2.7'!L:L,'BLS Table 2.7'!N:N)/SUMIFS('BLS Table 2.7'!L:L,'BLS Table 2.7'!$O:$O,$A6)/100</f>
        <v>3.4000000000000002E-2</v>
      </c>
      <c r="F6" s="1" t="s">
        <v>41</v>
      </c>
      <c r="G6" s="54">
        <f>IFERROR(INDEX('AEO23 Table 23'!$AG$22:$AG$61,MATCH($F6,'AEO23 Table 23'!$B$22:$B$61,0)),"")</f>
        <v>3.2941474951852416E-3</v>
      </c>
      <c r="H6" s="54">
        <f>IFERROR((VLOOKUP($F6,'AEO23 Table 23'!$B$13:$AF$61,H$1,FALSE)-(VLOOKUP($F6,'AEO23 Table 23'!$B$13:$AF$61,G$1,FALSE)))/VLOOKUP($F6,'AEO23 Table 23'!$B$13:$AF$61,G$1,FALSE),"")</f>
        <v>-2.7932862389056286E-2</v>
      </c>
      <c r="I6" s="54">
        <f>IFERROR((VLOOKUP($F6,'AEO23 Table 23'!$B$13:$AF$61,I$1,FALSE)-(VLOOKUP($F6,'AEO23 Table 23'!$B$13:$AF$61,H$1,FALSE)))/VLOOKUP($F6,'AEO23 Table 23'!$B$13:$AF$61,H$1,FALSE),"")</f>
        <v>-2.7538351689491069E-4</v>
      </c>
      <c r="J6" s="54">
        <f>IFERROR((VLOOKUP($F6,'AEO23 Table 23'!$B$13:$AF$61,J$1,FALSE)-(VLOOKUP($F6,'AEO23 Table 23'!$B$13:$AF$61,I$1,FALSE)))/VLOOKUP($F6,'AEO23 Table 23'!$B$13:$AF$61,I$1,FALSE),"")</f>
        <v>1.1396011396011482E-2</v>
      </c>
      <c r="K6" s="54">
        <f>IFERROR((VLOOKUP($F6,'AEO23 Table 23'!$B$13:$AF$61,K$1,FALSE)-(VLOOKUP($F6,'AEO23 Table 23'!$B$13:$AF$61,J$1,FALSE)))/VLOOKUP($F6,'AEO23 Table 23'!$B$13:$AF$61,J$1,FALSE),"")</f>
        <v>1.6901408450704165E-2</v>
      </c>
      <c r="L6" s="54">
        <f>IFERROR((VLOOKUP($F6,'AEO23 Table 23'!$B$13:$AF$61,L$1,FALSE)-(VLOOKUP($F6,'AEO23 Table 23'!$B$13:$AF$61,K$1,FALSE)))/VLOOKUP($F6,'AEO23 Table 23'!$B$13:$AF$61,K$1,FALSE),"")</f>
        <v>5.5401662049861912E-3</v>
      </c>
      <c r="M6" s="54">
        <f>IFERROR((VLOOKUP($F6,'AEO23 Table 23'!$B$13:$AF$61,M$1,FALSE)-(VLOOKUP($F6,'AEO23 Table 23'!$B$13:$AF$61,L$1,FALSE)))/VLOOKUP($F6,'AEO23 Table 23'!$B$13:$AF$61,L$1,FALSE),"")</f>
        <v>1.3774104683195513E-2</v>
      </c>
      <c r="N6" s="54">
        <f>IFERROR((VLOOKUP($F6,'AEO23 Table 23'!$B$13:$AF$61,N$1,FALSE)-(VLOOKUP($F6,'AEO23 Table 23'!$B$13:$AF$61,M$1,FALSE)))/VLOOKUP($F6,'AEO23 Table 23'!$B$13:$AF$61,M$1,FALSE),"")</f>
        <v>5.4347826086956928E-3</v>
      </c>
      <c r="O6" s="54">
        <f>IFERROR((VLOOKUP($F6,'AEO23 Table 23'!$B$13:$AF$61,O$1,FALSE)-(VLOOKUP($F6,'AEO23 Table 23'!$B$13:$AF$61,N$1,FALSE)))/VLOOKUP($F6,'AEO23 Table 23'!$B$13:$AF$61,N$1,FALSE),"")</f>
        <v>6.7567567567568074E-3</v>
      </c>
      <c r="P6" s="54">
        <f>IFERROR((VLOOKUP($F6,'AEO23 Table 23'!$B$13:$AF$61,P$1,FALSE)-(VLOOKUP($F6,'AEO23 Table 23'!$B$13:$AF$61,O$1,FALSE)))/VLOOKUP($F6,'AEO23 Table 23'!$B$13:$AF$61,O$1,FALSE),"")</f>
        <v>2.6845637583892815E-3</v>
      </c>
      <c r="Q6" s="54">
        <f>IFERROR((VLOOKUP($F6,'AEO23 Table 23'!$B$13:$AF$61,Q$1,FALSE)-(VLOOKUP($F6,'AEO23 Table 23'!$B$13:$AF$61,P$1,FALSE)))/VLOOKUP($F6,'AEO23 Table 23'!$B$13:$AF$61,P$1,FALSE),"")</f>
        <v>5.3547523427040136E-3</v>
      </c>
      <c r="R6" s="54">
        <f>IFERROR((VLOOKUP($F6,'AEO23 Table 23'!$B$13:$AF$61,R$1,FALSE)-(VLOOKUP($F6,'AEO23 Table 23'!$B$13:$AF$61,Q$1,FALSE)))/VLOOKUP($F6,'AEO23 Table 23'!$B$13:$AF$61,Q$1,FALSE),"")</f>
        <v>5.3262316910786022E-3</v>
      </c>
      <c r="S6" s="54">
        <f>IFERROR((VLOOKUP($F6,'AEO23 Table 23'!$B$13:$AF$61,S$1,FALSE)-(VLOOKUP($F6,'AEO23 Table 23'!$B$13:$AF$61,R$1,FALSE)))/VLOOKUP($F6,'AEO23 Table 23'!$B$13:$AF$61,R$1,FALSE),"")</f>
        <v>3.9735099337748639E-3</v>
      </c>
      <c r="T6" s="54">
        <f>IFERROR((VLOOKUP($F6,'AEO23 Table 23'!$B$13:$AF$61,T$1,FALSE)-(VLOOKUP($F6,'AEO23 Table 23'!$B$13:$AF$61,S$1,FALSE)))/VLOOKUP($F6,'AEO23 Table 23'!$B$13:$AF$61,S$1,FALSE),"")</f>
        <v>5.2770448548813062E-3</v>
      </c>
      <c r="U6" s="54">
        <f>IFERROR((VLOOKUP($F6,'AEO23 Table 23'!$B$13:$AF$61,U$1,FALSE)-(VLOOKUP($F6,'AEO23 Table 23'!$B$13:$AF$61,T$1,FALSE)))/VLOOKUP($F6,'AEO23 Table 23'!$B$13:$AF$61,T$1,FALSE),"")</f>
        <v>0</v>
      </c>
      <c r="V6" s="54">
        <f>IFERROR((VLOOKUP($F6,'AEO23 Table 23'!$B$13:$AF$61,V$1,FALSE)-(VLOOKUP($F6,'AEO23 Table 23'!$B$13:$AF$61,U$1,FALSE)))/VLOOKUP($F6,'AEO23 Table 23'!$B$13:$AF$61,U$1,FALSE),"")</f>
        <v>2.6246719160105182E-3</v>
      </c>
      <c r="W6" s="54">
        <f>IFERROR((VLOOKUP($F6,'AEO23 Table 23'!$B$13:$AF$61,W$1,FALSE)-(VLOOKUP($F6,'AEO23 Table 23'!$B$13:$AF$61,V$1,FALSE)))/VLOOKUP($F6,'AEO23 Table 23'!$B$13:$AF$61,V$1,FALSE),"")</f>
        <v>1.308900523560219E-3</v>
      </c>
      <c r="X6" s="54">
        <f>IFERROR((VLOOKUP($F6,'AEO23 Table 23'!$B$13:$AF$61,X$1,FALSE)-(VLOOKUP($F6,'AEO23 Table 23'!$B$13:$AF$61,W$1,FALSE)))/VLOOKUP($F6,'AEO23 Table 23'!$B$13:$AF$61,W$1,FALSE),"")</f>
        <v>0</v>
      </c>
      <c r="Y6" s="54">
        <f>IFERROR((VLOOKUP($F6,'AEO23 Table 23'!$B$13:$AF$61,Y$1,FALSE)-(VLOOKUP($F6,'AEO23 Table 23'!$B$13:$AF$61,X$1,FALSE)))/VLOOKUP($F6,'AEO23 Table 23'!$B$13:$AF$61,X$1,FALSE),"")</f>
        <v>3.9215686274508372E-3</v>
      </c>
      <c r="Z6" s="54">
        <f>IFERROR((VLOOKUP($F6,'AEO23 Table 23'!$B$13:$AF$61,Z$1,FALSE)-(VLOOKUP($F6,'AEO23 Table 23'!$B$13:$AF$61,Y$1,FALSE)))/VLOOKUP($F6,'AEO23 Table 23'!$B$13:$AF$61,Y$1,FALSE),"")</f>
        <v>5.2083333333333729E-3</v>
      </c>
      <c r="AA6" s="54">
        <f>IFERROR((VLOOKUP($F6,'AEO23 Table 23'!$B$13:$AF$61,AA$1,FALSE)-(VLOOKUP($F6,'AEO23 Table 23'!$B$13:$AF$61,Z$1,FALSE)))/VLOOKUP($F6,'AEO23 Table 23'!$B$13:$AF$61,Z$1,FALSE),"")</f>
        <v>3.8860103626943295E-3</v>
      </c>
      <c r="AB6" s="54">
        <f>IFERROR((VLOOKUP($F6,'AEO23 Table 23'!$B$13:$AF$61,AB$1,FALSE)-(VLOOKUP($F6,'AEO23 Table 23'!$B$13:$AF$61,AA$1,FALSE)))/VLOOKUP($F6,'AEO23 Table 23'!$B$13:$AF$61,AA$1,FALSE),"")</f>
        <v>6.451612903225855E-3</v>
      </c>
      <c r="AC6" s="54">
        <f>IFERROR((VLOOKUP($F6,'AEO23 Table 23'!$B$13:$AF$61,AC$1,FALSE)-(VLOOKUP($F6,'AEO23 Table 23'!$B$13:$AF$61,AB$1,FALSE)))/VLOOKUP($F6,'AEO23 Table 23'!$B$13:$AF$61,AB$1,FALSE),"")</f>
        <v>3.8461538461538746E-3</v>
      </c>
      <c r="AD6" s="54">
        <f>IFERROR((VLOOKUP($F6,'AEO23 Table 23'!$B$13:$AF$61,AD$1,FALSE)-(VLOOKUP($F6,'AEO23 Table 23'!$B$13:$AF$61,AC$1,FALSE)))/VLOOKUP($F6,'AEO23 Table 23'!$B$13:$AF$61,AC$1,FALSE),"")</f>
        <v>2.5542784163474007E-3</v>
      </c>
      <c r="AE6" s="54">
        <f>IFERROR((VLOOKUP($F6,'AEO23 Table 23'!$B$13:$AF$61,AE$1,FALSE)-(VLOOKUP($F6,'AEO23 Table 23'!$B$13:$AF$61,AD$1,FALSE)))/VLOOKUP($F6,'AEO23 Table 23'!$B$13:$AF$61,AD$1,FALSE),"")</f>
        <v>-2.5477707006369616E-3</v>
      </c>
      <c r="AF6" s="54">
        <f>IFERROR((VLOOKUP($F6,'AEO23 Table 23'!$B$13:$AF$61,AF$1,FALSE)-(VLOOKUP($F6,'AEO23 Table 23'!$B$13:$AF$61,AE$1,FALSE)))/VLOOKUP($F6,'AEO23 Table 23'!$B$13:$AF$61,AE$1,FALSE),"")</f>
        <v>-3.8314176245211012E-3</v>
      </c>
      <c r="AG6" s="54">
        <f>IFERROR((VLOOKUP($F6,'AEO23 Table 23'!$B$13:$AF$61,AG$1,FALSE)-(VLOOKUP($F6,'AEO23 Table 23'!$B$13:$AF$61,AF$1,FALSE)))/VLOOKUP($F6,'AEO23 Table 23'!$B$13:$AF$61,AF$1,FALSE),"")</f>
        <v>7.6923076923075808E-3</v>
      </c>
      <c r="AH6" s="54">
        <f>IFERROR((VLOOKUP($F6,'AEO23 Table 23'!$B$13:$AF$61,AH$1,FALSE)-(VLOOKUP($F6,'AEO23 Table 23'!$B$13:$AF$61,AG$1,FALSE)))/VLOOKUP($F6,'AEO23 Table 23'!$B$13:$AF$61,AG$1,FALSE),"")</f>
        <v>3.8167938931297999E-3</v>
      </c>
      <c r="AI6" s="54">
        <f>IFERROR((VLOOKUP($F6,'AEO23 Table 23'!$B$13:$AF$61,AI$1,FALSE)-(VLOOKUP($F6,'AEO23 Table 23'!$B$13:$AF$61,AH$1,FALSE)))/VLOOKUP($F6,'AEO23 Table 23'!$B$13:$AF$61,AH$1,FALSE),"")</f>
        <v>0</v>
      </c>
    </row>
    <row r="7" spans="1:35" x14ac:dyDescent="0.25">
      <c r="A7" s="124" t="s">
        <v>4</v>
      </c>
      <c r="B7" s="49" cm="1">
        <f t="array" ref="B7">SUMPRODUCT(--('BLS Table 2.7'!$O:$O=$A7),'BLS Table 2.7'!K:K,'BLS Table 2.7'!M:M)/SUMIFS('BLS Table 2.7'!K:K,'BLS Table 2.7'!$O:$O,$A7)/100</f>
        <v>-1.5439370078740158E-2</v>
      </c>
      <c r="C7" s="49" cm="1">
        <f t="array" ref="C7">SUMPRODUCT(--('BLS Table 2.7'!$O:$O=$A7),'BLS Table 2.7'!L:L,'BLS Table 2.7'!N:N)/SUMIFS('BLS Table 2.7'!L:L,'BLS Table 2.7'!$O:$O,$A7)/100</f>
        <v>1.0045584045584047E-2</v>
      </c>
      <c r="F7" s="1" t="s">
        <v>4</v>
      </c>
      <c r="G7" s="54">
        <f>IFERROR(INDEX('AEO23 Table 23'!$AG$22:$AG$61,MATCH($F7,'AEO23 Table 23'!$B$22:$B$61,0)),"")</f>
        <v>2.5581593559473375E-3</v>
      </c>
      <c r="H7" s="54">
        <f>IFERROR((VLOOKUP($F7,'AEO23 Table 23'!$B$13:$AF$61,H$1,FALSE)-(VLOOKUP($F7,'AEO23 Table 23'!$B$13:$AF$61,G$1,FALSE)))/VLOOKUP($F7,'AEO23 Table 23'!$B$13:$AF$61,G$1,FALSE),"")</f>
        <v>-2.4179187534780183E-2</v>
      </c>
      <c r="I7" s="54">
        <f>IFERROR((VLOOKUP($F7,'AEO23 Table 23'!$B$13:$AF$61,I$1,FALSE)-(VLOOKUP($F7,'AEO23 Table 23'!$B$13:$AF$61,H$1,FALSE)))/VLOOKUP($F7,'AEO23 Table 23'!$B$13:$AF$61,H$1,FALSE),"")</f>
        <v>-2.2910666932793467E-2</v>
      </c>
      <c r="J7" s="54">
        <f>IFERROR((VLOOKUP($F7,'AEO23 Table 23'!$B$13:$AF$61,J$1,FALSE)-(VLOOKUP($F7,'AEO23 Table 23'!$B$13:$AF$61,I$1,FALSE)))/VLOOKUP($F7,'AEO23 Table 23'!$B$13:$AF$61,I$1,FALSE),"")</f>
        <v>1.139601139601132E-2</v>
      </c>
      <c r="K7" s="54">
        <f>IFERROR((VLOOKUP($F7,'AEO23 Table 23'!$B$13:$AF$61,K$1,FALSE)-(VLOOKUP($F7,'AEO23 Table 23'!$B$13:$AF$61,J$1,FALSE)))/VLOOKUP($F7,'AEO23 Table 23'!$B$13:$AF$61,J$1,FALSE),"")</f>
        <v>1.6901408450704217E-2</v>
      </c>
      <c r="L7" s="54">
        <f>IFERROR((VLOOKUP($F7,'AEO23 Table 23'!$B$13:$AF$61,L$1,FALSE)-(VLOOKUP($F7,'AEO23 Table 23'!$B$13:$AF$61,K$1,FALSE)))/VLOOKUP($F7,'AEO23 Table 23'!$B$13:$AF$61,K$1,FALSE),"")</f>
        <v>5.5401662049862138E-3</v>
      </c>
      <c r="M7" s="54">
        <f>IFERROR((VLOOKUP($F7,'AEO23 Table 23'!$B$13:$AF$61,M$1,FALSE)-(VLOOKUP($F7,'AEO23 Table 23'!$B$13:$AF$61,L$1,FALSE)))/VLOOKUP($F7,'AEO23 Table 23'!$B$13:$AF$61,L$1,FALSE),"")</f>
        <v>1.3774104683195652E-2</v>
      </c>
      <c r="N7" s="54">
        <f>IFERROR((VLOOKUP($F7,'AEO23 Table 23'!$B$13:$AF$61,N$1,FALSE)-(VLOOKUP($F7,'AEO23 Table 23'!$B$13:$AF$61,M$1,FALSE)))/VLOOKUP($F7,'AEO23 Table 23'!$B$13:$AF$61,M$1,FALSE),"")</f>
        <v>5.4347826086955167E-3</v>
      </c>
      <c r="O7" s="54">
        <f>IFERROR((VLOOKUP($F7,'AEO23 Table 23'!$B$13:$AF$61,O$1,FALSE)-(VLOOKUP($F7,'AEO23 Table 23'!$B$13:$AF$61,N$1,FALSE)))/VLOOKUP($F7,'AEO23 Table 23'!$B$13:$AF$61,N$1,FALSE),"")</f>
        <v>6.7567567567567858E-3</v>
      </c>
      <c r="P7" s="54">
        <f>IFERROR((VLOOKUP($F7,'AEO23 Table 23'!$B$13:$AF$61,P$1,FALSE)-(VLOOKUP($F7,'AEO23 Table 23'!$B$13:$AF$61,O$1,FALSE)))/VLOOKUP($F7,'AEO23 Table 23'!$B$13:$AF$61,O$1,FALSE),"")</f>
        <v>2.6845637583893904E-3</v>
      </c>
      <c r="Q7" s="54">
        <f>IFERROR((VLOOKUP($F7,'AEO23 Table 23'!$B$13:$AF$61,Q$1,FALSE)-(VLOOKUP($F7,'AEO23 Table 23'!$B$13:$AF$61,P$1,FALSE)))/VLOOKUP($F7,'AEO23 Table 23'!$B$13:$AF$61,P$1,FALSE),"")</f>
        <v>5.3547523427040162E-3</v>
      </c>
      <c r="R7" s="54">
        <f>IFERROR((VLOOKUP($F7,'AEO23 Table 23'!$B$13:$AF$61,R$1,FALSE)-(VLOOKUP($F7,'AEO23 Table 23'!$B$13:$AF$61,Q$1,FALSE)))/VLOOKUP($F7,'AEO23 Table 23'!$B$13:$AF$61,Q$1,FALSE),"")</f>
        <v>5.3262316910786239E-3</v>
      </c>
      <c r="S7" s="54">
        <f>IFERROR((VLOOKUP($F7,'AEO23 Table 23'!$B$13:$AF$61,S$1,FALSE)-(VLOOKUP($F7,'AEO23 Table 23'!$B$13:$AF$61,R$1,FALSE)))/VLOOKUP($F7,'AEO23 Table 23'!$B$13:$AF$61,R$1,FALSE),"")</f>
        <v>3.9735099337749281E-3</v>
      </c>
      <c r="T7" s="54">
        <f>IFERROR((VLOOKUP($F7,'AEO23 Table 23'!$B$13:$AF$61,T$1,FALSE)-(VLOOKUP($F7,'AEO23 Table 23'!$B$13:$AF$61,S$1,FALSE)))/VLOOKUP($F7,'AEO23 Table 23'!$B$13:$AF$61,S$1,FALSE),"")</f>
        <v>5.2770448548811345E-3</v>
      </c>
      <c r="U7" s="54">
        <f>IFERROR((VLOOKUP($F7,'AEO23 Table 23'!$B$13:$AF$61,U$1,FALSE)-(VLOOKUP($F7,'AEO23 Table 23'!$B$13:$AF$61,T$1,FALSE)))/VLOOKUP($F7,'AEO23 Table 23'!$B$13:$AF$61,T$1,FALSE),"")</f>
        <v>0</v>
      </c>
      <c r="V7" s="54">
        <f>IFERROR((VLOOKUP($F7,'AEO23 Table 23'!$B$13:$AF$61,V$1,FALSE)-(VLOOKUP($F7,'AEO23 Table 23'!$B$13:$AF$61,U$1,FALSE)))/VLOOKUP($F7,'AEO23 Table 23'!$B$13:$AF$61,U$1,FALSE),"")</f>
        <v>2.6246719160106244E-3</v>
      </c>
      <c r="W7" s="54">
        <f>IFERROR((VLOOKUP($F7,'AEO23 Table 23'!$B$13:$AF$61,W$1,FALSE)-(VLOOKUP($F7,'AEO23 Table 23'!$B$13:$AF$61,V$1,FALSE)))/VLOOKUP($F7,'AEO23 Table 23'!$B$13:$AF$61,V$1,FALSE),"")</f>
        <v>1.3089005235601768E-3</v>
      </c>
      <c r="X7" s="54">
        <f>IFERROR((VLOOKUP($F7,'AEO23 Table 23'!$B$13:$AF$61,X$1,FALSE)-(VLOOKUP($F7,'AEO23 Table 23'!$B$13:$AF$61,W$1,FALSE)))/VLOOKUP($F7,'AEO23 Table 23'!$B$13:$AF$61,W$1,FALSE),"")</f>
        <v>0</v>
      </c>
      <c r="Y7" s="54">
        <f>IFERROR((VLOOKUP($F7,'AEO23 Table 23'!$B$13:$AF$61,Y$1,FALSE)-(VLOOKUP($F7,'AEO23 Table 23'!$B$13:$AF$61,X$1,FALSE)))/VLOOKUP($F7,'AEO23 Table 23'!$B$13:$AF$61,X$1,FALSE),"")</f>
        <v>3.9215686274508823E-3</v>
      </c>
      <c r="Z7" s="54">
        <f>IFERROR((VLOOKUP($F7,'AEO23 Table 23'!$B$13:$AF$61,Z$1,FALSE)-(VLOOKUP($F7,'AEO23 Table 23'!$B$13:$AF$61,Y$1,FALSE)))/VLOOKUP($F7,'AEO23 Table 23'!$B$13:$AF$61,Y$1,FALSE),"")</f>
        <v>5.2083333333333938E-3</v>
      </c>
      <c r="AA7" s="54">
        <f>IFERROR((VLOOKUP($F7,'AEO23 Table 23'!$B$13:$AF$61,AA$1,FALSE)-(VLOOKUP($F7,'AEO23 Table 23'!$B$13:$AF$61,Z$1,FALSE)))/VLOOKUP($F7,'AEO23 Table 23'!$B$13:$AF$61,Z$1,FALSE),"")</f>
        <v>3.8860103626942037E-3</v>
      </c>
      <c r="AB7" s="54">
        <f>IFERROR((VLOOKUP($F7,'AEO23 Table 23'!$B$13:$AF$61,AB$1,FALSE)-(VLOOKUP($F7,'AEO23 Table 23'!$B$13:$AF$61,AA$1,FALSE)))/VLOOKUP($F7,'AEO23 Table 23'!$B$13:$AF$61,AA$1,FALSE),"")</f>
        <v>6.4516129032258342E-3</v>
      </c>
      <c r="AC7" s="54">
        <f>IFERROR((VLOOKUP($F7,'AEO23 Table 23'!$B$13:$AF$61,AC$1,FALSE)-(VLOOKUP($F7,'AEO23 Table 23'!$B$13:$AF$61,AB$1,FALSE)))/VLOOKUP($F7,'AEO23 Table 23'!$B$13:$AF$61,AB$1,FALSE),"")</f>
        <v>3.8461538461539374E-3</v>
      </c>
      <c r="AD7" s="54">
        <f>IFERROR((VLOOKUP($F7,'AEO23 Table 23'!$B$13:$AF$61,AD$1,FALSE)-(VLOOKUP($F7,'AEO23 Table 23'!$B$13:$AF$61,AC$1,FALSE)))/VLOOKUP($F7,'AEO23 Table 23'!$B$13:$AF$61,AC$1,FALSE),"")</f>
        <v>2.5542784163473183E-3</v>
      </c>
      <c r="AE7" s="54">
        <f>IFERROR((VLOOKUP($F7,'AEO23 Table 23'!$B$13:$AF$61,AE$1,FALSE)-(VLOOKUP($F7,'AEO23 Table 23'!$B$13:$AF$61,AD$1,FALSE)))/VLOOKUP($F7,'AEO23 Table 23'!$B$13:$AF$61,AD$1,FALSE),"")</f>
        <v>-2.5477707006368792E-3</v>
      </c>
      <c r="AF7" s="54">
        <f>IFERROR((VLOOKUP($F7,'AEO23 Table 23'!$B$13:$AF$61,AF$1,FALSE)-(VLOOKUP($F7,'AEO23 Table 23'!$B$13:$AF$61,AE$1,FALSE)))/VLOOKUP($F7,'AEO23 Table 23'!$B$13:$AF$61,AE$1,FALSE),"")</f>
        <v>-3.8314176245211632E-3</v>
      </c>
      <c r="AG7" s="54">
        <f>IFERROR((VLOOKUP($F7,'AEO23 Table 23'!$B$13:$AF$61,AG$1,FALSE)-(VLOOKUP($F7,'AEO23 Table 23'!$B$13:$AF$61,AF$1,FALSE)))/VLOOKUP($F7,'AEO23 Table 23'!$B$13:$AF$61,AF$1,FALSE),"")</f>
        <v>7.6923076923076884E-3</v>
      </c>
      <c r="AH7" s="54">
        <f>IFERROR((VLOOKUP($F7,'AEO23 Table 23'!$B$13:$AF$61,AH$1,FALSE)-(VLOOKUP($F7,'AEO23 Table 23'!$B$13:$AF$61,AG$1,FALSE)))/VLOOKUP($F7,'AEO23 Table 23'!$B$13:$AF$61,AG$1,FALSE),"")</f>
        <v>3.8167938931298615E-3</v>
      </c>
      <c r="AI7" s="54">
        <f>IFERROR((VLOOKUP($F7,'AEO23 Table 23'!$B$13:$AF$61,AI$1,FALSE)-(VLOOKUP($F7,'AEO23 Table 23'!$B$13:$AF$61,AH$1,FALSE)))/VLOOKUP($F7,'AEO23 Table 23'!$B$13:$AF$61,AH$1,FALSE),"")</f>
        <v>0</v>
      </c>
    </row>
    <row r="8" spans="1:35" x14ac:dyDescent="0.25">
      <c r="A8" s="1" t="s">
        <v>5</v>
      </c>
      <c r="B8" s="49" cm="1">
        <f t="array" ref="B8">SUMPRODUCT(--('BLS Table 2.7'!$O:$O=$A8),'BLS Table 2.7'!K:K,'BLS Table 2.7'!M:M)/SUMIFS('BLS Table 2.7'!K:K,'BLS Table 2.7'!$O:$O,$A8)/100</f>
        <v>-1E-3</v>
      </c>
      <c r="C8" s="49" cm="1">
        <f t="array" ref="C8">SUMPRODUCT(--('BLS Table 2.7'!$O:$O=$A8),'BLS Table 2.7'!L:L,'BLS Table 2.7'!N:N)/SUMIFS('BLS Table 2.7'!L:L,'BLS Table 2.7'!$O:$O,$A8)/100</f>
        <v>2.8999999999999995E-2</v>
      </c>
      <c r="F8" s="1" t="s">
        <v>5</v>
      </c>
      <c r="G8" s="54" t="str">
        <f>IFERROR(INDEX('AEO23 Table 23'!$AG$22:$AG$61,MATCH($F8,'AEO23 Table 23'!$B$22:$B$61,0)),"")</f>
        <v/>
      </c>
      <c r="H8" s="54" t="str">
        <f>IFERROR((VLOOKUP($F8,'AEO23 Table 23'!$B$13:$AF$61,H$1,FALSE)-(VLOOKUP($F8,'AEO23 Table 23'!$B$13:$AF$61,G$1,FALSE)))/VLOOKUP($F8,'AEO23 Table 23'!$B$13:$AF$61,G$1,FALSE),"")</f>
        <v/>
      </c>
      <c r="I8" s="54" t="str">
        <f>IFERROR((VLOOKUP($F8,'AEO23 Table 23'!$B$13:$AF$61,I$1,FALSE)-(VLOOKUP($F8,'AEO23 Table 23'!$B$13:$AF$61,H$1,FALSE)))/VLOOKUP($F8,'AEO23 Table 23'!$B$13:$AF$61,H$1,FALSE),"")</f>
        <v/>
      </c>
      <c r="J8" s="54" t="str">
        <f>IFERROR((VLOOKUP($F8,'AEO23 Table 23'!$B$13:$AF$61,J$1,FALSE)-(VLOOKUP($F8,'AEO23 Table 23'!$B$13:$AF$61,I$1,FALSE)))/VLOOKUP($F8,'AEO23 Table 23'!$B$13:$AF$61,I$1,FALSE),"")</f>
        <v/>
      </c>
      <c r="K8" s="54" t="str">
        <f>IFERROR((VLOOKUP($F8,'AEO23 Table 23'!$B$13:$AF$61,K$1,FALSE)-(VLOOKUP($F8,'AEO23 Table 23'!$B$13:$AF$61,J$1,FALSE)))/VLOOKUP($F8,'AEO23 Table 23'!$B$13:$AF$61,J$1,FALSE),"")</f>
        <v/>
      </c>
      <c r="L8" s="54" t="str">
        <f>IFERROR((VLOOKUP($F8,'AEO23 Table 23'!$B$13:$AF$61,L$1,FALSE)-(VLOOKUP($F8,'AEO23 Table 23'!$B$13:$AF$61,K$1,FALSE)))/VLOOKUP($F8,'AEO23 Table 23'!$B$13:$AF$61,K$1,FALSE),"")</f>
        <v/>
      </c>
      <c r="M8" s="54" t="str">
        <f>IFERROR((VLOOKUP($F8,'AEO23 Table 23'!$B$13:$AF$61,M$1,FALSE)-(VLOOKUP($F8,'AEO23 Table 23'!$B$13:$AF$61,L$1,FALSE)))/VLOOKUP($F8,'AEO23 Table 23'!$B$13:$AF$61,L$1,FALSE),"")</f>
        <v/>
      </c>
      <c r="N8" s="54" t="str">
        <f>IFERROR((VLOOKUP($F8,'AEO23 Table 23'!$B$13:$AF$61,N$1,FALSE)-(VLOOKUP($F8,'AEO23 Table 23'!$B$13:$AF$61,M$1,FALSE)))/VLOOKUP($F8,'AEO23 Table 23'!$B$13:$AF$61,M$1,FALSE),"")</f>
        <v/>
      </c>
      <c r="O8" s="54" t="str">
        <f>IFERROR((VLOOKUP($F8,'AEO23 Table 23'!$B$13:$AF$61,O$1,FALSE)-(VLOOKUP($F8,'AEO23 Table 23'!$B$13:$AF$61,N$1,FALSE)))/VLOOKUP($F8,'AEO23 Table 23'!$B$13:$AF$61,N$1,FALSE),"")</f>
        <v/>
      </c>
      <c r="P8" s="54" t="str">
        <f>IFERROR((VLOOKUP($F8,'AEO23 Table 23'!$B$13:$AF$61,P$1,FALSE)-(VLOOKUP($F8,'AEO23 Table 23'!$B$13:$AF$61,O$1,FALSE)))/VLOOKUP($F8,'AEO23 Table 23'!$B$13:$AF$61,O$1,FALSE),"")</f>
        <v/>
      </c>
      <c r="Q8" s="54" t="str">
        <f>IFERROR((VLOOKUP($F8,'AEO23 Table 23'!$B$13:$AF$61,Q$1,FALSE)-(VLOOKUP($F8,'AEO23 Table 23'!$B$13:$AF$61,P$1,FALSE)))/VLOOKUP($F8,'AEO23 Table 23'!$B$13:$AF$61,P$1,FALSE),"")</f>
        <v/>
      </c>
      <c r="R8" s="54" t="str">
        <f>IFERROR((VLOOKUP($F8,'AEO23 Table 23'!$B$13:$AF$61,R$1,FALSE)-(VLOOKUP($F8,'AEO23 Table 23'!$B$13:$AF$61,Q$1,FALSE)))/VLOOKUP($F8,'AEO23 Table 23'!$B$13:$AF$61,Q$1,FALSE),"")</f>
        <v/>
      </c>
      <c r="S8" s="54" t="str">
        <f>IFERROR((VLOOKUP($F8,'AEO23 Table 23'!$B$13:$AF$61,S$1,FALSE)-(VLOOKUP($F8,'AEO23 Table 23'!$B$13:$AF$61,R$1,FALSE)))/VLOOKUP($F8,'AEO23 Table 23'!$B$13:$AF$61,R$1,FALSE),"")</f>
        <v/>
      </c>
      <c r="T8" s="54" t="str">
        <f>IFERROR((VLOOKUP($F8,'AEO23 Table 23'!$B$13:$AF$61,T$1,FALSE)-(VLOOKUP($F8,'AEO23 Table 23'!$B$13:$AF$61,S$1,FALSE)))/VLOOKUP($F8,'AEO23 Table 23'!$B$13:$AF$61,S$1,FALSE),"")</f>
        <v/>
      </c>
      <c r="U8" s="54" t="str">
        <f>IFERROR((VLOOKUP($F8,'AEO23 Table 23'!$B$13:$AF$61,U$1,FALSE)-(VLOOKUP($F8,'AEO23 Table 23'!$B$13:$AF$61,T$1,FALSE)))/VLOOKUP($F8,'AEO23 Table 23'!$B$13:$AF$61,T$1,FALSE),"")</f>
        <v/>
      </c>
      <c r="V8" s="54" t="str">
        <f>IFERROR((VLOOKUP($F8,'AEO23 Table 23'!$B$13:$AF$61,V$1,FALSE)-(VLOOKUP($F8,'AEO23 Table 23'!$B$13:$AF$61,U$1,FALSE)))/VLOOKUP($F8,'AEO23 Table 23'!$B$13:$AF$61,U$1,FALSE),"")</f>
        <v/>
      </c>
      <c r="W8" s="54" t="str">
        <f>IFERROR((VLOOKUP($F8,'AEO23 Table 23'!$B$13:$AF$61,W$1,FALSE)-(VLOOKUP($F8,'AEO23 Table 23'!$B$13:$AF$61,V$1,FALSE)))/VLOOKUP($F8,'AEO23 Table 23'!$B$13:$AF$61,V$1,FALSE),"")</f>
        <v/>
      </c>
      <c r="X8" s="54" t="str">
        <f>IFERROR((VLOOKUP($F8,'AEO23 Table 23'!$B$13:$AF$61,X$1,FALSE)-(VLOOKUP($F8,'AEO23 Table 23'!$B$13:$AF$61,W$1,FALSE)))/VLOOKUP($F8,'AEO23 Table 23'!$B$13:$AF$61,W$1,FALSE),"")</f>
        <v/>
      </c>
      <c r="Y8" s="54" t="str">
        <f>IFERROR((VLOOKUP($F8,'AEO23 Table 23'!$B$13:$AF$61,Y$1,FALSE)-(VLOOKUP($F8,'AEO23 Table 23'!$B$13:$AF$61,X$1,FALSE)))/VLOOKUP($F8,'AEO23 Table 23'!$B$13:$AF$61,X$1,FALSE),"")</f>
        <v/>
      </c>
      <c r="Z8" s="54" t="str">
        <f>IFERROR((VLOOKUP($F8,'AEO23 Table 23'!$B$13:$AF$61,Z$1,FALSE)-(VLOOKUP($F8,'AEO23 Table 23'!$B$13:$AF$61,Y$1,FALSE)))/VLOOKUP($F8,'AEO23 Table 23'!$B$13:$AF$61,Y$1,FALSE),"")</f>
        <v/>
      </c>
      <c r="AA8" s="54" t="str">
        <f>IFERROR((VLOOKUP($F8,'AEO23 Table 23'!$B$13:$AF$61,AA$1,FALSE)-(VLOOKUP($F8,'AEO23 Table 23'!$B$13:$AF$61,Z$1,FALSE)))/VLOOKUP($F8,'AEO23 Table 23'!$B$13:$AF$61,Z$1,FALSE),"")</f>
        <v/>
      </c>
      <c r="AB8" s="54" t="str">
        <f>IFERROR((VLOOKUP($F8,'AEO23 Table 23'!$B$13:$AF$61,AB$1,FALSE)-(VLOOKUP($F8,'AEO23 Table 23'!$B$13:$AF$61,AA$1,FALSE)))/VLOOKUP($F8,'AEO23 Table 23'!$B$13:$AF$61,AA$1,FALSE),"")</f>
        <v/>
      </c>
      <c r="AC8" s="54" t="str">
        <f>IFERROR((VLOOKUP($F8,'AEO23 Table 23'!$B$13:$AF$61,AC$1,FALSE)-(VLOOKUP($F8,'AEO23 Table 23'!$B$13:$AF$61,AB$1,FALSE)))/VLOOKUP($F8,'AEO23 Table 23'!$B$13:$AF$61,AB$1,FALSE),"")</f>
        <v/>
      </c>
      <c r="AD8" s="54" t="str">
        <f>IFERROR((VLOOKUP($F8,'AEO23 Table 23'!$B$13:$AF$61,AD$1,FALSE)-(VLOOKUP($F8,'AEO23 Table 23'!$B$13:$AF$61,AC$1,FALSE)))/VLOOKUP($F8,'AEO23 Table 23'!$B$13:$AF$61,AC$1,FALSE),"")</f>
        <v/>
      </c>
      <c r="AE8" s="54" t="str">
        <f>IFERROR((VLOOKUP($F8,'AEO23 Table 23'!$B$13:$AF$61,AE$1,FALSE)-(VLOOKUP($F8,'AEO23 Table 23'!$B$13:$AF$61,AD$1,FALSE)))/VLOOKUP($F8,'AEO23 Table 23'!$B$13:$AF$61,AD$1,FALSE),"")</f>
        <v/>
      </c>
      <c r="AF8" s="54" t="str">
        <f>IFERROR((VLOOKUP($F8,'AEO23 Table 23'!$B$13:$AF$61,AF$1,FALSE)-(VLOOKUP($F8,'AEO23 Table 23'!$B$13:$AF$61,AE$1,FALSE)))/VLOOKUP($F8,'AEO23 Table 23'!$B$13:$AF$61,AE$1,FALSE),"")</f>
        <v/>
      </c>
      <c r="AG8" s="54" t="str">
        <f>IFERROR((VLOOKUP($F8,'AEO23 Table 23'!$B$13:$AF$61,AG$1,FALSE)-(VLOOKUP($F8,'AEO23 Table 23'!$B$13:$AF$61,AF$1,FALSE)))/VLOOKUP($F8,'AEO23 Table 23'!$B$13:$AF$61,AF$1,FALSE),"")</f>
        <v/>
      </c>
      <c r="AH8" s="54" t="str">
        <f>IFERROR((VLOOKUP($F8,'AEO23 Table 23'!$B$13:$AF$61,AH$1,FALSE)-(VLOOKUP($F8,'AEO23 Table 23'!$B$13:$AF$61,AG$1,FALSE)))/VLOOKUP($F8,'AEO23 Table 23'!$B$13:$AF$61,AG$1,FALSE),"")</f>
        <v/>
      </c>
      <c r="AI8" s="54" t="str">
        <f>IFERROR((VLOOKUP($F8,'AEO23 Table 23'!$B$13:$AF$61,AI$1,FALSE)-(VLOOKUP($F8,'AEO23 Table 23'!$B$13:$AF$61,AH$1,FALSE)))/VLOOKUP($F8,'AEO23 Table 23'!$B$13:$AF$61,AH$1,FALSE),"")</f>
        <v/>
      </c>
    </row>
    <row r="9" spans="1:35" x14ac:dyDescent="0.25">
      <c r="A9" s="124" t="s">
        <v>6</v>
      </c>
      <c r="B9" s="49" cm="1">
        <f t="array" ref="B9">SUMPRODUCT(--('BLS Table 2.7'!$O:$O=$A9),'BLS Table 2.7'!K:K,'BLS Table 2.7'!M:M)/SUMIFS('BLS Table 2.7'!K:K,'BLS Table 2.7'!$O:$O,$A9)/100</f>
        <v>9.3064840918244077E-3</v>
      </c>
      <c r="C9" s="49" cm="1">
        <f t="array" ref="C9">SUMPRODUCT(--('BLS Table 2.7'!$O:$O=$A9),'BLS Table 2.7'!L:L,'BLS Table 2.7'!N:N)/SUMIFS('BLS Table 2.7'!L:L,'BLS Table 2.7'!$O:$O,$A9)/100</f>
        <v>1.558531298768857E-2</v>
      </c>
      <c r="F9" s="1" t="s">
        <v>6</v>
      </c>
      <c r="G9" s="54">
        <f>IFERROR(INDEX('AEO23 Table 23'!$AG$22:$AG$61,MATCH($F9,'AEO23 Table 23'!$B$22:$B$61,0)),"")</f>
        <v>1.0999999999999999E-2</v>
      </c>
      <c r="H9" s="54">
        <f>IFERROR((VLOOKUP($F9,'AEO23 Table 23'!$B$13:$AF$61,H$1,FALSE)-(VLOOKUP($F9,'AEO23 Table 23'!$B$13:$AF$61,G$1,FALSE)))/VLOOKUP($F9,'AEO23 Table 23'!$B$13:$AF$61,G$1,FALSE),"")</f>
        <v>1.4893617021276596E-2</v>
      </c>
      <c r="I9" s="54">
        <f>IFERROR((VLOOKUP($F9,'AEO23 Table 23'!$B$13:$AF$61,I$1,FALSE)-(VLOOKUP($F9,'AEO23 Table 23'!$B$13:$AF$61,H$1,FALSE)))/VLOOKUP($F9,'AEO23 Table 23'!$B$13:$AF$61,H$1,FALSE),"")</f>
        <v>1.0482180293501049E-2</v>
      </c>
      <c r="J9" s="54">
        <f>IFERROR((VLOOKUP($F9,'AEO23 Table 23'!$B$13:$AF$61,J$1,FALSE)-(VLOOKUP($F9,'AEO23 Table 23'!$B$13:$AF$61,I$1,FALSE)))/VLOOKUP($F9,'AEO23 Table 23'!$B$13:$AF$61,I$1,FALSE),"")</f>
        <v>9.3360995850622405E-3</v>
      </c>
      <c r="K9" s="54">
        <f>IFERROR((VLOOKUP($F9,'AEO23 Table 23'!$B$13:$AF$61,K$1,FALSE)-(VLOOKUP($F9,'AEO23 Table 23'!$B$13:$AF$61,J$1,FALSE)))/VLOOKUP($F9,'AEO23 Table 23'!$B$13:$AF$61,J$1,FALSE),"")</f>
        <v>1.2332990750256937E-2</v>
      </c>
      <c r="L9" s="54">
        <f>IFERROR((VLOOKUP($F9,'AEO23 Table 23'!$B$13:$AF$61,L$1,FALSE)-(VLOOKUP($F9,'AEO23 Table 23'!$B$13:$AF$61,K$1,FALSE)))/VLOOKUP($F9,'AEO23 Table 23'!$B$13:$AF$61,K$1,FALSE),"")</f>
        <v>1.4213197969543147E-2</v>
      </c>
      <c r="M9" s="54">
        <f>IFERROR((VLOOKUP($F9,'AEO23 Table 23'!$B$13:$AF$61,M$1,FALSE)-(VLOOKUP($F9,'AEO23 Table 23'!$B$13:$AF$61,L$1,FALSE)))/VLOOKUP($F9,'AEO23 Table 23'!$B$13:$AF$61,L$1,FALSE),"")</f>
        <v>1.4014014014014014E-2</v>
      </c>
      <c r="N9" s="54">
        <f>IFERROR((VLOOKUP($F9,'AEO23 Table 23'!$B$13:$AF$61,N$1,FALSE)-(VLOOKUP($F9,'AEO23 Table 23'!$B$13:$AF$61,M$1,FALSE)))/VLOOKUP($F9,'AEO23 Table 23'!$B$13:$AF$61,M$1,FALSE),"")</f>
        <v>1.1846001974333662E-2</v>
      </c>
      <c r="O9" s="54">
        <f>IFERROR((VLOOKUP($F9,'AEO23 Table 23'!$B$13:$AF$61,O$1,FALSE)-(VLOOKUP($F9,'AEO23 Table 23'!$B$13:$AF$61,N$1,FALSE)))/VLOOKUP($F9,'AEO23 Table 23'!$B$13:$AF$61,N$1,FALSE),"")</f>
        <v>1.1707317073170732E-2</v>
      </c>
      <c r="P9" s="54">
        <f>IFERROR((VLOOKUP($F9,'AEO23 Table 23'!$B$13:$AF$61,P$1,FALSE)-(VLOOKUP($F9,'AEO23 Table 23'!$B$13:$AF$61,O$1,FALSE)))/VLOOKUP($F9,'AEO23 Table 23'!$B$13:$AF$61,O$1,FALSE),"")</f>
        <v>1.3500482160077145E-2</v>
      </c>
      <c r="Q9" s="54">
        <f>IFERROR((VLOOKUP($F9,'AEO23 Table 23'!$B$13:$AF$61,Q$1,FALSE)-(VLOOKUP($F9,'AEO23 Table 23'!$B$13:$AF$61,P$1,FALSE)))/VLOOKUP($F9,'AEO23 Table 23'!$B$13:$AF$61,P$1,FALSE),"")</f>
        <v>1.0466222645099905E-2</v>
      </c>
      <c r="R9" s="54">
        <f>IFERROR((VLOOKUP($F9,'AEO23 Table 23'!$B$13:$AF$61,R$1,FALSE)-(VLOOKUP($F9,'AEO23 Table 23'!$B$13:$AF$61,Q$1,FALSE)))/VLOOKUP($F9,'AEO23 Table 23'!$B$13:$AF$61,Q$1,FALSE),"")</f>
        <v>9.4161958568738224E-3</v>
      </c>
      <c r="S9" s="54">
        <f>IFERROR((VLOOKUP($F9,'AEO23 Table 23'!$B$13:$AF$61,S$1,FALSE)-(VLOOKUP($F9,'AEO23 Table 23'!$B$13:$AF$61,R$1,FALSE)))/VLOOKUP($F9,'AEO23 Table 23'!$B$13:$AF$61,R$1,FALSE),"")</f>
        <v>9.3283582089552231E-3</v>
      </c>
      <c r="T9" s="54">
        <f>IFERROR((VLOOKUP($F9,'AEO23 Table 23'!$B$13:$AF$61,T$1,FALSE)-(VLOOKUP($F9,'AEO23 Table 23'!$B$13:$AF$61,S$1,FALSE)))/VLOOKUP($F9,'AEO23 Table 23'!$B$13:$AF$61,S$1,FALSE),"")</f>
        <v>1.0166358595194085E-2</v>
      </c>
      <c r="U9" s="54">
        <f>IFERROR((VLOOKUP($F9,'AEO23 Table 23'!$B$13:$AF$61,U$1,FALSE)-(VLOOKUP($F9,'AEO23 Table 23'!$B$13:$AF$61,T$1,FALSE)))/VLOOKUP($F9,'AEO23 Table 23'!$B$13:$AF$61,T$1,FALSE),"")</f>
        <v>1.0978956999085087E-2</v>
      </c>
      <c r="V9" s="54">
        <f>IFERROR((VLOOKUP($F9,'AEO23 Table 23'!$B$13:$AF$61,V$1,FALSE)-(VLOOKUP($F9,'AEO23 Table 23'!$B$13:$AF$61,U$1,FALSE)))/VLOOKUP($F9,'AEO23 Table 23'!$B$13:$AF$61,U$1,FALSE),"")</f>
        <v>1.085972850678733E-2</v>
      </c>
      <c r="W9" s="54">
        <f>IFERROR((VLOOKUP($F9,'AEO23 Table 23'!$B$13:$AF$61,W$1,FALSE)-(VLOOKUP($F9,'AEO23 Table 23'!$B$13:$AF$61,V$1,FALSE)))/VLOOKUP($F9,'AEO23 Table 23'!$B$13:$AF$61,V$1,FALSE),"")</f>
        <v>1.0743061772605193E-2</v>
      </c>
      <c r="X9" s="54">
        <f>IFERROR((VLOOKUP($F9,'AEO23 Table 23'!$B$13:$AF$61,X$1,FALSE)-(VLOOKUP($F9,'AEO23 Table 23'!$B$13:$AF$61,W$1,FALSE)))/VLOOKUP($F9,'AEO23 Table 23'!$B$13:$AF$61,W$1,FALSE),"")</f>
        <v>1.0628875110717449E-2</v>
      </c>
      <c r="Y9" s="54">
        <f>IFERROR((VLOOKUP($F9,'AEO23 Table 23'!$B$13:$AF$61,Y$1,FALSE)-(VLOOKUP($F9,'AEO23 Table 23'!$B$13:$AF$61,X$1,FALSE)))/VLOOKUP($F9,'AEO23 Table 23'!$B$13:$AF$61,X$1,FALSE),"")</f>
        <v>1.0517090271691499E-2</v>
      </c>
      <c r="Z9" s="54">
        <f>IFERROR((VLOOKUP($F9,'AEO23 Table 23'!$B$13:$AF$61,Z$1,FALSE)-(VLOOKUP($F9,'AEO23 Table 23'!$B$13:$AF$61,Y$1,FALSE)))/VLOOKUP($F9,'AEO23 Table 23'!$B$13:$AF$61,Y$1,FALSE),"")</f>
        <v>1.0407632263660017E-2</v>
      </c>
      <c r="AA9" s="54">
        <f>IFERROR((VLOOKUP($F9,'AEO23 Table 23'!$B$13:$AF$61,AA$1,FALSE)-(VLOOKUP($F9,'AEO23 Table 23'!$B$13:$AF$61,Z$1,FALSE)))/VLOOKUP($F9,'AEO23 Table 23'!$B$13:$AF$61,Z$1,FALSE),"")</f>
        <v>1.1158798283261802E-2</v>
      </c>
      <c r="AB9" s="54">
        <f>IFERROR((VLOOKUP($F9,'AEO23 Table 23'!$B$13:$AF$61,AB$1,FALSE)-(VLOOKUP($F9,'AEO23 Table 23'!$B$13:$AF$61,AA$1,FALSE)))/VLOOKUP($F9,'AEO23 Table 23'!$B$13:$AF$61,AA$1,FALSE),"")</f>
        <v>1.0186757215619695E-2</v>
      </c>
      <c r="AC9" s="54">
        <f>IFERROR((VLOOKUP($F9,'AEO23 Table 23'!$B$13:$AF$61,AC$1,FALSE)-(VLOOKUP($F9,'AEO23 Table 23'!$B$13:$AF$61,AB$1,FALSE)))/VLOOKUP($F9,'AEO23 Table 23'!$B$13:$AF$61,AB$1,FALSE),"")</f>
        <v>1.0084033613445379E-2</v>
      </c>
      <c r="AD9" s="54">
        <f>IFERROR((VLOOKUP($F9,'AEO23 Table 23'!$B$13:$AF$61,AD$1,FALSE)-(VLOOKUP($F9,'AEO23 Table 23'!$B$13:$AF$61,AC$1,FALSE)))/VLOOKUP($F9,'AEO23 Table 23'!$B$13:$AF$61,AC$1,FALSE),"")</f>
        <v>9.1514143094841936E-3</v>
      </c>
      <c r="AE9" s="54">
        <f>IFERROR((VLOOKUP($F9,'AEO23 Table 23'!$B$13:$AF$61,AE$1,FALSE)-(VLOOKUP($F9,'AEO23 Table 23'!$B$13:$AF$61,AD$1,FALSE)))/VLOOKUP($F9,'AEO23 Table 23'!$B$13:$AF$61,AD$1,FALSE),"")</f>
        <v>9.8928276999175595E-3</v>
      </c>
      <c r="AF9" s="54">
        <f>IFERROR((VLOOKUP($F9,'AEO23 Table 23'!$B$13:$AF$61,AF$1,FALSE)-(VLOOKUP($F9,'AEO23 Table 23'!$B$13:$AF$61,AE$1,FALSE)))/VLOOKUP($F9,'AEO23 Table 23'!$B$13:$AF$61,AE$1,FALSE),"")</f>
        <v>8.979591836734694E-3</v>
      </c>
      <c r="AG9" s="54">
        <f>IFERROR((VLOOKUP($F9,'AEO23 Table 23'!$B$13:$AF$61,AG$1,FALSE)-(VLOOKUP($F9,'AEO23 Table 23'!$B$13:$AF$61,AF$1,FALSE)))/VLOOKUP($F9,'AEO23 Table 23'!$B$13:$AF$61,AF$1,FALSE),"")</f>
        <v>9.7087378640776691E-3</v>
      </c>
      <c r="AH9" s="54">
        <f>IFERROR((VLOOKUP($F9,'AEO23 Table 23'!$B$13:$AF$61,AH$1,FALSE)-(VLOOKUP($F9,'AEO23 Table 23'!$B$13:$AF$61,AG$1,FALSE)))/VLOOKUP($F9,'AEO23 Table 23'!$B$13:$AF$61,AG$1,FALSE),"")</f>
        <v>8.814102564102564E-3</v>
      </c>
      <c r="AI9" s="54">
        <f>IFERROR((VLOOKUP($F9,'AEO23 Table 23'!$B$13:$AF$61,AI$1,FALSE)-(VLOOKUP($F9,'AEO23 Table 23'!$B$13:$AF$61,AH$1,FALSE)))/VLOOKUP($F9,'AEO23 Table 23'!$B$13:$AF$61,AH$1,FALSE),"")</f>
        <v>9.5313741064336783E-3</v>
      </c>
    </row>
    <row r="10" spans="1:35" x14ac:dyDescent="0.25">
      <c r="A10" s="124" t="s">
        <v>7</v>
      </c>
      <c r="B10" s="49" cm="1">
        <f t="array" ref="B10">SUMPRODUCT(--('BLS Table 2.7'!$O:$O=$A10),'BLS Table 2.7'!K:K,'BLS Table 2.7'!M:M)/SUMIFS('BLS Table 2.7'!K:K,'BLS Table 2.7'!$O:$O,$A10)/100</f>
        <v>-5.2350486787204453E-3</v>
      </c>
      <c r="C10" s="49" cm="1">
        <f t="array" ref="C10">SUMPRODUCT(--('BLS Table 2.7'!$O:$O=$A10),'BLS Table 2.7'!L:L,'BLS Table 2.7'!N:N)/SUMIFS('BLS Table 2.7'!L:L,'BLS Table 2.7'!$O:$O,$A10)/100</f>
        <v>-2.1448863636363631E-3</v>
      </c>
      <c r="F10" s="1" t="s">
        <v>7</v>
      </c>
      <c r="G10" s="54">
        <f>IFERROR(INDEX('AEO23 Table 23'!$AG$22:$AG$61,MATCH($F10,'AEO23 Table 23'!$B$22:$B$61,0)),"")</f>
        <v>-1E-3</v>
      </c>
      <c r="H10" s="54">
        <f>IFERROR((VLOOKUP($F10,'AEO23 Table 23'!$B$13:$AF$61,H$1,FALSE)-(VLOOKUP($F10,'AEO23 Table 23'!$B$13:$AF$61,G$1,FALSE)))/VLOOKUP($F10,'AEO23 Table 23'!$B$13:$AF$61,G$1,FALSE),"")</f>
        <v>-1.4925373134328358E-2</v>
      </c>
      <c r="I10" s="54">
        <f>IFERROR((VLOOKUP($F10,'AEO23 Table 23'!$B$13:$AF$61,I$1,FALSE)-(VLOOKUP($F10,'AEO23 Table 23'!$B$13:$AF$61,H$1,FALSE)))/VLOOKUP($F10,'AEO23 Table 23'!$B$13:$AF$61,H$1,FALSE),"")</f>
        <v>-1.5151515151515152E-2</v>
      </c>
      <c r="J10" s="54">
        <f>IFERROR((VLOOKUP($F10,'AEO23 Table 23'!$B$13:$AF$61,J$1,FALSE)-(VLOOKUP($F10,'AEO23 Table 23'!$B$13:$AF$61,I$1,FALSE)))/VLOOKUP($F10,'AEO23 Table 23'!$B$13:$AF$61,I$1,FALSE),"")</f>
        <v>0</v>
      </c>
      <c r="K10" s="54">
        <f>IFERROR((VLOOKUP($F10,'AEO23 Table 23'!$B$13:$AF$61,K$1,FALSE)-(VLOOKUP($F10,'AEO23 Table 23'!$B$13:$AF$61,J$1,FALSE)))/VLOOKUP($F10,'AEO23 Table 23'!$B$13:$AF$61,J$1,FALSE),"")</f>
        <v>1.5384615384615385E-2</v>
      </c>
      <c r="L10" s="54">
        <f>IFERROR((VLOOKUP($F10,'AEO23 Table 23'!$B$13:$AF$61,L$1,FALSE)-(VLOOKUP($F10,'AEO23 Table 23'!$B$13:$AF$61,K$1,FALSE)))/VLOOKUP($F10,'AEO23 Table 23'!$B$13:$AF$61,K$1,FALSE),"")</f>
        <v>3.0303030303030304E-2</v>
      </c>
      <c r="M10" s="54">
        <f>IFERROR((VLOOKUP($F10,'AEO23 Table 23'!$B$13:$AF$61,M$1,FALSE)-(VLOOKUP($F10,'AEO23 Table 23'!$B$13:$AF$61,L$1,FALSE)))/VLOOKUP($F10,'AEO23 Table 23'!$B$13:$AF$61,L$1,FALSE),"")</f>
        <v>1.4705882352941176E-2</v>
      </c>
      <c r="N10" s="54">
        <f>IFERROR((VLOOKUP($F10,'AEO23 Table 23'!$B$13:$AF$61,N$1,FALSE)-(VLOOKUP($F10,'AEO23 Table 23'!$B$13:$AF$61,M$1,FALSE)))/VLOOKUP($F10,'AEO23 Table 23'!$B$13:$AF$61,M$1,FALSE),"")</f>
        <v>0</v>
      </c>
      <c r="O10" s="54">
        <f>IFERROR((VLOOKUP($F10,'AEO23 Table 23'!$B$13:$AF$61,O$1,FALSE)-(VLOOKUP($F10,'AEO23 Table 23'!$B$13:$AF$61,N$1,FALSE)))/VLOOKUP($F10,'AEO23 Table 23'!$B$13:$AF$61,N$1,FALSE),"")</f>
        <v>0</v>
      </c>
      <c r="P10" s="54">
        <f>IFERROR((VLOOKUP($F10,'AEO23 Table 23'!$B$13:$AF$61,P$1,FALSE)-(VLOOKUP($F10,'AEO23 Table 23'!$B$13:$AF$61,O$1,FALSE)))/VLOOKUP($F10,'AEO23 Table 23'!$B$13:$AF$61,O$1,FALSE),"")</f>
        <v>0</v>
      </c>
      <c r="Q10" s="54">
        <f>IFERROR((VLOOKUP($F10,'AEO23 Table 23'!$B$13:$AF$61,Q$1,FALSE)-(VLOOKUP($F10,'AEO23 Table 23'!$B$13:$AF$61,P$1,FALSE)))/VLOOKUP($F10,'AEO23 Table 23'!$B$13:$AF$61,P$1,FALSE),"")</f>
        <v>1.4492753623188406E-2</v>
      </c>
      <c r="R10" s="54">
        <f>IFERROR((VLOOKUP($F10,'AEO23 Table 23'!$B$13:$AF$61,R$1,FALSE)-(VLOOKUP($F10,'AEO23 Table 23'!$B$13:$AF$61,Q$1,FALSE)))/VLOOKUP($F10,'AEO23 Table 23'!$B$13:$AF$61,Q$1,FALSE),"")</f>
        <v>1.4285714285714285E-2</v>
      </c>
      <c r="S10" s="54">
        <f>IFERROR((VLOOKUP($F10,'AEO23 Table 23'!$B$13:$AF$61,S$1,FALSE)-(VLOOKUP($F10,'AEO23 Table 23'!$B$13:$AF$61,R$1,FALSE)))/VLOOKUP($F10,'AEO23 Table 23'!$B$13:$AF$61,R$1,FALSE),"")</f>
        <v>0</v>
      </c>
      <c r="T10" s="54">
        <f>IFERROR((VLOOKUP($F10,'AEO23 Table 23'!$B$13:$AF$61,T$1,FALSE)-(VLOOKUP($F10,'AEO23 Table 23'!$B$13:$AF$61,S$1,FALSE)))/VLOOKUP($F10,'AEO23 Table 23'!$B$13:$AF$61,S$1,FALSE),"")</f>
        <v>0</v>
      </c>
      <c r="U10" s="54">
        <f>IFERROR((VLOOKUP($F10,'AEO23 Table 23'!$B$13:$AF$61,U$1,FALSE)-(VLOOKUP($F10,'AEO23 Table 23'!$B$13:$AF$61,T$1,FALSE)))/VLOOKUP($F10,'AEO23 Table 23'!$B$13:$AF$61,T$1,FALSE),"")</f>
        <v>0</v>
      </c>
      <c r="V10" s="54">
        <f>IFERROR((VLOOKUP($F10,'AEO23 Table 23'!$B$13:$AF$61,V$1,FALSE)-(VLOOKUP($F10,'AEO23 Table 23'!$B$13:$AF$61,U$1,FALSE)))/VLOOKUP($F10,'AEO23 Table 23'!$B$13:$AF$61,U$1,FALSE),"")</f>
        <v>0</v>
      </c>
      <c r="W10" s="54">
        <f>IFERROR((VLOOKUP($F10,'AEO23 Table 23'!$B$13:$AF$61,W$1,FALSE)-(VLOOKUP($F10,'AEO23 Table 23'!$B$13:$AF$61,V$1,FALSE)))/VLOOKUP($F10,'AEO23 Table 23'!$B$13:$AF$61,V$1,FALSE),"")</f>
        <v>0</v>
      </c>
      <c r="X10" s="54">
        <f>IFERROR((VLOOKUP($F10,'AEO23 Table 23'!$B$13:$AF$61,X$1,FALSE)-(VLOOKUP($F10,'AEO23 Table 23'!$B$13:$AF$61,W$1,FALSE)))/VLOOKUP($F10,'AEO23 Table 23'!$B$13:$AF$61,W$1,FALSE),"")</f>
        <v>-1.4084507042253521E-2</v>
      </c>
      <c r="Y10" s="54">
        <f>IFERROR((VLOOKUP($F10,'AEO23 Table 23'!$B$13:$AF$61,Y$1,FALSE)-(VLOOKUP($F10,'AEO23 Table 23'!$B$13:$AF$61,X$1,FALSE)))/VLOOKUP($F10,'AEO23 Table 23'!$B$13:$AF$61,X$1,FALSE),"")</f>
        <v>0</v>
      </c>
      <c r="Z10" s="54">
        <f>IFERROR((VLOOKUP($F10,'AEO23 Table 23'!$B$13:$AF$61,Z$1,FALSE)-(VLOOKUP($F10,'AEO23 Table 23'!$B$13:$AF$61,Y$1,FALSE)))/VLOOKUP($F10,'AEO23 Table 23'!$B$13:$AF$61,Y$1,FALSE),"")</f>
        <v>0</v>
      </c>
      <c r="AA10" s="54">
        <f>IFERROR((VLOOKUP($F10,'AEO23 Table 23'!$B$13:$AF$61,AA$1,FALSE)-(VLOOKUP($F10,'AEO23 Table 23'!$B$13:$AF$61,Z$1,FALSE)))/VLOOKUP($F10,'AEO23 Table 23'!$B$13:$AF$61,Z$1,FALSE),"")</f>
        <v>-1.4285714285714285E-2</v>
      </c>
      <c r="AB10" s="54">
        <f>IFERROR((VLOOKUP($F10,'AEO23 Table 23'!$B$13:$AF$61,AB$1,FALSE)-(VLOOKUP($F10,'AEO23 Table 23'!$B$13:$AF$61,AA$1,FALSE)))/VLOOKUP($F10,'AEO23 Table 23'!$B$13:$AF$61,AA$1,FALSE),"")</f>
        <v>0</v>
      </c>
      <c r="AC10" s="54">
        <f>IFERROR((VLOOKUP($F10,'AEO23 Table 23'!$B$13:$AF$61,AC$1,FALSE)-(VLOOKUP($F10,'AEO23 Table 23'!$B$13:$AF$61,AB$1,FALSE)))/VLOOKUP($F10,'AEO23 Table 23'!$B$13:$AF$61,AB$1,FALSE),"")</f>
        <v>-1.4492753623188406E-2</v>
      </c>
      <c r="AD10" s="54">
        <f>IFERROR((VLOOKUP($F10,'AEO23 Table 23'!$B$13:$AF$61,AD$1,FALSE)-(VLOOKUP($F10,'AEO23 Table 23'!$B$13:$AF$61,AC$1,FALSE)))/VLOOKUP($F10,'AEO23 Table 23'!$B$13:$AF$61,AC$1,FALSE),"")</f>
        <v>-1.4705882352941176E-2</v>
      </c>
      <c r="AE10" s="54">
        <f>IFERROR((VLOOKUP($F10,'AEO23 Table 23'!$B$13:$AF$61,AE$1,FALSE)-(VLOOKUP($F10,'AEO23 Table 23'!$B$13:$AF$61,AD$1,FALSE)))/VLOOKUP($F10,'AEO23 Table 23'!$B$13:$AF$61,AD$1,FALSE),"")</f>
        <v>-1.4925373134328358E-2</v>
      </c>
      <c r="AF10" s="54">
        <f>IFERROR((VLOOKUP($F10,'AEO23 Table 23'!$B$13:$AF$61,AF$1,FALSE)-(VLOOKUP($F10,'AEO23 Table 23'!$B$13:$AF$61,AE$1,FALSE)))/VLOOKUP($F10,'AEO23 Table 23'!$B$13:$AF$61,AE$1,FALSE),"")</f>
        <v>0</v>
      </c>
      <c r="AG10" s="54">
        <f>IFERROR((VLOOKUP($F10,'AEO23 Table 23'!$B$13:$AF$61,AG$1,FALSE)-(VLOOKUP($F10,'AEO23 Table 23'!$B$13:$AF$61,AF$1,FALSE)))/VLOOKUP($F10,'AEO23 Table 23'!$B$13:$AF$61,AF$1,FALSE),"")</f>
        <v>-1.5151515151515152E-2</v>
      </c>
      <c r="AH10" s="54">
        <f>IFERROR((VLOOKUP($F10,'AEO23 Table 23'!$B$13:$AF$61,AH$1,FALSE)-(VLOOKUP($F10,'AEO23 Table 23'!$B$13:$AF$61,AG$1,FALSE)))/VLOOKUP($F10,'AEO23 Table 23'!$B$13:$AF$61,AG$1,FALSE),"")</f>
        <v>0</v>
      </c>
      <c r="AI10" s="54">
        <f>IFERROR((VLOOKUP($F10,'AEO23 Table 23'!$B$13:$AF$61,AI$1,FALSE)-(VLOOKUP($F10,'AEO23 Table 23'!$B$13:$AF$61,AH$1,FALSE)))/VLOOKUP($F10,'AEO23 Table 23'!$B$13:$AF$61,AH$1,FALSE),"")</f>
        <v>-1.5384615384615385E-2</v>
      </c>
    </row>
    <row r="11" spans="1:35" x14ac:dyDescent="0.25">
      <c r="A11" s="124" t="s">
        <v>8</v>
      </c>
      <c r="B11" s="49" cm="1">
        <f t="array" ref="B11">SUMPRODUCT(--('BLS Table 2.7'!$O:$O=$A11),'BLS Table 2.7'!K:K,'BLS Table 2.7'!M:M)/SUMIFS('BLS Table 2.7'!K:K,'BLS Table 2.7'!$O:$O,$A11)/100</f>
        <v>2.4E-2</v>
      </c>
      <c r="C11" s="49" cm="1">
        <f t="array" ref="C11">SUMPRODUCT(--('BLS Table 2.7'!$O:$O=$A11),'BLS Table 2.7'!L:L,'BLS Table 2.7'!N:N)/SUMIFS('BLS Table 2.7'!L:L,'BLS Table 2.7'!$O:$O,$A11)/100</f>
        <v>1.3999999999999999E-2</v>
      </c>
      <c r="F11" s="1" t="s">
        <v>8</v>
      </c>
      <c r="G11" s="54">
        <f>IFERROR(INDEX('AEO23 Table 23'!$AG$22:$AG$61,MATCH($F11,'AEO23 Table 23'!$B$22:$B$61,0)),"")</f>
        <v>0</v>
      </c>
      <c r="H11" s="54">
        <f>IFERROR((VLOOKUP($F11,'AEO23 Table 23'!$B$13:$AF$61,H$1,FALSE)-(VLOOKUP($F11,'AEO23 Table 23'!$B$13:$AF$61,G$1,FALSE)))/VLOOKUP($F11,'AEO23 Table 23'!$B$13:$AF$61,G$1,FALSE),"")</f>
        <v>-9.1743119266055051E-2</v>
      </c>
      <c r="I11" s="54">
        <f>IFERROR((VLOOKUP($F11,'AEO23 Table 23'!$B$13:$AF$61,I$1,FALSE)-(VLOOKUP($F11,'AEO23 Table 23'!$B$13:$AF$61,H$1,FALSE)))/VLOOKUP($F11,'AEO23 Table 23'!$B$13:$AF$61,H$1,FALSE),"")</f>
        <v>-3.0303030303030304E-2</v>
      </c>
      <c r="J11" s="54">
        <f>IFERROR((VLOOKUP($F11,'AEO23 Table 23'!$B$13:$AF$61,J$1,FALSE)-(VLOOKUP($F11,'AEO23 Table 23'!$B$13:$AF$61,I$1,FALSE)))/VLOOKUP($F11,'AEO23 Table 23'!$B$13:$AF$61,I$1,FALSE),"")</f>
        <v>2.0833333333333332E-2</v>
      </c>
      <c r="K11" s="54">
        <f>IFERROR((VLOOKUP($F11,'AEO23 Table 23'!$B$13:$AF$61,K$1,FALSE)-(VLOOKUP($F11,'AEO23 Table 23'!$B$13:$AF$61,J$1,FALSE)))/VLOOKUP($F11,'AEO23 Table 23'!$B$13:$AF$61,J$1,FALSE),"")</f>
        <v>-1.020408163265306E-2</v>
      </c>
      <c r="L11" s="54">
        <f>IFERROR((VLOOKUP($F11,'AEO23 Table 23'!$B$13:$AF$61,L$1,FALSE)-(VLOOKUP($F11,'AEO23 Table 23'!$B$13:$AF$61,K$1,FALSE)))/VLOOKUP($F11,'AEO23 Table 23'!$B$13:$AF$61,K$1,FALSE),"")</f>
        <v>0</v>
      </c>
      <c r="M11" s="54">
        <f>IFERROR((VLOOKUP($F11,'AEO23 Table 23'!$B$13:$AF$61,M$1,FALSE)-(VLOOKUP($F11,'AEO23 Table 23'!$B$13:$AF$61,L$1,FALSE)))/VLOOKUP($F11,'AEO23 Table 23'!$B$13:$AF$61,L$1,FALSE),"")</f>
        <v>1.0309278350515464E-2</v>
      </c>
      <c r="N11" s="54">
        <f>IFERROR((VLOOKUP($F11,'AEO23 Table 23'!$B$13:$AF$61,N$1,FALSE)-(VLOOKUP($F11,'AEO23 Table 23'!$B$13:$AF$61,M$1,FALSE)))/VLOOKUP($F11,'AEO23 Table 23'!$B$13:$AF$61,M$1,FALSE),"")</f>
        <v>2.0408163265306121E-2</v>
      </c>
      <c r="O11" s="54">
        <f>IFERROR((VLOOKUP($F11,'AEO23 Table 23'!$B$13:$AF$61,O$1,FALSE)-(VLOOKUP($F11,'AEO23 Table 23'!$B$13:$AF$61,N$1,FALSE)))/VLOOKUP($F11,'AEO23 Table 23'!$B$13:$AF$61,N$1,FALSE),"")</f>
        <v>0</v>
      </c>
      <c r="P11" s="54">
        <f>IFERROR((VLOOKUP($F11,'AEO23 Table 23'!$B$13:$AF$61,P$1,FALSE)-(VLOOKUP($F11,'AEO23 Table 23'!$B$13:$AF$61,O$1,FALSE)))/VLOOKUP($F11,'AEO23 Table 23'!$B$13:$AF$61,O$1,FALSE),"")</f>
        <v>0</v>
      </c>
      <c r="Q11" s="54">
        <f>IFERROR((VLOOKUP($F11,'AEO23 Table 23'!$B$13:$AF$61,Q$1,FALSE)-(VLOOKUP($F11,'AEO23 Table 23'!$B$13:$AF$61,P$1,FALSE)))/VLOOKUP($F11,'AEO23 Table 23'!$B$13:$AF$61,P$1,FALSE),"")</f>
        <v>0.01</v>
      </c>
      <c r="R11" s="54">
        <f>IFERROR((VLOOKUP($F11,'AEO23 Table 23'!$B$13:$AF$61,R$1,FALSE)-(VLOOKUP($F11,'AEO23 Table 23'!$B$13:$AF$61,Q$1,FALSE)))/VLOOKUP($F11,'AEO23 Table 23'!$B$13:$AF$61,Q$1,FALSE),"")</f>
        <v>1.9801980198019802E-2</v>
      </c>
      <c r="S11" s="54">
        <f>IFERROR((VLOOKUP($F11,'AEO23 Table 23'!$B$13:$AF$61,S$1,FALSE)-(VLOOKUP($F11,'AEO23 Table 23'!$B$13:$AF$61,R$1,FALSE)))/VLOOKUP($F11,'AEO23 Table 23'!$B$13:$AF$61,R$1,FALSE),"")</f>
        <v>1.9417475728155338E-2</v>
      </c>
      <c r="T11" s="54">
        <f>IFERROR((VLOOKUP($F11,'AEO23 Table 23'!$B$13:$AF$61,T$1,FALSE)-(VLOOKUP($F11,'AEO23 Table 23'!$B$13:$AF$61,S$1,FALSE)))/VLOOKUP($F11,'AEO23 Table 23'!$B$13:$AF$61,S$1,FALSE),"")</f>
        <v>9.5238095238095247E-3</v>
      </c>
      <c r="U11" s="54">
        <f>IFERROR((VLOOKUP($F11,'AEO23 Table 23'!$B$13:$AF$61,U$1,FALSE)-(VLOOKUP($F11,'AEO23 Table 23'!$B$13:$AF$61,T$1,FALSE)))/VLOOKUP($F11,'AEO23 Table 23'!$B$13:$AF$61,T$1,FALSE),"")</f>
        <v>0</v>
      </c>
      <c r="V11" s="54">
        <f>IFERROR((VLOOKUP($F11,'AEO23 Table 23'!$B$13:$AF$61,V$1,FALSE)-(VLOOKUP($F11,'AEO23 Table 23'!$B$13:$AF$61,U$1,FALSE)))/VLOOKUP($F11,'AEO23 Table 23'!$B$13:$AF$61,U$1,FALSE),"")</f>
        <v>9.433962264150943E-3</v>
      </c>
      <c r="W11" s="54">
        <f>IFERROR((VLOOKUP($F11,'AEO23 Table 23'!$B$13:$AF$61,W$1,FALSE)-(VLOOKUP($F11,'AEO23 Table 23'!$B$13:$AF$61,V$1,FALSE)))/VLOOKUP($F11,'AEO23 Table 23'!$B$13:$AF$61,V$1,FALSE),"")</f>
        <v>0</v>
      </c>
      <c r="X11" s="54">
        <f>IFERROR((VLOOKUP($F11,'AEO23 Table 23'!$B$13:$AF$61,X$1,FALSE)-(VLOOKUP($F11,'AEO23 Table 23'!$B$13:$AF$61,W$1,FALSE)))/VLOOKUP($F11,'AEO23 Table 23'!$B$13:$AF$61,W$1,FALSE),"")</f>
        <v>9.3457943925233638E-3</v>
      </c>
      <c r="Y11" s="54">
        <f>IFERROR((VLOOKUP($F11,'AEO23 Table 23'!$B$13:$AF$61,Y$1,FALSE)-(VLOOKUP($F11,'AEO23 Table 23'!$B$13:$AF$61,X$1,FALSE)))/VLOOKUP($F11,'AEO23 Table 23'!$B$13:$AF$61,X$1,FALSE),"")</f>
        <v>0</v>
      </c>
      <c r="Z11" s="54">
        <f>IFERROR((VLOOKUP($F11,'AEO23 Table 23'!$B$13:$AF$61,Z$1,FALSE)-(VLOOKUP($F11,'AEO23 Table 23'!$B$13:$AF$61,Y$1,FALSE)))/VLOOKUP($F11,'AEO23 Table 23'!$B$13:$AF$61,Y$1,FALSE),"")</f>
        <v>1.8518518518518517E-2</v>
      </c>
      <c r="AA11" s="54">
        <f>IFERROR((VLOOKUP($F11,'AEO23 Table 23'!$B$13:$AF$61,AA$1,FALSE)-(VLOOKUP($F11,'AEO23 Table 23'!$B$13:$AF$61,Z$1,FALSE)))/VLOOKUP($F11,'AEO23 Table 23'!$B$13:$AF$61,Z$1,FALSE),"")</f>
        <v>9.0909090909090905E-3</v>
      </c>
      <c r="AB11" s="54">
        <f>IFERROR((VLOOKUP($F11,'AEO23 Table 23'!$B$13:$AF$61,AB$1,FALSE)-(VLOOKUP($F11,'AEO23 Table 23'!$B$13:$AF$61,AA$1,FALSE)))/VLOOKUP($F11,'AEO23 Table 23'!$B$13:$AF$61,AA$1,FALSE),"")</f>
        <v>9.0090090090090089E-3</v>
      </c>
      <c r="AC11" s="54">
        <f>IFERROR((VLOOKUP($F11,'AEO23 Table 23'!$B$13:$AF$61,AC$1,FALSE)-(VLOOKUP($F11,'AEO23 Table 23'!$B$13:$AF$61,AB$1,FALSE)))/VLOOKUP($F11,'AEO23 Table 23'!$B$13:$AF$61,AB$1,FALSE),"")</f>
        <v>0</v>
      </c>
      <c r="AD11" s="54">
        <f>IFERROR((VLOOKUP($F11,'AEO23 Table 23'!$B$13:$AF$61,AD$1,FALSE)-(VLOOKUP($F11,'AEO23 Table 23'!$B$13:$AF$61,AC$1,FALSE)))/VLOOKUP($F11,'AEO23 Table 23'!$B$13:$AF$61,AC$1,FALSE),"")</f>
        <v>-8.9285714285714281E-3</v>
      </c>
      <c r="AE11" s="54">
        <f>IFERROR((VLOOKUP($F11,'AEO23 Table 23'!$B$13:$AF$61,AE$1,FALSE)-(VLOOKUP($F11,'AEO23 Table 23'!$B$13:$AF$61,AD$1,FALSE)))/VLOOKUP($F11,'AEO23 Table 23'!$B$13:$AF$61,AD$1,FALSE),"")</f>
        <v>-9.0090090090090089E-3</v>
      </c>
      <c r="AF11" s="54">
        <f>IFERROR((VLOOKUP($F11,'AEO23 Table 23'!$B$13:$AF$61,AF$1,FALSE)-(VLOOKUP($F11,'AEO23 Table 23'!$B$13:$AF$61,AE$1,FALSE)))/VLOOKUP($F11,'AEO23 Table 23'!$B$13:$AF$61,AE$1,FALSE),"")</f>
        <v>0</v>
      </c>
      <c r="AG11" s="54">
        <f>IFERROR((VLOOKUP($F11,'AEO23 Table 23'!$B$13:$AF$61,AG$1,FALSE)-(VLOOKUP($F11,'AEO23 Table 23'!$B$13:$AF$61,AF$1,FALSE)))/VLOOKUP($F11,'AEO23 Table 23'!$B$13:$AF$61,AF$1,FALSE),"")</f>
        <v>-9.0909090909090905E-3</v>
      </c>
      <c r="AH11" s="54">
        <f>IFERROR((VLOOKUP($F11,'AEO23 Table 23'!$B$13:$AF$61,AH$1,FALSE)-(VLOOKUP($F11,'AEO23 Table 23'!$B$13:$AF$61,AG$1,FALSE)))/VLOOKUP($F11,'AEO23 Table 23'!$B$13:$AF$61,AG$1,FALSE),"")</f>
        <v>9.1743119266055051E-3</v>
      </c>
      <c r="AI11" s="54">
        <f>IFERROR((VLOOKUP($F11,'AEO23 Table 23'!$B$13:$AF$61,AI$1,FALSE)-(VLOOKUP($F11,'AEO23 Table 23'!$B$13:$AF$61,AH$1,FALSE)))/VLOOKUP($F11,'AEO23 Table 23'!$B$13:$AF$61,AH$1,FALSE),"")</f>
        <v>9.0909090909090905E-3</v>
      </c>
    </row>
    <row r="12" spans="1:35" x14ac:dyDescent="0.25">
      <c r="A12" s="124" t="s">
        <v>9</v>
      </c>
      <c r="B12" s="49" cm="1">
        <f t="array" ref="B12">SUMPRODUCT(--('BLS Table 2.7'!$O:$O=$A12),'BLS Table 2.7'!K:K,'BLS Table 2.7'!M:M)/SUMIFS('BLS Table 2.7'!K:K,'BLS Table 2.7'!$O:$O,$A12)/100</f>
        <v>3.9223972339608144E-4</v>
      </c>
      <c r="C12" s="49" cm="1">
        <f t="array" ref="C12">SUMPRODUCT(--('BLS Table 2.7'!$O:$O=$A12),'BLS Table 2.7'!L:L,'BLS Table 2.7'!N:N)/SUMIFS('BLS Table 2.7'!L:L,'BLS Table 2.7'!$O:$O,$A12)/100</f>
        <v>4.9882740930743859E-3</v>
      </c>
      <c r="F12" s="1" t="s">
        <v>9</v>
      </c>
      <c r="G12" s="54">
        <f>IFERROR(INDEX('AEO23 Table 23'!$AG$22:$AG$61,MATCH($F12,'AEO23 Table 23'!$B$22:$B$61,0)),"")</f>
        <v>3.0000000000000001E-3</v>
      </c>
      <c r="H12" s="54">
        <f>IFERROR((VLOOKUP($F12,'AEO23 Table 23'!$B$13:$AF$61,H$1,FALSE)-(VLOOKUP($F12,'AEO23 Table 23'!$B$13:$AF$61,G$1,FALSE)))/VLOOKUP($F12,'AEO23 Table 23'!$B$13:$AF$61,G$1,FALSE),"")</f>
        <v>-2.247191011235955E-2</v>
      </c>
      <c r="I12" s="54">
        <f>IFERROR((VLOOKUP($F12,'AEO23 Table 23'!$B$13:$AF$61,I$1,FALSE)-(VLOOKUP($F12,'AEO23 Table 23'!$B$13:$AF$61,H$1,FALSE)))/VLOOKUP($F12,'AEO23 Table 23'!$B$13:$AF$61,H$1,FALSE),"")</f>
        <v>-2.2988505747126436E-2</v>
      </c>
      <c r="J12" s="54">
        <f>IFERROR((VLOOKUP($F12,'AEO23 Table 23'!$B$13:$AF$61,J$1,FALSE)-(VLOOKUP($F12,'AEO23 Table 23'!$B$13:$AF$61,I$1,FALSE)))/VLOOKUP($F12,'AEO23 Table 23'!$B$13:$AF$61,I$1,FALSE),"")</f>
        <v>0</v>
      </c>
      <c r="K12" s="54">
        <f>IFERROR((VLOOKUP($F12,'AEO23 Table 23'!$B$13:$AF$61,K$1,FALSE)-(VLOOKUP($F12,'AEO23 Table 23'!$B$13:$AF$61,J$1,FALSE)))/VLOOKUP($F12,'AEO23 Table 23'!$B$13:$AF$61,J$1,FALSE),"")</f>
        <v>5.8823529411764705E-3</v>
      </c>
      <c r="L12" s="54">
        <f>IFERROR((VLOOKUP($F12,'AEO23 Table 23'!$B$13:$AF$61,L$1,FALSE)-(VLOOKUP($F12,'AEO23 Table 23'!$B$13:$AF$61,K$1,FALSE)))/VLOOKUP($F12,'AEO23 Table 23'!$B$13:$AF$61,K$1,FALSE),"")</f>
        <v>5.8479532163742687E-3</v>
      </c>
      <c r="M12" s="54">
        <f>IFERROR((VLOOKUP($F12,'AEO23 Table 23'!$B$13:$AF$61,M$1,FALSE)-(VLOOKUP($F12,'AEO23 Table 23'!$B$13:$AF$61,L$1,FALSE)))/VLOOKUP($F12,'AEO23 Table 23'!$B$13:$AF$61,L$1,FALSE),"")</f>
        <v>5.8139534883720929E-3</v>
      </c>
      <c r="N12" s="54">
        <f>IFERROR((VLOOKUP($F12,'AEO23 Table 23'!$B$13:$AF$61,N$1,FALSE)-(VLOOKUP($F12,'AEO23 Table 23'!$B$13:$AF$61,M$1,FALSE)))/VLOOKUP($F12,'AEO23 Table 23'!$B$13:$AF$61,M$1,FALSE),"")</f>
        <v>5.7803468208092483E-3</v>
      </c>
      <c r="O12" s="54">
        <f>IFERROR((VLOOKUP($F12,'AEO23 Table 23'!$B$13:$AF$61,O$1,FALSE)-(VLOOKUP($F12,'AEO23 Table 23'!$B$13:$AF$61,N$1,FALSE)))/VLOOKUP($F12,'AEO23 Table 23'!$B$13:$AF$61,N$1,FALSE),"")</f>
        <v>0</v>
      </c>
      <c r="P12" s="54">
        <f>IFERROR((VLOOKUP($F12,'AEO23 Table 23'!$B$13:$AF$61,P$1,FALSE)-(VLOOKUP($F12,'AEO23 Table 23'!$B$13:$AF$61,O$1,FALSE)))/VLOOKUP($F12,'AEO23 Table 23'!$B$13:$AF$61,O$1,FALSE),"")</f>
        <v>1.1494252873563218E-2</v>
      </c>
      <c r="Q12" s="54">
        <f>IFERROR((VLOOKUP($F12,'AEO23 Table 23'!$B$13:$AF$61,Q$1,FALSE)-(VLOOKUP($F12,'AEO23 Table 23'!$B$13:$AF$61,P$1,FALSE)))/VLOOKUP($F12,'AEO23 Table 23'!$B$13:$AF$61,P$1,FALSE),"")</f>
        <v>5.681818181818182E-3</v>
      </c>
      <c r="R12" s="54">
        <f>IFERROR((VLOOKUP($F12,'AEO23 Table 23'!$B$13:$AF$61,R$1,FALSE)-(VLOOKUP($F12,'AEO23 Table 23'!$B$13:$AF$61,Q$1,FALSE)))/VLOOKUP($F12,'AEO23 Table 23'!$B$13:$AF$61,Q$1,FALSE),"")</f>
        <v>1.1299435028248588E-2</v>
      </c>
      <c r="S12" s="54">
        <f>IFERROR((VLOOKUP($F12,'AEO23 Table 23'!$B$13:$AF$61,S$1,FALSE)-(VLOOKUP($F12,'AEO23 Table 23'!$B$13:$AF$61,R$1,FALSE)))/VLOOKUP($F12,'AEO23 Table 23'!$B$13:$AF$61,R$1,FALSE),"")</f>
        <v>5.5865921787709499E-3</v>
      </c>
      <c r="T12" s="54">
        <f>IFERROR((VLOOKUP($F12,'AEO23 Table 23'!$B$13:$AF$61,T$1,FALSE)-(VLOOKUP($F12,'AEO23 Table 23'!$B$13:$AF$61,S$1,FALSE)))/VLOOKUP($F12,'AEO23 Table 23'!$B$13:$AF$61,S$1,FALSE),"")</f>
        <v>1.1111111111111112E-2</v>
      </c>
      <c r="U12" s="54">
        <f>IFERROR((VLOOKUP($F12,'AEO23 Table 23'!$B$13:$AF$61,U$1,FALSE)-(VLOOKUP($F12,'AEO23 Table 23'!$B$13:$AF$61,T$1,FALSE)))/VLOOKUP($F12,'AEO23 Table 23'!$B$13:$AF$61,T$1,FALSE),"")</f>
        <v>5.4945054945054949E-3</v>
      </c>
      <c r="V12" s="54">
        <f>IFERROR((VLOOKUP($F12,'AEO23 Table 23'!$B$13:$AF$61,V$1,FALSE)-(VLOOKUP($F12,'AEO23 Table 23'!$B$13:$AF$61,U$1,FALSE)))/VLOOKUP($F12,'AEO23 Table 23'!$B$13:$AF$61,U$1,FALSE),"")</f>
        <v>5.4644808743169399E-3</v>
      </c>
      <c r="W12" s="54">
        <f>IFERROR((VLOOKUP($F12,'AEO23 Table 23'!$B$13:$AF$61,W$1,FALSE)-(VLOOKUP($F12,'AEO23 Table 23'!$B$13:$AF$61,V$1,FALSE)))/VLOOKUP($F12,'AEO23 Table 23'!$B$13:$AF$61,V$1,FALSE),"")</f>
        <v>5.434782608695652E-3</v>
      </c>
      <c r="X12" s="54">
        <f>IFERROR((VLOOKUP($F12,'AEO23 Table 23'!$B$13:$AF$61,X$1,FALSE)-(VLOOKUP($F12,'AEO23 Table 23'!$B$13:$AF$61,W$1,FALSE)))/VLOOKUP($F12,'AEO23 Table 23'!$B$13:$AF$61,W$1,FALSE),"")</f>
        <v>5.4054054054054057E-3</v>
      </c>
      <c r="Y12" s="54">
        <f>IFERROR((VLOOKUP($F12,'AEO23 Table 23'!$B$13:$AF$61,Y$1,FALSE)-(VLOOKUP($F12,'AEO23 Table 23'!$B$13:$AF$61,X$1,FALSE)))/VLOOKUP($F12,'AEO23 Table 23'!$B$13:$AF$61,X$1,FALSE),"")</f>
        <v>5.3763440860215058E-3</v>
      </c>
      <c r="Z12" s="54">
        <f>IFERROR((VLOOKUP($F12,'AEO23 Table 23'!$B$13:$AF$61,Z$1,FALSE)-(VLOOKUP($F12,'AEO23 Table 23'!$B$13:$AF$61,Y$1,FALSE)))/VLOOKUP($F12,'AEO23 Table 23'!$B$13:$AF$61,Y$1,FALSE),"")</f>
        <v>1.06951871657754E-2</v>
      </c>
      <c r="AA12" s="54">
        <f>IFERROR((VLOOKUP($F12,'AEO23 Table 23'!$B$13:$AF$61,AA$1,FALSE)-(VLOOKUP($F12,'AEO23 Table 23'!$B$13:$AF$61,Z$1,FALSE)))/VLOOKUP($F12,'AEO23 Table 23'!$B$13:$AF$61,Z$1,FALSE),"")</f>
        <v>5.2910052910052907E-3</v>
      </c>
      <c r="AB12" s="54">
        <f>IFERROR((VLOOKUP($F12,'AEO23 Table 23'!$B$13:$AF$61,AB$1,FALSE)-(VLOOKUP($F12,'AEO23 Table 23'!$B$13:$AF$61,AA$1,FALSE)))/VLOOKUP($F12,'AEO23 Table 23'!$B$13:$AF$61,AA$1,FALSE),"")</f>
        <v>5.263157894736842E-3</v>
      </c>
      <c r="AC12" s="54">
        <f>IFERROR((VLOOKUP($F12,'AEO23 Table 23'!$B$13:$AF$61,AC$1,FALSE)-(VLOOKUP($F12,'AEO23 Table 23'!$B$13:$AF$61,AB$1,FALSE)))/VLOOKUP($F12,'AEO23 Table 23'!$B$13:$AF$61,AB$1,FALSE),"")</f>
        <v>5.235602094240838E-3</v>
      </c>
      <c r="AD12" s="54">
        <f>IFERROR((VLOOKUP($F12,'AEO23 Table 23'!$B$13:$AF$61,AD$1,FALSE)-(VLOOKUP($F12,'AEO23 Table 23'!$B$13:$AF$61,AC$1,FALSE)))/VLOOKUP($F12,'AEO23 Table 23'!$B$13:$AF$61,AC$1,FALSE),"")</f>
        <v>0</v>
      </c>
      <c r="AE12" s="54">
        <f>IFERROR((VLOOKUP($F12,'AEO23 Table 23'!$B$13:$AF$61,AE$1,FALSE)-(VLOOKUP($F12,'AEO23 Table 23'!$B$13:$AF$61,AD$1,FALSE)))/VLOOKUP($F12,'AEO23 Table 23'!$B$13:$AF$61,AD$1,FALSE),"")</f>
        <v>0</v>
      </c>
      <c r="AF12" s="54">
        <f>IFERROR((VLOOKUP($F12,'AEO23 Table 23'!$B$13:$AF$61,AF$1,FALSE)-(VLOOKUP($F12,'AEO23 Table 23'!$B$13:$AF$61,AE$1,FALSE)))/VLOOKUP($F12,'AEO23 Table 23'!$B$13:$AF$61,AE$1,FALSE),"")</f>
        <v>5.208333333333333E-3</v>
      </c>
      <c r="AG12" s="54">
        <f>IFERROR((VLOOKUP($F12,'AEO23 Table 23'!$B$13:$AF$61,AG$1,FALSE)-(VLOOKUP($F12,'AEO23 Table 23'!$B$13:$AF$61,AF$1,FALSE)))/VLOOKUP($F12,'AEO23 Table 23'!$B$13:$AF$61,AF$1,FALSE),"")</f>
        <v>5.1813471502590676E-3</v>
      </c>
      <c r="AH12" s="54">
        <f>IFERROR((VLOOKUP($F12,'AEO23 Table 23'!$B$13:$AF$61,AH$1,FALSE)-(VLOOKUP($F12,'AEO23 Table 23'!$B$13:$AF$61,AG$1,FALSE)))/VLOOKUP($F12,'AEO23 Table 23'!$B$13:$AF$61,AG$1,FALSE),"")</f>
        <v>0</v>
      </c>
      <c r="AI12" s="54">
        <f>IFERROR((VLOOKUP($F12,'AEO23 Table 23'!$B$13:$AF$61,AI$1,FALSE)-(VLOOKUP($F12,'AEO23 Table 23'!$B$13:$AF$61,AH$1,FALSE)))/VLOOKUP($F12,'AEO23 Table 23'!$B$13:$AF$61,AH$1,FALSE),"")</f>
        <v>5.1546391752577319E-3</v>
      </c>
    </row>
    <row r="13" spans="1:35" x14ac:dyDescent="0.25">
      <c r="A13" s="124" t="s">
        <v>10</v>
      </c>
      <c r="B13" s="49" cm="1">
        <f t="array" ref="B13">SUMPRODUCT(--('BLS Table 2.7'!$O:$O=$A13),'BLS Table 2.7'!K:K,'BLS Table 2.7'!M:M)/SUMIFS('BLS Table 2.7'!K:K,'BLS Table 2.7'!$O:$O,$A13)/100</f>
        <v>6.9999999999999993E-3</v>
      </c>
      <c r="C13" s="49" cm="1">
        <f t="array" ref="C13">SUMPRODUCT(--('BLS Table 2.7'!$O:$O=$A13),'BLS Table 2.7'!L:L,'BLS Table 2.7'!N:N)/SUMIFS('BLS Table 2.7'!L:L,'BLS Table 2.7'!$O:$O,$A13)/100</f>
        <v>2.3E-2</v>
      </c>
      <c r="F13" s="1" t="s">
        <v>10</v>
      </c>
      <c r="G13" s="54">
        <f>IFERROR(INDEX('AEO23 Table 23'!$AG$22:$AG$61,MATCH($F13,'AEO23 Table 23'!$B$22:$B$61,0)),"")</f>
        <v>3.0000000000000001E-3</v>
      </c>
      <c r="H13" s="54">
        <f>IFERROR((VLOOKUP($F13,'AEO23 Table 23'!$B$13:$AF$61,H$1,FALSE)-(VLOOKUP($F13,'AEO23 Table 23'!$B$13:$AF$61,G$1,FALSE)))/VLOOKUP($F13,'AEO23 Table 23'!$B$13:$AF$61,G$1,FALSE),"")</f>
        <v>8.5679314565483472E-2</v>
      </c>
      <c r="I13" s="54">
        <f>IFERROR((VLOOKUP($F13,'AEO23 Table 23'!$B$13:$AF$61,I$1,FALSE)-(VLOOKUP($F13,'AEO23 Table 23'!$B$13:$AF$61,H$1,FALSE)))/VLOOKUP($F13,'AEO23 Table 23'!$B$13:$AF$61,H$1,FALSE),"")</f>
        <v>0</v>
      </c>
      <c r="J13" s="54">
        <f>IFERROR((VLOOKUP($F13,'AEO23 Table 23'!$B$13:$AF$61,J$1,FALSE)-(VLOOKUP($F13,'AEO23 Table 23'!$B$13:$AF$61,I$1,FALSE)))/VLOOKUP($F13,'AEO23 Table 23'!$B$13:$AF$61,I$1,FALSE),"")</f>
        <v>-3.3821871476888386E-3</v>
      </c>
      <c r="K13" s="54">
        <f>IFERROR((VLOOKUP($F13,'AEO23 Table 23'!$B$13:$AF$61,K$1,FALSE)-(VLOOKUP($F13,'AEO23 Table 23'!$B$13:$AF$61,J$1,FALSE)))/VLOOKUP($F13,'AEO23 Table 23'!$B$13:$AF$61,J$1,FALSE),"")</f>
        <v>-3.3936651583710408E-3</v>
      </c>
      <c r="L13" s="54">
        <f>IFERROR((VLOOKUP($F13,'AEO23 Table 23'!$B$13:$AF$61,L$1,FALSE)-(VLOOKUP($F13,'AEO23 Table 23'!$B$13:$AF$61,K$1,FALSE)))/VLOOKUP($F13,'AEO23 Table 23'!$B$13:$AF$61,K$1,FALSE),"")</f>
        <v>-1.1350737797956867E-3</v>
      </c>
      <c r="M13" s="54">
        <f>IFERROR((VLOOKUP($F13,'AEO23 Table 23'!$B$13:$AF$61,M$1,FALSE)-(VLOOKUP($F13,'AEO23 Table 23'!$B$13:$AF$61,L$1,FALSE)))/VLOOKUP($F13,'AEO23 Table 23'!$B$13:$AF$61,L$1,FALSE),"")</f>
        <v>-1.1363636363636363E-3</v>
      </c>
      <c r="N13" s="54">
        <f>IFERROR((VLOOKUP($F13,'AEO23 Table 23'!$B$13:$AF$61,N$1,FALSE)-(VLOOKUP($F13,'AEO23 Table 23'!$B$13:$AF$61,M$1,FALSE)))/VLOOKUP($F13,'AEO23 Table 23'!$B$13:$AF$61,M$1,FALSE),"")</f>
        <v>-3.4129692832764505E-3</v>
      </c>
      <c r="O13" s="54">
        <f>IFERROR((VLOOKUP($F13,'AEO23 Table 23'!$B$13:$AF$61,O$1,FALSE)-(VLOOKUP($F13,'AEO23 Table 23'!$B$13:$AF$61,N$1,FALSE)))/VLOOKUP($F13,'AEO23 Table 23'!$B$13:$AF$61,N$1,FALSE),"")</f>
        <v>-6.8493150684931503E-3</v>
      </c>
      <c r="P13" s="54">
        <f>IFERROR((VLOOKUP($F13,'AEO23 Table 23'!$B$13:$AF$61,P$1,FALSE)-(VLOOKUP($F13,'AEO23 Table 23'!$B$13:$AF$61,O$1,FALSE)))/VLOOKUP($F13,'AEO23 Table 23'!$B$13:$AF$61,O$1,FALSE),"")</f>
        <v>-5.7471264367816091E-3</v>
      </c>
      <c r="Q13" s="54">
        <f>IFERROR((VLOOKUP($F13,'AEO23 Table 23'!$B$13:$AF$61,Q$1,FALSE)-(VLOOKUP($F13,'AEO23 Table 23'!$B$13:$AF$61,P$1,FALSE)))/VLOOKUP($F13,'AEO23 Table 23'!$B$13:$AF$61,P$1,FALSE),"")</f>
        <v>-4.6242774566473991E-3</v>
      </c>
      <c r="R13" s="54">
        <f>IFERROR((VLOOKUP($F13,'AEO23 Table 23'!$B$13:$AF$61,R$1,FALSE)-(VLOOKUP($F13,'AEO23 Table 23'!$B$13:$AF$61,Q$1,FALSE)))/VLOOKUP($F13,'AEO23 Table 23'!$B$13:$AF$61,Q$1,FALSE),"")</f>
        <v>-2.3228803716608595E-3</v>
      </c>
      <c r="S13" s="54">
        <f>IFERROR((VLOOKUP($F13,'AEO23 Table 23'!$B$13:$AF$61,S$1,FALSE)-(VLOOKUP($F13,'AEO23 Table 23'!$B$13:$AF$61,R$1,FALSE)))/VLOOKUP($F13,'AEO23 Table 23'!$B$13:$AF$61,R$1,FALSE),"")</f>
        <v>-1.1641443538998836E-3</v>
      </c>
      <c r="T13" s="54">
        <f>IFERROR((VLOOKUP($F13,'AEO23 Table 23'!$B$13:$AF$61,T$1,FALSE)-(VLOOKUP($F13,'AEO23 Table 23'!$B$13:$AF$61,S$1,FALSE)))/VLOOKUP($F13,'AEO23 Table 23'!$B$13:$AF$61,S$1,FALSE),"")</f>
        <v>-1.1655011655011655E-3</v>
      </c>
      <c r="U13" s="54">
        <f>IFERROR((VLOOKUP($F13,'AEO23 Table 23'!$B$13:$AF$61,U$1,FALSE)-(VLOOKUP($F13,'AEO23 Table 23'!$B$13:$AF$61,T$1,FALSE)))/VLOOKUP($F13,'AEO23 Table 23'!$B$13:$AF$61,T$1,FALSE),"")</f>
        <v>-2.3337222870478411E-3</v>
      </c>
      <c r="V13" s="54">
        <f>IFERROR((VLOOKUP($F13,'AEO23 Table 23'!$B$13:$AF$61,V$1,FALSE)-(VLOOKUP($F13,'AEO23 Table 23'!$B$13:$AF$61,U$1,FALSE)))/VLOOKUP($F13,'AEO23 Table 23'!$B$13:$AF$61,U$1,FALSE),"")</f>
        <v>-1.1695906432748538E-3</v>
      </c>
      <c r="W13" s="54">
        <f>IFERROR((VLOOKUP($F13,'AEO23 Table 23'!$B$13:$AF$61,W$1,FALSE)-(VLOOKUP($F13,'AEO23 Table 23'!$B$13:$AF$61,V$1,FALSE)))/VLOOKUP($F13,'AEO23 Table 23'!$B$13:$AF$61,V$1,FALSE),"")</f>
        <v>-1.17096018735363E-3</v>
      </c>
      <c r="X13" s="54">
        <f>IFERROR((VLOOKUP($F13,'AEO23 Table 23'!$B$13:$AF$61,X$1,FALSE)-(VLOOKUP($F13,'AEO23 Table 23'!$B$13:$AF$61,W$1,FALSE)))/VLOOKUP($F13,'AEO23 Table 23'!$B$13:$AF$61,W$1,FALSE),"")</f>
        <v>0</v>
      </c>
      <c r="Y13" s="54">
        <f>IFERROR((VLOOKUP($F13,'AEO23 Table 23'!$B$13:$AF$61,Y$1,FALSE)-(VLOOKUP($F13,'AEO23 Table 23'!$B$13:$AF$61,X$1,FALSE)))/VLOOKUP($F13,'AEO23 Table 23'!$B$13:$AF$61,X$1,FALSE),"")</f>
        <v>2.3446658851113715E-3</v>
      </c>
      <c r="Z13" s="54">
        <f>IFERROR((VLOOKUP($F13,'AEO23 Table 23'!$B$13:$AF$61,Z$1,FALSE)-(VLOOKUP($F13,'AEO23 Table 23'!$B$13:$AF$61,Y$1,FALSE)))/VLOOKUP($F13,'AEO23 Table 23'!$B$13:$AF$61,Y$1,FALSE),"")</f>
        <v>2.3391812865497076E-3</v>
      </c>
      <c r="AA13" s="54">
        <f>IFERROR((VLOOKUP($F13,'AEO23 Table 23'!$B$13:$AF$61,AA$1,FALSE)-(VLOOKUP($F13,'AEO23 Table 23'!$B$13:$AF$61,Z$1,FALSE)))/VLOOKUP($F13,'AEO23 Table 23'!$B$13:$AF$61,Z$1,FALSE),"")</f>
        <v>2.3337222870478411E-3</v>
      </c>
      <c r="AB13" s="54">
        <f>IFERROR((VLOOKUP($F13,'AEO23 Table 23'!$B$13:$AF$61,AB$1,FALSE)-(VLOOKUP($F13,'AEO23 Table 23'!$B$13:$AF$61,AA$1,FALSE)))/VLOOKUP($F13,'AEO23 Table 23'!$B$13:$AF$61,AA$1,FALSE),"")</f>
        <v>1.1641443538998836E-3</v>
      </c>
      <c r="AC13" s="54">
        <f>IFERROR((VLOOKUP($F13,'AEO23 Table 23'!$B$13:$AF$61,AC$1,FALSE)-(VLOOKUP($F13,'AEO23 Table 23'!$B$13:$AF$61,AB$1,FALSE)))/VLOOKUP($F13,'AEO23 Table 23'!$B$13:$AF$61,AB$1,FALSE),"")</f>
        <v>1.1627906976744186E-3</v>
      </c>
      <c r="AD13" s="54">
        <f>IFERROR((VLOOKUP($F13,'AEO23 Table 23'!$B$13:$AF$61,AD$1,FALSE)-(VLOOKUP($F13,'AEO23 Table 23'!$B$13:$AF$61,AC$1,FALSE)))/VLOOKUP($F13,'AEO23 Table 23'!$B$13:$AF$61,AC$1,FALSE),"")</f>
        <v>2.3228803716608595E-3</v>
      </c>
      <c r="AE13" s="54">
        <f>IFERROR((VLOOKUP($F13,'AEO23 Table 23'!$B$13:$AF$61,AE$1,FALSE)-(VLOOKUP($F13,'AEO23 Table 23'!$B$13:$AF$61,AD$1,FALSE)))/VLOOKUP($F13,'AEO23 Table 23'!$B$13:$AF$61,AD$1,FALSE),"")</f>
        <v>3.4762456546929316E-3</v>
      </c>
      <c r="AF13" s="54">
        <f>IFERROR((VLOOKUP($F13,'AEO23 Table 23'!$B$13:$AF$61,AF$1,FALSE)-(VLOOKUP($F13,'AEO23 Table 23'!$B$13:$AF$61,AE$1,FALSE)))/VLOOKUP($F13,'AEO23 Table 23'!$B$13:$AF$61,AE$1,FALSE),"")</f>
        <v>3.4642032332563512E-3</v>
      </c>
      <c r="AG13" s="54">
        <f>IFERROR((VLOOKUP($F13,'AEO23 Table 23'!$B$13:$AF$61,AG$1,FALSE)-(VLOOKUP($F13,'AEO23 Table 23'!$B$13:$AF$61,AF$1,FALSE)))/VLOOKUP($F13,'AEO23 Table 23'!$B$13:$AF$61,AF$1,FALSE),"")</f>
        <v>3.4522439585730723E-3</v>
      </c>
      <c r="AH13" s="54">
        <f>IFERROR((VLOOKUP($F13,'AEO23 Table 23'!$B$13:$AF$61,AH$1,FALSE)-(VLOOKUP($F13,'AEO23 Table 23'!$B$13:$AF$61,AG$1,FALSE)))/VLOOKUP($F13,'AEO23 Table 23'!$B$13:$AF$61,AG$1,FALSE),"")</f>
        <v>6.8807339449541288E-3</v>
      </c>
      <c r="AI13" s="54">
        <f>IFERROR((VLOOKUP($F13,'AEO23 Table 23'!$B$13:$AF$61,AI$1,FALSE)-(VLOOKUP($F13,'AEO23 Table 23'!$B$13:$AF$61,AH$1,FALSE)))/VLOOKUP($F13,'AEO23 Table 23'!$B$13:$AF$61,AH$1,FALSE),"")</f>
        <v>7.972665148063782E-3</v>
      </c>
    </row>
    <row r="14" spans="1:35" x14ac:dyDescent="0.25">
      <c r="A14" s="124" t="s">
        <v>36</v>
      </c>
      <c r="B14" s="49" cm="1">
        <f t="array" ref="B14">SUMPRODUCT(--('BLS Table 2.7'!$O:$O=$A14),'BLS Table 2.7'!K:K,'BLS Table 2.7'!M:M)/SUMIFS('BLS Table 2.7'!K:K,'BLS Table 2.7'!$O:$O,$A14)/100</f>
        <v>2.2260186694325078E-2</v>
      </c>
      <c r="C14" s="49" cm="1">
        <f t="array" ref="C14">SUMPRODUCT(--('BLS Table 2.7'!$O:$O=$A14),'BLS Table 2.7'!L:L,'BLS Table 2.7'!N:N)/SUMIFS('BLS Table 2.7'!L:L,'BLS Table 2.7'!$O:$O,$A14)/100</f>
        <v>1.8352105718167228E-2</v>
      </c>
      <c r="F14" s="1" t="s">
        <v>36</v>
      </c>
      <c r="G14" s="54">
        <f>IFERROR(INDEX('AEO23 Table 23'!$AG$22:$AG$61,MATCH($F14,'AEO23 Table 23'!$B$22:$B$61,0)),"")</f>
        <v>1.7000000000000001E-2</v>
      </c>
      <c r="H14" s="54">
        <f>IFERROR((VLOOKUP($F14,'AEO23 Table 23'!$B$13:$AF$61,H$1,FALSE)-(VLOOKUP($F14,'AEO23 Table 23'!$B$13:$AF$61,G$1,FALSE)))/VLOOKUP($F14,'AEO23 Table 23'!$B$13:$AF$61,G$1,FALSE),"")</f>
        <v>-2.3760330578512397E-2</v>
      </c>
      <c r="I14" s="54">
        <f>IFERROR((VLOOKUP($F14,'AEO23 Table 23'!$B$13:$AF$61,I$1,FALSE)-(VLOOKUP($F14,'AEO23 Table 23'!$B$13:$AF$61,H$1,FALSE)))/VLOOKUP($F14,'AEO23 Table 23'!$B$13:$AF$61,H$1,FALSE),"")</f>
        <v>-1.164021164021164E-2</v>
      </c>
      <c r="J14" s="54">
        <f>IFERROR((VLOOKUP($F14,'AEO23 Table 23'!$B$13:$AF$61,J$1,FALSE)-(VLOOKUP($F14,'AEO23 Table 23'!$B$13:$AF$61,I$1,FALSE)))/VLOOKUP($F14,'AEO23 Table 23'!$B$13:$AF$61,I$1,FALSE),"")</f>
        <v>1.6059957173447537E-2</v>
      </c>
      <c r="K14" s="54">
        <f>IFERROR((VLOOKUP($F14,'AEO23 Table 23'!$B$13:$AF$61,K$1,FALSE)-(VLOOKUP($F14,'AEO23 Table 23'!$B$13:$AF$61,J$1,FALSE)))/VLOOKUP($F14,'AEO23 Table 23'!$B$13:$AF$61,J$1,FALSE),"")</f>
        <v>2.5289778714436249E-2</v>
      </c>
      <c r="L14" s="54">
        <f>IFERROR((VLOOKUP($F14,'AEO23 Table 23'!$B$13:$AF$61,L$1,FALSE)-(VLOOKUP($F14,'AEO23 Table 23'!$B$13:$AF$61,K$1,FALSE)))/VLOOKUP($F14,'AEO23 Table 23'!$B$13:$AF$61,K$1,FALSE),"")</f>
        <v>2.3638232271325797E-2</v>
      </c>
      <c r="M14" s="54">
        <f>IFERROR((VLOOKUP($F14,'AEO23 Table 23'!$B$13:$AF$61,M$1,FALSE)-(VLOOKUP($F14,'AEO23 Table 23'!$B$13:$AF$61,L$1,FALSE)))/VLOOKUP($F14,'AEO23 Table 23'!$B$13:$AF$61,L$1,FALSE),"")</f>
        <v>2.0080321285140562E-2</v>
      </c>
      <c r="N14" s="54">
        <f>IFERROR((VLOOKUP($F14,'AEO23 Table 23'!$B$13:$AF$61,N$1,FALSE)-(VLOOKUP($F14,'AEO23 Table 23'!$B$13:$AF$61,M$1,FALSE)))/VLOOKUP($F14,'AEO23 Table 23'!$B$13:$AF$61,M$1,FALSE),"")</f>
        <v>1.4763779527559055E-2</v>
      </c>
      <c r="O14" s="54">
        <f>IFERROR((VLOOKUP($F14,'AEO23 Table 23'!$B$13:$AF$61,O$1,FALSE)-(VLOOKUP($F14,'AEO23 Table 23'!$B$13:$AF$61,N$1,FALSE)))/VLOOKUP($F14,'AEO23 Table 23'!$B$13:$AF$61,N$1,FALSE),"")</f>
        <v>1.1639185257032008E-2</v>
      </c>
      <c r="P14" s="54">
        <f>IFERROR((VLOOKUP($F14,'AEO23 Table 23'!$B$13:$AF$61,P$1,FALSE)-(VLOOKUP($F14,'AEO23 Table 23'!$B$13:$AF$61,O$1,FALSE)))/VLOOKUP($F14,'AEO23 Table 23'!$B$13:$AF$61,O$1,FALSE),"")</f>
        <v>1.3422818791946308E-2</v>
      </c>
      <c r="Q14" s="54">
        <f>IFERROR((VLOOKUP($F14,'AEO23 Table 23'!$B$13:$AF$61,Q$1,FALSE)-(VLOOKUP($F14,'AEO23 Table 23'!$B$13:$AF$61,P$1,FALSE)))/VLOOKUP($F14,'AEO23 Table 23'!$B$13:$AF$61,P$1,FALSE),"")</f>
        <v>1.7975402081362345E-2</v>
      </c>
      <c r="R14" s="54">
        <f>IFERROR((VLOOKUP($F14,'AEO23 Table 23'!$B$13:$AF$61,R$1,FALSE)-(VLOOKUP($F14,'AEO23 Table 23'!$B$13:$AF$61,Q$1,FALSE)))/VLOOKUP($F14,'AEO23 Table 23'!$B$13:$AF$61,Q$1,FALSE),"")</f>
        <v>1.7657992565055763E-2</v>
      </c>
      <c r="S14" s="54">
        <f>IFERROR((VLOOKUP($F14,'AEO23 Table 23'!$B$13:$AF$61,S$1,FALSE)-(VLOOKUP($F14,'AEO23 Table 23'!$B$13:$AF$61,R$1,FALSE)))/VLOOKUP($F14,'AEO23 Table 23'!$B$13:$AF$61,R$1,FALSE),"")</f>
        <v>2.1917808219178082E-2</v>
      </c>
      <c r="T14" s="54">
        <f>IFERROR((VLOOKUP($F14,'AEO23 Table 23'!$B$13:$AF$61,T$1,FALSE)-(VLOOKUP($F14,'AEO23 Table 23'!$B$13:$AF$61,S$1,FALSE)))/VLOOKUP($F14,'AEO23 Table 23'!$B$13:$AF$61,S$1,FALSE),"")</f>
        <v>2.2341376228775692E-2</v>
      </c>
      <c r="U14" s="54">
        <f>IFERROR((VLOOKUP($F14,'AEO23 Table 23'!$B$13:$AF$61,U$1,FALSE)-(VLOOKUP($F14,'AEO23 Table 23'!$B$13:$AF$61,T$1,FALSE)))/VLOOKUP($F14,'AEO23 Table 23'!$B$13:$AF$61,T$1,FALSE),"")</f>
        <v>1.9230769230769232E-2</v>
      </c>
      <c r="V14" s="54">
        <f>IFERROR((VLOOKUP($F14,'AEO23 Table 23'!$B$13:$AF$61,V$1,FALSE)-(VLOOKUP($F14,'AEO23 Table 23'!$B$13:$AF$61,U$1,FALSE)))/VLOOKUP($F14,'AEO23 Table 23'!$B$13:$AF$61,U$1,FALSE),"")</f>
        <v>1.8867924528301886E-2</v>
      </c>
      <c r="W14" s="54">
        <f>IFERROR((VLOOKUP($F14,'AEO23 Table 23'!$B$13:$AF$61,W$1,FALSE)-(VLOOKUP($F14,'AEO23 Table 23'!$B$13:$AF$61,V$1,FALSE)))/VLOOKUP($F14,'AEO23 Table 23'!$B$13:$AF$61,V$1,FALSE),"")</f>
        <v>1.9360269360269359E-2</v>
      </c>
      <c r="X14" s="54">
        <f>IFERROR((VLOOKUP($F14,'AEO23 Table 23'!$B$13:$AF$61,X$1,FALSE)-(VLOOKUP($F14,'AEO23 Table 23'!$B$13:$AF$61,W$1,FALSE)))/VLOOKUP($F14,'AEO23 Table 23'!$B$13:$AF$61,W$1,FALSE),"")</f>
        <v>1.8992568125516102E-2</v>
      </c>
      <c r="Y14" s="54">
        <f>IFERROR((VLOOKUP($F14,'AEO23 Table 23'!$B$13:$AF$61,Y$1,FALSE)-(VLOOKUP($F14,'AEO23 Table 23'!$B$13:$AF$61,X$1,FALSE)))/VLOOKUP($F14,'AEO23 Table 23'!$B$13:$AF$61,X$1,FALSE),"")</f>
        <v>2.4311183144246355E-2</v>
      </c>
      <c r="Z14" s="54">
        <f>IFERROR((VLOOKUP($F14,'AEO23 Table 23'!$B$13:$AF$61,Z$1,FALSE)-(VLOOKUP($F14,'AEO23 Table 23'!$B$13:$AF$61,Y$1,FALSE)))/VLOOKUP($F14,'AEO23 Table 23'!$B$13:$AF$61,Y$1,FALSE),"")</f>
        <v>2.6107594936708861E-2</v>
      </c>
      <c r="AA14" s="54">
        <f>IFERROR((VLOOKUP($F14,'AEO23 Table 23'!$B$13:$AF$61,AA$1,FALSE)-(VLOOKUP($F14,'AEO23 Table 23'!$B$13:$AF$61,Z$1,FALSE)))/VLOOKUP($F14,'AEO23 Table 23'!$B$13:$AF$61,Z$1,FALSE),"")</f>
        <v>2.4672320740169621E-2</v>
      </c>
      <c r="AB14" s="54">
        <f>IFERROR((VLOOKUP($F14,'AEO23 Table 23'!$B$13:$AF$61,AB$1,FALSE)-(VLOOKUP($F14,'AEO23 Table 23'!$B$13:$AF$61,AA$1,FALSE)))/VLOOKUP($F14,'AEO23 Table 23'!$B$13:$AF$61,AA$1,FALSE),"")</f>
        <v>2.3325808878856283E-2</v>
      </c>
      <c r="AC14" s="54">
        <f>IFERROR((VLOOKUP($F14,'AEO23 Table 23'!$B$13:$AF$61,AC$1,FALSE)-(VLOOKUP($F14,'AEO23 Table 23'!$B$13:$AF$61,AB$1,FALSE)))/VLOOKUP($F14,'AEO23 Table 23'!$B$13:$AF$61,AB$1,FALSE),"")</f>
        <v>1.9117647058823531E-2</v>
      </c>
      <c r="AD14" s="54">
        <f>IFERROR((VLOOKUP($F14,'AEO23 Table 23'!$B$13:$AF$61,AD$1,FALSE)-(VLOOKUP($F14,'AEO23 Table 23'!$B$13:$AF$61,AC$1,FALSE)))/VLOOKUP($F14,'AEO23 Table 23'!$B$13:$AF$61,AC$1,FALSE),"")</f>
        <v>1.5873015873015872E-2</v>
      </c>
      <c r="AE14" s="54">
        <f>IFERROR((VLOOKUP($F14,'AEO23 Table 23'!$B$13:$AF$61,AE$1,FALSE)-(VLOOKUP($F14,'AEO23 Table 23'!$B$13:$AF$61,AD$1,FALSE)))/VLOOKUP($F14,'AEO23 Table 23'!$B$13:$AF$61,AD$1,FALSE),"")</f>
        <v>1.7045454545454544E-2</v>
      </c>
      <c r="AF14" s="54">
        <f>IFERROR((VLOOKUP($F14,'AEO23 Table 23'!$B$13:$AF$61,AF$1,FALSE)-(VLOOKUP($F14,'AEO23 Table 23'!$B$13:$AF$61,AE$1,FALSE)))/VLOOKUP($F14,'AEO23 Table 23'!$B$13:$AF$61,AE$1,FALSE),"")</f>
        <v>1.8854748603351956E-2</v>
      </c>
      <c r="AG14" s="54">
        <f>IFERROR((VLOOKUP($F14,'AEO23 Table 23'!$B$13:$AF$61,AG$1,FALSE)-(VLOOKUP($F14,'AEO23 Table 23'!$B$13:$AF$61,AF$1,FALSE)))/VLOOKUP($F14,'AEO23 Table 23'!$B$13:$AF$61,AF$1,FALSE),"")</f>
        <v>2.1247429746401644E-2</v>
      </c>
      <c r="AH14" s="54">
        <f>IFERROR((VLOOKUP($F14,'AEO23 Table 23'!$B$13:$AF$61,AH$1,FALSE)-(VLOOKUP($F14,'AEO23 Table 23'!$B$13:$AF$61,AG$1,FALSE)))/VLOOKUP($F14,'AEO23 Table 23'!$B$13:$AF$61,AG$1,FALSE),"")</f>
        <v>1.9463087248322148E-2</v>
      </c>
      <c r="AI14" s="54">
        <f>IFERROR((VLOOKUP($F14,'AEO23 Table 23'!$B$13:$AF$61,AI$1,FALSE)-(VLOOKUP($F14,'AEO23 Table 23'!$B$13:$AF$61,AH$1,FALSE)))/VLOOKUP($F14,'AEO23 Table 23'!$B$13:$AF$61,AH$1,FALSE),"")</f>
        <v>1.8433179723502304E-2</v>
      </c>
    </row>
    <row r="15" spans="1:35" x14ac:dyDescent="0.25">
      <c r="A15" s="1" t="s">
        <v>37</v>
      </c>
      <c r="B15" s="49" cm="1">
        <f t="array" ref="B15">SUMPRODUCT(--('BLS Table 2.7'!$O:$O=$A15),'BLS Table 2.7'!K:K,'BLS Table 2.7'!M:M)/SUMIFS('BLS Table 2.7'!K:K,'BLS Table 2.7'!$O:$O,$A15)/100</f>
        <v>-4.0000000000000001E-3</v>
      </c>
      <c r="C15" s="49" cm="1">
        <f t="array" ref="C15">SUMPRODUCT(--('BLS Table 2.7'!$O:$O=$A15),'BLS Table 2.7'!L:L,'BLS Table 2.7'!N:N)/SUMIFS('BLS Table 2.7'!L:L,'BLS Table 2.7'!$O:$O,$A15)/100</f>
        <v>1.8000000000000002E-2</v>
      </c>
      <c r="F15" s="1" t="s">
        <v>37</v>
      </c>
      <c r="G15" s="54" t="str">
        <f>IFERROR(INDEX('AEO23 Table 23'!$AG$22:$AG$61,MATCH($F15,'AEO23 Table 23'!$B$22:$B$61,0)),"")</f>
        <v/>
      </c>
      <c r="H15" s="54" t="str">
        <f>IFERROR((VLOOKUP($F15,'AEO23 Table 23'!$B$13:$AF$61,H$1,FALSE)-(VLOOKUP($F15,'AEO23 Table 23'!$B$13:$AF$61,G$1,FALSE)))/VLOOKUP($F15,'AEO23 Table 23'!$B$13:$AF$61,G$1,FALSE),"")</f>
        <v/>
      </c>
      <c r="I15" s="54" t="str">
        <f>IFERROR((VLOOKUP($F15,'AEO23 Table 23'!$B$13:$AF$61,I$1,FALSE)-(VLOOKUP($F15,'AEO23 Table 23'!$B$13:$AF$61,H$1,FALSE)))/VLOOKUP($F15,'AEO23 Table 23'!$B$13:$AF$61,H$1,FALSE),"")</f>
        <v/>
      </c>
      <c r="J15" s="54" t="str">
        <f>IFERROR((VLOOKUP($F15,'AEO23 Table 23'!$B$13:$AF$61,J$1,FALSE)-(VLOOKUP($F15,'AEO23 Table 23'!$B$13:$AF$61,I$1,FALSE)))/VLOOKUP($F15,'AEO23 Table 23'!$B$13:$AF$61,I$1,FALSE),"")</f>
        <v/>
      </c>
      <c r="K15" s="54" t="str">
        <f>IFERROR((VLOOKUP($F15,'AEO23 Table 23'!$B$13:$AF$61,K$1,FALSE)-(VLOOKUP($F15,'AEO23 Table 23'!$B$13:$AF$61,J$1,FALSE)))/VLOOKUP($F15,'AEO23 Table 23'!$B$13:$AF$61,J$1,FALSE),"")</f>
        <v/>
      </c>
      <c r="L15" s="54" t="str">
        <f>IFERROR((VLOOKUP($F15,'AEO23 Table 23'!$B$13:$AF$61,L$1,FALSE)-(VLOOKUP($F15,'AEO23 Table 23'!$B$13:$AF$61,K$1,FALSE)))/VLOOKUP($F15,'AEO23 Table 23'!$B$13:$AF$61,K$1,FALSE),"")</f>
        <v/>
      </c>
      <c r="M15" s="54" t="str">
        <f>IFERROR((VLOOKUP($F15,'AEO23 Table 23'!$B$13:$AF$61,M$1,FALSE)-(VLOOKUP($F15,'AEO23 Table 23'!$B$13:$AF$61,L$1,FALSE)))/VLOOKUP($F15,'AEO23 Table 23'!$B$13:$AF$61,L$1,FALSE),"")</f>
        <v/>
      </c>
      <c r="N15" s="54" t="str">
        <f>IFERROR((VLOOKUP($F15,'AEO23 Table 23'!$B$13:$AF$61,N$1,FALSE)-(VLOOKUP($F15,'AEO23 Table 23'!$B$13:$AF$61,M$1,FALSE)))/VLOOKUP($F15,'AEO23 Table 23'!$B$13:$AF$61,M$1,FALSE),"")</f>
        <v/>
      </c>
      <c r="O15" s="54" t="str">
        <f>IFERROR((VLOOKUP($F15,'AEO23 Table 23'!$B$13:$AF$61,O$1,FALSE)-(VLOOKUP($F15,'AEO23 Table 23'!$B$13:$AF$61,N$1,FALSE)))/VLOOKUP($F15,'AEO23 Table 23'!$B$13:$AF$61,N$1,FALSE),"")</f>
        <v/>
      </c>
      <c r="P15" s="54" t="str">
        <f>IFERROR((VLOOKUP($F15,'AEO23 Table 23'!$B$13:$AF$61,P$1,FALSE)-(VLOOKUP($F15,'AEO23 Table 23'!$B$13:$AF$61,O$1,FALSE)))/VLOOKUP($F15,'AEO23 Table 23'!$B$13:$AF$61,O$1,FALSE),"")</f>
        <v/>
      </c>
      <c r="Q15" s="54" t="str">
        <f>IFERROR((VLOOKUP($F15,'AEO23 Table 23'!$B$13:$AF$61,Q$1,FALSE)-(VLOOKUP($F15,'AEO23 Table 23'!$B$13:$AF$61,P$1,FALSE)))/VLOOKUP($F15,'AEO23 Table 23'!$B$13:$AF$61,P$1,FALSE),"")</f>
        <v/>
      </c>
      <c r="R15" s="54" t="str">
        <f>IFERROR((VLOOKUP($F15,'AEO23 Table 23'!$B$13:$AF$61,R$1,FALSE)-(VLOOKUP($F15,'AEO23 Table 23'!$B$13:$AF$61,Q$1,FALSE)))/VLOOKUP($F15,'AEO23 Table 23'!$B$13:$AF$61,Q$1,FALSE),"")</f>
        <v/>
      </c>
      <c r="S15" s="54" t="str">
        <f>IFERROR((VLOOKUP($F15,'AEO23 Table 23'!$B$13:$AF$61,S$1,FALSE)-(VLOOKUP($F15,'AEO23 Table 23'!$B$13:$AF$61,R$1,FALSE)))/VLOOKUP($F15,'AEO23 Table 23'!$B$13:$AF$61,R$1,FALSE),"")</f>
        <v/>
      </c>
      <c r="T15" s="54" t="str">
        <f>IFERROR((VLOOKUP($F15,'AEO23 Table 23'!$B$13:$AF$61,T$1,FALSE)-(VLOOKUP($F15,'AEO23 Table 23'!$B$13:$AF$61,S$1,FALSE)))/VLOOKUP($F15,'AEO23 Table 23'!$B$13:$AF$61,S$1,FALSE),"")</f>
        <v/>
      </c>
      <c r="U15" s="54" t="str">
        <f>IFERROR((VLOOKUP($F15,'AEO23 Table 23'!$B$13:$AF$61,U$1,FALSE)-(VLOOKUP($F15,'AEO23 Table 23'!$B$13:$AF$61,T$1,FALSE)))/VLOOKUP($F15,'AEO23 Table 23'!$B$13:$AF$61,T$1,FALSE),"")</f>
        <v/>
      </c>
      <c r="V15" s="54" t="str">
        <f>IFERROR((VLOOKUP($F15,'AEO23 Table 23'!$B$13:$AF$61,V$1,FALSE)-(VLOOKUP($F15,'AEO23 Table 23'!$B$13:$AF$61,U$1,FALSE)))/VLOOKUP($F15,'AEO23 Table 23'!$B$13:$AF$61,U$1,FALSE),"")</f>
        <v/>
      </c>
      <c r="W15" s="54" t="str">
        <f>IFERROR((VLOOKUP($F15,'AEO23 Table 23'!$B$13:$AF$61,W$1,FALSE)-(VLOOKUP($F15,'AEO23 Table 23'!$B$13:$AF$61,V$1,FALSE)))/VLOOKUP($F15,'AEO23 Table 23'!$B$13:$AF$61,V$1,FALSE),"")</f>
        <v/>
      </c>
      <c r="X15" s="54" t="str">
        <f>IFERROR((VLOOKUP($F15,'AEO23 Table 23'!$B$13:$AF$61,X$1,FALSE)-(VLOOKUP($F15,'AEO23 Table 23'!$B$13:$AF$61,W$1,FALSE)))/VLOOKUP($F15,'AEO23 Table 23'!$B$13:$AF$61,W$1,FALSE),"")</f>
        <v/>
      </c>
      <c r="Y15" s="54" t="str">
        <f>IFERROR((VLOOKUP($F15,'AEO23 Table 23'!$B$13:$AF$61,Y$1,FALSE)-(VLOOKUP($F15,'AEO23 Table 23'!$B$13:$AF$61,X$1,FALSE)))/VLOOKUP($F15,'AEO23 Table 23'!$B$13:$AF$61,X$1,FALSE),"")</f>
        <v/>
      </c>
      <c r="Z15" s="54" t="str">
        <f>IFERROR((VLOOKUP($F15,'AEO23 Table 23'!$B$13:$AF$61,Z$1,FALSE)-(VLOOKUP($F15,'AEO23 Table 23'!$B$13:$AF$61,Y$1,FALSE)))/VLOOKUP($F15,'AEO23 Table 23'!$B$13:$AF$61,Y$1,FALSE),"")</f>
        <v/>
      </c>
      <c r="AA15" s="54" t="str">
        <f>IFERROR((VLOOKUP($F15,'AEO23 Table 23'!$B$13:$AF$61,AA$1,FALSE)-(VLOOKUP($F15,'AEO23 Table 23'!$B$13:$AF$61,Z$1,FALSE)))/VLOOKUP($F15,'AEO23 Table 23'!$B$13:$AF$61,Z$1,FALSE),"")</f>
        <v/>
      </c>
      <c r="AB15" s="54" t="str">
        <f>IFERROR((VLOOKUP($F15,'AEO23 Table 23'!$B$13:$AF$61,AB$1,FALSE)-(VLOOKUP($F15,'AEO23 Table 23'!$B$13:$AF$61,AA$1,FALSE)))/VLOOKUP($F15,'AEO23 Table 23'!$B$13:$AF$61,AA$1,FALSE),"")</f>
        <v/>
      </c>
      <c r="AC15" s="54" t="str">
        <f>IFERROR((VLOOKUP($F15,'AEO23 Table 23'!$B$13:$AF$61,AC$1,FALSE)-(VLOOKUP($F15,'AEO23 Table 23'!$B$13:$AF$61,AB$1,FALSE)))/VLOOKUP($F15,'AEO23 Table 23'!$B$13:$AF$61,AB$1,FALSE),"")</f>
        <v/>
      </c>
      <c r="AD15" s="54" t="str">
        <f>IFERROR((VLOOKUP($F15,'AEO23 Table 23'!$B$13:$AF$61,AD$1,FALSE)-(VLOOKUP($F15,'AEO23 Table 23'!$B$13:$AF$61,AC$1,FALSE)))/VLOOKUP($F15,'AEO23 Table 23'!$B$13:$AF$61,AC$1,FALSE),"")</f>
        <v/>
      </c>
      <c r="AE15" s="54" t="str">
        <f>IFERROR((VLOOKUP($F15,'AEO23 Table 23'!$B$13:$AF$61,AE$1,FALSE)-(VLOOKUP($F15,'AEO23 Table 23'!$B$13:$AF$61,AD$1,FALSE)))/VLOOKUP($F15,'AEO23 Table 23'!$B$13:$AF$61,AD$1,FALSE),"")</f>
        <v/>
      </c>
      <c r="AF15" s="54" t="str">
        <f>IFERROR((VLOOKUP($F15,'AEO23 Table 23'!$B$13:$AF$61,AF$1,FALSE)-(VLOOKUP($F15,'AEO23 Table 23'!$B$13:$AF$61,AE$1,FALSE)))/VLOOKUP($F15,'AEO23 Table 23'!$B$13:$AF$61,AE$1,FALSE),"")</f>
        <v/>
      </c>
      <c r="AG15" s="54" t="str">
        <f>IFERROR((VLOOKUP($F15,'AEO23 Table 23'!$B$13:$AF$61,AG$1,FALSE)-(VLOOKUP($F15,'AEO23 Table 23'!$B$13:$AF$61,AF$1,FALSE)))/VLOOKUP($F15,'AEO23 Table 23'!$B$13:$AF$61,AF$1,FALSE),"")</f>
        <v/>
      </c>
      <c r="AH15" s="54" t="str">
        <f>IFERROR((VLOOKUP($F15,'AEO23 Table 23'!$B$13:$AF$61,AH$1,FALSE)-(VLOOKUP($F15,'AEO23 Table 23'!$B$13:$AF$61,AG$1,FALSE)))/VLOOKUP($F15,'AEO23 Table 23'!$B$13:$AF$61,AG$1,FALSE),"")</f>
        <v/>
      </c>
      <c r="AI15" s="54" t="str">
        <f>IFERROR((VLOOKUP($F15,'AEO23 Table 23'!$B$13:$AF$61,AI$1,FALSE)-(VLOOKUP($F15,'AEO23 Table 23'!$B$13:$AF$61,AH$1,FALSE)))/VLOOKUP($F15,'AEO23 Table 23'!$B$13:$AF$61,AH$1,FALSE),"")</f>
        <v/>
      </c>
    </row>
    <row r="16" spans="1:35" x14ac:dyDescent="0.25">
      <c r="A16" s="124" t="s">
        <v>11</v>
      </c>
      <c r="B16" s="49" cm="1">
        <f t="array" ref="B16">SUMPRODUCT(--('BLS Table 2.7'!$O:$O=$A16),'BLS Table 2.7'!K:K,'BLS Table 2.7'!M:M)/SUMIFS('BLS Table 2.7'!K:K,'BLS Table 2.7'!$O:$O,$A16)/100</f>
        <v>1.8000000000000002E-2</v>
      </c>
      <c r="C16" s="49" cm="1">
        <f t="array" ref="C16">SUMPRODUCT(--('BLS Table 2.7'!$O:$O=$A16),'BLS Table 2.7'!L:L,'BLS Table 2.7'!N:N)/SUMIFS('BLS Table 2.7'!L:L,'BLS Table 2.7'!$O:$O,$A16)/100</f>
        <v>1.3999999999999999E-2</v>
      </c>
      <c r="F16" s="1" t="s">
        <v>11</v>
      </c>
      <c r="G16" s="54">
        <f>IFERROR(INDEX('AEO23 Table 23'!$AG$22:$AG$61,MATCH($F16,'AEO23 Table 23'!$B$22:$B$61,0)),"")</f>
        <v>1.4999999999999999E-2</v>
      </c>
      <c r="H16" s="54">
        <f>IFERROR((VLOOKUP($F16,'AEO23 Table 23'!$B$13:$AF$61,H$1,FALSE)-(VLOOKUP($F16,'AEO23 Table 23'!$B$13:$AF$61,G$1,FALSE)))/VLOOKUP($F16,'AEO23 Table 23'!$B$13:$AF$61,G$1,FALSE),"")</f>
        <v>-2.3529411764705882E-2</v>
      </c>
      <c r="I16" s="54">
        <f>IFERROR((VLOOKUP($F16,'AEO23 Table 23'!$B$13:$AF$61,I$1,FALSE)-(VLOOKUP($F16,'AEO23 Table 23'!$B$13:$AF$61,H$1,FALSE)))/VLOOKUP($F16,'AEO23 Table 23'!$B$13:$AF$61,H$1,FALSE),"")</f>
        <v>-8.0321285140562242E-3</v>
      </c>
      <c r="J16" s="54">
        <f>IFERROR((VLOOKUP($F16,'AEO23 Table 23'!$B$13:$AF$61,J$1,FALSE)-(VLOOKUP($F16,'AEO23 Table 23'!$B$13:$AF$61,I$1,FALSE)))/VLOOKUP($F16,'AEO23 Table 23'!$B$13:$AF$61,I$1,FALSE),"")</f>
        <v>1.6194331983805668E-2</v>
      </c>
      <c r="K16" s="54">
        <f>IFERROR((VLOOKUP($F16,'AEO23 Table 23'!$B$13:$AF$61,K$1,FALSE)-(VLOOKUP($F16,'AEO23 Table 23'!$B$13:$AF$61,J$1,FALSE)))/VLOOKUP($F16,'AEO23 Table 23'!$B$13:$AF$61,J$1,FALSE),"")</f>
        <v>2.7888446215139442E-2</v>
      </c>
      <c r="L16" s="54">
        <f>IFERROR((VLOOKUP($F16,'AEO23 Table 23'!$B$13:$AF$61,L$1,FALSE)-(VLOOKUP($F16,'AEO23 Table 23'!$B$13:$AF$61,K$1,FALSE)))/VLOOKUP($F16,'AEO23 Table 23'!$B$13:$AF$61,K$1,FALSE),"")</f>
        <v>2.3255813953488372E-2</v>
      </c>
      <c r="M16" s="54">
        <f>IFERROR((VLOOKUP($F16,'AEO23 Table 23'!$B$13:$AF$61,M$1,FALSE)-(VLOOKUP($F16,'AEO23 Table 23'!$B$13:$AF$61,L$1,FALSE)))/VLOOKUP($F16,'AEO23 Table 23'!$B$13:$AF$61,L$1,FALSE),"")</f>
        <v>1.893939393939394E-2</v>
      </c>
      <c r="N16" s="54">
        <f>IFERROR((VLOOKUP($F16,'AEO23 Table 23'!$B$13:$AF$61,N$1,FALSE)-(VLOOKUP($F16,'AEO23 Table 23'!$B$13:$AF$61,M$1,FALSE)))/VLOOKUP($F16,'AEO23 Table 23'!$B$13:$AF$61,M$1,FALSE),"")</f>
        <v>1.4869888475836431E-2</v>
      </c>
      <c r="O16" s="54">
        <f>IFERROR((VLOOKUP($F16,'AEO23 Table 23'!$B$13:$AF$61,O$1,FALSE)-(VLOOKUP($F16,'AEO23 Table 23'!$B$13:$AF$61,N$1,FALSE)))/VLOOKUP($F16,'AEO23 Table 23'!$B$13:$AF$61,N$1,FALSE),"")</f>
        <v>1.098901098901099E-2</v>
      </c>
      <c r="P16" s="54">
        <f>IFERROR((VLOOKUP($F16,'AEO23 Table 23'!$B$13:$AF$61,P$1,FALSE)-(VLOOKUP($F16,'AEO23 Table 23'!$B$13:$AF$61,O$1,FALSE)))/VLOOKUP($F16,'AEO23 Table 23'!$B$13:$AF$61,O$1,FALSE),"")</f>
        <v>1.8115942028985508E-2</v>
      </c>
      <c r="Q16" s="54">
        <f>IFERROR((VLOOKUP($F16,'AEO23 Table 23'!$B$13:$AF$61,Q$1,FALSE)-(VLOOKUP($F16,'AEO23 Table 23'!$B$13:$AF$61,P$1,FALSE)))/VLOOKUP($F16,'AEO23 Table 23'!$B$13:$AF$61,P$1,FALSE),"")</f>
        <v>2.1352313167259787E-2</v>
      </c>
      <c r="R16" s="54">
        <f>IFERROR((VLOOKUP($F16,'AEO23 Table 23'!$B$13:$AF$61,R$1,FALSE)-(VLOOKUP($F16,'AEO23 Table 23'!$B$13:$AF$61,Q$1,FALSE)))/VLOOKUP($F16,'AEO23 Table 23'!$B$13:$AF$61,Q$1,FALSE),"")</f>
        <v>1.7421602787456445E-2</v>
      </c>
      <c r="S16" s="54">
        <f>IFERROR((VLOOKUP($F16,'AEO23 Table 23'!$B$13:$AF$61,S$1,FALSE)-(VLOOKUP($F16,'AEO23 Table 23'!$B$13:$AF$61,R$1,FALSE)))/VLOOKUP($F16,'AEO23 Table 23'!$B$13:$AF$61,R$1,FALSE),"")</f>
        <v>2.0547945205479451E-2</v>
      </c>
      <c r="T16" s="54">
        <f>IFERROR((VLOOKUP($F16,'AEO23 Table 23'!$B$13:$AF$61,T$1,FALSE)-(VLOOKUP($F16,'AEO23 Table 23'!$B$13:$AF$61,S$1,FALSE)))/VLOOKUP($F16,'AEO23 Table 23'!$B$13:$AF$61,S$1,FALSE),"")</f>
        <v>2.0134228187919462E-2</v>
      </c>
      <c r="U16" s="54">
        <f>IFERROR((VLOOKUP($F16,'AEO23 Table 23'!$B$13:$AF$61,U$1,FALSE)-(VLOOKUP($F16,'AEO23 Table 23'!$B$13:$AF$61,T$1,FALSE)))/VLOOKUP($F16,'AEO23 Table 23'!$B$13:$AF$61,T$1,FALSE),"")</f>
        <v>1.9736842105263157E-2</v>
      </c>
      <c r="V16" s="54">
        <f>IFERROR((VLOOKUP($F16,'AEO23 Table 23'!$B$13:$AF$61,V$1,FALSE)-(VLOOKUP($F16,'AEO23 Table 23'!$B$13:$AF$61,U$1,FALSE)))/VLOOKUP($F16,'AEO23 Table 23'!$B$13:$AF$61,U$1,FALSE),"")</f>
        <v>1.6129032258064516E-2</v>
      </c>
      <c r="W16" s="54">
        <f>IFERROR((VLOOKUP($F16,'AEO23 Table 23'!$B$13:$AF$61,W$1,FALSE)-(VLOOKUP($F16,'AEO23 Table 23'!$B$13:$AF$61,V$1,FALSE)))/VLOOKUP($F16,'AEO23 Table 23'!$B$13:$AF$61,V$1,FALSE),"")</f>
        <v>1.5873015873015872E-2</v>
      </c>
      <c r="X16" s="54">
        <f>IFERROR((VLOOKUP($F16,'AEO23 Table 23'!$B$13:$AF$61,X$1,FALSE)-(VLOOKUP($F16,'AEO23 Table 23'!$B$13:$AF$61,W$1,FALSE)))/VLOOKUP($F16,'AEO23 Table 23'!$B$13:$AF$61,W$1,FALSE),"")</f>
        <v>1.5625E-2</v>
      </c>
      <c r="Y16" s="54">
        <f>IFERROR((VLOOKUP($F16,'AEO23 Table 23'!$B$13:$AF$61,Y$1,FALSE)-(VLOOKUP($F16,'AEO23 Table 23'!$B$13:$AF$61,X$1,FALSE)))/VLOOKUP($F16,'AEO23 Table 23'!$B$13:$AF$61,X$1,FALSE),"")</f>
        <v>1.5384615384615385E-2</v>
      </c>
      <c r="Z16" s="54">
        <f>IFERROR((VLOOKUP($F16,'AEO23 Table 23'!$B$13:$AF$61,Z$1,FALSE)-(VLOOKUP($F16,'AEO23 Table 23'!$B$13:$AF$61,Y$1,FALSE)))/VLOOKUP($F16,'AEO23 Table 23'!$B$13:$AF$61,Y$1,FALSE),"")</f>
        <v>2.1212121212121213E-2</v>
      </c>
      <c r="AA16" s="54">
        <f>IFERROR((VLOOKUP($F16,'AEO23 Table 23'!$B$13:$AF$61,AA$1,FALSE)-(VLOOKUP($F16,'AEO23 Table 23'!$B$13:$AF$61,Z$1,FALSE)))/VLOOKUP($F16,'AEO23 Table 23'!$B$13:$AF$61,Z$1,FALSE),"")</f>
        <v>1.7804154302670624E-2</v>
      </c>
      <c r="AB16" s="54">
        <f>IFERROR((VLOOKUP($F16,'AEO23 Table 23'!$B$13:$AF$61,AB$1,FALSE)-(VLOOKUP($F16,'AEO23 Table 23'!$B$13:$AF$61,AA$1,FALSE)))/VLOOKUP($F16,'AEO23 Table 23'!$B$13:$AF$61,AA$1,FALSE),"")</f>
        <v>1.7492711370262391E-2</v>
      </c>
      <c r="AC16" s="54">
        <f>IFERROR((VLOOKUP($F16,'AEO23 Table 23'!$B$13:$AF$61,AC$1,FALSE)-(VLOOKUP($F16,'AEO23 Table 23'!$B$13:$AF$61,AB$1,FALSE)))/VLOOKUP($F16,'AEO23 Table 23'!$B$13:$AF$61,AB$1,FALSE),"")</f>
        <v>1.4326647564469915E-2</v>
      </c>
      <c r="AD16" s="54">
        <f>IFERROR((VLOOKUP($F16,'AEO23 Table 23'!$B$13:$AF$61,AD$1,FALSE)-(VLOOKUP($F16,'AEO23 Table 23'!$B$13:$AF$61,AC$1,FALSE)))/VLOOKUP($F16,'AEO23 Table 23'!$B$13:$AF$61,AC$1,FALSE),"")</f>
        <v>1.1299435028248588E-2</v>
      </c>
      <c r="AE16" s="54">
        <f>IFERROR((VLOOKUP($F16,'AEO23 Table 23'!$B$13:$AF$61,AE$1,FALSE)-(VLOOKUP($F16,'AEO23 Table 23'!$B$13:$AF$61,AD$1,FALSE)))/VLOOKUP($F16,'AEO23 Table 23'!$B$13:$AF$61,AD$1,FALSE),"")</f>
        <v>1.3966480446927373E-2</v>
      </c>
      <c r="AF16" s="54">
        <f>IFERROR((VLOOKUP($F16,'AEO23 Table 23'!$B$13:$AF$61,AF$1,FALSE)-(VLOOKUP($F16,'AEO23 Table 23'!$B$13:$AF$61,AE$1,FALSE)))/VLOOKUP($F16,'AEO23 Table 23'!$B$13:$AF$61,AE$1,FALSE),"")</f>
        <v>1.6528925619834711E-2</v>
      </c>
      <c r="AG16" s="54">
        <f>IFERROR((VLOOKUP($F16,'AEO23 Table 23'!$B$13:$AF$61,AG$1,FALSE)-(VLOOKUP($F16,'AEO23 Table 23'!$B$13:$AF$61,AF$1,FALSE)))/VLOOKUP($F16,'AEO23 Table 23'!$B$13:$AF$61,AF$1,FALSE),"")</f>
        <v>1.3550135501355014E-2</v>
      </c>
      <c r="AH16" s="54">
        <f>IFERROR((VLOOKUP($F16,'AEO23 Table 23'!$B$13:$AF$61,AH$1,FALSE)-(VLOOKUP($F16,'AEO23 Table 23'!$B$13:$AF$61,AG$1,FALSE)))/VLOOKUP($F16,'AEO23 Table 23'!$B$13:$AF$61,AG$1,FALSE),"")</f>
        <v>1.6042780748663103E-2</v>
      </c>
      <c r="AI16" s="54">
        <f>IFERROR((VLOOKUP($F16,'AEO23 Table 23'!$B$13:$AF$61,AI$1,FALSE)-(VLOOKUP($F16,'AEO23 Table 23'!$B$13:$AF$61,AH$1,FALSE)))/VLOOKUP($F16,'AEO23 Table 23'!$B$13:$AF$61,AH$1,FALSE),"")</f>
        <v>1.8421052631578946E-2</v>
      </c>
    </row>
    <row r="17" spans="1:35" x14ac:dyDescent="0.25">
      <c r="A17" s="124" t="s">
        <v>42</v>
      </c>
      <c r="B17" s="49" cm="1">
        <f t="array" ref="B17">SUMPRODUCT(--('BLS Table 2.7'!$O:$O=$A17),'BLS Table 2.7'!K:K,'BLS Table 2.7'!M:M)/SUMIFS('BLS Table 2.7'!K:K,'BLS Table 2.7'!$O:$O,$A17)/100</f>
        <v>4.2999999999999997E-2</v>
      </c>
      <c r="C17" s="49" cm="1">
        <f t="array" ref="C17">SUMPRODUCT(--('BLS Table 2.7'!$O:$O=$A17),'BLS Table 2.7'!L:L,'BLS Table 2.7'!N:N)/SUMIFS('BLS Table 2.7'!L:L,'BLS Table 2.7'!$O:$O,$A17)/100</f>
        <v>1.8000000000000002E-2</v>
      </c>
      <c r="F17" s="1" t="s">
        <v>42</v>
      </c>
      <c r="G17" s="54">
        <f>IFERROR(INDEX('AEO23 Table 23'!$AG$22:$AG$61,MATCH($F17,'AEO23 Table 23'!$B$22:$B$61,0)),"")</f>
        <v>7.0000000000000001E-3</v>
      </c>
      <c r="H17" s="54">
        <f>IFERROR((VLOOKUP($F17,'AEO23 Table 23'!$B$13:$AF$61,H$1,FALSE)-(VLOOKUP($F17,'AEO23 Table 23'!$B$13:$AF$61,G$1,FALSE)))/VLOOKUP($F17,'AEO23 Table 23'!$B$13:$AF$61,G$1,FALSE),"")</f>
        <v>-8.3333333333333329E-2</v>
      </c>
      <c r="I17" s="54">
        <f>IFERROR((VLOOKUP($F17,'AEO23 Table 23'!$B$13:$AF$61,I$1,FALSE)-(VLOOKUP($F17,'AEO23 Table 23'!$B$13:$AF$61,H$1,FALSE)))/VLOOKUP($F17,'AEO23 Table 23'!$B$13:$AF$61,H$1,FALSE),"")</f>
        <v>0</v>
      </c>
      <c r="J17" s="54">
        <f>IFERROR((VLOOKUP($F17,'AEO23 Table 23'!$B$13:$AF$61,J$1,FALSE)-(VLOOKUP($F17,'AEO23 Table 23'!$B$13:$AF$61,I$1,FALSE)))/VLOOKUP($F17,'AEO23 Table 23'!$B$13:$AF$61,I$1,FALSE),"")</f>
        <v>0</v>
      </c>
      <c r="K17" s="54">
        <f>IFERROR((VLOOKUP($F17,'AEO23 Table 23'!$B$13:$AF$61,K$1,FALSE)-(VLOOKUP($F17,'AEO23 Table 23'!$B$13:$AF$61,J$1,FALSE)))/VLOOKUP($F17,'AEO23 Table 23'!$B$13:$AF$61,J$1,FALSE),"")</f>
        <v>4.5454545454545456E-2</v>
      </c>
      <c r="L17" s="54">
        <f>IFERROR((VLOOKUP($F17,'AEO23 Table 23'!$B$13:$AF$61,L$1,FALSE)-(VLOOKUP($F17,'AEO23 Table 23'!$B$13:$AF$61,K$1,FALSE)))/VLOOKUP($F17,'AEO23 Table 23'!$B$13:$AF$61,K$1,FALSE),"")</f>
        <v>0</v>
      </c>
      <c r="M17" s="54">
        <f>IFERROR((VLOOKUP($F17,'AEO23 Table 23'!$B$13:$AF$61,M$1,FALSE)-(VLOOKUP($F17,'AEO23 Table 23'!$B$13:$AF$61,L$1,FALSE)))/VLOOKUP($F17,'AEO23 Table 23'!$B$13:$AF$61,L$1,FALSE),"")</f>
        <v>0</v>
      </c>
      <c r="N17" s="54">
        <f>IFERROR((VLOOKUP($F17,'AEO23 Table 23'!$B$13:$AF$61,N$1,FALSE)-(VLOOKUP($F17,'AEO23 Table 23'!$B$13:$AF$61,M$1,FALSE)))/VLOOKUP($F17,'AEO23 Table 23'!$B$13:$AF$61,M$1,FALSE),"")</f>
        <v>4.3478260869565216E-2</v>
      </c>
      <c r="O17" s="54">
        <f>IFERROR((VLOOKUP($F17,'AEO23 Table 23'!$B$13:$AF$61,O$1,FALSE)-(VLOOKUP($F17,'AEO23 Table 23'!$B$13:$AF$61,N$1,FALSE)))/VLOOKUP($F17,'AEO23 Table 23'!$B$13:$AF$61,N$1,FALSE),"")</f>
        <v>0</v>
      </c>
      <c r="P17" s="54">
        <f>IFERROR((VLOOKUP($F17,'AEO23 Table 23'!$B$13:$AF$61,P$1,FALSE)-(VLOOKUP($F17,'AEO23 Table 23'!$B$13:$AF$61,O$1,FALSE)))/VLOOKUP($F17,'AEO23 Table 23'!$B$13:$AF$61,O$1,FALSE),"")</f>
        <v>0</v>
      </c>
      <c r="Q17" s="54">
        <f>IFERROR((VLOOKUP($F17,'AEO23 Table 23'!$B$13:$AF$61,Q$1,FALSE)-(VLOOKUP($F17,'AEO23 Table 23'!$B$13:$AF$61,P$1,FALSE)))/VLOOKUP($F17,'AEO23 Table 23'!$B$13:$AF$61,P$1,FALSE),"")</f>
        <v>0</v>
      </c>
      <c r="R17" s="54">
        <f>IFERROR((VLOOKUP($F17,'AEO23 Table 23'!$B$13:$AF$61,R$1,FALSE)-(VLOOKUP($F17,'AEO23 Table 23'!$B$13:$AF$61,Q$1,FALSE)))/VLOOKUP($F17,'AEO23 Table 23'!$B$13:$AF$61,Q$1,FALSE),"")</f>
        <v>0</v>
      </c>
      <c r="S17" s="54">
        <f>IFERROR((VLOOKUP($F17,'AEO23 Table 23'!$B$13:$AF$61,S$1,FALSE)-(VLOOKUP($F17,'AEO23 Table 23'!$B$13:$AF$61,R$1,FALSE)))/VLOOKUP($F17,'AEO23 Table 23'!$B$13:$AF$61,R$1,FALSE),"")</f>
        <v>4.1666666666666664E-2</v>
      </c>
      <c r="T17" s="54">
        <f>IFERROR((VLOOKUP($F17,'AEO23 Table 23'!$B$13:$AF$61,T$1,FALSE)-(VLOOKUP($F17,'AEO23 Table 23'!$B$13:$AF$61,S$1,FALSE)))/VLOOKUP($F17,'AEO23 Table 23'!$B$13:$AF$61,S$1,FALSE),"")</f>
        <v>0</v>
      </c>
      <c r="U17" s="54">
        <f>IFERROR((VLOOKUP($F17,'AEO23 Table 23'!$B$13:$AF$61,U$1,FALSE)-(VLOOKUP($F17,'AEO23 Table 23'!$B$13:$AF$61,T$1,FALSE)))/VLOOKUP($F17,'AEO23 Table 23'!$B$13:$AF$61,T$1,FALSE),"")</f>
        <v>0</v>
      </c>
      <c r="V17" s="54">
        <f>IFERROR((VLOOKUP($F17,'AEO23 Table 23'!$B$13:$AF$61,V$1,FALSE)-(VLOOKUP($F17,'AEO23 Table 23'!$B$13:$AF$61,U$1,FALSE)))/VLOOKUP($F17,'AEO23 Table 23'!$B$13:$AF$61,U$1,FALSE),"")</f>
        <v>0</v>
      </c>
      <c r="W17" s="54">
        <f>IFERROR((VLOOKUP($F17,'AEO23 Table 23'!$B$13:$AF$61,W$1,FALSE)-(VLOOKUP($F17,'AEO23 Table 23'!$B$13:$AF$61,V$1,FALSE)))/VLOOKUP($F17,'AEO23 Table 23'!$B$13:$AF$61,V$1,FALSE),"")</f>
        <v>0.04</v>
      </c>
      <c r="X17" s="54">
        <f>IFERROR((VLOOKUP($F17,'AEO23 Table 23'!$B$13:$AF$61,X$1,FALSE)-(VLOOKUP($F17,'AEO23 Table 23'!$B$13:$AF$61,W$1,FALSE)))/VLOOKUP($F17,'AEO23 Table 23'!$B$13:$AF$61,W$1,FALSE),"")</f>
        <v>0</v>
      </c>
      <c r="Y17" s="54">
        <f>IFERROR((VLOOKUP($F17,'AEO23 Table 23'!$B$13:$AF$61,Y$1,FALSE)-(VLOOKUP($F17,'AEO23 Table 23'!$B$13:$AF$61,X$1,FALSE)))/VLOOKUP($F17,'AEO23 Table 23'!$B$13:$AF$61,X$1,FALSE),"")</f>
        <v>0</v>
      </c>
      <c r="Z17" s="54">
        <f>IFERROR((VLOOKUP($F17,'AEO23 Table 23'!$B$13:$AF$61,Z$1,FALSE)-(VLOOKUP($F17,'AEO23 Table 23'!$B$13:$AF$61,Y$1,FALSE)))/VLOOKUP($F17,'AEO23 Table 23'!$B$13:$AF$61,Y$1,FALSE),"")</f>
        <v>3.8461538461538464E-2</v>
      </c>
      <c r="AA17" s="54">
        <f>IFERROR((VLOOKUP($F17,'AEO23 Table 23'!$B$13:$AF$61,AA$1,FALSE)-(VLOOKUP($F17,'AEO23 Table 23'!$B$13:$AF$61,Z$1,FALSE)))/VLOOKUP($F17,'AEO23 Table 23'!$B$13:$AF$61,Z$1,FALSE),"")</f>
        <v>0</v>
      </c>
      <c r="AB17" s="54">
        <f>IFERROR((VLOOKUP($F17,'AEO23 Table 23'!$B$13:$AF$61,AB$1,FALSE)-(VLOOKUP($F17,'AEO23 Table 23'!$B$13:$AF$61,AA$1,FALSE)))/VLOOKUP($F17,'AEO23 Table 23'!$B$13:$AF$61,AA$1,FALSE),"")</f>
        <v>0</v>
      </c>
      <c r="AC17" s="54">
        <f>IFERROR((VLOOKUP($F17,'AEO23 Table 23'!$B$13:$AF$61,AC$1,FALSE)-(VLOOKUP($F17,'AEO23 Table 23'!$B$13:$AF$61,AB$1,FALSE)))/VLOOKUP($F17,'AEO23 Table 23'!$B$13:$AF$61,AB$1,FALSE),"")</f>
        <v>3.7037037037037035E-2</v>
      </c>
      <c r="AD17" s="54">
        <f>IFERROR((VLOOKUP($F17,'AEO23 Table 23'!$B$13:$AF$61,AD$1,FALSE)-(VLOOKUP($F17,'AEO23 Table 23'!$B$13:$AF$61,AC$1,FALSE)))/VLOOKUP($F17,'AEO23 Table 23'!$B$13:$AF$61,AC$1,FALSE),"")</f>
        <v>0</v>
      </c>
      <c r="AE17" s="54">
        <f>IFERROR((VLOOKUP($F17,'AEO23 Table 23'!$B$13:$AF$61,AE$1,FALSE)-(VLOOKUP($F17,'AEO23 Table 23'!$B$13:$AF$61,AD$1,FALSE)))/VLOOKUP($F17,'AEO23 Table 23'!$B$13:$AF$61,AD$1,FALSE),"")</f>
        <v>0</v>
      </c>
      <c r="AF17" s="54">
        <f>IFERROR((VLOOKUP($F17,'AEO23 Table 23'!$B$13:$AF$61,AF$1,FALSE)-(VLOOKUP($F17,'AEO23 Table 23'!$B$13:$AF$61,AE$1,FALSE)))/VLOOKUP($F17,'AEO23 Table 23'!$B$13:$AF$61,AE$1,FALSE),"")</f>
        <v>0</v>
      </c>
      <c r="AG17" s="54">
        <f>IFERROR((VLOOKUP($F17,'AEO23 Table 23'!$B$13:$AF$61,AG$1,FALSE)-(VLOOKUP($F17,'AEO23 Table 23'!$B$13:$AF$61,AF$1,FALSE)))/VLOOKUP($F17,'AEO23 Table 23'!$B$13:$AF$61,AF$1,FALSE),"")</f>
        <v>0</v>
      </c>
      <c r="AH17" s="54">
        <f>IFERROR((VLOOKUP($F17,'AEO23 Table 23'!$B$13:$AF$61,AH$1,FALSE)-(VLOOKUP($F17,'AEO23 Table 23'!$B$13:$AF$61,AG$1,FALSE)))/VLOOKUP($F17,'AEO23 Table 23'!$B$13:$AF$61,AG$1,FALSE),"")</f>
        <v>3.5714285714285712E-2</v>
      </c>
      <c r="AI17" s="54">
        <f>IFERROR((VLOOKUP($F17,'AEO23 Table 23'!$B$13:$AF$61,AI$1,FALSE)-(VLOOKUP($F17,'AEO23 Table 23'!$B$13:$AF$61,AH$1,FALSE)))/VLOOKUP($F17,'AEO23 Table 23'!$B$13:$AF$61,AH$1,FALSE),"")</f>
        <v>0</v>
      </c>
    </row>
    <row r="18" spans="1:35" x14ac:dyDescent="0.25">
      <c r="A18" s="124" t="s">
        <v>43</v>
      </c>
      <c r="B18" s="49" cm="1">
        <f t="array" ref="B18">SUMPRODUCT(--('BLS Table 2.7'!$O:$O=$A18),'BLS Table 2.7'!K:K,'BLS Table 2.7'!M:M)/SUMIFS('BLS Table 2.7'!K:K,'BLS Table 2.7'!$O:$O,$A18)/100</f>
        <v>2.1116883116883117E-2</v>
      </c>
      <c r="C18" s="49" cm="1">
        <f t="array" ref="C18">SUMPRODUCT(--('BLS Table 2.7'!$O:$O=$A18),'BLS Table 2.7'!L:L,'BLS Table 2.7'!N:N)/SUMIFS('BLS Table 2.7'!L:L,'BLS Table 2.7'!$O:$O,$A18)/100</f>
        <v>1.4749766573295988E-2</v>
      </c>
      <c r="F18" s="1" t="s">
        <v>43</v>
      </c>
      <c r="G18" s="54">
        <f>IFERROR(INDEX('AEO23 Table 23'!$AG$22:$AG$61,MATCH($F18,'AEO23 Table 23'!$B$22:$B$61,0)),"")</f>
        <v>7.0000000000000001E-3</v>
      </c>
      <c r="H18" s="54">
        <f>IFERROR((VLOOKUP($F18,'AEO23 Table 23'!$B$13:$AF$61,H$1,FALSE)-(VLOOKUP($F18,'AEO23 Table 23'!$B$13:$AF$61,G$1,FALSE)))/VLOOKUP($F18,'AEO23 Table 23'!$B$13:$AF$61,G$1,FALSE),"")</f>
        <v>-6.25E-2</v>
      </c>
      <c r="I18" s="54">
        <f>IFERROR((VLOOKUP($F18,'AEO23 Table 23'!$B$13:$AF$61,I$1,FALSE)-(VLOOKUP($F18,'AEO23 Table 23'!$B$13:$AF$61,H$1,FALSE)))/VLOOKUP($F18,'AEO23 Table 23'!$B$13:$AF$61,H$1,FALSE),"")</f>
        <v>0</v>
      </c>
      <c r="J18" s="54">
        <f>IFERROR((VLOOKUP($F18,'AEO23 Table 23'!$B$13:$AF$61,J$1,FALSE)-(VLOOKUP($F18,'AEO23 Table 23'!$B$13:$AF$61,I$1,FALSE)))/VLOOKUP($F18,'AEO23 Table 23'!$B$13:$AF$61,I$1,FALSE),"")</f>
        <v>0</v>
      </c>
      <c r="K18" s="54">
        <f>IFERROR((VLOOKUP($F18,'AEO23 Table 23'!$B$13:$AF$61,K$1,FALSE)-(VLOOKUP($F18,'AEO23 Table 23'!$B$13:$AF$61,J$1,FALSE)))/VLOOKUP($F18,'AEO23 Table 23'!$B$13:$AF$61,J$1,FALSE),"")</f>
        <v>6.6666666666666666E-2</v>
      </c>
      <c r="L18" s="54">
        <f>IFERROR((VLOOKUP($F18,'AEO23 Table 23'!$B$13:$AF$61,L$1,FALSE)-(VLOOKUP($F18,'AEO23 Table 23'!$B$13:$AF$61,K$1,FALSE)))/VLOOKUP($F18,'AEO23 Table 23'!$B$13:$AF$61,K$1,FALSE),"")</f>
        <v>0</v>
      </c>
      <c r="M18" s="54">
        <f>IFERROR((VLOOKUP($F18,'AEO23 Table 23'!$B$13:$AF$61,M$1,FALSE)-(VLOOKUP($F18,'AEO23 Table 23'!$B$13:$AF$61,L$1,FALSE)))/VLOOKUP($F18,'AEO23 Table 23'!$B$13:$AF$61,L$1,FALSE),"")</f>
        <v>0</v>
      </c>
      <c r="N18" s="54">
        <f>IFERROR((VLOOKUP($F18,'AEO23 Table 23'!$B$13:$AF$61,N$1,FALSE)-(VLOOKUP($F18,'AEO23 Table 23'!$B$13:$AF$61,M$1,FALSE)))/VLOOKUP($F18,'AEO23 Table 23'!$B$13:$AF$61,M$1,FALSE),"")</f>
        <v>0</v>
      </c>
      <c r="O18" s="54">
        <f>IFERROR((VLOOKUP($F18,'AEO23 Table 23'!$B$13:$AF$61,O$1,FALSE)-(VLOOKUP($F18,'AEO23 Table 23'!$B$13:$AF$61,N$1,FALSE)))/VLOOKUP($F18,'AEO23 Table 23'!$B$13:$AF$61,N$1,FALSE),"")</f>
        <v>0</v>
      </c>
      <c r="P18" s="54">
        <f>IFERROR((VLOOKUP($F18,'AEO23 Table 23'!$B$13:$AF$61,P$1,FALSE)-(VLOOKUP($F18,'AEO23 Table 23'!$B$13:$AF$61,O$1,FALSE)))/VLOOKUP($F18,'AEO23 Table 23'!$B$13:$AF$61,O$1,FALSE),"")</f>
        <v>6.25E-2</v>
      </c>
      <c r="Q18" s="54">
        <f>IFERROR((VLOOKUP($F18,'AEO23 Table 23'!$B$13:$AF$61,Q$1,FALSE)-(VLOOKUP($F18,'AEO23 Table 23'!$B$13:$AF$61,P$1,FALSE)))/VLOOKUP($F18,'AEO23 Table 23'!$B$13:$AF$61,P$1,FALSE),"")</f>
        <v>0</v>
      </c>
      <c r="R18" s="54">
        <f>IFERROR((VLOOKUP($F18,'AEO23 Table 23'!$B$13:$AF$61,R$1,FALSE)-(VLOOKUP($F18,'AEO23 Table 23'!$B$13:$AF$61,Q$1,FALSE)))/VLOOKUP($F18,'AEO23 Table 23'!$B$13:$AF$61,Q$1,FALSE),"")</f>
        <v>0</v>
      </c>
      <c r="S18" s="54">
        <f>IFERROR((VLOOKUP($F18,'AEO23 Table 23'!$B$13:$AF$61,S$1,FALSE)-(VLOOKUP($F18,'AEO23 Table 23'!$B$13:$AF$61,R$1,FALSE)))/VLOOKUP($F18,'AEO23 Table 23'!$B$13:$AF$61,R$1,FALSE),"")</f>
        <v>0</v>
      </c>
      <c r="T18" s="54">
        <f>IFERROR((VLOOKUP($F18,'AEO23 Table 23'!$B$13:$AF$61,T$1,FALSE)-(VLOOKUP($F18,'AEO23 Table 23'!$B$13:$AF$61,S$1,FALSE)))/VLOOKUP($F18,'AEO23 Table 23'!$B$13:$AF$61,S$1,FALSE),"")</f>
        <v>0</v>
      </c>
      <c r="U18" s="54">
        <f>IFERROR((VLOOKUP($F18,'AEO23 Table 23'!$B$13:$AF$61,U$1,FALSE)-(VLOOKUP($F18,'AEO23 Table 23'!$B$13:$AF$61,T$1,FALSE)))/VLOOKUP($F18,'AEO23 Table 23'!$B$13:$AF$61,T$1,FALSE),"")</f>
        <v>0</v>
      </c>
      <c r="V18" s="54">
        <f>IFERROR((VLOOKUP($F18,'AEO23 Table 23'!$B$13:$AF$61,V$1,FALSE)-(VLOOKUP($F18,'AEO23 Table 23'!$B$13:$AF$61,U$1,FALSE)))/VLOOKUP($F18,'AEO23 Table 23'!$B$13:$AF$61,U$1,FALSE),"")</f>
        <v>5.8823529411764705E-2</v>
      </c>
      <c r="W18" s="54">
        <f>IFERROR((VLOOKUP($F18,'AEO23 Table 23'!$B$13:$AF$61,W$1,FALSE)-(VLOOKUP($F18,'AEO23 Table 23'!$B$13:$AF$61,V$1,FALSE)))/VLOOKUP($F18,'AEO23 Table 23'!$B$13:$AF$61,V$1,FALSE),"")</f>
        <v>0</v>
      </c>
      <c r="X18" s="54">
        <f>IFERROR((VLOOKUP($F18,'AEO23 Table 23'!$B$13:$AF$61,X$1,FALSE)-(VLOOKUP($F18,'AEO23 Table 23'!$B$13:$AF$61,W$1,FALSE)))/VLOOKUP($F18,'AEO23 Table 23'!$B$13:$AF$61,W$1,FALSE),"")</f>
        <v>0</v>
      </c>
      <c r="Y18" s="54">
        <f>IFERROR((VLOOKUP($F18,'AEO23 Table 23'!$B$13:$AF$61,Y$1,FALSE)-(VLOOKUP($F18,'AEO23 Table 23'!$B$13:$AF$61,X$1,FALSE)))/VLOOKUP($F18,'AEO23 Table 23'!$B$13:$AF$61,X$1,FALSE),"")</f>
        <v>0</v>
      </c>
      <c r="Z18" s="54">
        <f>IFERROR((VLOOKUP($F18,'AEO23 Table 23'!$B$13:$AF$61,Z$1,FALSE)-(VLOOKUP($F18,'AEO23 Table 23'!$B$13:$AF$61,Y$1,FALSE)))/VLOOKUP($F18,'AEO23 Table 23'!$B$13:$AF$61,Y$1,FALSE),"")</f>
        <v>0</v>
      </c>
      <c r="AA18" s="54">
        <f>IFERROR((VLOOKUP($F18,'AEO23 Table 23'!$B$13:$AF$61,AA$1,FALSE)-(VLOOKUP($F18,'AEO23 Table 23'!$B$13:$AF$61,Z$1,FALSE)))/VLOOKUP($F18,'AEO23 Table 23'!$B$13:$AF$61,Z$1,FALSE),"")</f>
        <v>0</v>
      </c>
      <c r="AB18" s="54">
        <f>IFERROR((VLOOKUP($F18,'AEO23 Table 23'!$B$13:$AF$61,AB$1,FALSE)-(VLOOKUP($F18,'AEO23 Table 23'!$B$13:$AF$61,AA$1,FALSE)))/VLOOKUP($F18,'AEO23 Table 23'!$B$13:$AF$61,AA$1,FALSE),"")</f>
        <v>5.5555555555555552E-2</v>
      </c>
      <c r="AC18" s="54">
        <f>IFERROR((VLOOKUP($F18,'AEO23 Table 23'!$B$13:$AF$61,AC$1,FALSE)-(VLOOKUP($F18,'AEO23 Table 23'!$B$13:$AF$61,AB$1,FALSE)))/VLOOKUP($F18,'AEO23 Table 23'!$B$13:$AF$61,AB$1,FALSE),"")</f>
        <v>0</v>
      </c>
      <c r="AD18" s="54">
        <f>IFERROR((VLOOKUP($F18,'AEO23 Table 23'!$B$13:$AF$61,AD$1,FALSE)-(VLOOKUP($F18,'AEO23 Table 23'!$B$13:$AF$61,AC$1,FALSE)))/VLOOKUP($F18,'AEO23 Table 23'!$B$13:$AF$61,AC$1,FALSE),"")</f>
        <v>0</v>
      </c>
      <c r="AE18" s="54">
        <f>IFERROR((VLOOKUP($F18,'AEO23 Table 23'!$B$13:$AF$61,AE$1,FALSE)-(VLOOKUP($F18,'AEO23 Table 23'!$B$13:$AF$61,AD$1,FALSE)))/VLOOKUP($F18,'AEO23 Table 23'!$B$13:$AF$61,AD$1,FALSE),"")</f>
        <v>0</v>
      </c>
      <c r="AF18" s="54">
        <f>IFERROR((VLOOKUP($F18,'AEO23 Table 23'!$B$13:$AF$61,AF$1,FALSE)-(VLOOKUP($F18,'AEO23 Table 23'!$B$13:$AF$61,AE$1,FALSE)))/VLOOKUP($F18,'AEO23 Table 23'!$B$13:$AF$61,AE$1,FALSE),"")</f>
        <v>0</v>
      </c>
      <c r="AG18" s="54">
        <f>IFERROR((VLOOKUP($F18,'AEO23 Table 23'!$B$13:$AF$61,AG$1,FALSE)-(VLOOKUP($F18,'AEO23 Table 23'!$B$13:$AF$61,AF$1,FALSE)))/VLOOKUP($F18,'AEO23 Table 23'!$B$13:$AF$61,AF$1,FALSE),"")</f>
        <v>0</v>
      </c>
      <c r="AH18" s="54">
        <f>IFERROR((VLOOKUP($F18,'AEO23 Table 23'!$B$13:$AF$61,AH$1,FALSE)-(VLOOKUP($F18,'AEO23 Table 23'!$B$13:$AF$61,AG$1,FALSE)))/VLOOKUP($F18,'AEO23 Table 23'!$B$13:$AF$61,AG$1,FALSE),"")</f>
        <v>5.2631578947368418E-2</v>
      </c>
      <c r="AI18" s="54">
        <f>IFERROR((VLOOKUP($F18,'AEO23 Table 23'!$B$13:$AF$61,AI$1,FALSE)-(VLOOKUP($F18,'AEO23 Table 23'!$B$13:$AF$61,AH$1,FALSE)))/VLOOKUP($F18,'AEO23 Table 23'!$B$13:$AF$61,AH$1,FALSE),"")</f>
        <v>0</v>
      </c>
    </row>
    <row r="19" spans="1:35" x14ac:dyDescent="0.25">
      <c r="A19" s="124" t="s">
        <v>44</v>
      </c>
      <c r="B19" s="49" cm="1">
        <f t="array" ref="B19">SUMPRODUCT(--('BLS Table 2.7'!$O:$O=$A19),'BLS Table 2.7'!K:K,'BLS Table 2.7'!M:M)/SUMIFS('BLS Table 2.7'!K:K,'BLS Table 2.7'!$O:$O,$A19)/100</f>
        <v>1.8000000000000002E-2</v>
      </c>
      <c r="C19" s="49" cm="1">
        <f t="array" ref="C19">SUMPRODUCT(--('BLS Table 2.7'!$O:$O=$A19),'BLS Table 2.7'!L:L,'BLS Table 2.7'!N:N)/SUMIFS('BLS Table 2.7'!L:L,'BLS Table 2.7'!$O:$O,$A19)/100</f>
        <v>6.0000000000000001E-3</v>
      </c>
      <c r="F19" s="1" t="s">
        <v>44</v>
      </c>
      <c r="G19" s="54">
        <f>IFERROR(INDEX('AEO23 Table 23'!$AG$22:$AG$61,MATCH($F19,'AEO23 Table 23'!$B$22:$B$61,0)),"")</f>
        <v>4.0000000000000001E-3</v>
      </c>
      <c r="H19" s="54">
        <f>IFERROR((VLOOKUP($F19,'AEO23 Table 23'!$B$13:$AF$61,H$1,FALSE)-(VLOOKUP($F19,'AEO23 Table 23'!$B$13:$AF$61,G$1,FALSE)))/VLOOKUP($F19,'AEO23 Table 23'!$B$13:$AF$61,G$1,FALSE),"")</f>
        <v>-1.5748031496062992E-2</v>
      </c>
      <c r="I19" s="54">
        <f>IFERROR((VLOOKUP($F19,'AEO23 Table 23'!$B$13:$AF$61,I$1,FALSE)-(VLOOKUP($F19,'AEO23 Table 23'!$B$13:$AF$61,H$1,FALSE)))/VLOOKUP($F19,'AEO23 Table 23'!$B$13:$AF$61,H$1,FALSE),"")</f>
        <v>-1.6E-2</v>
      </c>
      <c r="J19" s="54">
        <f>IFERROR((VLOOKUP($F19,'AEO23 Table 23'!$B$13:$AF$61,J$1,FALSE)-(VLOOKUP($F19,'AEO23 Table 23'!$B$13:$AF$61,I$1,FALSE)))/VLOOKUP($F19,'AEO23 Table 23'!$B$13:$AF$61,I$1,FALSE),"")</f>
        <v>1.6260162601626018E-2</v>
      </c>
      <c r="K19" s="54">
        <f>IFERROR((VLOOKUP($F19,'AEO23 Table 23'!$B$13:$AF$61,K$1,FALSE)-(VLOOKUP($F19,'AEO23 Table 23'!$B$13:$AF$61,J$1,FALSE)))/VLOOKUP($F19,'AEO23 Table 23'!$B$13:$AF$61,J$1,FALSE),"")</f>
        <v>5.6000000000000001E-2</v>
      </c>
      <c r="L19" s="54">
        <f>IFERROR((VLOOKUP($F19,'AEO23 Table 23'!$B$13:$AF$61,L$1,FALSE)-(VLOOKUP($F19,'AEO23 Table 23'!$B$13:$AF$61,K$1,FALSE)))/VLOOKUP($F19,'AEO23 Table 23'!$B$13:$AF$61,K$1,FALSE),"")</f>
        <v>2.2727272727272728E-2</v>
      </c>
      <c r="M19" s="54">
        <f>IFERROR((VLOOKUP($F19,'AEO23 Table 23'!$B$13:$AF$61,M$1,FALSE)-(VLOOKUP($F19,'AEO23 Table 23'!$B$13:$AF$61,L$1,FALSE)))/VLOOKUP($F19,'AEO23 Table 23'!$B$13:$AF$61,L$1,FALSE),"")</f>
        <v>7.4074074074074077E-3</v>
      </c>
      <c r="N19" s="54">
        <f>IFERROR((VLOOKUP($F19,'AEO23 Table 23'!$B$13:$AF$61,N$1,FALSE)-(VLOOKUP($F19,'AEO23 Table 23'!$B$13:$AF$61,M$1,FALSE)))/VLOOKUP($F19,'AEO23 Table 23'!$B$13:$AF$61,M$1,FALSE),"")</f>
        <v>0</v>
      </c>
      <c r="O19" s="54">
        <f>IFERROR((VLOOKUP($F19,'AEO23 Table 23'!$B$13:$AF$61,O$1,FALSE)-(VLOOKUP($F19,'AEO23 Table 23'!$B$13:$AF$61,N$1,FALSE)))/VLOOKUP($F19,'AEO23 Table 23'!$B$13:$AF$61,N$1,FALSE),"")</f>
        <v>-1.4705882352941176E-2</v>
      </c>
      <c r="P19" s="54">
        <f>IFERROR((VLOOKUP($F19,'AEO23 Table 23'!$B$13:$AF$61,P$1,FALSE)-(VLOOKUP($F19,'AEO23 Table 23'!$B$13:$AF$61,O$1,FALSE)))/VLOOKUP($F19,'AEO23 Table 23'!$B$13:$AF$61,O$1,FALSE),"")</f>
        <v>0</v>
      </c>
      <c r="Q19" s="54">
        <f>IFERROR((VLOOKUP($F19,'AEO23 Table 23'!$B$13:$AF$61,Q$1,FALSE)-(VLOOKUP($F19,'AEO23 Table 23'!$B$13:$AF$61,P$1,FALSE)))/VLOOKUP($F19,'AEO23 Table 23'!$B$13:$AF$61,P$1,FALSE),"")</f>
        <v>1.4925373134328358E-2</v>
      </c>
      <c r="R19" s="54">
        <f>IFERROR((VLOOKUP($F19,'AEO23 Table 23'!$B$13:$AF$61,R$1,FALSE)-(VLOOKUP($F19,'AEO23 Table 23'!$B$13:$AF$61,Q$1,FALSE)))/VLOOKUP($F19,'AEO23 Table 23'!$B$13:$AF$61,Q$1,FALSE),"")</f>
        <v>-7.3529411764705881E-3</v>
      </c>
      <c r="S19" s="54">
        <f>IFERROR((VLOOKUP($F19,'AEO23 Table 23'!$B$13:$AF$61,S$1,FALSE)-(VLOOKUP($F19,'AEO23 Table 23'!$B$13:$AF$61,R$1,FALSE)))/VLOOKUP($F19,'AEO23 Table 23'!$B$13:$AF$61,R$1,FALSE),"")</f>
        <v>7.4074074074074077E-3</v>
      </c>
      <c r="T19" s="54">
        <f>IFERROR((VLOOKUP($F19,'AEO23 Table 23'!$B$13:$AF$61,T$1,FALSE)-(VLOOKUP($F19,'AEO23 Table 23'!$B$13:$AF$61,S$1,FALSE)))/VLOOKUP($F19,'AEO23 Table 23'!$B$13:$AF$61,S$1,FALSE),"")</f>
        <v>7.3529411764705881E-3</v>
      </c>
      <c r="U19" s="54">
        <f>IFERROR((VLOOKUP($F19,'AEO23 Table 23'!$B$13:$AF$61,U$1,FALSE)-(VLOOKUP($F19,'AEO23 Table 23'!$B$13:$AF$61,T$1,FALSE)))/VLOOKUP($F19,'AEO23 Table 23'!$B$13:$AF$61,T$1,FALSE),"")</f>
        <v>0</v>
      </c>
      <c r="V19" s="54">
        <f>IFERROR((VLOOKUP($F19,'AEO23 Table 23'!$B$13:$AF$61,V$1,FALSE)-(VLOOKUP($F19,'AEO23 Table 23'!$B$13:$AF$61,U$1,FALSE)))/VLOOKUP($F19,'AEO23 Table 23'!$B$13:$AF$61,U$1,FALSE),"")</f>
        <v>7.2992700729927005E-3</v>
      </c>
      <c r="W19" s="54">
        <f>IFERROR((VLOOKUP($F19,'AEO23 Table 23'!$B$13:$AF$61,W$1,FALSE)-(VLOOKUP($F19,'AEO23 Table 23'!$B$13:$AF$61,V$1,FALSE)))/VLOOKUP($F19,'AEO23 Table 23'!$B$13:$AF$61,V$1,FALSE),"")</f>
        <v>1.4492753623188406E-2</v>
      </c>
      <c r="X19" s="54">
        <f>IFERROR((VLOOKUP($F19,'AEO23 Table 23'!$B$13:$AF$61,X$1,FALSE)-(VLOOKUP($F19,'AEO23 Table 23'!$B$13:$AF$61,W$1,FALSE)))/VLOOKUP($F19,'AEO23 Table 23'!$B$13:$AF$61,W$1,FALSE),"")</f>
        <v>-7.1428571428571426E-3</v>
      </c>
      <c r="Y19" s="54">
        <f>IFERROR((VLOOKUP($F19,'AEO23 Table 23'!$B$13:$AF$61,Y$1,FALSE)-(VLOOKUP($F19,'AEO23 Table 23'!$B$13:$AF$61,X$1,FALSE)))/VLOOKUP($F19,'AEO23 Table 23'!$B$13:$AF$61,X$1,FALSE),"")</f>
        <v>7.1942446043165471E-3</v>
      </c>
      <c r="Z19" s="54">
        <f>IFERROR((VLOOKUP($F19,'AEO23 Table 23'!$B$13:$AF$61,Z$1,FALSE)-(VLOOKUP($F19,'AEO23 Table 23'!$B$13:$AF$61,Y$1,FALSE)))/VLOOKUP($F19,'AEO23 Table 23'!$B$13:$AF$61,Y$1,FALSE),"")</f>
        <v>2.1428571428571429E-2</v>
      </c>
      <c r="AA19" s="54">
        <f>IFERROR((VLOOKUP($F19,'AEO23 Table 23'!$B$13:$AF$61,AA$1,FALSE)-(VLOOKUP($F19,'AEO23 Table 23'!$B$13:$AF$61,Z$1,FALSE)))/VLOOKUP($F19,'AEO23 Table 23'!$B$13:$AF$61,Z$1,FALSE),"")</f>
        <v>6.993006993006993E-3</v>
      </c>
      <c r="AB19" s="54">
        <f>IFERROR((VLOOKUP($F19,'AEO23 Table 23'!$B$13:$AF$61,AB$1,FALSE)-(VLOOKUP($F19,'AEO23 Table 23'!$B$13:$AF$61,AA$1,FALSE)))/VLOOKUP($F19,'AEO23 Table 23'!$B$13:$AF$61,AA$1,FALSE),"")</f>
        <v>0</v>
      </c>
      <c r="AC19" s="54">
        <f>IFERROR((VLOOKUP($F19,'AEO23 Table 23'!$B$13:$AF$61,AC$1,FALSE)-(VLOOKUP($F19,'AEO23 Table 23'!$B$13:$AF$61,AB$1,FALSE)))/VLOOKUP($F19,'AEO23 Table 23'!$B$13:$AF$61,AB$1,FALSE),"")</f>
        <v>-6.9444444444444441E-3</v>
      </c>
      <c r="AD19" s="54">
        <f>IFERROR((VLOOKUP($F19,'AEO23 Table 23'!$B$13:$AF$61,AD$1,FALSE)-(VLOOKUP($F19,'AEO23 Table 23'!$B$13:$AF$61,AC$1,FALSE)))/VLOOKUP($F19,'AEO23 Table 23'!$B$13:$AF$61,AC$1,FALSE),"")</f>
        <v>-6.993006993006993E-3</v>
      </c>
      <c r="AE19" s="54">
        <f>IFERROR((VLOOKUP($F19,'AEO23 Table 23'!$B$13:$AF$61,AE$1,FALSE)-(VLOOKUP($F19,'AEO23 Table 23'!$B$13:$AF$61,AD$1,FALSE)))/VLOOKUP($F19,'AEO23 Table 23'!$B$13:$AF$61,AD$1,FALSE),"")</f>
        <v>0</v>
      </c>
      <c r="AF19" s="54">
        <f>IFERROR((VLOOKUP($F19,'AEO23 Table 23'!$B$13:$AF$61,AF$1,FALSE)-(VLOOKUP($F19,'AEO23 Table 23'!$B$13:$AF$61,AE$1,FALSE)))/VLOOKUP($F19,'AEO23 Table 23'!$B$13:$AF$61,AE$1,FALSE),"")</f>
        <v>0</v>
      </c>
      <c r="AG19" s="54">
        <f>IFERROR((VLOOKUP($F19,'AEO23 Table 23'!$B$13:$AF$61,AG$1,FALSE)-(VLOOKUP($F19,'AEO23 Table 23'!$B$13:$AF$61,AF$1,FALSE)))/VLOOKUP($F19,'AEO23 Table 23'!$B$13:$AF$61,AF$1,FALSE),"")</f>
        <v>7.0422535211267607E-3</v>
      </c>
      <c r="AH19" s="54">
        <f>IFERROR((VLOOKUP($F19,'AEO23 Table 23'!$B$13:$AF$61,AH$1,FALSE)-(VLOOKUP($F19,'AEO23 Table 23'!$B$13:$AF$61,AG$1,FALSE)))/VLOOKUP($F19,'AEO23 Table 23'!$B$13:$AF$61,AG$1,FALSE),"")</f>
        <v>0</v>
      </c>
      <c r="AI19" s="54">
        <f>IFERROR((VLOOKUP($F19,'AEO23 Table 23'!$B$13:$AF$61,AI$1,FALSE)-(VLOOKUP($F19,'AEO23 Table 23'!$B$13:$AF$61,AH$1,FALSE)))/VLOOKUP($F19,'AEO23 Table 23'!$B$13:$AF$61,AH$1,FALSE),"")</f>
        <v>6.993006993006993E-3</v>
      </c>
    </row>
    <row r="20" spans="1:35" x14ac:dyDescent="0.25">
      <c r="A20" s="124" t="s">
        <v>45</v>
      </c>
      <c r="B20" s="49" cm="1">
        <f t="array" ref="B20">SUMPRODUCT(--('BLS Table 2.7'!$O:$O=$A20),'BLS Table 2.7'!K:K,'BLS Table 2.7'!M:M)/SUMIFS('BLS Table 2.7'!K:K,'BLS Table 2.7'!$O:$O,$A20)/100</f>
        <v>1.9859275053304905E-2</v>
      </c>
      <c r="C20" s="49" cm="1">
        <f t="array" ref="C20">SUMPRODUCT(--('BLS Table 2.7'!$O:$O=$A20),'BLS Table 2.7'!L:L,'BLS Table 2.7'!N:N)/SUMIFS('BLS Table 2.7'!L:L,'BLS Table 2.7'!$O:$O,$A20)/100</f>
        <v>1.032686711930165E-2</v>
      </c>
      <c r="F20" s="1" t="s">
        <v>45</v>
      </c>
      <c r="G20" s="54">
        <f>IFERROR(INDEX('AEO23 Table 23'!$AG$22:$AG$61,MATCH($F20,'AEO23 Table 23'!$B$22:$B$61,0)),"")</f>
        <v>1.0999999999999999E-2</v>
      </c>
      <c r="H20" s="54">
        <f>IFERROR((VLOOKUP($F20,'AEO23 Table 23'!$B$13:$AF$61,H$1,FALSE)-(VLOOKUP($F20,'AEO23 Table 23'!$B$13:$AF$61,G$1,FALSE)))/VLOOKUP($F20,'AEO23 Table 23'!$B$13:$AF$61,G$1,FALSE),"")</f>
        <v>0</v>
      </c>
      <c r="I20" s="54">
        <f>IFERROR((VLOOKUP($F20,'AEO23 Table 23'!$B$13:$AF$61,I$1,FALSE)-(VLOOKUP($F20,'AEO23 Table 23'!$B$13:$AF$61,H$1,FALSE)))/VLOOKUP($F20,'AEO23 Table 23'!$B$13:$AF$61,H$1,FALSE),"")</f>
        <v>0</v>
      </c>
      <c r="J20" s="54">
        <f>IFERROR((VLOOKUP($F20,'AEO23 Table 23'!$B$13:$AF$61,J$1,FALSE)-(VLOOKUP($F20,'AEO23 Table 23'!$B$13:$AF$61,I$1,FALSE)))/VLOOKUP($F20,'AEO23 Table 23'!$B$13:$AF$61,I$1,FALSE),"")</f>
        <v>2.564102564102564E-2</v>
      </c>
      <c r="K20" s="54">
        <f>IFERROR((VLOOKUP($F20,'AEO23 Table 23'!$B$13:$AF$61,K$1,FALSE)-(VLOOKUP($F20,'AEO23 Table 23'!$B$13:$AF$61,J$1,FALSE)))/VLOOKUP($F20,'AEO23 Table 23'!$B$13:$AF$61,J$1,FALSE),"")</f>
        <v>0.05</v>
      </c>
      <c r="L20" s="54">
        <f>IFERROR((VLOOKUP($F20,'AEO23 Table 23'!$B$13:$AF$61,L$1,FALSE)-(VLOOKUP($F20,'AEO23 Table 23'!$B$13:$AF$61,K$1,FALSE)))/VLOOKUP($F20,'AEO23 Table 23'!$B$13:$AF$61,K$1,FALSE),"")</f>
        <v>2.3809523809523808E-2</v>
      </c>
      <c r="M20" s="54">
        <f>IFERROR((VLOOKUP($F20,'AEO23 Table 23'!$B$13:$AF$61,M$1,FALSE)-(VLOOKUP($F20,'AEO23 Table 23'!$B$13:$AF$61,L$1,FALSE)))/VLOOKUP($F20,'AEO23 Table 23'!$B$13:$AF$61,L$1,FALSE),"")</f>
        <v>0</v>
      </c>
      <c r="N20" s="54">
        <f>IFERROR((VLOOKUP($F20,'AEO23 Table 23'!$B$13:$AF$61,N$1,FALSE)-(VLOOKUP($F20,'AEO23 Table 23'!$B$13:$AF$61,M$1,FALSE)))/VLOOKUP($F20,'AEO23 Table 23'!$B$13:$AF$61,M$1,FALSE),"")</f>
        <v>2.3255813953488372E-2</v>
      </c>
      <c r="O20" s="54">
        <f>IFERROR((VLOOKUP($F20,'AEO23 Table 23'!$B$13:$AF$61,O$1,FALSE)-(VLOOKUP($F20,'AEO23 Table 23'!$B$13:$AF$61,N$1,FALSE)))/VLOOKUP($F20,'AEO23 Table 23'!$B$13:$AF$61,N$1,FALSE),"")</f>
        <v>0</v>
      </c>
      <c r="P20" s="54">
        <f>IFERROR((VLOOKUP($F20,'AEO23 Table 23'!$B$13:$AF$61,P$1,FALSE)-(VLOOKUP($F20,'AEO23 Table 23'!$B$13:$AF$61,O$1,FALSE)))/VLOOKUP($F20,'AEO23 Table 23'!$B$13:$AF$61,O$1,FALSE),"")</f>
        <v>0</v>
      </c>
      <c r="Q20" s="54">
        <f>IFERROR((VLOOKUP($F20,'AEO23 Table 23'!$B$13:$AF$61,Q$1,FALSE)-(VLOOKUP($F20,'AEO23 Table 23'!$B$13:$AF$61,P$1,FALSE)))/VLOOKUP($F20,'AEO23 Table 23'!$B$13:$AF$61,P$1,FALSE),"")</f>
        <v>0</v>
      </c>
      <c r="R20" s="54">
        <f>IFERROR((VLOOKUP($F20,'AEO23 Table 23'!$B$13:$AF$61,R$1,FALSE)-(VLOOKUP($F20,'AEO23 Table 23'!$B$13:$AF$61,Q$1,FALSE)))/VLOOKUP($F20,'AEO23 Table 23'!$B$13:$AF$61,Q$1,FALSE),"")</f>
        <v>0</v>
      </c>
      <c r="S20" s="54">
        <f>IFERROR((VLOOKUP($F20,'AEO23 Table 23'!$B$13:$AF$61,S$1,FALSE)-(VLOOKUP($F20,'AEO23 Table 23'!$B$13:$AF$61,R$1,FALSE)))/VLOOKUP($F20,'AEO23 Table 23'!$B$13:$AF$61,R$1,FALSE),"")</f>
        <v>2.2727272727272728E-2</v>
      </c>
      <c r="T20" s="54">
        <f>IFERROR((VLOOKUP($F20,'AEO23 Table 23'!$B$13:$AF$61,T$1,FALSE)-(VLOOKUP($F20,'AEO23 Table 23'!$B$13:$AF$61,S$1,FALSE)))/VLOOKUP($F20,'AEO23 Table 23'!$B$13:$AF$61,S$1,FALSE),"")</f>
        <v>2.2222222222222223E-2</v>
      </c>
      <c r="U20" s="54">
        <f>IFERROR((VLOOKUP($F20,'AEO23 Table 23'!$B$13:$AF$61,U$1,FALSE)-(VLOOKUP($F20,'AEO23 Table 23'!$B$13:$AF$61,T$1,FALSE)))/VLOOKUP($F20,'AEO23 Table 23'!$B$13:$AF$61,T$1,FALSE),"")</f>
        <v>0</v>
      </c>
      <c r="V20" s="54">
        <f>IFERROR((VLOOKUP($F20,'AEO23 Table 23'!$B$13:$AF$61,V$1,FALSE)-(VLOOKUP($F20,'AEO23 Table 23'!$B$13:$AF$61,U$1,FALSE)))/VLOOKUP($F20,'AEO23 Table 23'!$B$13:$AF$61,U$1,FALSE),"")</f>
        <v>2.1739130434782608E-2</v>
      </c>
      <c r="W20" s="54">
        <f>IFERROR((VLOOKUP($F20,'AEO23 Table 23'!$B$13:$AF$61,W$1,FALSE)-(VLOOKUP($F20,'AEO23 Table 23'!$B$13:$AF$61,V$1,FALSE)))/VLOOKUP($F20,'AEO23 Table 23'!$B$13:$AF$61,V$1,FALSE),"")</f>
        <v>0</v>
      </c>
      <c r="X20" s="54">
        <f>IFERROR((VLOOKUP($F20,'AEO23 Table 23'!$B$13:$AF$61,X$1,FALSE)-(VLOOKUP($F20,'AEO23 Table 23'!$B$13:$AF$61,W$1,FALSE)))/VLOOKUP($F20,'AEO23 Table 23'!$B$13:$AF$61,W$1,FALSE),"")</f>
        <v>2.1276595744680851E-2</v>
      </c>
      <c r="Y20" s="54">
        <f>IFERROR((VLOOKUP($F20,'AEO23 Table 23'!$B$13:$AF$61,Y$1,FALSE)-(VLOOKUP($F20,'AEO23 Table 23'!$B$13:$AF$61,X$1,FALSE)))/VLOOKUP($F20,'AEO23 Table 23'!$B$13:$AF$61,X$1,FALSE),"")</f>
        <v>0</v>
      </c>
      <c r="Z20" s="54">
        <f>IFERROR((VLOOKUP($F20,'AEO23 Table 23'!$B$13:$AF$61,Z$1,FALSE)-(VLOOKUP($F20,'AEO23 Table 23'!$B$13:$AF$61,Y$1,FALSE)))/VLOOKUP($F20,'AEO23 Table 23'!$B$13:$AF$61,Y$1,FALSE),"")</f>
        <v>2.0833333333333332E-2</v>
      </c>
      <c r="AA20" s="54">
        <f>IFERROR((VLOOKUP($F20,'AEO23 Table 23'!$B$13:$AF$61,AA$1,FALSE)-(VLOOKUP($F20,'AEO23 Table 23'!$B$13:$AF$61,Z$1,FALSE)))/VLOOKUP($F20,'AEO23 Table 23'!$B$13:$AF$61,Z$1,FALSE),"")</f>
        <v>2.0408163265306121E-2</v>
      </c>
      <c r="AB20" s="54">
        <f>IFERROR((VLOOKUP($F20,'AEO23 Table 23'!$B$13:$AF$61,AB$1,FALSE)-(VLOOKUP($F20,'AEO23 Table 23'!$B$13:$AF$61,AA$1,FALSE)))/VLOOKUP($F20,'AEO23 Table 23'!$B$13:$AF$61,AA$1,FALSE),"")</f>
        <v>0</v>
      </c>
      <c r="AC20" s="54">
        <f>IFERROR((VLOOKUP($F20,'AEO23 Table 23'!$B$13:$AF$61,AC$1,FALSE)-(VLOOKUP($F20,'AEO23 Table 23'!$B$13:$AF$61,AB$1,FALSE)))/VLOOKUP($F20,'AEO23 Table 23'!$B$13:$AF$61,AB$1,FALSE),"")</f>
        <v>0.02</v>
      </c>
      <c r="AD20" s="54">
        <f>IFERROR((VLOOKUP($F20,'AEO23 Table 23'!$B$13:$AF$61,AD$1,FALSE)-(VLOOKUP($F20,'AEO23 Table 23'!$B$13:$AF$61,AC$1,FALSE)))/VLOOKUP($F20,'AEO23 Table 23'!$B$13:$AF$61,AC$1,FALSE),"")</f>
        <v>0</v>
      </c>
      <c r="AE20" s="54">
        <f>IFERROR((VLOOKUP($F20,'AEO23 Table 23'!$B$13:$AF$61,AE$1,FALSE)-(VLOOKUP($F20,'AEO23 Table 23'!$B$13:$AF$61,AD$1,FALSE)))/VLOOKUP($F20,'AEO23 Table 23'!$B$13:$AF$61,AD$1,FALSE),"")</f>
        <v>1.9607843137254902E-2</v>
      </c>
      <c r="AF20" s="54">
        <f>IFERROR((VLOOKUP($F20,'AEO23 Table 23'!$B$13:$AF$61,AF$1,FALSE)-(VLOOKUP($F20,'AEO23 Table 23'!$B$13:$AF$61,AE$1,FALSE)))/VLOOKUP($F20,'AEO23 Table 23'!$B$13:$AF$61,AE$1,FALSE),"")</f>
        <v>0</v>
      </c>
      <c r="AG20" s="54">
        <f>IFERROR((VLOOKUP($F20,'AEO23 Table 23'!$B$13:$AF$61,AG$1,FALSE)-(VLOOKUP($F20,'AEO23 Table 23'!$B$13:$AF$61,AF$1,FALSE)))/VLOOKUP($F20,'AEO23 Table 23'!$B$13:$AF$61,AF$1,FALSE),"")</f>
        <v>1.9230769230769232E-2</v>
      </c>
      <c r="AH20" s="54">
        <f>IFERROR((VLOOKUP($F20,'AEO23 Table 23'!$B$13:$AF$61,AH$1,FALSE)-(VLOOKUP($F20,'AEO23 Table 23'!$B$13:$AF$61,AG$1,FALSE)))/VLOOKUP($F20,'AEO23 Table 23'!$B$13:$AF$61,AG$1,FALSE),"")</f>
        <v>0</v>
      </c>
      <c r="AI20" s="54">
        <f>IFERROR((VLOOKUP($F20,'AEO23 Table 23'!$B$13:$AF$61,AI$1,FALSE)-(VLOOKUP($F20,'AEO23 Table 23'!$B$13:$AF$61,AH$1,FALSE)))/VLOOKUP($F20,'AEO23 Table 23'!$B$13:$AF$61,AH$1,FALSE),"")</f>
        <v>1.8867924528301886E-2</v>
      </c>
    </row>
    <row r="21" spans="1:35" x14ac:dyDescent="0.25">
      <c r="A21" s="124" t="s">
        <v>12</v>
      </c>
      <c r="B21" s="49" cm="1">
        <f t="array" ref="B21">SUMPRODUCT(--('BLS Table 2.7'!$O:$O=$A21),'BLS Table 2.7'!K:K,'BLS Table 2.7'!M:M)/SUMIFS('BLS Table 2.7'!K:K,'BLS Table 2.7'!$O:$O,$A21)/100</f>
        <v>2.7000000000000003E-2</v>
      </c>
      <c r="C21" s="49" cm="1">
        <f t="array" ref="C21">SUMPRODUCT(--('BLS Table 2.7'!$O:$O=$A21),'BLS Table 2.7'!L:L,'BLS Table 2.7'!N:N)/SUMIFS('BLS Table 2.7'!L:L,'BLS Table 2.7'!$O:$O,$A21)/100</f>
        <v>1.1000000000000001E-2</v>
      </c>
      <c r="F21" s="1" t="s">
        <v>12</v>
      </c>
      <c r="G21" s="54">
        <f>IFERROR(INDEX('AEO23 Table 23'!$AG$22:$AG$61,MATCH($F21,'AEO23 Table 23'!$B$22:$B$61,0)),"")</f>
        <v>1.2999999999999999E-2</v>
      </c>
      <c r="H21" s="54">
        <f>IFERROR((VLOOKUP($F21,'AEO23 Table 23'!$B$13:$AF$61,H$1,FALSE)-(VLOOKUP($F21,'AEO23 Table 23'!$B$13:$AF$61,G$1,FALSE)))/VLOOKUP($F21,'AEO23 Table 23'!$B$13:$AF$61,G$1,FALSE),"")</f>
        <v>-1.9390581717451522E-2</v>
      </c>
      <c r="I21" s="54">
        <f>IFERROR((VLOOKUP($F21,'AEO23 Table 23'!$B$13:$AF$61,I$1,FALSE)-(VLOOKUP($F21,'AEO23 Table 23'!$B$13:$AF$61,H$1,FALSE)))/VLOOKUP($F21,'AEO23 Table 23'!$B$13:$AF$61,H$1,FALSE),"")</f>
        <v>-8.4745762711864406E-3</v>
      </c>
      <c r="J21" s="54">
        <f>IFERROR((VLOOKUP($F21,'AEO23 Table 23'!$B$13:$AF$61,J$1,FALSE)-(VLOOKUP($F21,'AEO23 Table 23'!$B$13:$AF$61,I$1,FALSE)))/VLOOKUP($F21,'AEO23 Table 23'!$B$13:$AF$61,I$1,FALSE),"")</f>
        <v>1.7094017094017096E-2</v>
      </c>
      <c r="K21" s="54">
        <f>IFERROR((VLOOKUP($F21,'AEO23 Table 23'!$B$13:$AF$61,K$1,FALSE)-(VLOOKUP($F21,'AEO23 Table 23'!$B$13:$AF$61,J$1,FALSE)))/VLOOKUP($F21,'AEO23 Table 23'!$B$13:$AF$61,J$1,FALSE),"")</f>
        <v>3.6414565826330535E-2</v>
      </c>
      <c r="L21" s="54">
        <f>IFERROR((VLOOKUP($F21,'AEO23 Table 23'!$B$13:$AF$61,L$1,FALSE)-(VLOOKUP($F21,'AEO23 Table 23'!$B$13:$AF$61,K$1,FALSE)))/VLOOKUP($F21,'AEO23 Table 23'!$B$13:$AF$61,K$1,FALSE),"")</f>
        <v>2.9729729729729731E-2</v>
      </c>
      <c r="M21" s="54">
        <f>IFERROR((VLOOKUP($F21,'AEO23 Table 23'!$B$13:$AF$61,M$1,FALSE)-(VLOOKUP($F21,'AEO23 Table 23'!$B$13:$AF$61,L$1,FALSE)))/VLOOKUP($F21,'AEO23 Table 23'!$B$13:$AF$61,L$1,FALSE),"")</f>
        <v>1.3123359580052493E-2</v>
      </c>
      <c r="N21" s="54">
        <f>IFERROR((VLOOKUP($F21,'AEO23 Table 23'!$B$13:$AF$61,N$1,FALSE)-(VLOOKUP($F21,'AEO23 Table 23'!$B$13:$AF$61,M$1,FALSE)))/VLOOKUP($F21,'AEO23 Table 23'!$B$13:$AF$61,M$1,FALSE),"")</f>
        <v>1.0362694300518135E-2</v>
      </c>
      <c r="O21" s="54">
        <f>IFERROR((VLOOKUP($F21,'AEO23 Table 23'!$B$13:$AF$61,O$1,FALSE)-(VLOOKUP($F21,'AEO23 Table 23'!$B$13:$AF$61,N$1,FALSE)))/VLOOKUP($F21,'AEO23 Table 23'!$B$13:$AF$61,N$1,FALSE),"")</f>
        <v>2.5641025641025641E-3</v>
      </c>
      <c r="P21" s="54">
        <f>IFERROR((VLOOKUP($F21,'AEO23 Table 23'!$B$13:$AF$61,P$1,FALSE)-(VLOOKUP($F21,'AEO23 Table 23'!$B$13:$AF$61,O$1,FALSE)))/VLOOKUP($F21,'AEO23 Table 23'!$B$13:$AF$61,O$1,FALSE),"")</f>
        <v>1.0230179028132993E-2</v>
      </c>
      <c r="Q21" s="54">
        <f>IFERROR((VLOOKUP($F21,'AEO23 Table 23'!$B$13:$AF$61,Q$1,FALSE)-(VLOOKUP($F21,'AEO23 Table 23'!$B$13:$AF$61,P$1,FALSE)))/VLOOKUP($F21,'AEO23 Table 23'!$B$13:$AF$61,P$1,FALSE),"")</f>
        <v>2.2784810126582278E-2</v>
      </c>
      <c r="R21" s="54">
        <f>IFERROR((VLOOKUP($F21,'AEO23 Table 23'!$B$13:$AF$61,R$1,FALSE)-(VLOOKUP($F21,'AEO23 Table 23'!$B$13:$AF$61,Q$1,FALSE)))/VLOOKUP($F21,'AEO23 Table 23'!$B$13:$AF$61,Q$1,FALSE),"")</f>
        <v>1.7326732673267328E-2</v>
      </c>
      <c r="S21" s="54">
        <f>IFERROR((VLOOKUP($F21,'AEO23 Table 23'!$B$13:$AF$61,S$1,FALSE)-(VLOOKUP($F21,'AEO23 Table 23'!$B$13:$AF$61,R$1,FALSE)))/VLOOKUP($F21,'AEO23 Table 23'!$B$13:$AF$61,R$1,FALSE),"")</f>
        <v>1.7031630170316302E-2</v>
      </c>
      <c r="T21" s="54">
        <f>IFERROR((VLOOKUP($F21,'AEO23 Table 23'!$B$13:$AF$61,T$1,FALSE)-(VLOOKUP($F21,'AEO23 Table 23'!$B$13:$AF$61,S$1,FALSE)))/VLOOKUP($F21,'AEO23 Table 23'!$B$13:$AF$61,S$1,FALSE),"")</f>
        <v>2.3923444976076555E-2</v>
      </c>
      <c r="U21" s="54">
        <f>IFERROR((VLOOKUP($F21,'AEO23 Table 23'!$B$13:$AF$61,U$1,FALSE)-(VLOOKUP($F21,'AEO23 Table 23'!$B$13:$AF$61,T$1,FALSE)))/VLOOKUP($F21,'AEO23 Table 23'!$B$13:$AF$61,T$1,FALSE),"")</f>
        <v>2.1028037383177569E-2</v>
      </c>
      <c r="V21" s="54">
        <f>IFERROR((VLOOKUP($F21,'AEO23 Table 23'!$B$13:$AF$61,V$1,FALSE)-(VLOOKUP($F21,'AEO23 Table 23'!$B$13:$AF$61,U$1,FALSE)))/VLOOKUP($F21,'AEO23 Table 23'!$B$13:$AF$61,U$1,FALSE),"")</f>
        <v>2.0594965675057208E-2</v>
      </c>
      <c r="W21" s="54">
        <f>IFERROR((VLOOKUP($F21,'AEO23 Table 23'!$B$13:$AF$61,W$1,FALSE)-(VLOOKUP($F21,'AEO23 Table 23'!$B$13:$AF$61,V$1,FALSE)))/VLOOKUP($F21,'AEO23 Table 23'!$B$13:$AF$61,V$1,FALSE),"")</f>
        <v>2.2421524663677129E-2</v>
      </c>
      <c r="X21" s="54">
        <f>IFERROR((VLOOKUP($F21,'AEO23 Table 23'!$B$13:$AF$61,X$1,FALSE)-(VLOOKUP($F21,'AEO23 Table 23'!$B$13:$AF$61,W$1,FALSE)))/VLOOKUP($F21,'AEO23 Table 23'!$B$13:$AF$61,W$1,FALSE),"")</f>
        <v>1.5350877192982455E-2</v>
      </c>
      <c r="Y21" s="54">
        <f>IFERROR((VLOOKUP($F21,'AEO23 Table 23'!$B$13:$AF$61,Y$1,FALSE)-(VLOOKUP($F21,'AEO23 Table 23'!$B$13:$AF$61,X$1,FALSE)))/VLOOKUP($F21,'AEO23 Table 23'!$B$13:$AF$61,X$1,FALSE),"")</f>
        <v>1.511879049676026E-2</v>
      </c>
      <c r="Z21" s="54">
        <f>IFERROR((VLOOKUP($F21,'AEO23 Table 23'!$B$13:$AF$61,Z$1,FALSE)-(VLOOKUP($F21,'AEO23 Table 23'!$B$13:$AF$61,Y$1,FALSE)))/VLOOKUP($F21,'AEO23 Table 23'!$B$13:$AF$61,Y$1,FALSE),"")</f>
        <v>2.553191489361702E-2</v>
      </c>
      <c r="AA21" s="54">
        <f>IFERROR((VLOOKUP($F21,'AEO23 Table 23'!$B$13:$AF$61,AA$1,FALSE)-(VLOOKUP($F21,'AEO23 Table 23'!$B$13:$AF$61,Z$1,FALSE)))/VLOOKUP($F21,'AEO23 Table 23'!$B$13:$AF$61,Z$1,FALSE),"")</f>
        <v>1.6597510373443983E-2</v>
      </c>
      <c r="AB21" s="54">
        <f>IFERROR((VLOOKUP($F21,'AEO23 Table 23'!$B$13:$AF$61,AB$1,FALSE)-(VLOOKUP($F21,'AEO23 Table 23'!$B$13:$AF$61,AA$1,FALSE)))/VLOOKUP($F21,'AEO23 Table 23'!$B$13:$AF$61,AA$1,FALSE),"")</f>
        <v>1.020408163265306E-2</v>
      </c>
      <c r="AC21" s="54">
        <f>IFERROR((VLOOKUP($F21,'AEO23 Table 23'!$B$13:$AF$61,AC$1,FALSE)-(VLOOKUP($F21,'AEO23 Table 23'!$B$13:$AF$61,AB$1,FALSE)))/VLOOKUP($F21,'AEO23 Table 23'!$B$13:$AF$61,AB$1,FALSE),"")</f>
        <v>6.0606060606060606E-3</v>
      </c>
      <c r="AD21" s="54">
        <f>IFERROR((VLOOKUP($F21,'AEO23 Table 23'!$B$13:$AF$61,AD$1,FALSE)-(VLOOKUP($F21,'AEO23 Table 23'!$B$13:$AF$61,AC$1,FALSE)))/VLOOKUP($F21,'AEO23 Table 23'!$B$13:$AF$61,AC$1,FALSE),"")</f>
        <v>0</v>
      </c>
      <c r="AE21" s="54">
        <f>IFERROR((VLOOKUP($F21,'AEO23 Table 23'!$B$13:$AF$61,AE$1,FALSE)-(VLOOKUP($F21,'AEO23 Table 23'!$B$13:$AF$61,AD$1,FALSE)))/VLOOKUP($F21,'AEO23 Table 23'!$B$13:$AF$61,AD$1,FALSE),"")</f>
        <v>2.008032128514056E-3</v>
      </c>
      <c r="AF21" s="54">
        <f>IFERROR((VLOOKUP($F21,'AEO23 Table 23'!$B$13:$AF$61,AF$1,FALSE)-(VLOOKUP($F21,'AEO23 Table 23'!$B$13:$AF$61,AE$1,FALSE)))/VLOOKUP($F21,'AEO23 Table 23'!$B$13:$AF$61,AE$1,FALSE),"")</f>
        <v>6.0120240480961923E-3</v>
      </c>
      <c r="AG21" s="54">
        <f>IFERROR((VLOOKUP($F21,'AEO23 Table 23'!$B$13:$AF$61,AG$1,FALSE)-(VLOOKUP($F21,'AEO23 Table 23'!$B$13:$AF$61,AF$1,FALSE)))/VLOOKUP($F21,'AEO23 Table 23'!$B$13:$AF$61,AF$1,FALSE),"")</f>
        <v>5.9760956175298804E-3</v>
      </c>
      <c r="AH21" s="54">
        <f>IFERROR((VLOOKUP($F21,'AEO23 Table 23'!$B$13:$AF$61,AH$1,FALSE)-(VLOOKUP($F21,'AEO23 Table 23'!$B$13:$AF$61,AG$1,FALSE)))/VLOOKUP($F21,'AEO23 Table 23'!$B$13:$AF$61,AG$1,FALSE),"")</f>
        <v>3.9603960396039604E-3</v>
      </c>
      <c r="AI21" s="54">
        <f>IFERROR((VLOOKUP($F21,'AEO23 Table 23'!$B$13:$AF$61,AI$1,FALSE)-(VLOOKUP($F21,'AEO23 Table 23'!$B$13:$AF$61,AH$1,FALSE)))/VLOOKUP($F21,'AEO23 Table 23'!$B$13:$AF$61,AH$1,FALSE),"")</f>
        <v>1.1834319526627219E-2</v>
      </c>
    </row>
    <row r="22" spans="1:35" x14ac:dyDescent="0.25">
      <c r="A22" s="124" t="s">
        <v>13</v>
      </c>
      <c r="B22" s="49" cm="1">
        <f t="array" ref="B22">SUMPRODUCT(--('BLS Table 2.7'!$O:$O=$A22),'BLS Table 2.7'!K:K,'BLS Table 2.7'!M:M)/SUMIFS('BLS Table 2.7'!K:K,'BLS Table 2.7'!$O:$O,$A22)/100</f>
        <v>1.9E-2</v>
      </c>
      <c r="C22" s="49" cm="1">
        <f t="array" ref="C22">SUMPRODUCT(--('BLS Table 2.7'!$O:$O=$A22),'BLS Table 2.7'!L:L,'BLS Table 2.7'!N:N)/SUMIFS('BLS Table 2.7'!L:L,'BLS Table 2.7'!$O:$O,$A22)/100</f>
        <v>1.6E-2</v>
      </c>
      <c r="F22" s="1" t="s">
        <v>13</v>
      </c>
      <c r="G22" s="54">
        <f>IFERROR(INDEX('AEO23 Table 23'!$AG$22:$AG$61,MATCH($F22,'AEO23 Table 23'!$B$22:$B$61,0)),"")</f>
        <v>2.4E-2</v>
      </c>
      <c r="H22" s="54">
        <f>IFERROR((VLOOKUP($F22,'AEO23 Table 23'!$B$13:$AF$61,H$1,FALSE)-(VLOOKUP($F22,'AEO23 Table 23'!$B$13:$AF$61,G$1,FALSE)))/VLOOKUP($F22,'AEO23 Table 23'!$B$13:$AF$61,G$1,FALSE),"")</f>
        <v>1.9762845849802372E-2</v>
      </c>
      <c r="I22" s="54">
        <f>IFERROR((VLOOKUP($F22,'AEO23 Table 23'!$B$13:$AF$61,I$1,FALSE)-(VLOOKUP($F22,'AEO23 Table 23'!$B$13:$AF$61,H$1,FALSE)))/VLOOKUP($F22,'AEO23 Table 23'!$B$13:$AF$61,H$1,FALSE),"")</f>
        <v>3.294573643410853E-2</v>
      </c>
      <c r="J22" s="54">
        <f>IFERROR((VLOOKUP($F22,'AEO23 Table 23'!$B$13:$AF$61,J$1,FALSE)-(VLOOKUP($F22,'AEO23 Table 23'!$B$13:$AF$61,I$1,FALSE)))/VLOOKUP($F22,'AEO23 Table 23'!$B$13:$AF$61,I$1,FALSE),"")</f>
        <v>3.7523452157598502E-2</v>
      </c>
      <c r="K22" s="54">
        <f>IFERROR((VLOOKUP($F22,'AEO23 Table 23'!$B$13:$AF$61,K$1,FALSE)-(VLOOKUP($F22,'AEO23 Table 23'!$B$13:$AF$61,J$1,FALSE)))/VLOOKUP($F22,'AEO23 Table 23'!$B$13:$AF$61,J$1,FALSE),"")</f>
        <v>4.5207956600361664E-2</v>
      </c>
      <c r="L22" s="54">
        <f>IFERROR((VLOOKUP($F22,'AEO23 Table 23'!$B$13:$AF$61,L$1,FALSE)-(VLOOKUP($F22,'AEO23 Table 23'!$B$13:$AF$61,K$1,FALSE)))/VLOOKUP($F22,'AEO23 Table 23'!$B$13:$AF$61,K$1,FALSE),"")</f>
        <v>3.4602076124567477E-2</v>
      </c>
      <c r="M22" s="54">
        <f>IFERROR((VLOOKUP($F22,'AEO23 Table 23'!$B$13:$AF$61,M$1,FALSE)-(VLOOKUP($F22,'AEO23 Table 23'!$B$13:$AF$61,L$1,FALSE)))/VLOOKUP($F22,'AEO23 Table 23'!$B$13:$AF$61,L$1,FALSE),"")</f>
        <v>2.8428093645484948E-2</v>
      </c>
      <c r="N22" s="54">
        <f>IFERROR((VLOOKUP($F22,'AEO23 Table 23'!$B$13:$AF$61,N$1,FALSE)-(VLOOKUP($F22,'AEO23 Table 23'!$B$13:$AF$61,M$1,FALSE)))/VLOOKUP($F22,'AEO23 Table 23'!$B$13:$AF$61,M$1,FALSE),"")</f>
        <v>1.9512195121951219E-2</v>
      </c>
      <c r="O22" s="54">
        <f>IFERROR((VLOOKUP($F22,'AEO23 Table 23'!$B$13:$AF$61,O$1,FALSE)-(VLOOKUP($F22,'AEO23 Table 23'!$B$13:$AF$61,N$1,FALSE)))/VLOOKUP($F22,'AEO23 Table 23'!$B$13:$AF$61,N$1,FALSE),"")</f>
        <v>1.2759170653907496E-2</v>
      </c>
      <c r="P22" s="54">
        <f>IFERROR((VLOOKUP($F22,'AEO23 Table 23'!$B$13:$AF$61,P$1,FALSE)-(VLOOKUP($F22,'AEO23 Table 23'!$B$13:$AF$61,O$1,FALSE)))/VLOOKUP($F22,'AEO23 Table 23'!$B$13:$AF$61,O$1,FALSE),"")</f>
        <v>1.5748031496062992E-2</v>
      </c>
      <c r="Q22" s="54">
        <f>IFERROR((VLOOKUP($F22,'AEO23 Table 23'!$B$13:$AF$61,Q$1,FALSE)-(VLOOKUP($F22,'AEO23 Table 23'!$B$13:$AF$61,P$1,FALSE)))/VLOOKUP($F22,'AEO23 Table 23'!$B$13:$AF$61,P$1,FALSE),"")</f>
        <v>2.0155038759689922E-2</v>
      </c>
      <c r="R22" s="54">
        <f>IFERROR((VLOOKUP($F22,'AEO23 Table 23'!$B$13:$AF$61,R$1,FALSE)-(VLOOKUP($F22,'AEO23 Table 23'!$B$13:$AF$61,Q$1,FALSE)))/VLOOKUP($F22,'AEO23 Table 23'!$B$13:$AF$61,Q$1,FALSE),"")</f>
        <v>1.9756838905775075E-2</v>
      </c>
      <c r="S22" s="54">
        <f>IFERROR((VLOOKUP($F22,'AEO23 Table 23'!$B$13:$AF$61,S$1,FALSE)-(VLOOKUP($F22,'AEO23 Table 23'!$B$13:$AF$61,R$1,FALSE)))/VLOOKUP($F22,'AEO23 Table 23'!$B$13:$AF$61,R$1,FALSE),"")</f>
        <v>2.2354694485842028E-2</v>
      </c>
      <c r="T22" s="54">
        <f>IFERROR((VLOOKUP($F22,'AEO23 Table 23'!$B$13:$AF$61,T$1,FALSE)-(VLOOKUP($F22,'AEO23 Table 23'!$B$13:$AF$61,S$1,FALSE)))/VLOOKUP($F22,'AEO23 Table 23'!$B$13:$AF$61,S$1,FALSE),"")</f>
        <v>2.3323615160349854E-2</v>
      </c>
      <c r="U22" s="54">
        <f>IFERROR((VLOOKUP($F22,'AEO23 Table 23'!$B$13:$AF$61,U$1,FALSE)-(VLOOKUP($F22,'AEO23 Table 23'!$B$13:$AF$61,T$1,FALSE)))/VLOOKUP($F22,'AEO23 Table 23'!$B$13:$AF$61,T$1,FALSE),"")</f>
        <v>2.2792022792022793E-2</v>
      </c>
      <c r="V22" s="54">
        <f>IFERROR((VLOOKUP($F22,'AEO23 Table 23'!$B$13:$AF$61,V$1,FALSE)-(VLOOKUP($F22,'AEO23 Table 23'!$B$13:$AF$61,U$1,FALSE)))/VLOOKUP($F22,'AEO23 Table 23'!$B$13:$AF$61,U$1,FALSE),"")</f>
        <v>2.3676880222841225E-2</v>
      </c>
      <c r="W22" s="54">
        <f>IFERROR((VLOOKUP($F22,'AEO23 Table 23'!$B$13:$AF$61,W$1,FALSE)-(VLOOKUP($F22,'AEO23 Table 23'!$B$13:$AF$61,V$1,FALSE)))/VLOOKUP($F22,'AEO23 Table 23'!$B$13:$AF$61,V$1,FALSE),"")</f>
        <v>2.5850340136054421E-2</v>
      </c>
      <c r="X22" s="54">
        <f>IFERROR((VLOOKUP($F22,'AEO23 Table 23'!$B$13:$AF$61,X$1,FALSE)-(VLOOKUP($F22,'AEO23 Table 23'!$B$13:$AF$61,W$1,FALSE)))/VLOOKUP($F22,'AEO23 Table 23'!$B$13:$AF$61,W$1,FALSE),"")</f>
        <v>2.3872679045092837E-2</v>
      </c>
      <c r="Y22" s="54">
        <f>IFERROR((VLOOKUP($F22,'AEO23 Table 23'!$B$13:$AF$61,Y$1,FALSE)-(VLOOKUP($F22,'AEO23 Table 23'!$B$13:$AF$61,X$1,FALSE)))/VLOOKUP($F22,'AEO23 Table 23'!$B$13:$AF$61,X$1,FALSE),"")</f>
        <v>2.8497409326424871E-2</v>
      </c>
      <c r="Z22" s="54">
        <f>IFERROR((VLOOKUP($F22,'AEO23 Table 23'!$B$13:$AF$61,Z$1,FALSE)-(VLOOKUP($F22,'AEO23 Table 23'!$B$13:$AF$61,Y$1,FALSE)))/VLOOKUP($F22,'AEO23 Table 23'!$B$13:$AF$61,Y$1,FALSE),"")</f>
        <v>2.7707808564231738E-2</v>
      </c>
      <c r="AA22" s="54">
        <f>IFERROR((VLOOKUP($F22,'AEO23 Table 23'!$B$13:$AF$61,AA$1,FALSE)-(VLOOKUP($F22,'AEO23 Table 23'!$B$13:$AF$61,Z$1,FALSE)))/VLOOKUP($F22,'AEO23 Table 23'!$B$13:$AF$61,Z$1,FALSE),"")</f>
        <v>2.4509803921568627E-2</v>
      </c>
      <c r="AB22" s="54">
        <f>IFERROR((VLOOKUP($F22,'AEO23 Table 23'!$B$13:$AF$61,AB$1,FALSE)-(VLOOKUP($F22,'AEO23 Table 23'!$B$13:$AF$61,AA$1,FALSE)))/VLOOKUP($F22,'AEO23 Table 23'!$B$13:$AF$61,AA$1,FALSE),"")</f>
        <v>2.2727272727272728E-2</v>
      </c>
      <c r="AC22" s="54">
        <f>IFERROR((VLOOKUP($F22,'AEO23 Table 23'!$B$13:$AF$61,AC$1,FALSE)-(VLOOKUP($F22,'AEO23 Table 23'!$B$13:$AF$61,AB$1,FALSE)))/VLOOKUP($F22,'AEO23 Table 23'!$B$13:$AF$61,AB$1,FALSE),"")</f>
        <v>1.9883040935672516E-2</v>
      </c>
      <c r="AD22" s="54">
        <f>IFERROR((VLOOKUP($F22,'AEO23 Table 23'!$B$13:$AF$61,AD$1,FALSE)-(VLOOKUP($F22,'AEO23 Table 23'!$B$13:$AF$61,AC$1,FALSE)))/VLOOKUP($F22,'AEO23 Table 23'!$B$13:$AF$61,AC$1,FALSE),"")</f>
        <v>1.9495412844036698E-2</v>
      </c>
      <c r="AE22" s="54">
        <f>IFERROR((VLOOKUP($F22,'AEO23 Table 23'!$B$13:$AF$61,AE$1,FALSE)-(VLOOKUP($F22,'AEO23 Table 23'!$B$13:$AF$61,AD$1,FALSE)))/VLOOKUP($F22,'AEO23 Table 23'!$B$13:$AF$61,AD$1,FALSE),"")</f>
        <v>2.0247469066366704E-2</v>
      </c>
      <c r="AF22" s="54">
        <f>IFERROR((VLOOKUP($F22,'AEO23 Table 23'!$B$13:$AF$61,AF$1,FALSE)-(VLOOKUP($F22,'AEO23 Table 23'!$B$13:$AF$61,AE$1,FALSE)))/VLOOKUP($F22,'AEO23 Table 23'!$B$13:$AF$61,AE$1,FALSE),"")</f>
        <v>1.9845644983461964E-2</v>
      </c>
      <c r="AG22" s="54">
        <f>IFERROR((VLOOKUP($F22,'AEO23 Table 23'!$B$13:$AF$61,AG$1,FALSE)-(VLOOKUP($F22,'AEO23 Table 23'!$B$13:$AF$61,AF$1,FALSE)))/VLOOKUP($F22,'AEO23 Table 23'!$B$13:$AF$61,AF$1,FALSE),"")</f>
        <v>2.1621621621621623E-2</v>
      </c>
      <c r="AH22" s="54">
        <f>IFERROR((VLOOKUP($F22,'AEO23 Table 23'!$B$13:$AF$61,AH$1,FALSE)-(VLOOKUP($F22,'AEO23 Table 23'!$B$13:$AF$61,AG$1,FALSE)))/VLOOKUP($F22,'AEO23 Table 23'!$B$13:$AF$61,AG$1,FALSE),"")</f>
        <v>2.328042328042328E-2</v>
      </c>
      <c r="AI22" s="54">
        <f>IFERROR((VLOOKUP($F22,'AEO23 Table 23'!$B$13:$AF$61,AI$1,FALSE)-(VLOOKUP($F22,'AEO23 Table 23'!$B$13:$AF$61,AH$1,FALSE)))/VLOOKUP($F22,'AEO23 Table 23'!$B$13:$AF$61,AH$1,FALSE),"")</f>
        <v>2.3784901758014478E-2</v>
      </c>
    </row>
    <row r="23" spans="1:35" x14ac:dyDescent="0.25">
      <c r="A23" s="124" t="s">
        <v>14</v>
      </c>
      <c r="B23" s="49" cm="1">
        <f t="array" ref="B23">SUMPRODUCT(--('BLS Table 2.7'!$O:$O=$A23),'BLS Table 2.7'!K:K,'BLS Table 2.7'!M:M)/SUMIFS('BLS Table 2.7'!K:K,'BLS Table 2.7'!$O:$O,$A23)/100</f>
        <v>2.3E-2</v>
      </c>
      <c r="C23" s="49" cm="1">
        <f t="array" ref="C23">SUMPRODUCT(--('BLS Table 2.7'!$O:$O=$A23),'BLS Table 2.7'!L:L,'BLS Table 2.7'!N:N)/SUMIFS('BLS Table 2.7'!L:L,'BLS Table 2.7'!$O:$O,$A23)/100</f>
        <v>0.01</v>
      </c>
      <c r="F23" s="1" t="s">
        <v>14</v>
      </c>
      <c r="G23" s="54">
        <f>IFERROR(INDEX('AEO23 Table 23'!$AG$22:$AG$61,MATCH($F23,'AEO23 Table 23'!$B$22:$B$61,0)),"")</f>
        <v>2.3E-2</v>
      </c>
      <c r="H23" s="54">
        <f>IFERROR((VLOOKUP($F23,'AEO23 Table 23'!$B$13:$AF$61,H$1,FALSE)-(VLOOKUP($F23,'AEO23 Table 23'!$B$13:$AF$61,G$1,FALSE)))/VLOOKUP($F23,'AEO23 Table 23'!$B$13:$AF$61,G$1,FALSE),"")</f>
        <v>0</v>
      </c>
      <c r="I23" s="54">
        <f>IFERROR((VLOOKUP($F23,'AEO23 Table 23'!$B$13:$AF$61,I$1,FALSE)-(VLOOKUP($F23,'AEO23 Table 23'!$B$13:$AF$61,H$1,FALSE)))/VLOOKUP($F23,'AEO23 Table 23'!$B$13:$AF$61,H$1,FALSE),"")</f>
        <v>7.2992700729927005E-3</v>
      </c>
      <c r="J23" s="54">
        <f>IFERROR((VLOOKUP($F23,'AEO23 Table 23'!$B$13:$AF$61,J$1,FALSE)-(VLOOKUP($F23,'AEO23 Table 23'!$B$13:$AF$61,I$1,FALSE)))/VLOOKUP($F23,'AEO23 Table 23'!$B$13:$AF$61,I$1,FALSE),"")</f>
        <v>2.1739130434782608E-2</v>
      </c>
      <c r="K23" s="54">
        <f>IFERROR((VLOOKUP($F23,'AEO23 Table 23'!$B$13:$AF$61,K$1,FALSE)-(VLOOKUP($F23,'AEO23 Table 23'!$B$13:$AF$61,J$1,FALSE)))/VLOOKUP($F23,'AEO23 Table 23'!$B$13:$AF$61,J$1,FALSE),"")</f>
        <v>2.8368794326241134E-2</v>
      </c>
      <c r="L23" s="54">
        <f>IFERROR((VLOOKUP($F23,'AEO23 Table 23'!$B$13:$AF$61,L$1,FALSE)-(VLOOKUP($F23,'AEO23 Table 23'!$B$13:$AF$61,K$1,FALSE)))/VLOOKUP($F23,'AEO23 Table 23'!$B$13:$AF$61,K$1,FALSE),"")</f>
        <v>2.0689655172413793E-2</v>
      </c>
      <c r="M23" s="54">
        <f>IFERROR((VLOOKUP($F23,'AEO23 Table 23'!$B$13:$AF$61,M$1,FALSE)-(VLOOKUP($F23,'AEO23 Table 23'!$B$13:$AF$61,L$1,FALSE)))/VLOOKUP($F23,'AEO23 Table 23'!$B$13:$AF$61,L$1,FALSE),"")</f>
        <v>2.0270270270270271E-2</v>
      </c>
      <c r="N23" s="54">
        <f>IFERROR((VLOOKUP($F23,'AEO23 Table 23'!$B$13:$AF$61,N$1,FALSE)-(VLOOKUP($F23,'AEO23 Table 23'!$B$13:$AF$61,M$1,FALSE)))/VLOOKUP($F23,'AEO23 Table 23'!$B$13:$AF$61,M$1,FALSE),"")</f>
        <v>1.3245033112582781E-2</v>
      </c>
      <c r="O23" s="54">
        <f>IFERROR((VLOOKUP($F23,'AEO23 Table 23'!$B$13:$AF$61,O$1,FALSE)-(VLOOKUP($F23,'AEO23 Table 23'!$B$13:$AF$61,N$1,FALSE)))/VLOOKUP($F23,'AEO23 Table 23'!$B$13:$AF$61,N$1,FALSE),"")</f>
        <v>6.5359477124183009E-3</v>
      </c>
      <c r="P23" s="54">
        <f>IFERROR((VLOOKUP($F23,'AEO23 Table 23'!$B$13:$AF$61,P$1,FALSE)-(VLOOKUP($F23,'AEO23 Table 23'!$B$13:$AF$61,O$1,FALSE)))/VLOOKUP($F23,'AEO23 Table 23'!$B$13:$AF$61,O$1,FALSE),"")</f>
        <v>6.4935064935064939E-3</v>
      </c>
      <c r="Q23" s="54">
        <f>IFERROR((VLOOKUP($F23,'AEO23 Table 23'!$B$13:$AF$61,Q$1,FALSE)-(VLOOKUP($F23,'AEO23 Table 23'!$B$13:$AF$61,P$1,FALSE)))/VLOOKUP($F23,'AEO23 Table 23'!$B$13:$AF$61,P$1,FALSE),"")</f>
        <v>1.935483870967742E-2</v>
      </c>
      <c r="R23" s="54">
        <f>IFERROR((VLOOKUP($F23,'AEO23 Table 23'!$B$13:$AF$61,R$1,FALSE)-(VLOOKUP($F23,'AEO23 Table 23'!$B$13:$AF$61,Q$1,FALSE)))/VLOOKUP($F23,'AEO23 Table 23'!$B$13:$AF$61,Q$1,FALSE),"")</f>
        <v>3.1645569620253167E-2</v>
      </c>
      <c r="S23" s="54">
        <f>IFERROR((VLOOKUP($F23,'AEO23 Table 23'!$B$13:$AF$61,S$1,FALSE)-(VLOOKUP($F23,'AEO23 Table 23'!$B$13:$AF$61,R$1,FALSE)))/VLOOKUP($F23,'AEO23 Table 23'!$B$13:$AF$61,R$1,FALSE),"")</f>
        <v>2.4539877300613498E-2</v>
      </c>
      <c r="T23" s="54">
        <f>IFERROR((VLOOKUP($F23,'AEO23 Table 23'!$B$13:$AF$61,T$1,FALSE)-(VLOOKUP($F23,'AEO23 Table 23'!$B$13:$AF$61,S$1,FALSE)))/VLOOKUP($F23,'AEO23 Table 23'!$B$13:$AF$61,S$1,FALSE),"")</f>
        <v>2.9940119760479042E-2</v>
      </c>
      <c r="U23" s="54">
        <f>IFERROR((VLOOKUP($F23,'AEO23 Table 23'!$B$13:$AF$61,U$1,FALSE)-(VLOOKUP($F23,'AEO23 Table 23'!$B$13:$AF$61,T$1,FALSE)))/VLOOKUP($F23,'AEO23 Table 23'!$B$13:$AF$61,T$1,FALSE),"")</f>
        <v>2.9069767441860465E-2</v>
      </c>
      <c r="V23" s="54">
        <f>IFERROR((VLOOKUP($F23,'AEO23 Table 23'!$B$13:$AF$61,V$1,FALSE)-(VLOOKUP($F23,'AEO23 Table 23'!$B$13:$AF$61,U$1,FALSE)))/VLOOKUP($F23,'AEO23 Table 23'!$B$13:$AF$61,U$1,FALSE),"")</f>
        <v>2.8248587570621469E-2</v>
      </c>
      <c r="W23" s="54">
        <f>IFERROR((VLOOKUP($F23,'AEO23 Table 23'!$B$13:$AF$61,W$1,FALSE)-(VLOOKUP($F23,'AEO23 Table 23'!$B$13:$AF$61,V$1,FALSE)))/VLOOKUP($F23,'AEO23 Table 23'!$B$13:$AF$61,V$1,FALSE),"")</f>
        <v>2.7472527472527472E-2</v>
      </c>
      <c r="X23" s="54">
        <f>IFERROR((VLOOKUP($F23,'AEO23 Table 23'!$B$13:$AF$61,X$1,FALSE)-(VLOOKUP($F23,'AEO23 Table 23'!$B$13:$AF$61,W$1,FALSE)))/VLOOKUP($F23,'AEO23 Table 23'!$B$13:$AF$61,W$1,FALSE),"")</f>
        <v>3.2085561497326207E-2</v>
      </c>
      <c r="Y23" s="54">
        <f>IFERROR((VLOOKUP($F23,'AEO23 Table 23'!$B$13:$AF$61,Y$1,FALSE)-(VLOOKUP($F23,'AEO23 Table 23'!$B$13:$AF$61,X$1,FALSE)))/VLOOKUP($F23,'AEO23 Table 23'!$B$13:$AF$61,X$1,FALSE),"")</f>
        <v>2.5906735751295335E-2</v>
      </c>
      <c r="Z23" s="54">
        <f>IFERROR((VLOOKUP($F23,'AEO23 Table 23'!$B$13:$AF$61,Z$1,FALSE)-(VLOOKUP($F23,'AEO23 Table 23'!$B$13:$AF$61,Y$1,FALSE)))/VLOOKUP($F23,'AEO23 Table 23'!$B$13:$AF$61,Y$1,FALSE),"")</f>
        <v>3.5353535353535352E-2</v>
      </c>
      <c r="AA23" s="54">
        <f>IFERROR((VLOOKUP($F23,'AEO23 Table 23'!$B$13:$AF$61,AA$1,FALSE)-(VLOOKUP($F23,'AEO23 Table 23'!$B$13:$AF$61,Z$1,FALSE)))/VLOOKUP($F23,'AEO23 Table 23'!$B$13:$AF$61,Z$1,FALSE),"")</f>
        <v>2.4390243902439025E-2</v>
      </c>
      <c r="AB23" s="54">
        <f>IFERROR((VLOOKUP($F23,'AEO23 Table 23'!$B$13:$AF$61,AB$1,FALSE)-(VLOOKUP($F23,'AEO23 Table 23'!$B$13:$AF$61,AA$1,FALSE)))/VLOOKUP($F23,'AEO23 Table 23'!$B$13:$AF$61,AA$1,FALSE),"")</f>
        <v>2.3809523809523808E-2</v>
      </c>
      <c r="AC23" s="54">
        <f>IFERROR((VLOOKUP($F23,'AEO23 Table 23'!$B$13:$AF$61,AC$1,FALSE)-(VLOOKUP($F23,'AEO23 Table 23'!$B$13:$AF$61,AB$1,FALSE)))/VLOOKUP($F23,'AEO23 Table 23'!$B$13:$AF$61,AB$1,FALSE),"")</f>
        <v>2.3255813953488372E-2</v>
      </c>
      <c r="AD23" s="54">
        <f>IFERROR((VLOOKUP($F23,'AEO23 Table 23'!$B$13:$AF$61,AD$1,FALSE)-(VLOOKUP($F23,'AEO23 Table 23'!$B$13:$AF$61,AC$1,FALSE)))/VLOOKUP($F23,'AEO23 Table 23'!$B$13:$AF$61,AC$1,FALSE),"")</f>
        <v>2.2727272727272728E-2</v>
      </c>
      <c r="AE23" s="54">
        <f>IFERROR((VLOOKUP($F23,'AEO23 Table 23'!$B$13:$AF$61,AE$1,FALSE)-(VLOOKUP($F23,'AEO23 Table 23'!$B$13:$AF$61,AD$1,FALSE)))/VLOOKUP($F23,'AEO23 Table 23'!$B$13:$AF$61,AD$1,FALSE),"")</f>
        <v>2.6666666666666668E-2</v>
      </c>
      <c r="AF23" s="54">
        <f>IFERROR((VLOOKUP($F23,'AEO23 Table 23'!$B$13:$AF$61,AF$1,FALSE)-(VLOOKUP($F23,'AEO23 Table 23'!$B$13:$AF$61,AE$1,FALSE)))/VLOOKUP($F23,'AEO23 Table 23'!$B$13:$AF$61,AE$1,FALSE),"")</f>
        <v>2.5974025974025976E-2</v>
      </c>
      <c r="AG23" s="54">
        <f>IFERROR((VLOOKUP($F23,'AEO23 Table 23'!$B$13:$AF$61,AG$1,FALSE)-(VLOOKUP($F23,'AEO23 Table 23'!$B$13:$AF$61,AF$1,FALSE)))/VLOOKUP($F23,'AEO23 Table 23'!$B$13:$AF$61,AF$1,FALSE),"")</f>
        <v>2.5316455696202531E-2</v>
      </c>
      <c r="AH23" s="54">
        <f>IFERROR((VLOOKUP($F23,'AEO23 Table 23'!$B$13:$AF$61,AH$1,FALSE)-(VLOOKUP($F23,'AEO23 Table 23'!$B$13:$AF$61,AG$1,FALSE)))/VLOOKUP($F23,'AEO23 Table 23'!$B$13:$AF$61,AG$1,FALSE),"")</f>
        <v>2.4691358024691357E-2</v>
      </c>
      <c r="AI23" s="54">
        <f>IFERROR((VLOOKUP($F23,'AEO23 Table 23'!$B$13:$AF$61,AI$1,FALSE)-(VLOOKUP($F23,'AEO23 Table 23'!$B$13:$AF$61,AH$1,FALSE)))/VLOOKUP($F23,'AEO23 Table 23'!$B$13:$AF$61,AH$1,FALSE),"")</f>
        <v>2.8112449799196786E-2</v>
      </c>
    </row>
    <row r="24" spans="1:35" x14ac:dyDescent="0.25">
      <c r="A24" s="124" t="s">
        <v>15</v>
      </c>
      <c r="B24" s="49" cm="1">
        <f t="array" ref="B24">SUMPRODUCT(--('BLS Table 2.7'!$O:$O=$A24),'BLS Table 2.7'!K:K,'BLS Table 2.7'!M:M)/SUMIFS('BLS Table 2.7'!K:K,'BLS Table 2.7'!$O:$O,$A24)/100</f>
        <v>2.5000000000000001E-2</v>
      </c>
      <c r="C24" s="49" cm="1">
        <f t="array" ref="C24">SUMPRODUCT(--('BLS Table 2.7'!$O:$O=$A24),'BLS Table 2.7'!L:L,'BLS Table 2.7'!N:N)/SUMIFS('BLS Table 2.7'!L:L,'BLS Table 2.7'!$O:$O,$A24)/100</f>
        <v>1.4999999999999998E-2</v>
      </c>
      <c r="F24" s="1" t="s">
        <v>15</v>
      </c>
      <c r="G24" s="54">
        <f>IFERROR(INDEX('AEO23 Table 23'!$AG$22:$AG$61,MATCH($F24,'AEO23 Table 23'!$B$22:$B$61,0)),"")</f>
        <v>1.4E-2</v>
      </c>
      <c r="H24" s="54">
        <f>IFERROR((VLOOKUP($F24,'AEO23 Table 23'!$B$13:$AF$61,H$1,FALSE)-(VLOOKUP($F24,'AEO23 Table 23'!$B$13:$AF$61,G$1,FALSE)))/VLOOKUP($F24,'AEO23 Table 23'!$B$13:$AF$61,G$1,FALSE),"")</f>
        <v>-1.4999999999999999E-2</v>
      </c>
      <c r="I24" s="54">
        <f>IFERROR((VLOOKUP($F24,'AEO23 Table 23'!$B$13:$AF$61,I$1,FALSE)-(VLOOKUP($F24,'AEO23 Table 23'!$B$13:$AF$61,H$1,FALSE)))/VLOOKUP($F24,'AEO23 Table 23'!$B$13:$AF$61,H$1,FALSE),"")</f>
        <v>-2.5380710659898475E-3</v>
      </c>
      <c r="J24" s="54">
        <f>IFERROR((VLOOKUP($F24,'AEO23 Table 23'!$B$13:$AF$61,J$1,FALSE)-(VLOOKUP($F24,'AEO23 Table 23'!$B$13:$AF$61,I$1,FALSE)))/VLOOKUP($F24,'AEO23 Table 23'!$B$13:$AF$61,I$1,FALSE),"")</f>
        <v>1.0178117048346057E-2</v>
      </c>
      <c r="K24" s="54">
        <f>IFERROR((VLOOKUP($F24,'AEO23 Table 23'!$B$13:$AF$61,K$1,FALSE)-(VLOOKUP($F24,'AEO23 Table 23'!$B$13:$AF$61,J$1,FALSE)))/VLOOKUP($F24,'AEO23 Table 23'!$B$13:$AF$61,J$1,FALSE),"")</f>
        <v>4.2821158690176324E-2</v>
      </c>
      <c r="L24" s="54">
        <f>IFERROR((VLOOKUP($F24,'AEO23 Table 23'!$B$13:$AF$61,L$1,FALSE)-(VLOOKUP($F24,'AEO23 Table 23'!$B$13:$AF$61,K$1,FALSE)))/VLOOKUP($F24,'AEO23 Table 23'!$B$13:$AF$61,K$1,FALSE),"")</f>
        <v>3.3816425120772944E-2</v>
      </c>
      <c r="M24" s="54">
        <f>IFERROR((VLOOKUP($F24,'AEO23 Table 23'!$B$13:$AF$61,M$1,FALSE)-(VLOOKUP($F24,'AEO23 Table 23'!$B$13:$AF$61,L$1,FALSE)))/VLOOKUP($F24,'AEO23 Table 23'!$B$13:$AF$61,L$1,FALSE),"")</f>
        <v>9.3457943925233638E-3</v>
      </c>
      <c r="N24" s="54">
        <f>IFERROR((VLOOKUP($F24,'AEO23 Table 23'!$B$13:$AF$61,N$1,FALSE)-(VLOOKUP($F24,'AEO23 Table 23'!$B$13:$AF$61,M$1,FALSE)))/VLOOKUP($F24,'AEO23 Table 23'!$B$13:$AF$61,M$1,FALSE),"")</f>
        <v>9.2592592592592587E-3</v>
      </c>
      <c r="O24" s="54">
        <f>IFERROR((VLOOKUP($F24,'AEO23 Table 23'!$B$13:$AF$61,O$1,FALSE)-(VLOOKUP($F24,'AEO23 Table 23'!$B$13:$AF$61,N$1,FALSE)))/VLOOKUP($F24,'AEO23 Table 23'!$B$13:$AF$61,N$1,FALSE),"")</f>
        <v>9.1743119266055051E-3</v>
      </c>
      <c r="P24" s="54">
        <f>IFERROR((VLOOKUP($F24,'AEO23 Table 23'!$B$13:$AF$61,P$1,FALSE)-(VLOOKUP($F24,'AEO23 Table 23'!$B$13:$AF$61,O$1,FALSE)))/VLOOKUP($F24,'AEO23 Table 23'!$B$13:$AF$61,O$1,FALSE),"")</f>
        <v>1.5909090909090907E-2</v>
      </c>
      <c r="Q24" s="54">
        <f>IFERROR((VLOOKUP($F24,'AEO23 Table 23'!$B$13:$AF$61,Q$1,FALSE)-(VLOOKUP($F24,'AEO23 Table 23'!$B$13:$AF$61,P$1,FALSE)))/VLOOKUP($F24,'AEO23 Table 23'!$B$13:$AF$61,P$1,FALSE),"")</f>
        <v>2.9082774049217001E-2</v>
      </c>
      <c r="R24" s="54">
        <f>IFERROR((VLOOKUP($F24,'AEO23 Table 23'!$B$13:$AF$61,R$1,FALSE)-(VLOOKUP($F24,'AEO23 Table 23'!$B$13:$AF$61,Q$1,FALSE)))/VLOOKUP($F24,'AEO23 Table 23'!$B$13:$AF$61,Q$1,FALSE),"")</f>
        <v>1.9565217391304349E-2</v>
      </c>
      <c r="S24" s="54">
        <f>IFERROR((VLOOKUP($F24,'AEO23 Table 23'!$B$13:$AF$61,S$1,FALSE)-(VLOOKUP($F24,'AEO23 Table 23'!$B$13:$AF$61,R$1,FALSE)))/VLOOKUP($F24,'AEO23 Table 23'!$B$13:$AF$61,R$1,FALSE),"")</f>
        <v>1.9189765458422176E-2</v>
      </c>
      <c r="T24" s="54">
        <f>IFERROR((VLOOKUP($F24,'AEO23 Table 23'!$B$13:$AF$61,T$1,FALSE)-(VLOOKUP($F24,'AEO23 Table 23'!$B$13:$AF$61,S$1,FALSE)))/VLOOKUP($F24,'AEO23 Table 23'!$B$13:$AF$61,S$1,FALSE),"")</f>
        <v>2.0920502092050208E-2</v>
      </c>
      <c r="U24" s="54">
        <f>IFERROR((VLOOKUP($F24,'AEO23 Table 23'!$B$13:$AF$61,U$1,FALSE)-(VLOOKUP($F24,'AEO23 Table 23'!$B$13:$AF$61,T$1,FALSE)))/VLOOKUP($F24,'AEO23 Table 23'!$B$13:$AF$61,T$1,FALSE),"")</f>
        <v>1.6393442622950821E-2</v>
      </c>
      <c r="V24" s="54">
        <f>IFERROR((VLOOKUP($F24,'AEO23 Table 23'!$B$13:$AF$61,V$1,FALSE)-(VLOOKUP($F24,'AEO23 Table 23'!$B$13:$AF$61,U$1,FALSE)))/VLOOKUP($F24,'AEO23 Table 23'!$B$13:$AF$61,U$1,FALSE),"")</f>
        <v>1.6129032258064516E-2</v>
      </c>
      <c r="W24" s="54">
        <f>IFERROR((VLOOKUP($F24,'AEO23 Table 23'!$B$13:$AF$61,W$1,FALSE)-(VLOOKUP($F24,'AEO23 Table 23'!$B$13:$AF$61,V$1,FALSE)))/VLOOKUP($F24,'AEO23 Table 23'!$B$13:$AF$61,V$1,FALSE),"")</f>
        <v>1.5873015873015872E-2</v>
      </c>
      <c r="X24" s="54">
        <f>IFERROR((VLOOKUP($F24,'AEO23 Table 23'!$B$13:$AF$61,X$1,FALSE)-(VLOOKUP($F24,'AEO23 Table 23'!$B$13:$AF$61,W$1,FALSE)))/VLOOKUP($F24,'AEO23 Table 23'!$B$13:$AF$61,W$1,FALSE),"")</f>
        <v>1.3671875E-2</v>
      </c>
      <c r="Y24" s="54">
        <f>IFERROR((VLOOKUP($F24,'AEO23 Table 23'!$B$13:$AF$61,Y$1,FALSE)-(VLOOKUP($F24,'AEO23 Table 23'!$B$13:$AF$61,X$1,FALSE)))/VLOOKUP($F24,'AEO23 Table 23'!$B$13:$AF$61,X$1,FALSE),"")</f>
        <v>1.348747591522158E-2</v>
      </c>
      <c r="Z24" s="54">
        <f>IFERROR((VLOOKUP($F24,'AEO23 Table 23'!$B$13:$AF$61,Z$1,FALSE)-(VLOOKUP($F24,'AEO23 Table 23'!$B$13:$AF$61,Y$1,FALSE)))/VLOOKUP($F24,'AEO23 Table 23'!$B$13:$AF$61,Y$1,FALSE),"")</f>
        <v>1.7110266159695818E-2</v>
      </c>
      <c r="AA24" s="54">
        <f>IFERROR((VLOOKUP($F24,'AEO23 Table 23'!$B$13:$AF$61,AA$1,FALSE)-(VLOOKUP($F24,'AEO23 Table 23'!$B$13:$AF$61,Z$1,FALSE)))/VLOOKUP($F24,'AEO23 Table 23'!$B$13:$AF$61,Z$1,FALSE),"")</f>
        <v>1.3084112149532711E-2</v>
      </c>
      <c r="AB24" s="54">
        <f>IFERROR((VLOOKUP($F24,'AEO23 Table 23'!$B$13:$AF$61,AB$1,FALSE)-(VLOOKUP($F24,'AEO23 Table 23'!$B$13:$AF$61,AA$1,FALSE)))/VLOOKUP($F24,'AEO23 Table 23'!$B$13:$AF$61,AA$1,FALSE),"")</f>
        <v>9.2250922509225092E-3</v>
      </c>
      <c r="AC24" s="54">
        <f>IFERROR((VLOOKUP($F24,'AEO23 Table 23'!$B$13:$AF$61,AC$1,FALSE)-(VLOOKUP($F24,'AEO23 Table 23'!$B$13:$AF$61,AB$1,FALSE)))/VLOOKUP($F24,'AEO23 Table 23'!$B$13:$AF$61,AB$1,FALSE),"")</f>
        <v>5.4844606946983544E-3</v>
      </c>
      <c r="AD24" s="54">
        <f>IFERROR((VLOOKUP($F24,'AEO23 Table 23'!$B$13:$AF$61,AD$1,FALSE)-(VLOOKUP($F24,'AEO23 Table 23'!$B$13:$AF$61,AC$1,FALSE)))/VLOOKUP($F24,'AEO23 Table 23'!$B$13:$AF$61,AC$1,FALSE),"")</f>
        <v>5.454545454545455E-3</v>
      </c>
      <c r="AE24" s="54">
        <f>IFERROR((VLOOKUP($F24,'AEO23 Table 23'!$B$13:$AF$61,AE$1,FALSE)-(VLOOKUP($F24,'AEO23 Table 23'!$B$13:$AF$61,AD$1,FALSE)))/VLOOKUP($F24,'AEO23 Table 23'!$B$13:$AF$61,AD$1,FALSE),"")</f>
        <v>1.0849909584086799E-2</v>
      </c>
      <c r="AF24" s="54">
        <f>IFERROR((VLOOKUP($F24,'AEO23 Table 23'!$B$13:$AF$61,AF$1,FALSE)-(VLOOKUP($F24,'AEO23 Table 23'!$B$13:$AF$61,AE$1,FALSE)))/VLOOKUP($F24,'AEO23 Table 23'!$B$13:$AF$61,AE$1,FALSE),"")</f>
        <v>1.2522361359570662E-2</v>
      </c>
      <c r="AG24" s="54">
        <f>IFERROR((VLOOKUP($F24,'AEO23 Table 23'!$B$13:$AF$61,AG$1,FALSE)-(VLOOKUP($F24,'AEO23 Table 23'!$B$13:$AF$61,AF$1,FALSE)))/VLOOKUP($F24,'AEO23 Table 23'!$B$13:$AF$61,AF$1,FALSE),"")</f>
        <v>1.2367491166077738E-2</v>
      </c>
      <c r="AH24" s="54">
        <f>IFERROR((VLOOKUP($F24,'AEO23 Table 23'!$B$13:$AF$61,AH$1,FALSE)-(VLOOKUP($F24,'AEO23 Table 23'!$B$13:$AF$61,AG$1,FALSE)))/VLOOKUP($F24,'AEO23 Table 23'!$B$13:$AF$61,AG$1,FALSE),"")</f>
        <v>8.7260034904013961E-3</v>
      </c>
      <c r="AI24" s="54">
        <f>IFERROR((VLOOKUP($F24,'AEO23 Table 23'!$B$13:$AF$61,AI$1,FALSE)-(VLOOKUP($F24,'AEO23 Table 23'!$B$13:$AF$61,AH$1,FALSE)))/VLOOKUP($F24,'AEO23 Table 23'!$B$13:$AF$61,AH$1,FALSE),"")</f>
        <v>1.2110726643598616E-2</v>
      </c>
    </row>
    <row r="25" spans="1:35" x14ac:dyDescent="0.25">
      <c r="A25" s="124" t="s">
        <v>16</v>
      </c>
      <c r="B25" s="49" cm="1">
        <f t="array" ref="B25">SUMPRODUCT(--('BLS Table 2.7'!$O:$O=$A25),'BLS Table 2.7'!K:K,'BLS Table 2.7'!M:M)/SUMIFS('BLS Table 2.7'!K:K,'BLS Table 2.7'!$O:$O,$A25)/100</f>
        <v>7.3700262322242166E-2</v>
      </c>
      <c r="C25" s="49" cm="1">
        <f t="array" ref="C25">SUMPRODUCT(--('BLS Table 2.7'!$O:$O=$A25),'BLS Table 2.7'!L:L,'BLS Table 2.7'!N:N)/SUMIFS('BLS Table 2.7'!L:L,'BLS Table 2.7'!$O:$O,$A25)/100</f>
        <v>1.8032437442075996E-2</v>
      </c>
      <c r="F25" s="1" t="s">
        <v>646</v>
      </c>
      <c r="G25" s="54">
        <f>IFERROR(INDEX('AEO23 Table 23'!$AG$22:$AG$61,MATCH($F25,'AEO23 Table 23'!$B$22:$B$61,0)),"")</f>
        <v>1.4E-2</v>
      </c>
      <c r="H25" s="54">
        <f>IFERROR((VLOOKUP($F25,'AEO23 Table 23'!$B$13:$AF$61,H$1,FALSE)-(VLOOKUP($F25,'AEO23 Table 23'!$B$13:$AF$61,G$1,FALSE)))/VLOOKUP($F25,'AEO23 Table 23'!$B$13:$AF$61,G$1,FALSE),"")</f>
        <v>3.1028368794326241E-2</v>
      </c>
      <c r="I25" s="54">
        <f>IFERROR((VLOOKUP($F25,'AEO23 Table 23'!$B$13:$AF$61,I$1,FALSE)-(VLOOKUP($F25,'AEO23 Table 23'!$B$13:$AF$61,H$1,FALSE)))/VLOOKUP($F25,'AEO23 Table 23'!$B$13:$AF$61,H$1,FALSE),"")</f>
        <v>1.117798796216681E-2</v>
      </c>
      <c r="J25" s="54">
        <f>IFERROR((VLOOKUP($F25,'AEO23 Table 23'!$B$13:$AF$61,J$1,FALSE)-(VLOOKUP($F25,'AEO23 Table 23'!$B$13:$AF$61,I$1,FALSE)))/VLOOKUP($F25,'AEO23 Table 23'!$B$13:$AF$61,I$1,FALSE),"")</f>
        <v>-2.5510204081632651E-3</v>
      </c>
      <c r="K25" s="54">
        <f>IFERROR((VLOOKUP($F25,'AEO23 Table 23'!$B$13:$AF$61,K$1,FALSE)-(VLOOKUP($F25,'AEO23 Table 23'!$B$13:$AF$61,J$1,FALSE)))/VLOOKUP($F25,'AEO23 Table 23'!$B$13:$AF$61,J$1,FALSE),"")</f>
        <v>6.8201193520886615E-3</v>
      </c>
      <c r="L25" s="54">
        <f>IFERROR((VLOOKUP($F25,'AEO23 Table 23'!$B$13:$AF$61,L$1,FALSE)-(VLOOKUP($F25,'AEO23 Table 23'!$B$13:$AF$61,K$1,FALSE)))/VLOOKUP($F25,'AEO23 Table 23'!$B$13:$AF$61,K$1,FALSE),"")</f>
        <v>1.9475021168501271E-2</v>
      </c>
      <c r="M25" s="54">
        <f>IFERROR((VLOOKUP($F25,'AEO23 Table 23'!$B$13:$AF$61,M$1,FALSE)-(VLOOKUP($F25,'AEO23 Table 23'!$B$13:$AF$61,L$1,FALSE)))/VLOOKUP($F25,'AEO23 Table 23'!$B$13:$AF$61,L$1,FALSE),"")</f>
        <v>1.4119601328903655E-2</v>
      </c>
      <c r="N25" s="54">
        <f>IFERROR((VLOOKUP($F25,'AEO23 Table 23'!$B$13:$AF$61,N$1,FALSE)-(VLOOKUP($F25,'AEO23 Table 23'!$B$13:$AF$61,M$1,FALSE)))/VLOOKUP($F25,'AEO23 Table 23'!$B$13:$AF$61,M$1,FALSE),"")</f>
        <v>5.7330057330057327E-3</v>
      </c>
      <c r="O25" s="54">
        <f>IFERROR((VLOOKUP($F25,'AEO23 Table 23'!$B$13:$AF$61,O$1,FALSE)-(VLOOKUP($F25,'AEO23 Table 23'!$B$13:$AF$61,N$1,FALSE)))/VLOOKUP($F25,'AEO23 Table 23'!$B$13:$AF$61,N$1,FALSE),"")</f>
        <v>7.3289902280130291E-3</v>
      </c>
      <c r="P25" s="54">
        <f>IFERROR((VLOOKUP($F25,'AEO23 Table 23'!$B$13:$AF$61,P$1,FALSE)-(VLOOKUP($F25,'AEO23 Table 23'!$B$13:$AF$61,O$1,FALSE)))/VLOOKUP($F25,'AEO23 Table 23'!$B$13:$AF$61,O$1,FALSE),"")</f>
        <v>1.4551333872271624E-2</v>
      </c>
      <c r="Q25" s="54">
        <f>IFERROR((VLOOKUP($F25,'AEO23 Table 23'!$B$13:$AF$61,Q$1,FALSE)-(VLOOKUP($F25,'AEO23 Table 23'!$B$13:$AF$61,P$1,FALSE)))/VLOOKUP($F25,'AEO23 Table 23'!$B$13:$AF$61,P$1,FALSE),"")</f>
        <v>2.5498007968127491E-2</v>
      </c>
      <c r="R25" s="54">
        <f>IFERROR((VLOOKUP($F25,'AEO23 Table 23'!$B$13:$AF$61,R$1,FALSE)-(VLOOKUP($F25,'AEO23 Table 23'!$B$13:$AF$61,Q$1,FALSE)))/VLOOKUP($F25,'AEO23 Table 23'!$B$13:$AF$61,Q$1,FALSE),"")</f>
        <v>2.1756021756021756E-2</v>
      </c>
      <c r="S25" s="54">
        <f>IFERROR((VLOOKUP($F25,'AEO23 Table 23'!$B$13:$AF$61,S$1,FALSE)-(VLOOKUP($F25,'AEO23 Table 23'!$B$13:$AF$61,R$1,FALSE)))/VLOOKUP($F25,'AEO23 Table 23'!$B$13:$AF$61,R$1,FALSE),"")</f>
        <v>1.6730038022813688E-2</v>
      </c>
      <c r="T25" s="54">
        <f>IFERROR((VLOOKUP($F25,'AEO23 Table 23'!$B$13:$AF$61,T$1,FALSE)-(VLOOKUP($F25,'AEO23 Table 23'!$B$13:$AF$61,S$1,FALSE)))/VLOOKUP($F25,'AEO23 Table 23'!$B$13:$AF$61,S$1,FALSE),"")</f>
        <v>1.7950635751682872E-2</v>
      </c>
      <c r="U25" s="54">
        <f>IFERROR((VLOOKUP($F25,'AEO23 Table 23'!$B$13:$AF$61,U$1,FALSE)-(VLOOKUP($F25,'AEO23 Table 23'!$B$13:$AF$61,T$1,FALSE)))/VLOOKUP($F25,'AEO23 Table 23'!$B$13:$AF$61,T$1,FALSE),"")</f>
        <v>1.6164584864070537E-2</v>
      </c>
      <c r="V25" s="54">
        <f>IFERROR((VLOOKUP($F25,'AEO23 Table 23'!$B$13:$AF$61,V$1,FALSE)-(VLOOKUP($F25,'AEO23 Table 23'!$B$13:$AF$61,U$1,FALSE)))/VLOOKUP($F25,'AEO23 Table 23'!$B$13:$AF$61,U$1,FALSE),"")</f>
        <v>1.0845986984815618E-2</v>
      </c>
      <c r="W25" s="54">
        <f>IFERROR((VLOOKUP($F25,'AEO23 Table 23'!$B$13:$AF$61,W$1,FALSE)-(VLOOKUP($F25,'AEO23 Table 23'!$B$13:$AF$61,V$1,FALSE)))/VLOOKUP($F25,'AEO23 Table 23'!$B$13:$AF$61,V$1,FALSE),"")</f>
        <v>1.2875536480686695E-2</v>
      </c>
      <c r="X25" s="54">
        <f>IFERROR((VLOOKUP($F25,'AEO23 Table 23'!$B$13:$AF$61,X$1,FALSE)-(VLOOKUP($F25,'AEO23 Table 23'!$B$13:$AF$61,W$1,FALSE)))/VLOOKUP($F25,'AEO23 Table 23'!$B$13:$AF$61,W$1,FALSE),"")</f>
        <v>9.887005649717515E-3</v>
      </c>
      <c r="Y25" s="54">
        <f>IFERROR((VLOOKUP($F25,'AEO23 Table 23'!$B$13:$AF$61,Y$1,FALSE)-(VLOOKUP($F25,'AEO23 Table 23'!$B$13:$AF$61,X$1,FALSE)))/VLOOKUP($F25,'AEO23 Table 23'!$B$13:$AF$61,X$1,FALSE),"")</f>
        <v>1.4685314685314685E-2</v>
      </c>
      <c r="Z25" s="54">
        <f>IFERROR((VLOOKUP($F25,'AEO23 Table 23'!$B$13:$AF$61,Z$1,FALSE)-(VLOOKUP($F25,'AEO23 Table 23'!$B$13:$AF$61,Y$1,FALSE)))/VLOOKUP($F25,'AEO23 Table 23'!$B$13:$AF$61,Y$1,FALSE),"")</f>
        <v>1.7918676774638181E-2</v>
      </c>
      <c r="AA25" s="54">
        <f>IFERROR((VLOOKUP($F25,'AEO23 Table 23'!$B$13:$AF$61,AA$1,FALSE)-(VLOOKUP($F25,'AEO23 Table 23'!$B$13:$AF$61,Z$1,FALSE)))/VLOOKUP($F25,'AEO23 Table 23'!$B$13:$AF$61,Z$1,FALSE),"")</f>
        <v>1.7603249830737983E-2</v>
      </c>
      <c r="AB25" s="54">
        <f>IFERROR((VLOOKUP($F25,'AEO23 Table 23'!$B$13:$AF$61,AB$1,FALSE)-(VLOOKUP($F25,'AEO23 Table 23'!$B$13:$AF$61,AA$1,FALSE)))/VLOOKUP($F25,'AEO23 Table 23'!$B$13:$AF$61,AA$1,FALSE),"")</f>
        <v>1.3972055888223553E-2</v>
      </c>
      <c r="AC25" s="54">
        <f>IFERROR((VLOOKUP($F25,'AEO23 Table 23'!$B$13:$AF$61,AC$1,FALSE)-(VLOOKUP($F25,'AEO23 Table 23'!$B$13:$AF$61,AB$1,FALSE)))/VLOOKUP($F25,'AEO23 Table 23'!$B$13:$AF$61,AB$1,FALSE),"")</f>
        <v>1.0498687664041995E-2</v>
      </c>
      <c r="AD25" s="54">
        <f>IFERROR((VLOOKUP($F25,'AEO23 Table 23'!$B$13:$AF$61,AD$1,FALSE)-(VLOOKUP($F25,'AEO23 Table 23'!$B$13:$AF$61,AC$1,FALSE)))/VLOOKUP($F25,'AEO23 Table 23'!$B$13:$AF$61,AC$1,FALSE),"")</f>
        <v>1.1688311688311689E-2</v>
      </c>
      <c r="AE25" s="54">
        <f>IFERROR((VLOOKUP($F25,'AEO23 Table 23'!$B$13:$AF$61,AE$1,FALSE)-(VLOOKUP($F25,'AEO23 Table 23'!$B$13:$AF$61,AD$1,FALSE)))/VLOOKUP($F25,'AEO23 Table 23'!$B$13:$AF$61,AD$1,FALSE),"")</f>
        <v>1.4120667522464698E-2</v>
      </c>
      <c r="AF25" s="54">
        <f>IFERROR((VLOOKUP($F25,'AEO23 Table 23'!$B$13:$AF$61,AF$1,FALSE)-(VLOOKUP($F25,'AEO23 Table 23'!$B$13:$AF$61,AE$1,FALSE)))/VLOOKUP($F25,'AEO23 Table 23'!$B$13:$AF$61,AE$1,FALSE),"")</f>
        <v>1.6455696202531647E-2</v>
      </c>
      <c r="AG25" s="54">
        <f>IFERROR((VLOOKUP($F25,'AEO23 Table 23'!$B$13:$AF$61,AG$1,FALSE)-(VLOOKUP($F25,'AEO23 Table 23'!$B$13:$AF$61,AF$1,FALSE)))/VLOOKUP($F25,'AEO23 Table 23'!$B$13:$AF$61,AF$1,FALSE),"")</f>
        <v>1.4321295143212951E-2</v>
      </c>
      <c r="AH25" s="54">
        <f>IFERROR((VLOOKUP($F25,'AEO23 Table 23'!$B$13:$AF$61,AH$1,FALSE)-(VLOOKUP($F25,'AEO23 Table 23'!$B$13:$AF$61,AG$1,FALSE)))/VLOOKUP($F25,'AEO23 Table 23'!$B$13:$AF$61,AG$1,FALSE),"")</f>
        <v>1.4119091467157766E-2</v>
      </c>
      <c r="AI25" s="54">
        <f>IFERROR((VLOOKUP($F25,'AEO23 Table 23'!$B$13:$AF$61,AI$1,FALSE)-(VLOOKUP($F25,'AEO23 Table 23'!$B$13:$AF$61,AH$1,FALSE)))/VLOOKUP($F25,'AEO23 Table 23'!$B$13:$AF$61,AH$1,FALSE),"")</f>
        <v>1.6949152542372881E-2</v>
      </c>
    </row>
    <row r="26" spans="1:35" x14ac:dyDescent="0.25">
      <c r="A26" s="124" t="s">
        <v>17</v>
      </c>
      <c r="B26" s="49" cm="1">
        <f t="array" ref="B26">SUMPRODUCT(--('BLS Table 2.7'!$O:$O=$A26),'BLS Table 2.7'!K:K,'BLS Table 2.7'!M:M)/SUMIFS('BLS Table 2.7'!K:K,'BLS Table 2.7'!$O:$O,$A26)/100</f>
        <v>1.789700374531835E-2</v>
      </c>
      <c r="C26" s="49" cm="1">
        <f t="array" ref="C26">SUMPRODUCT(--('BLS Table 2.7'!$O:$O=$A26),'BLS Table 2.7'!L:L,'BLS Table 2.7'!N:N)/SUMIFS('BLS Table 2.7'!L:L,'BLS Table 2.7'!$O:$O,$A26)/100</f>
        <v>1.9602006688963208E-2</v>
      </c>
      <c r="F26" s="1" t="s">
        <v>646</v>
      </c>
      <c r="G26" s="54">
        <f>IFERROR(INDEX('AEO23 Table 23'!$AG$22:$AG$61,MATCH($F26,'AEO23 Table 23'!$B$22:$B$61,0)),"")</f>
        <v>1.4E-2</v>
      </c>
      <c r="H26" s="54">
        <f>IFERROR((VLOOKUP($F26,'AEO23 Table 23'!$B$13:$AF$61,H$1,FALSE)-(VLOOKUP($F26,'AEO23 Table 23'!$B$13:$AF$61,G$1,FALSE)))/VLOOKUP($F26,'AEO23 Table 23'!$B$13:$AF$61,G$1,FALSE),"")</f>
        <v>3.1028368794326241E-2</v>
      </c>
      <c r="I26" s="54">
        <f>IFERROR((VLOOKUP($F26,'AEO23 Table 23'!$B$13:$AF$61,I$1,FALSE)-(VLOOKUP($F26,'AEO23 Table 23'!$B$13:$AF$61,H$1,FALSE)))/VLOOKUP($F26,'AEO23 Table 23'!$B$13:$AF$61,H$1,FALSE),"")</f>
        <v>1.117798796216681E-2</v>
      </c>
      <c r="J26" s="54">
        <f>IFERROR((VLOOKUP($F26,'AEO23 Table 23'!$B$13:$AF$61,J$1,FALSE)-(VLOOKUP($F26,'AEO23 Table 23'!$B$13:$AF$61,I$1,FALSE)))/VLOOKUP($F26,'AEO23 Table 23'!$B$13:$AF$61,I$1,FALSE),"")</f>
        <v>-2.5510204081632651E-3</v>
      </c>
      <c r="K26" s="54">
        <f>IFERROR((VLOOKUP($F26,'AEO23 Table 23'!$B$13:$AF$61,K$1,FALSE)-(VLOOKUP($F26,'AEO23 Table 23'!$B$13:$AF$61,J$1,FALSE)))/VLOOKUP($F26,'AEO23 Table 23'!$B$13:$AF$61,J$1,FALSE),"")</f>
        <v>6.8201193520886615E-3</v>
      </c>
      <c r="L26" s="54">
        <f>IFERROR((VLOOKUP($F26,'AEO23 Table 23'!$B$13:$AF$61,L$1,FALSE)-(VLOOKUP($F26,'AEO23 Table 23'!$B$13:$AF$61,K$1,FALSE)))/VLOOKUP($F26,'AEO23 Table 23'!$B$13:$AF$61,K$1,FALSE),"")</f>
        <v>1.9475021168501271E-2</v>
      </c>
      <c r="M26" s="54">
        <f>IFERROR((VLOOKUP($F26,'AEO23 Table 23'!$B$13:$AF$61,M$1,FALSE)-(VLOOKUP($F26,'AEO23 Table 23'!$B$13:$AF$61,L$1,FALSE)))/VLOOKUP($F26,'AEO23 Table 23'!$B$13:$AF$61,L$1,FALSE),"")</f>
        <v>1.4119601328903655E-2</v>
      </c>
      <c r="N26" s="54">
        <f>IFERROR((VLOOKUP($F26,'AEO23 Table 23'!$B$13:$AF$61,N$1,FALSE)-(VLOOKUP($F26,'AEO23 Table 23'!$B$13:$AF$61,M$1,FALSE)))/VLOOKUP($F26,'AEO23 Table 23'!$B$13:$AF$61,M$1,FALSE),"")</f>
        <v>5.7330057330057327E-3</v>
      </c>
      <c r="O26" s="54">
        <f>IFERROR((VLOOKUP($F26,'AEO23 Table 23'!$B$13:$AF$61,O$1,FALSE)-(VLOOKUP($F26,'AEO23 Table 23'!$B$13:$AF$61,N$1,FALSE)))/VLOOKUP($F26,'AEO23 Table 23'!$B$13:$AF$61,N$1,FALSE),"")</f>
        <v>7.3289902280130291E-3</v>
      </c>
      <c r="P26" s="54">
        <f>IFERROR((VLOOKUP($F26,'AEO23 Table 23'!$B$13:$AF$61,P$1,FALSE)-(VLOOKUP($F26,'AEO23 Table 23'!$B$13:$AF$61,O$1,FALSE)))/VLOOKUP($F26,'AEO23 Table 23'!$B$13:$AF$61,O$1,FALSE),"")</f>
        <v>1.4551333872271624E-2</v>
      </c>
      <c r="Q26" s="54">
        <f>IFERROR((VLOOKUP($F26,'AEO23 Table 23'!$B$13:$AF$61,Q$1,FALSE)-(VLOOKUP($F26,'AEO23 Table 23'!$B$13:$AF$61,P$1,FALSE)))/VLOOKUP($F26,'AEO23 Table 23'!$B$13:$AF$61,P$1,FALSE),"")</f>
        <v>2.5498007968127491E-2</v>
      </c>
      <c r="R26" s="54">
        <f>IFERROR((VLOOKUP($F26,'AEO23 Table 23'!$B$13:$AF$61,R$1,FALSE)-(VLOOKUP($F26,'AEO23 Table 23'!$B$13:$AF$61,Q$1,FALSE)))/VLOOKUP($F26,'AEO23 Table 23'!$B$13:$AF$61,Q$1,FALSE),"")</f>
        <v>2.1756021756021756E-2</v>
      </c>
      <c r="S26" s="54">
        <f>IFERROR((VLOOKUP($F26,'AEO23 Table 23'!$B$13:$AF$61,S$1,FALSE)-(VLOOKUP($F26,'AEO23 Table 23'!$B$13:$AF$61,R$1,FALSE)))/VLOOKUP($F26,'AEO23 Table 23'!$B$13:$AF$61,R$1,FALSE),"")</f>
        <v>1.6730038022813688E-2</v>
      </c>
      <c r="T26" s="54">
        <f>IFERROR((VLOOKUP($F26,'AEO23 Table 23'!$B$13:$AF$61,T$1,FALSE)-(VLOOKUP($F26,'AEO23 Table 23'!$B$13:$AF$61,S$1,FALSE)))/VLOOKUP($F26,'AEO23 Table 23'!$B$13:$AF$61,S$1,FALSE),"")</f>
        <v>1.7950635751682872E-2</v>
      </c>
      <c r="U26" s="54">
        <f>IFERROR((VLOOKUP($F26,'AEO23 Table 23'!$B$13:$AF$61,U$1,FALSE)-(VLOOKUP($F26,'AEO23 Table 23'!$B$13:$AF$61,T$1,FALSE)))/VLOOKUP($F26,'AEO23 Table 23'!$B$13:$AF$61,T$1,FALSE),"")</f>
        <v>1.6164584864070537E-2</v>
      </c>
      <c r="V26" s="54">
        <f>IFERROR((VLOOKUP($F26,'AEO23 Table 23'!$B$13:$AF$61,V$1,FALSE)-(VLOOKUP($F26,'AEO23 Table 23'!$B$13:$AF$61,U$1,FALSE)))/VLOOKUP($F26,'AEO23 Table 23'!$B$13:$AF$61,U$1,FALSE),"")</f>
        <v>1.0845986984815618E-2</v>
      </c>
      <c r="W26" s="54">
        <f>IFERROR((VLOOKUP($F26,'AEO23 Table 23'!$B$13:$AF$61,W$1,FALSE)-(VLOOKUP($F26,'AEO23 Table 23'!$B$13:$AF$61,V$1,FALSE)))/VLOOKUP($F26,'AEO23 Table 23'!$B$13:$AF$61,V$1,FALSE),"")</f>
        <v>1.2875536480686695E-2</v>
      </c>
      <c r="X26" s="54">
        <f>IFERROR((VLOOKUP($F26,'AEO23 Table 23'!$B$13:$AF$61,X$1,FALSE)-(VLOOKUP($F26,'AEO23 Table 23'!$B$13:$AF$61,W$1,FALSE)))/VLOOKUP($F26,'AEO23 Table 23'!$B$13:$AF$61,W$1,FALSE),"")</f>
        <v>9.887005649717515E-3</v>
      </c>
      <c r="Y26" s="54">
        <f>IFERROR((VLOOKUP($F26,'AEO23 Table 23'!$B$13:$AF$61,Y$1,FALSE)-(VLOOKUP($F26,'AEO23 Table 23'!$B$13:$AF$61,X$1,FALSE)))/VLOOKUP($F26,'AEO23 Table 23'!$B$13:$AF$61,X$1,FALSE),"")</f>
        <v>1.4685314685314685E-2</v>
      </c>
      <c r="Z26" s="54">
        <f>IFERROR((VLOOKUP($F26,'AEO23 Table 23'!$B$13:$AF$61,Z$1,FALSE)-(VLOOKUP($F26,'AEO23 Table 23'!$B$13:$AF$61,Y$1,FALSE)))/VLOOKUP($F26,'AEO23 Table 23'!$B$13:$AF$61,Y$1,FALSE),"")</f>
        <v>1.7918676774638181E-2</v>
      </c>
      <c r="AA26" s="54">
        <f>IFERROR((VLOOKUP($F26,'AEO23 Table 23'!$B$13:$AF$61,AA$1,FALSE)-(VLOOKUP($F26,'AEO23 Table 23'!$B$13:$AF$61,Z$1,FALSE)))/VLOOKUP($F26,'AEO23 Table 23'!$B$13:$AF$61,Z$1,FALSE),"")</f>
        <v>1.7603249830737983E-2</v>
      </c>
      <c r="AB26" s="54">
        <f>IFERROR((VLOOKUP($F26,'AEO23 Table 23'!$B$13:$AF$61,AB$1,FALSE)-(VLOOKUP($F26,'AEO23 Table 23'!$B$13:$AF$61,AA$1,FALSE)))/VLOOKUP($F26,'AEO23 Table 23'!$B$13:$AF$61,AA$1,FALSE),"")</f>
        <v>1.3972055888223553E-2</v>
      </c>
      <c r="AC26" s="54">
        <f>IFERROR((VLOOKUP($F26,'AEO23 Table 23'!$B$13:$AF$61,AC$1,FALSE)-(VLOOKUP($F26,'AEO23 Table 23'!$B$13:$AF$61,AB$1,FALSE)))/VLOOKUP($F26,'AEO23 Table 23'!$B$13:$AF$61,AB$1,FALSE),"")</f>
        <v>1.0498687664041995E-2</v>
      </c>
      <c r="AD26" s="54">
        <f>IFERROR((VLOOKUP($F26,'AEO23 Table 23'!$B$13:$AF$61,AD$1,FALSE)-(VLOOKUP($F26,'AEO23 Table 23'!$B$13:$AF$61,AC$1,FALSE)))/VLOOKUP($F26,'AEO23 Table 23'!$B$13:$AF$61,AC$1,FALSE),"")</f>
        <v>1.1688311688311689E-2</v>
      </c>
      <c r="AE26" s="54">
        <f>IFERROR((VLOOKUP($F26,'AEO23 Table 23'!$B$13:$AF$61,AE$1,FALSE)-(VLOOKUP($F26,'AEO23 Table 23'!$B$13:$AF$61,AD$1,FALSE)))/VLOOKUP($F26,'AEO23 Table 23'!$B$13:$AF$61,AD$1,FALSE),"")</f>
        <v>1.4120667522464698E-2</v>
      </c>
      <c r="AF26" s="54">
        <f>IFERROR((VLOOKUP($F26,'AEO23 Table 23'!$B$13:$AF$61,AF$1,FALSE)-(VLOOKUP($F26,'AEO23 Table 23'!$B$13:$AF$61,AE$1,FALSE)))/VLOOKUP($F26,'AEO23 Table 23'!$B$13:$AF$61,AE$1,FALSE),"")</f>
        <v>1.6455696202531647E-2</v>
      </c>
      <c r="AG26" s="54">
        <f>IFERROR((VLOOKUP($F26,'AEO23 Table 23'!$B$13:$AF$61,AG$1,FALSE)-(VLOOKUP($F26,'AEO23 Table 23'!$B$13:$AF$61,AF$1,FALSE)))/VLOOKUP($F26,'AEO23 Table 23'!$B$13:$AF$61,AF$1,FALSE),"")</f>
        <v>1.4321295143212951E-2</v>
      </c>
      <c r="AH26" s="54">
        <f>IFERROR((VLOOKUP($F26,'AEO23 Table 23'!$B$13:$AF$61,AH$1,FALSE)-(VLOOKUP($F26,'AEO23 Table 23'!$B$13:$AF$61,AG$1,FALSE)))/VLOOKUP($F26,'AEO23 Table 23'!$B$13:$AF$61,AG$1,FALSE),"")</f>
        <v>1.4119091467157766E-2</v>
      </c>
      <c r="AI26" s="54">
        <f>IFERROR((VLOOKUP($F26,'AEO23 Table 23'!$B$13:$AF$61,AI$1,FALSE)-(VLOOKUP($F26,'AEO23 Table 23'!$B$13:$AF$61,AH$1,FALSE)))/VLOOKUP($F26,'AEO23 Table 23'!$B$13:$AF$61,AH$1,FALSE),"")</f>
        <v>1.6949152542372881E-2</v>
      </c>
    </row>
    <row r="27" spans="1:35" x14ac:dyDescent="0.25">
      <c r="A27" s="124" t="s">
        <v>18</v>
      </c>
      <c r="B27" s="49" cm="1">
        <f t="array" ref="B27">SUMPRODUCT(--('BLS Table 2.7'!$O:$O=$A27),'BLS Table 2.7'!K:K,'BLS Table 2.7'!M:M)/SUMIFS('BLS Table 2.7'!K:K,'BLS Table 2.7'!$O:$O,$A27)/100</f>
        <v>6.1778413736713004E-3</v>
      </c>
      <c r="C27" s="49" cm="1">
        <f t="array" ref="C27">SUMPRODUCT(--('BLS Table 2.7'!$O:$O=$A27),'BLS Table 2.7'!L:L,'BLS Table 2.7'!N:N)/SUMIFS('BLS Table 2.7'!L:L,'BLS Table 2.7'!$O:$O,$A27)/100</f>
        <v>1.4107992895204265E-2</v>
      </c>
      <c r="F27" s="1" t="s">
        <v>18</v>
      </c>
      <c r="G27" s="54">
        <f>IFERROR(INDEX('AEO23 Table 23'!$AG$22:$AG$61,MATCH($F27,'AEO23 Table 23'!$B$22:$B$61,0)),"")</f>
        <v>1.2999999999999999E-2</v>
      </c>
      <c r="H27" s="54">
        <f>IFERROR((VLOOKUP($F27,'AEO23 Table 23'!$B$13:$AF$61,H$1,FALSE)-(VLOOKUP($F27,'AEO23 Table 23'!$B$13:$AF$61,G$1,FALSE)))/VLOOKUP($F27,'AEO23 Table 23'!$B$13:$AF$61,G$1,FALSE),"")</f>
        <v>-1.3698630136986301E-2</v>
      </c>
      <c r="I27" s="54">
        <f>IFERROR((VLOOKUP($F27,'AEO23 Table 23'!$B$13:$AF$61,I$1,FALSE)-(VLOOKUP($F27,'AEO23 Table 23'!$B$13:$AF$61,H$1,FALSE)))/VLOOKUP($F27,'AEO23 Table 23'!$B$13:$AF$61,H$1,FALSE),"")</f>
        <v>0</v>
      </c>
      <c r="J27" s="54">
        <f>IFERROR((VLOOKUP($F27,'AEO23 Table 23'!$B$13:$AF$61,J$1,FALSE)-(VLOOKUP($F27,'AEO23 Table 23'!$B$13:$AF$61,I$1,FALSE)))/VLOOKUP($F27,'AEO23 Table 23'!$B$13:$AF$61,I$1,FALSE),"")</f>
        <v>0</v>
      </c>
      <c r="K27" s="54">
        <f>IFERROR((VLOOKUP($F27,'AEO23 Table 23'!$B$13:$AF$61,K$1,FALSE)-(VLOOKUP($F27,'AEO23 Table 23'!$B$13:$AF$61,J$1,FALSE)))/VLOOKUP($F27,'AEO23 Table 23'!$B$13:$AF$61,J$1,FALSE),"")</f>
        <v>2.7777777777777776E-2</v>
      </c>
      <c r="L27" s="54">
        <f>IFERROR((VLOOKUP($F27,'AEO23 Table 23'!$B$13:$AF$61,L$1,FALSE)-(VLOOKUP($F27,'AEO23 Table 23'!$B$13:$AF$61,K$1,FALSE)))/VLOOKUP($F27,'AEO23 Table 23'!$B$13:$AF$61,K$1,FALSE),"")</f>
        <v>2.7027027027027029E-2</v>
      </c>
      <c r="M27" s="54">
        <f>IFERROR((VLOOKUP($F27,'AEO23 Table 23'!$B$13:$AF$61,M$1,FALSE)-(VLOOKUP($F27,'AEO23 Table 23'!$B$13:$AF$61,L$1,FALSE)))/VLOOKUP($F27,'AEO23 Table 23'!$B$13:$AF$61,L$1,FALSE),"")</f>
        <v>1.3157894736842105E-2</v>
      </c>
      <c r="N27" s="54">
        <f>IFERROR((VLOOKUP($F27,'AEO23 Table 23'!$B$13:$AF$61,N$1,FALSE)-(VLOOKUP($F27,'AEO23 Table 23'!$B$13:$AF$61,M$1,FALSE)))/VLOOKUP($F27,'AEO23 Table 23'!$B$13:$AF$61,M$1,FALSE),"")</f>
        <v>1.2987012987012988E-2</v>
      </c>
      <c r="O27" s="54">
        <f>IFERROR((VLOOKUP($F27,'AEO23 Table 23'!$B$13:$AF$61,O$1,FALSE)-(VLOOKUP($F27,'AEO23 Table 23'!$B$13:$AF$61,N$1,FALSE)))/VLOOKUP($F27,'AEO23 Table 23'!$B$13:$AF$61,N$1,FALSE),"")</f>
        <v>1.282051282051282E-2</v>
      </c>
      <c r="P27" s="54">
        <f>IFERROR((VLOOKUP($F27,'AEO23 Table 23'!$B$13:$AF$61,P$1,FALSE)-(VLOOKUP($F27,'AEO23 Table 23'!$B$13:$AF$61,O$1,FALSE)))/VLOOKUP($F27,'AEO23 Table 23'!$B$13:$AF$61,O$1,FALSE),"")</f>
        <v>0</v>
      </c>
      <c r="Q27" s="54">
        <f>IFERROR((VLOOKUP($F27,'AEO23 Table 23'!$B$13:$AF$61,Q$1,FALSE)-(VLOOKUP($F27,'AEO23 Table 23'!$B$13:$AF$61,P$1,FALSE)))/VLOOKUP($F27,'AEO23 Table 23'!$B$13:$AF$61,P$1,FALSE),"")</f>
        <v>2.5316455696202531E-2</v>
      </c>
      <c r="R27" s="54">
        <f>IFERROR((VLOOKUP($F27,'AEO23 Table 23'!$B$13:$AF$61,R$1,FALSE)-(VLOOKUP($F27,'AEO23 Table 23'!$B$13:$AF$61,Q$1,FALSE)))/VLOOKUP($F27,'AEO23 Table 23'!$B$13:$AF$61,Q$1,FALSE),"")</f>
        <v>1.2345679012345678E-2</v>
      </c>
      <c r="S27" s="54">
        <f>IFERROR((VLOOKUP($F27,'AEO23 Table 23'!$B$13:$AF$61,S$1,FALSE)-(VLOOKUP($F27,'AEO23 Table 23'!$B$13:$AF$61,R$1,FALSE)))/VLOOKUP($F27,'AEO23 Table 23'!$B$13:$AF$61,R$1,FALSE),"")</f>
        <v>1.2195121951219513E-2</v>
      </c>
      <c r="T27" s="54">
        <f>IFERROR((VLOOKUP($F27,'AEO23 Table 23'!$B$13:$AF$61,T$1,FALSE)-(VLOOKUP($F27,'AEO23 Table 23'!$B$13:$AF$61,S$1,FALSE)))/VLOOKUP($F27,'AEO23 Table 23'!$B$13:$AF$61,S$1,FALSE),"")</f>
        <v>2.4096385542168676E-2</v>
      </c>
      <c r="U27" s="54">
        <f>IFERROR((VLOOKUP($F27,'AEO23 Table 23'!$B$13:$AF$61,U$1,FALSE)-(VLOOKUP($F27,'AEO23 Table 23'!$B$13:$AF$61,T$1,FALSE)))/VLOOKUP($F27,'AEO23 Table 23'!$B$13:$AF$61,T$1,FALSE),"")</f>
        <v>1.1764705882352941E-2</v>
      </c>
      <c r="V27" s="54">
        <f>IFERROR((VLOOKUP($F27,'AEO23 Table 23'!$B$13:$AF$61,V$1,FALSE)-(VLOOKUP($F27,'AEO23 Table 23'!$B$13:$AF$61,U$1,FALSE)))/VLOOKUP($F27,'AEO23 Table 23'!$B$13:$AF$61,U$1,FALSE),"")</f>
        <v>2.3255813953488372E-2</v>
      </c>
      <c r="W27" s="54">
        <f>IFERROR((VLOOKUP($F27,'AEO23 Table 23'!$B$13:$AF$61,W$1,FALSE)-(VLOOKUP($F27,'AEO23 Table 23'!$B$13:$AF$61,V$1,FALSE)))/VLOOKUP($F27,'AEO23 Table 23'!$B$13:$AF$61,V$1,FALSE),"")</f>
        <v>1.1363636363636364E-2</v>
      </c>
      <c r="X27" s="54">
        <f>IFERROR((VLOOKUP($F27,'AEO23 Table 23'!$B$13:$AF$61,X$1,FALSE)-(VLOOKUP($F27,'AEO23 Table 23'!$B$13:$AF$61,W$1,FALSE)))/VLOOKUP($F27,'AEO23 Table 23'!$B$13:$AF$61,W$1,FALSE),"")</f>
        <v>2.247191011235955E-2</v>
      </c>
      <c r="Y27" s="54">
        <f>IFERROR((VLOOKUP($F27,'AEO23 Table 23'!$B$13:$AF$61,Y$1,FALSE)-(VLOOKUP($F27,'AEO23 Table 23'!$B$13:$AF$61,X$1,FALSE)))/VLOOKUP($F27,'AEO23 Table 23'!$B$13:$AF$61,X$1,FALSE),"")</f>
        <v>1.098901098901099E-2</v>
      </c>
      <c r="Z27" s="54">
        <f>IFERROR((VLOOKUP($F27,'AEO23 Table 23'!$B$13:$AF$61,Z$1,FALSE)-(VLOOKUP($F27,'AEO23 Table 23'!$B$13:$AF$61,Y$1,FALSE)))/VLOOKUP($F27,'AEO23 Table 23'!$B$13:$AF$61,Y$1,FALSE),"")</f>
        <v>2.1739130434782608E-2</v>
      </c>
      <c r="AA27" s="54">
        <f>IFERROR((VLOOKUP($F27,'AEO23 Table 23'!$B$13:$AF$61,AA$1,FALSE)-(VLOOKUP($F27,'AEO23 Table 23'!$B$13:$AF$61,Z$1,FALSE)))/VLOOKUP($F27,'AEO23 Table 23'!$B$13:$AF$61,Z$1,FALSE),"")</f>
        <v>2.1276595744680851E-2</v>
      </c>
      <c r="AB27" s="54">
        <f>IFERROR((VLOOKUP($F27,'AEO23 Table 23'!$B$13:$AF$61,AB$1,FALSE)-(VLOOKUP($F27,'AEO23 Table 23'!$B$13:$AF$61,AA$1,FALSE)))/VLOOKUP($F27,'AEO23 Table 23'!$B$13:$AF$61,AA$1,FALSE),"")</f>
        <v>1.0416666666666666E-2</v>
      </c>
      <c r="AC27" s="54">
        <f>IFERROR((VLOOKUP($F27,'AEO23 Table 23'!$B$13:$AF$61,AC$1,FALSE)-(VLOOKUP($F27,'AEO23 Table 23'!$B$13:$AF$61,AB$1,FALSE)))/VLOOKUP($F27,'AEO23 Table 23'!$B$13:$AF$61,AB$1,FALSE),"")</f>
        <v>1.0309278350515464E-2</v>
      </c>
      <c r="AD27" s="54">
        <f>IFERROR((VLOOKUP($F27,'AEO23 Table 23'!$B$13:$AF$61,AD$1,FALSE)-(VLOOKUP($F27,'AEO23 Table 23'!$B$13:$AF$61,AC$1,FALSE)))/VLOOKUP($F27,'AEO23 Table 23'!$B$13:$AF$61,AC$1,FALSE),"")</f>
        <v>0</v>
      </c>
      <c r="AE27" s="54">
        <f>IFERROR((VLOOKUP($F27,'AEO23 Table 23'!$B$13:$AF$61,AE$1,FALSE)-(VLOOKUP($F27,'AEO23 Table 23'!$B$13:$AF$61,AD$1,FALSE)))/VLOOKUP($F27,'AEO23 Table 23'!$B$13:$AF$61,AD$1,FALSE),"")</f>
        <v>1.020408163265306E-2</v>
      </c>
      <c r="AF27" s="54">
        <f>IFERROR((VLOOKUP($F27,'AEO23 Table 23'!$B$13:$AF$61,AF$1,FALSE)-(VLOOKUP($F27,'AEO23 Table 23'!$B$13:$AF$61,AE$1,FALSE)))/VLOOKUP($F27,'AEO23 Table 23'!$B$13:$AF$61,AE$1,FALSE),"")</f>
        <v>1.0101010101010102E-2</v>
      </c>
      <c r="AG27" s="54">
        <f>IFERROR((VLOOKUP($F27,'AEO23 Table 23'!$B$13:$AF$61,AG$1,FALSE)-(VLOOKUP($F27,'AEO23 Table 23'!$B$13:$AF$61,AF$1,FALSE)))/VLOOKUP($F27,'AEO23 Table 23'!$B$13:$AF$61,AF$1,FALSE),"")</f>
        <v>0.01</v>
      </c>
      <c r="AH27" s="54">
        <f>IFERROR((VLOOKUP($F27,'AEO23 Table 23'!$B$13:$AF$61,AH$1,FALSE)-(VLOOKUP($F27,'AEO23 Table 23'!$B$13:$AF$61,AG$1,FALSE)))/VLOOKUP($F27,'AEO23 Table 23'!$B$13:$AF$61,AG$1,FALSE),"")</f>
        <v>9.9009900990099011E-3</v>
      </c>
      <c r="AI27" s="54">
        <f>IFERROR((VLOOKUP($F27,'AEO23 Table 23'!$B$13:$AF$61,AI$1,FALSE)-(VLOOKUP($F27,'AEO23 Table 23'!$B$13:$AF$61,AH$1,FALSE)))/VLOOKUP($F27,'AEO23 Table 23'!$B$13:$AF$61,AH$1,FALSE),"")</f>
        <v>2.9411764705882353E-2</v>
      </c>
    </row>
    <row r="28" spans="1:35" x14ac:dyDescent="0.25">
      <c r="A28" s="1" t="s">
        <v>46</v>
      </c>
      <c r="B28" s="49" cm="1">
        <f t="array" ref="B28">SUMPRODUCT(--('BLS Table 2.7'!$O:$O=$A28),'BLS Table 2.7'!K:K,'BLS Table 2.7'!M:M)/SUMIFS('BLS Table 2.7'!K:K,'BLS Table 2.7'!$O:$O,$A28)/100</f>
        <v>5.0000000000000001E-3</v>
      </c>
      <c r="C28" s="49" cm="1">
        <f t="array" ref="C28">SUMPRODUCT(--('BLS Table 2.7'!$O:$O=$A28),'BLS Table 2.7'!L:L,'BLS Table 2.7'!N:N)/SUMIFS('BLS Table 2.7'!L:L,'BLS Table 2.7'!$O:$O,$A28)/100</f>
        <v>1.7000000000000001E-2</v>
      </c>
      <c r="F28" s="1" t="s">
        <v>46</v>
      </c>
      <c r="G28" s="54" t="str">
        <f>IFERROR(INDEX('AEO23 Table 23'!$AG$22:$AG$61,MATCH($F28,'AEO23 Table 23'!$B$22:$B$61,0)),"")</f>
        <v/>
      </c>
      <c r="H28" s="54" t="str">
        <f>IFERROR((VLOOKUP($F28,'AEO23 Table 23'!$B$13:$AF$61,H$1,FALSE)-(VLOOKUP($F28,'AEO23 Table 23'!$B$13:$AF$61,G$1,FALSE)))/VLOOKUP($F28,'AEO23 Table 23'!$B$13:$AF$61,G$1,FALSE),"")</f>
        <v/>
      </c>
      <c r="I28" s="54" t="str">
        <f>IFERROR((VLOOKUP($F28,'AEO23 Table 23'!$B$13:$AF$61,I$1,FALSE)-(VLOOKUP($F28,'AEO23 Table 23'!$B$13:$AF$61,H$1,FALSE)))/VLOOKUP($F28,'AEO23 Table 23'!$B$13:$AF$61,H$1,FALSE),"")</f>
        <v/>
      </c>
      <c r="J28" s="54" t="str">
        <f>IFERROR((VLOOKUP($F28,'AEO23 Table 23'!$B$13:$AF$61,J$1,FALSE)-(VLOOKUP($F28,'AEO23 Table 23'!$B$13:$AF$61,I$1,FALSE)))/VLOOKUP($F28,'AEO23 Table 23'!$B$13:$AF$61,I$1,FALSE),"")</f>
        <v/>
      </c>
      <c r="K28" s="54" t="str">
        <f>IFERROR((VLOOKUP($F28,'AEO23 Table 23'!$B$13:$AF$61,K$1,FALSE)-(VLOOKUP($F28,'AEO23 Table 23'!$B$13:$AF$61,J$1,FALSE)))/VLOOKUP($F28,'AEO23 Table 23'!$B$13:$AF$61,J$1,FALSE),"")</f>
        <v/>
      </c>
      <c r="L28" s="54" t="str">
        <f>IFERROR((VLOOKUP($F28,'AEO23 Table 23'!$B$13:$AF$61,L$1,FALSE)-(VLOOKUP($F28,'AEO23 Table 23'!$B$13:$AF$61,K$1,FALSE)))/VLOOKUP($F28,'AEO23 Table 23'!$B$13:$AF$61,K$1,FALSE),"")</f>
        <v/>
      </c>
      <c r="M28" s="54" t="str">
        <f>IFERROR((VLOOKUP($F28,'AEO23 Table 23'!$B$13:$AF$61,M$1,FALSE)-(VLOOKUP($F28,'AEO23 Table 23'!$B$13:$AF$61,L$1,FALSE)))/VLOOKUP($F28,'AEO23 Table 23'!$B$13:$AF$61,L$1,FALSE),"")</f>
        <v/>
      </c>
      <c r="N28" s="54" t="str">
        <f>IFERROR((VLOOKUP($F28,'AEO23 Table 23'!$B$13:$AF$61,N$1,FALSE)-(VLOOKUP($F28,'AEO23 Table 23'!$B$13:$AF$61,M$1,FALSE)))/VLOOKUP($F28,'AEO23 Table 23'!$B$13:$AF$61,M$1,FALSE),"")</f>
        <v/>
      </c>
      <c r="O28" s="54" t="str">
        <f>IFERROR((VLOOKUP($F28,'AEO23 Table 23'!$B$13:$AF$61,O$1,FALSE)-(VLOOKUP($F28,'AEO23 Table 23'!$B$13:$AF$61,N$1,FALSE)))/VLOOKUP($F28,'AEO23 Table 23'!$B$13:$AF$61,N$1,FALSE),"")</f>
        <v/>
      </c>
      <c r="P28" s="54" t="str">
        <f>IFERROR((VLOOKUP($F28,'AEO23 Table 23'!$B$13:$AF$61,P$1,FALSE)-(VLOOKUP($F28,'AEO23 Table 23'!$B$13:$AF$61,O$1,FALSE)))/VLOOKUP($F28,'AEO23 Table 23'!$B$13:$AF$61,O$1,FALSE),"")</f>
        <v/>
      </c>
      <c r="Q28" s="54" t="str">
        <f>IFERROR((VLOOKUP($F28,'AEO23 Table 23'!$B$13:$AF$61,Q$1,FALSE)-(VLOOKUP($F28,'AEO23 Table 23'!$B$13:$AF$61,P$1,FALSE)))/VLOOKUP($F28,'AEO23 Table 23'!$B$13:$AF$61,P$1,FALSE),"")</f>
        <v/>
      </c>
      <c r="R28" s="54" t="str">
        <f>IFERROR((VLOOKUP($F28,'AEO23 Table 23'!$B$13:$AF$61,R$1,FALSE)-(VLOOKUP($F28,'AEO23 Table 23'!$B$13:$AF$61,Q$1,FALSE)))/VLOOKUP($F28,'AEO23 Table 23'!$B$13:$AF$61,Q$1,FALSE),"")</f>
        <v/>
      </c>
      <c r="S28" s="54" t="str">
        <f>IFERROR((VLOOKUP($F28,'AEO23 Table 23'!$B$13:$AF$61,S$1,FALSE)-(VLOOKUP($F28,'AEO23 Table 23'!$B$13:$AF$61,R$1,FALSE)))/VLOOKUP($F28,'AEO23 Table 23'!$B$13:$AF$61,R$1,FALSE),"")</f>
        <v/>
      </c>
      <c r="T28" s="54" t="str">
        <f>IFERROR((VLOOKUP($F28,'AEO23 Table 23'!$B$13:$AF$61,T$1,FALSE)-(VLOOKUP($F28,'AEO23 Table 23'!$B$13:$AF$61,S$1,FALSE)))/VLOOKUP($F28,'AEO23 Table 23'!$B$13:$AF$61,S$1,FALSE),"")</f>
        <v/>
      </c>
      <c r="U28" s="54" t="str">
        <f>IFERROR((VLOOKUP($F28,'AEO23 Table 23'!$B$13:$AF$61,U$1,FALSE)-(VLOOKUP($F28,'AEO23 Table 23'!$B$13:$AF$61,T$1,FALSE)))/VLOOKUP($F28,'AEO23 Table 23'!$B$13:$AF$61,T$1,FALSE),"")</f>
        <v/>
      </c>
      <c r="V28" s="54" t="str">
        <f>IFERROR((VLOOKUP($F28,'AEO23 Table 23'!$B$13:$AF$61,V$1,FALSE)-(VLOOKUP($F28,'AEO23 Table 23'!$B$13:$AF$61,U$1,FALSE)))/VLOOKUP($F28,'AEO23 Table 23'!$B$13:$AF$61,U$1,FALSE),"")</f>
        <v/>
      </c>
      <c r="W28" s="54" t="str">
        <f>IFERROR((VLOOKUP($F28,'AEO23 Table 23'!$B$13:$AF$61,W$1,FALSE)-(VLOOKUP($F28,'AEO23 Table 23'!$B$13:$AF$61,V$1,FALSE)))/VLOOKUP($F28,'AEO23 Table 23'!$B$13:$AF$61,V$1,FALSE),"")</f>
        <v/>
      </c>
      <c r="X28" s="54" t="str">
        <f>IFERROR((VLOOKUP($F28,'AEO23 Table 23'!$B$13:$AF$61,X$1,FALSE)-(VLOOKUP($F28,'AEO23 Table 23'!$B$13:$AF$61,W$1,FALSE)))/VLOOKUP($F28,'AEO23 Table 23'!$B$13:$AF$61,W$1,FALSE),"")</f>
        <v/>
      </c>
      <c r="Y28" s="54" t="str">
        <f>IFERROR((VLOOKUP($F28,'AEO23 Table 23'!$B$13:$AF$61,Y$1,FALSE)-(VLOOKUP($F28,'AEO23 Table 23'!$B$13:$AF$61,X$1,FALSE)))/VLOOKUP($F28,'AEO23 Table 23'!$B$13:$AF$61,X$1,FALSE),"")</f>
        <v/>
      </c>
      <c r="Z28" s="54" t="str">
        <f>IFERROR((VLOOKUP($F28,'AEO23 Table 23'!$B$13:$AF$61,Z$1,FALSE)-(VLOOKUP($F28,'AEO23 Table 23'!$B$13:$AF$61,Y$1,FALSE)))/VLOOKUP($F28,'AEO23 Table 23'!$B$13:$AF$61,Y$1,FALSE),"")</f>
        <v/>
      </c>
      <c r="AA28" s="54" t="str">
        <f>IFERROR((VLOOKUP($F28,'AEO23 Table 23'!$B$13:$AF$61,AA$1,FALSE)-(VLOOKUP($F28,'AEO23 Table 23'!$B$13:$AF$61,Z$1,FALSE)))/VLOOKUP($F28,'AEO23 Table 23'!$B$13:$AF$61,Z$1,FALSE),"")</f>
        <v/>
      </c>
      <c r="AB28" s="54" t="str">
        <f>IFERROR((VLOOKUP($F28,'AEO23 Table 23'!$B$13:$AF$61,AB$1,FALSE)-(VLOOKUP($F28,'AEO23 Table 23'!$B$13:$AF$61,AA$1,FALSE)))/VLOOKUP($F28,'AEO23 Table 23'!$B$13:$AF$61,AA$1,FALSE),"")</f>
        <v/>
      </c>
      <c r="AC28" s="54" t="str">
        <f>IFERROR((VLOOKUP($F28,'AEO23 Table 23'!$B$13:$AF$61,AC$1,FALSE)-(VLOOKUP($F28,'AEO23 Table 23'!$B$13:$AF$61,AB$1,FALSE)))/VLOOKUP($F28,'AEO23 Table 23'!$B$13:$AF$61,AB$1,FALSE),"")</f>
        <v/>
      </c>
      <c r="AD28" s="54" t="str">
        <f>IFERROR((VLOOKUP($F28,'AEO23 Table 23'!$B$13:$AF$61,AD$1,FALSE)-(VLOOKUP($F28,'AEO23 Table 23'!$B$13:$AF$61,AC$1,FALSE)))/VLOOKUP($F28,'AEO23 Table 23'!$B$13:$AF$61,AC$1,FALSE),"")</f>
        <v/>
      </c>
      <c r="AE28" s="54" t="str">
        <f>IFERROR((VLOOKUP($F28,'AEO23 Table 23'!$B$13:$AF$61,AE$1,FALSE)-(VLOOKUP($F28,'AEO23 Table 23'!$B$13:$AF$61,AD$1,FALSE)))/VLOOKUP($F28,'AEO23 Table 23'!$B$13:$AF$61,AD$1,FALSE),"")</f>
        <v/>
      </c>
      <c r="AF28" s="54" t="str">
        <f>IFERROR((VLOOKUP($F28,'AEO23 Table 23'!$B$13:$AF$61,AF$1,FALSE)-(VLOOKUP($F28,'AEO23 Table 23'!$B$13:$AF$61,AE$1,FALSE)))/VLOOKUP($F28,'AEO23 Table 23'!$B$13:$AF$61,AE$1,FALSE),"")</f>
        <v/>
      </c>
      <c r="AG28" s="54" t="str">
        <f>IFERROR((VLOOKUP($F28,'AEO23 Table 23'!$B$13:$AF$61,AG$1,FALSE)-(VLOOKUP($F28,'AEO23 Table 23'!$B$13:$AF$61,AF$1,FALSE)))/VLOOKUP($F28,'AEO23 Table 23'!$B$13:$AF$61,AF$1,FALSE),"")</f>
        <v/>
      </c>
      <c r="AH28" s="54" t="str">
        <f>IFERROR((VLOOKUP($F28,'AEO23 Table 23'!$B$13:$AF$61,AH$1,FALSE)-(VLOOKUP($F28,'AEO23 Table 23'!$B$13:$AF$61,AG$1,FALSE)))/VLOOKUP($F28,'AEO23 Table 23'!$B$13:$AF$61,AG$1,FALSE),"")</f>
        <v/>
      </c>
      <c r="AI28" s="54" t="str">
        <f>IFERROR((VLOOKUP($F28,'AEO23 Table 23'!$B$13:$AF$61,AI$1,FALSE)-(VLOOKUP($F28,'AEO23 Table 23'!$B$13:$AF$61,AH$1,FALSE)))/VLOOKUP($F28,'AEO23 Table 23'!$B$13:$AF$61,AH$1,FALSE),"")</f>
        <v/>
      </c>
    </row>
    <row r="29" spans="1:35" x14ac:dyDescent="0.25">
      <c r="A29" s="124" t="s">
        <v>47</v>
      </c>
      <c r="B29" s="49" cm="1">
        <f t="array" ref="B29">SUMPRODUCT(--('BLS Table 2.7'!$O:$O=$A29),'BLS Table 2.7'!K:K,'BLS Table 2.7'!M:M)/SUMIFS('BLS Table 2.7'!K:K,'BLS Table 2.7'!$O:$O,$A29)/100</f>
        <v>2E-3</v>
      </c>
      <c r="C29" s="49" cm="1">
        <f t="array" ref="C29">SUMPRODUCT(--('BLS Table 2.7'!$O:$O=$A29),'BLS Table 2.7'!L:L,'BLS Table 2.7'!N:N)/SUMIFS('BLS Table 2.7'!L:L,'BLS Table 2.7'!$O:$O,$A29)/100</f>
        <v>8.0000000000000002E-3</v>
      </c>
      <c r="F29" s="1" t="s">
        <v>47</v>
      </c>
      <c r="G29" s="54" t="str">
        <f>IFERROR(INDEX('AEO23 Table 23'!$AG$22:$AG$61,MATCH($F29,'AEO23 Table 23'!$B$22:$B$61,0)),"")</f>
        <v/>
      </c>
      <c r="H29" s="54" t="str">
        <f>IFERROR((VLOOKUP($F29,'AEO23 Table 23'!$B$13:$AF$61,H$1,FALSE)-(VLOOKUP($F29,'AEO23 Table 23'!$B$13:$AF$61,G$1,FALSE)))/VLOOKUP($F29,'AEO23 Table 23'!$B$13:$AF$61,G$1,FALSE),"")</f>
        <v/>
      </c>
      <c r="I29" s="54" t="str">
        <f>IFERROR((VLOOKUP($F29,'AEO23 Table 23'!$B$13:$AF$61,I$1,FALSE)-(VLOOKUP($F29,'AEO23 Table 23'!$B$13:$AF$61,H$1,FALSE)))/VLOOKUP($F29,'AEO23 Table 23'!$B$13:$AF$61,H$1,FALSE),"")</f>
        <v/>
      </c>
      <c r="J29" s="54" t="str">
        <f>IFERROR((VLOOKUP($F29,'AEO23 Table 23'!$B$13:$AF$61,J$1,FALSE)-(VLOOKUP($F29,'AEO23 Table 23'!$B$13:$AF$61,I$1,FALSE)))/VLOOKUP($F29,'AEO23 Table 23'!$B$13:$AF$61,I$1,FALSE),"")</f>
        <v/>
      </c>
      <c r="K29" s="54" t="str">
        <f>IFERROR((VLOOKUP($F29,'AEO23 Table 23'!$B$13:$AF$61,K$1,FALSE)-(VLOOKUP($F29,'AEO23 Table 23'!$B$13:$AF$61,J$1,FALSE)))/VLOOKUP($F29,'AEO23 Table 23'!$B$13:$AF$61,J$1,FALSE),"")</f>
        <v/>
      </c>
      <c r="L29" s="54" t="str">
        <f>IFERROR((VLOOKUP($F29,'AEO23 Table 23'!$B$13:$AF$61,L$1,FALSE)-(VLOOKUP($F29,'AEO23 Table 23'!$B$13:$AF$61,K$1,FALSE)))/VLOOKUP($F29,'AEO23 Table 23'!$B$13:$AF$61,K$1,FALSE),"")</f>
        <v/>
      </c>
      <c r="M29" s="54" t="str">
        <f>IFERROR((VLOOKUP($F29,'AEO23 Table 23'!$B$13:$AF$61,M$1,FALSE)-(VLOOKUP($F29,'AEO23 Table 23'!$B$13:$AF$61,L$1,FALSE)))/VLOOKUP($F29,'AEO23 Table 23'!$B$13:$AF$61,L$1,FALSE),"")</f>
        <v/>
      </c>
      <c r="N29" s="54" t="str">
        <f>IFERROR((VLOOKUP($F29,'AEO23 Table 23'!$B$13:$AF$61,N$1,FALSE)-(VLOOKUP($F29,'AEO23 Table 23'!$B$13:$AF$61,M$1,FALSE)))/VLOOKUP($F29,'AEO23 Table 23'!$B$13:$AF$61,M$1,FALSE),"")</f>
        <v/>
      </c>
      <c r="O29" s="54" t="str">
        <f>IFERROR((VLOOKUP($F29,'AEO23 Table 23'!$B$13:$AF$61,O$1,FALSE)-(VLOOKUP($F29,'AEO23 Table 23'!$B$13:$AF$61,N$1,FALSE)))/VLOOKUP($F29,'AEO23 Table 23'!$B$13:$AF$61,N$1,FALSE),"")</f>
        <v/>
      </c>
      <c r="P29" s="54" t="str">
        <f>IFERROR((VLOOKUP($F29,'AEO23 Table 23'!$B$13:$AF$61,P$1,FALSE)-(VLOOKUP($F29,'AEO23 Table 23'!$B$13:$AF$61,O$1,FALSE)))/VLOOKUP($F29,'AEO23 Table 23'!$B$13:$AF$61,O$1,FALSE),"")</f>
        <v/>
      </c>
      <c r="Q29" s="54" t="str">
        <f>IFERROR((VLOOKUP($F29,'AEO23 Table 23'!$B$13:$AF$61,Q$1,FALSE)-(VLOOKUP($F29,'AEO23 Table 23'!$B$13:$AF$61,P$1,FALSE)))/VLOOKUP($F29,'AEO23 Table 23'!$B$13:$AF$61,P$1,FALSE),"")</f>
        <v/>
      </c>
      <c r="R29" s="54" t="str">
        <f>IFERROR((VLOOKUP($F29,'AEO23 Table 23'!$B$13:$AF$61,R$1,FALSE)-(VLOOKUP($F29,'AEO23 Table 23'!$B$13:$AF$61,Q$1,FALSE)))/VLOOKUP($F29,'AEO23 Table 23'!$B$13:$AF$61,Q$1,FALSE),"")</f>
        <v/>
      </c>
      <c r="S29" s="54" t="str">
        <f>IFERROR((VLOOKUP($F29,'AEO23 Table 23'!$B$13:$AF$61,S$1,FALSE)-(VLOOKUP($F29,'AEO23 Table 23'!$B$13:$AF$61,R$1,FALSE)))/VLOOKUP($F29,'AEO23 Table 23'!$B$13:$AF$61,R$1,FALSE),"")</f>
        <v/>
      </c>
      <c r="T29" s="54" t="str">
        <f>IFERROR((VLOOKUP($F29,'AEO23 Table 23'!$B$13:$AF$61,T$1,FALSE)-(VLOOKUP($F29,'AEO23 Table 23'!$B$13:$AF$61,S$1,FALSE)))/VLOOKUP($F29,'AEO23 Table 23'!$B$13:$AF$61,S$1,FALSE),"")</f>
        <v/>
      </c>
      <c r="U29" s="54" t="str">
        <f>IFERROR((VLOOKUP($F29,'AEO23 Table 23'!$B$13:$AF$61,U$1,FALSE)-(VLOOKUP($F29,'AEO23 Table 23'!$B$13:$AF$61,T$1,FALSE)))/VLOOKUP($F29,'AEO23 Table 23'!$B$13:$AF$61,T$1,FALSE),"")</f>
        <v/>
      </c>
      <c r="V29" s="54" t="str">
        <f>IFERROR((VLOOKUP($F29,'AEO23 Table 23'!$B$13:$AF$61,V$1,FALSE)-(VLOOKUP($F29,'AEO23 Table 23'!$B$13:$AF$61,U$1,FALSE)))/VLOOKUP($F29,'AEO23 Table 23'!$B$13:$AF$61,U$1,FALSE),"")</f>
        <v/>
      </c>
      <c r="W29" s="54" t="str">
        <f>IFERROR((VLOOKUP($F29,'AEO23 Table 23'!$B$13:$AF$61,W$1,FALSE)-(VLOOKUP($F29,'AEO23 Table 23'!$B$13:$AF$61,V$1,FALSE)))/VLOOKUP($F29,'AEO23 Table 23'!$B$13:$AF$61,V$1,FALSE),"")</f>
        <v/>
      </c>
      <c r="X29" s="54" t="str">
        <f>IFERROR((VLOOKUP($F29,'AEO23 Table 23'!$B$13:$AF$61,X$1,FALSE)-(VLOOKUP($F29,'AEO23 Table 23'!$B$13:$AF$61,W$1,FALSE)))/VLOOKUP($F29,'AEO23 Table 23'!$B$13:$AF$61,W$1,FALSE),"")</f>
        <v/>
      </c>
      <c r="Y29" s="54" t="str">
        <f>IFERROR((VLOOKUP($F29,'AEO23 Table 23'!$B$13:$AF$61,Y$1,FALSE)-(VLOOKUP($F29,'AEO23 Table 23'!$B$13:$AF$61,X$1,FALSE)))/VLOOKUP($F29,'AEO23 Table 23'!$B$13:$AF$61,X$1,FALSE),"")</f>
        <v/>
      </c>
      <c r="Z29" s="54" t="str">
        <f>IFERROR((VLOOKUP($F29,'AEO23 Table 23'!$B$13:$AF$61,Z$1,FALSE)-(VLOOKUP($F29,'AEO23 Table 23'!$B$13:$AF$61,Y$1,FALSE)))/VLOOKUP($F29,'AEO23 Table 23'!$B$13:$AF$61,Y$1,FALSE),"")</f>
        <v/>
      </c>
      <c r="AA29" s="54" t="str">
        <f>IFERROR((VLOOKUP($F29,'AEO23 Table 23'!$B$13:$AF$61,AA$1,FALSE)-(VLOOKUP($F29,'AEO23 Table 23'!$B$13:$AF$61,Z$1,FALSE)))/VLOOKUP($F29,'AEO23 Table 23'!$B$13:$AF$61,Z$1,FALSE),"")</f>
        <v/>
      </c>
      <c r="AB29" s="54" t="str">
        <f>IFERROR((VLOOKUP($F29,'AEO23 Table 23'!$B$13:$AF$61,AB$1,FALSE)-(VLOOKUP($F29,'AEO23 Table 23'!$B$13:$AF$61,AA$1,FALSE)))/VLOOKUP($F29,'AEO23 Table 23'!$B$13:$AF$61,AA$1,FALSE),"")</f>
        <v/>
      </c>
      <c r="AC29" s="54" t="str">
        <f>IFERROR((VLOOKUP($F29,'AEO23 Table 23'!$B$13:$AF$61,AC$1,FALSE)-(VLOOKUP($F29,'AEO23 Table 23'!$B$13:$AF$61,AB$1,FALSE)))/VLOOKUP($F29,'AEO23 Table 23'!$B$13:$AF$61,AB$1,FALSE),"")</f>
        <v/>
      </c>
      <c r="AD29" s="54" t="str">
        <f>IFERROR((VLOOKUP($F29,'AEO23 Table 23'!$B$13:$AF$61,AD$1,FALSE)-(VLOOKUP($F29,'AEO23 Table 23'!$B$13:$AF$61,AC$1,FALSE)))/VLOOKUP($F29,'AEO23 Table 23'!$B$13:$AF$61,AC$1,FALSE),"")</f>
        <v/>
      </c>
      <c r="AE29" s="54" t="str">
        <f>IFERROR((VLOOKUP($F29,'AEO23 Table 23'!$B$13:$AF$61,AE$1,FALSE)-(VLOOKUP($F29,'AEO23 Table 23'!$B$13:$AF$61,AD$1,FALSE)))/VLOOKUP($F29,'AEO23 Table 23'!$B$13:$AF$61,AD$1,FALSE),"")</f>
        <v/>
      </c>
      <c r="AF29" s="54" t="str">
        <f>IFERROR((VLOOKUP($F29,'AEO23 Table 23'!$B$13:$AF$61,AF$1,FALSE)-(VLOOKUP($F29,'AEO23 Table 23'!$B$13:$AF$61,AE$1,FALSE)))/VLOOKUP($F29,'AEO23 Table 23'!$B$13:$AF$61,AE$1,FALSE),"")</f>
        <v/>
      </c>
      <c r="AG29" s="54" t="str">
        <f>IFERROR((VLOOKUP($F29,'AEO23 Table 23'!$B$13:$AF$61,AG$1,FALSE)-(VLOOKUP($F29,'AEO23 Table 23'!$B$13:$AF$61,AF$1,FALSE)))/VLOOKUP($F29,'AEO23 Table 23'!$B$13:$AF$61,AF$1,FALSE),"")</f>
        <v/>
      </c>
      <c r="AH29" s="54" t="str">
        <f>IFERROR((VLOOKUP($F29,'AEO23 Table 23'!$B$13:$AF$61,AH$1,FALSE)-(VLOOKUP($F29,'AEO23 Table 23'!$B$13:$AF$61,AG$1,FALSE)))/VLOOKUP($F29,'AEO23 Table 23'!$B$13:$AF$61,AG$1,FALSE),"")</f>
        <v/>
      </c>
      <c r="AI29" s="54" t="str">
        <f>IFERROR((VLOOKUP($F29,'AEO23 Table 23'!$B$13:$AF$61,AI$1,FALSE)-(VLOOKUP($F29,'AEO23 Table 23'!$B$13:$AF$61,AH$1,FALSE)))/VLOOKUP($F29,'AEO23 Table 23'!$B$13:$AF$61,AH$1,FALSE),"")</f>
        <v/>
      </c>
    </row>
    <row r="30" spans="1:35" x14ac:dyDescent="0.25">
      <c r="A30" s="124" t="s">
        <v>48</v>
      </c>
      <c r="B30" s="49" cm="1">
        <f t="array" ref="B30">SUMPRODUCT(--('BLS Table 2.7'!$O:$O=$A30),'BLS Table 2.7'!K:K,'BLS Table 2.7'!M:M)/SUMIFS('BLS Table 2.7'!K:K,'BLS Table 2.7'!$O:$O,$A30)/100</f>
        <v>1.465340909090909E-2</v>
      </c>
      <c r="C30" s="49" cm="1">
        <f t="array" ref="C30">SUMPRODUCT(--('BLS Table 2.7'!$O:$O=$A30),'BLS Table 2.7'!L:L,'BLS Table 2.7'!N:N)/SUMIFS('BLS Table 2.7'!L:L,'BLS Table 2.7'!$O:$O,$A30)/100</f>
        <v>1.6380645161290324E-2</v>
      </c>
      <c r="F30" s="1" t="s">
        <v>48</v>
      </c>
      <c r="G30" s="54" t="str">
        <f>IFERROR(INDEX('AEO23 Table 23'!$AG$22:$AG$61,MATCH($F30,'AEO23 Table 23'!$B$22:$B$61,0)),"")</f>
        <v/>
      </c>
      <c r="H30" s="54" t="str">
        <f>IFERROR((VLOOKUP($F30,'AEO23 Table 23'!$B$13:$AF$61,H$1,FALSE)-(VLOOKUP($F30,'AEO23 Table 23'!$B$13:$AF$61,G$1,FALSE)))/VLOOKUP($F30,'AEO23 Table 23'!$B$13:$AF$61,G$1,FALSE),"")</f>
        <v/>
      </c>
      <c r="I30" s="54" t="str">
        <f>IFERROR((VLOOKUP($F30,'AEO23 Table 23'!$B$13:$AF$61,I$1,FALSE)-(VLOOKUP($F30,'AEO23 Table 23'!$B$13:$AF$61,H$1,FALSE)))/VLOOKUP($F30,'AEO23 Table 23'!$B$13:$AF$61,H$1,FALSE),"")</f>
        <v/>
      </c>
      <c r="J30" s="54" t="str">
        <f>IFERROR((VLOOKUP($F30,'AEO23 Table 23'!$B$13:$AF$61,J$1,FALSE)-(VLOOKUP($F30,'AEO23 Table 23'!$B$13:$AF$61,I$1,FALSE)))/VLOOKUP($F30,'AEO23 Table 23'!$B$13:$AF$61,I$1,FALSE),"")</f>
        <v/>
      </c>
      <c r="K30" s="54" t="str">
        <f>IFERROR((VLOOKUP($F30,'AEO23 Table 23'!$B$13:$AF$61,K$1,FALSE)-(VLOOKUP($F30,'AEO23 Table 23'!$B$13:$AF$61,J$1,FALSE)))/VLOOKUP($F30,'AEO23 Table 23'!$B$13:$AF$61,J$1,FALSE),"")</f>
        <v/>
      </c>
      <c r="L30" s="54" t="str">
        <f>IFERROR((VLOOKUP($F30,'AEO23 Table 23'!$B$13:$AF$61,L$1,FALSE)-(VLOOKUP($F30,'AEO23 Table 23'!$B$13:$AF$61,K$1,FALSE)))/VLOOKUP($F30,'AEO23 Table 23'!$B$13:$AF$61,K$1,FALSE),"")</f>
        <v/>
      </c>
      <c r="M30" s="54" t="str">
        <f>IFERROR((VLOOKUP($F30,'AEO23 Table 23'!$B$13:$AF$61,M$1,FALSE)-(VLOOKUP($F30,'AEO23 Table 23'!$B$13:$AF$61,L$1,FALSE)))/VLOOKUP($F30,'AEO23 Table 23'!$B$13:$AF$61,L$1,FALSE),"")</f>
        <v/>
      </c>
      <c r="N30" s="54" t="str">
        <f>IFERROR((VLOOKUP($F30,'AEO23 Table 23'!$B$13:$AF$61,N$1,FALSE)-(VLOOKUP($F30,'AEO23 Table 23'!$B$13:$AF$61,M$1,FALSE)))/VLOOKUP($F30,'AEO23 Table 23'!$B$13:$AF$61,M$1,FALSE),"")</f>
        <v/>
      </c>
      <c r="O30" s="54" t="str">
        <f>IFERROR((VLOOKUP($F30,'AEO23 Table 23'!$B$13:$AF$61,O$1,FALSE)-(VLOOKUP($F30,'AEO23 Table 23'!$B$13:$AF$61,N$1,FALSE)))/VLOOKUP($F30,'AEO23 Table 23'!$B$13:$AF$61,N$1,FALSE),"")</f>
        <v/>
      </c>
      <c r="P30" s="54" t="str">
        <f>IFERROR((VLOOKUP($F30,'AEO23 Table 23'!$B$13:$AF$61,P$1,FALSE)-(VLOOKUP($F30,'AEO23 Table 23'!$B$13:$AF$61,O$1,FALSE)))/VLOOKUP($F30,'AEO23 Table 23'!$B$13:$AF$61,O$1,FALSE),"")</f>
        <v/>
      </c>
      <c r="Q30" s="54" t="str">
        <f>IFERROR((VLOOKUP($F30,'AEO23 Table 23'!$B$13:$AF$61,Q$1,FALSE)-(VLOOKUP($F30,'AEO23 Table 23'!$B$13:$AF$61,P$1,FALSE)))/VLOOKUP($F30,'AEO23 Table 23'!$B$13:$AF$61,P$1,FALSE),"")</f>
        <v/>
      </c>
      <c r="R30" s="54" t="str">
        <f>IFERROR((VLOOKUP($F30,'AEO23 Table 23'!$B$13:$AF$61,R$1,FALSE)-(VLOOKUP($F30,'AEO23 Table 23'!$B$13:$AF$61,Q$1,FALSE)))/VLOOKUP($F30,'AEO23 Table 23'!$B$13:$AF$61,Q$1,FALSE),"")</f>
        <v/>
      </c>
      <c r="S30" s="54" t="str">
        <f>IFERROR((VLOOKUP($F30,'AEO23 Table 23'!$B$13:$AF$61,S$1,FALSE)-(VLOOKUP($F30,'AEO23 Table 23'!$B$13:$AF$61,R$1,FALSE)))/VLOOKUP($F30,'AEO23 Table 23'!$B$13:$AF$61,R$1,FALSE),"")</f>
        <v/>
      </c>
      <c r="T30" s="54" t="str">
        <f>IFERROR((VLOOKUP($F30,'AEO23 Table 23'!$B$13:$AF$61,T$1,FALSE)-(VLOOKUP($F30,'AEO23 Table 23'!$B$13:$AF$61,S$1,FALSE)))/VLOOKUP($F30,'AEO23 Table 23'!$B$13:$AF$61,S$1,FALSE),"")</f>
        <v/>
      </c>
      <c r="U30" s="54" t="str">
        <f>IFERROR((VLOOKUP($F30,'AEO23 Table 23'!$B$13:$AF$61,U$1,FALSE)-(VLOOKUP($F30,'AEO23 Table 23'!$B$13:$AF$61,T$1,FALSE)))/VLOOKUP($F30,'AEO23 Table 23'!$B$13:$AF$61,T$1,FALSE),"")</f>
        <v/>
      </c>
      <c r="V30" s="54" t="str">
        <f>IFERROR((VLOOKUP($F30,'AEO23 Table 23'!$B$13:$AF$61,V$1,FALSE)-(VLOOKUP($F30,'AEO23 Table 23'!$B$13:$AF$61,U$1,FALSE)))/VLOOKUP($F30,'AEO23 Table 23'!$B$13:$AF$61,U$1,FALSE),"")</f>
        <v/>
      </c>
      <c r="W30" s="54" t="str">
        <f>IFERROR((VLOOKUP($F30,'AEO23 Table 23'!$B$13:$AF$61,W$1,FALSE)-(VLOOKUP($F30,'AEO23 Table 23'!$B$13:$AF$61,V$1,FALSE)))/VLOOKUP($F30,'AEO23 Table 23'!$B$13:$AF$61,V$1,FALSE),"")</f>
        <v/>
      </c>
      <c r="X30" s="54" t="str">
        <f>IFERROR((VLOOKUP($F30,'AEO23 Table 23'!$B$13:$AF$61,X$1,FALSE)-(VLOOKUP($F30,'AEO23 Table 23'!$B$13:$AF$61,W$1,FALSE)))/VLOOKUP($F30,'AEO23 Table 23'!$B$13:$AF$61,W$1,FALSE),"")</f>
        <v/>
      </c>
      <c r="Y30" s="54" t="str">
        <f>IFERROR((VLOOKUP($F30,'AEO23 Table 23'!$B$13:$AF$61,Y$1,FALSE)-(VLOOKUP($F30,'AEO23 Table 23'!$B$13:$AF$61,X$1,FALSE)))/VLOOKUP($F30,'AEO23 Table 23'!$B$13:$AF$61,X$1,FALSE),"")</f>
        <v/>
      </c>
      <c r="Z30" s="54" t="str">
        <f>IFERROR((VLOOKUP($F30,'AEO23 Table 23'!$B$13:$AF$61,Z$1,FALSE)-(VLOOKUP($F30,'AEO23 Table 23'!$B$13:$AF$61,Y$1,FALSE)))/VLOOKUP($F30,'AEO23 Table 23'!$B$13:$AF$61,Y$1,FALSE),"")</f>
        <v/>
      </c>
      <c r="AA30" s="54" t="str">
        <f>IFERROR((VLOOKUP($F30,'AEO23 Table 23'!$B$13:$AF$61,AA$1,FALSE)-(VLOOKUP($F30,'AEO23 Table 23'!$B$13:$AF$61,Z$1,FALSE)))/VLOOKUP($F30,'AEO23 Table 23'!$B$13:$AF$61,Z$1,FALSE),"")</f>
        <v/>
      </c>
      <c r="AB30" s="54" t="str">
        <f>IFERROR((VLOOKUP($F30,'AEO23 Table 23'!$B$13:$AF$61,AB$1,FALSE)-(VLOOKUP($F30,'AEO23 Table 23'!$B$13:$AF$61,AA$1,FALSE)))/VLOOKUP($F30,'AEO23 Table 23'!$B$13:$AF$61,AA$1,FALSE),"")</f>
        <v/>
      </c>
      <c r="AC30" s="54" t="str">
        <f>IFERROR((VLOOKUP($F30,'AEO23 Table 23'!$B$13:$AF$61,AC$1,FALSE)-(VLOOKUP($F30,'AEO23 Table 23'!$B$13:$AF$61,AB$1,FALSE)))/VLOOKUP($F30,'AEO23 Table 23'!$B$13:$AF$61,AB$1,FALSE),"")</f>
        <v/>
      </c>
      <c r="AD30" s="54" t="str">
        <f>IFERROR((VLOOKUP($F30,'AEO23 Table 23'!$B$13:$AF$61,AD$1,FALSE)-(VLOOKUP($F30,'AEO23 Table 23'!$B$13:$AF$61,AC$1,FALSE)))/VLOOKUP($F30,'AEO23 Table 23'!$B$13:$AF$61,AC$1,FALSE),"")</f>
        <v/>
      </c>
      <c r="AE30" s="54" t="str">
        <f>IFERROR((VLOOKUP($F30,'AEO23 Table 23'!$B$13:$AF$61,AE$1,FALSE)-(VLOOKUP($F30,'AEO23 Table 23'!$B$13:$AF$61,AD$1,FALSE)))/VLOOKUP($F30,'AEO23 Table 23'!$B$13:$AF$61,AD$1,FALSE),"")</f>
        <v/>
      </c>
      <c r="AF30" s="54" t="str">
        <f>IFERROR((VLOOKUP($F30,'AEO23 Table 23'!$B$13:$AF$61,AF$1,FALSE)-(VLOOKUP($F30,'AEO23 Table 23'!$B$13:$AF$61,AE$1,FALSE)))/VLOOKUP($F30,'AEO23 Table 23'!$B$13:$AF$61,AE$1,FALSE),"")</f>
        <v/>
      </c>
      <c r="AG30" s="54" t="str">
        <f>IFERROR((VLOOKUP($F30,'AEO23 Table 23'!$B$13:$AF$61,AG$1,FALSE)-(VLOOKUP($F30,'AEO23 Table 23'!$B$13:$AF$61,AF$1,FALSE)))/VLOOKUP($F30,'AEO23 Table 23'!$B$13:$AF$61,AF$1,FALSE),"")</f>
        <v/>
      </c>
      <c r="AH30" s="54" t="str">
        <f>IFERROR((VLOOKUP($F30,'AEO23 Table 23'!$B$13:$AF$61,AH$1,FALSE)-(VLOOKUP($F30,'AEO23 Table 23'!$B$13:$AF$61,AG$1,FALSE)))/VLOOKUP($F30,'AEO23 Table 23'!$B$13:$AF$61,AG$1,FALSE),"")</f>
        <v/>
      </c>
      <c r="AI30" s="54" t="str">
        <f>IFERROR((VLOOKUP($F30,'AEO23 Table 23'!$B$13:$AF$61,AI$1,FALSE)-(VLOOKUP($F30,'AEO23 Table 23'!$B$13:$AF$61,AH$1,FALSE)))/VLOOKUP($F30,'AEO23 Table 23'!$B$13:$AF$61,AH$1,FALSE),"")</f>
        <v/>
      </c>
    </row>
    <row r="31" spans="1:35" x14ac:dyDescent="0.25">
      <c r="A31" s="124" t="s">
        <v>19</v>
      </c>
      <c r="B31" s="49" cm="1">
        <f t="array" ref="B31">SUMPRODUCT(--('BLS Table 2.7'!$O:$O=$A31),'BLS Table 2.7'!K:K,'BLS Table 2.7'!M:M)/SUMIFS('BLS Table 2.7'!K:K,'BLS Table 2.7'!$O:$O,$A31)/100</f>
        <v>0.02</v>
      </c>
      <c r="C31" s="49" cm="1">
        <f t="array" ref="C31">SUMPRODUCT(--('BLS Table 2.7'!$O:$O=$A31),'BLS Table 2.7'!L:L,'BLS Table 2.7'!N:N)/SUMIFS('BLS Table 2.7'!L:L,'BLS Table 2.7'!$O:$O,$A31)/100</f>
        <v>1.3000000000000001E-2</v>
      </c>
      <c r="F31" s="1" t="s">
        <v>19</v>
      </c>
      <c r="G31" s="54">
        <f>IFERROR(INDEX('AEO23 Table 23'!$AG$22:$AG$61,MATCH($F31,'AEO23 Table 23'!$B$22:$B$61,0)),"")</f>
        <v>8.0000000000000002E-3</v>
      </c>
      <c r="H31" s="54">
        <f>IFERROR((VLOOKUP($F31,'AEO23 Table 23'!$B$13:$AF$61,H$1,FALSE)-(VLOOKUP($F31,'AEO23 Table 23'!$B$13:$AF$61,G$1,FALSE)))/VLOOKUP($F31,'AEO23 Table 23'!$B$13:$AF$61,G$1,FALSE),"")</f>
        <v>-2.1231422505307854E-2</v>
      </c>
      <c r="I31" s="54">
        <f>IFERROR((VLOOKUP($F31,'AEO23 Table 23'!$B$13:$AF$61,I$1,FALSE)-(VLOOKUP($F31,'AEO23 Table 23'!$B$13:$AF$61,H$1,FALSE)))/VLOOKUP($F31,'AEO23 Table 23'!$B$13:$AF$61,H$1,FALSE),"")</f>
        <v>-8.6767895878524948E-3</v>
      </c>
      <c r="J31" s="54">
        <f>IFERROR((VLOOKUP($F31,'AEO23 Table 23'!$B$13:$AF$61,J$1,FALSE)-(VLOOKUP($F31,'AEO23 Table 23'!$B$13:$AF$61,I$1,FALSE)))/VLOOKUP($F31,'AEO23 Table 23'!$B$13:$AF$61,I$1,FALSE),"")</f>
        <v>1.3129102844638949E-2</v>
      </c>
      <c r="K31" s="54">
        <f>IFERROR((VLOOKUP($F31,'AEO23 Table 23'!$B$13:$AF$61,K$1,FALSE)-(VLOOKUP($F31,'AEO23 Table 23'!$B$13:$AF$61,J$1,FALSE)))/VLOOKUP($F31,'AEO23 Table 23'!$B$13:$AF$61,J$1,FALSE),"")</f>
        <v>1.2239020878329733E-2</v>
      </c>
      <c r="L31" s="54">
        <f>IFERROR((VLOOKUP($F31,'AEO23 Table 23'!$B$13:$AF$61,L$1,FALSE)-(VLOOKUP($F31,'AEO23 Table 23'!$B$13:$AF$61,K$1,FALSE)))/VLOOKUP($F31,'AEO23 Table 23'!$B$13:$AF$61,K$1,FALSE),"")</f>
        <v>3.5561877667140826E-3</v>
      </c>
      <c r="M31" s="54">
        <f>IFERROR((VLOOKUP($F31,'AEO23 Table 23'!$B$13:$AF$61,M$1,FALSE)-(VLOOKUP($F31,'AEO23 Table 23'!$B$13:$AF$61,L$1,FALSE)))/VLOOKUP($F31,'AEO23 Table 23'!$B$13:$AF$61,L$1,FALSE),"")</f>
        <v>7.7958894401133948E-3</v>
      </c>
      <c r="N31" s="54">
        <f>IFERROR((VLOOKUP($F31,'AEO23 Table 23'!$B$13:$AF$61,N$1,FALSE)-(VLOOKUP($F31,'AEO23 Table 23'!$B$13:$AF$61,M$1,FALSE)))/VLOOKUP($F31,'AEO23 Table 23'!$B$13:$AF$61,M$1,FALSE),"")</f>
        <v>2.2503516174402251E-2</v>
      </c>
      <c r="O31" s="54">
        <f>IFERROR((VLOOKUP($F31,'AEO23 Table 23'!$B$13:$AF$61,O$1,FALSE)-(VLOOKUP($F31,'AEO23 Table 23'!$B$13:$AF$61,N$1,FALSE)))/VLOOKUP($F31,'AEO23 Table 23'!$B$13:$AF$61,N$1,FALSE),"")</f>
        <v>1.3067400275103164E-2</v>
      </c>
      <c r="P31" s="54">
        <f>IFERROR((VLOOKUP($F31,'AEO23 Table 23'!$B$13:$AF$61,P$1,FALSE)-(VLOOKUP($F31,'AEO23 Table 23'!$B$13:$AF$61,O$1,FALSE)))/VLOOKUP($F31,'AEO23 Table 23'!$B$13:$AF$61,O$1,FALSE),"")</f>
        <v>0</v>
      </c>
      <c r="Q31" s="54">
        <f>IFERROR((VLOOKUP($F31,'AEO23 Table 23'!$B$13:$AF$61,Q$1,FALSE)-(VLOOKUP($F31,'AEO23 Table 23'!$B$13:$AF$61,P$1,FALSE)))/VLOOKUP($F31,'AEO23 Table 23'!$B$13:$AF$61,P$1,FALSE),"")</f>
        <v>-2.0366598778004071E-3</v>
      </c>
      <c r="R31" s="54">
        <f>IFERROR((VLOOKUP($F31,'AEO23 Table 23'!$B$13:$AF$61,R$1,FALSE)-(VLOOKUP($F31,'AEO23 Table 23'!$B$13:$AF$61,Q$1,FALSE)))/VLOOKUP($F31,'AEO23 Table 23'!$B$13:$AF$61,Q$1,FALSE),"")</f>
        <v>2.7210884353741495E-3</v>
      </c>
      <c r="S31" s="54">
        <f>IFERROR((VLOOKUP($F31,'AEO23 Table 23'!$B$13:$AF$61,S$1,FALSE)-(VLOOKUP($F31,'AEO23 Table 23'!$B$13:$AF$61,R$1,FALSE)))/VLOOKUP($F31,'AEO23 Table 23'!$B$13:$AF$61,R$1,FALSE),"")</f>
        <v>2.7137042062415195E-3</v>
      </c>
      <c r="T31" s="54">
        <f>IFERROR((VLOOKUP($F31,'AEO23 Table 23'!$B$13:$AF$61,T$1,FALSE)-(VLOOKUP($F31,'AEO23 Table 23'!$B$13:$AF$61,S$1,FALSE)))/VLOOKUP($F31,'AEO23 Table 23'!$B$13:$AF$61,S$1,FALSE),"")</f>
        <v>6.7658998646820028E-3</v>
      </c>
      <c r="U31" s="54">
        <f>IFERROR((VLOOKUP($F31,'AEO23 Table 23'!$B$13:$AF$61,U$1,FALSE)-(VLOOKUP($F31,'AEO23 Table 23'!$B$13:$AF$61,T$1,FALSE)))/VLOOKUP($F31,'AEO23 Table 23'!$B$13:$AF$61,T$1,FALSE),"")</f>
        <v>1.0080645161290322E-2</v>
      </c>
      <c r="V31" s="54">
        <f>IFERROR((VLOOKUP($F31,'AEO23 Table 23'!$B$13:$AF$61,V$1,FALSE)-(VLOOKUP($F31,'AEO23 Table 23'!$B$13:$AF$61,U$1,FALSE)))/VLOOKUP($F31,'AEO23 Table 23'!$B$13:$AF$61,U$1,FALSE),"")</f>
        <v>1.2641383898868928E-2</v>
      </c>
      <c r="W31" s="54">
        <f>IFERROR((VLOOKUP($F31,'AEO23 Table 23'!$B$13:$AF$61,W$1,FALSE)-(VLOOKUP($F31,'AEO23 Table 23'!$B$13:$AF$61,V$1,FALSE)))/VLOOKUP($F31,'AEO23 Table 23'!$B$13:$AF$61,V$1,FALSE),"")</f>
        <v>1.4454664914586071E-2</v>
      </c>
      <c r="X31" s="54">
        <f>IFERROR((VLOOKUP($F31,'AEO23 Table 23'!$B$13:$AF$61,X$1,FALSE)-(VLOOKUP($F31,'AEO23 Table 23'!$B$13:$AF$61,W$1,FALSE)))/VLOOKUP($F31,'AEO23 Table 23'!$B$13:$AF$61,W$1,FALSE),"")</f>
        <v>1.1658031088082901E-2</v>
      </c>
      <c r="Y31" s="54">
        <f>IFERROR((VLOOKUP($F31,'AEO23 Table 23'!$B$13:$AF$61,Y$1,FALSE)-(VLOOKUP($F31,'AEO23 Table 23'!$B$13:$AF$61,X$1,FALSE)))/VLOOKUP($F31,'AEO23 Table 23'!$B$13:$AF$61,X$1,FALSE),"")</f>
        <v>1.3444302176696543E-2</v>
      </c>
      <c r="Z31" s="54">
        <f>IFERROR((VLOOKUP($F31,'AEO23 Table 23'!$B$13:$AF$61,Z$1,FALSE)-(VLOOKUP($F31,'AEO23 Table 23'!$B$13:$AF$61,Y$1,FALSE)))/VLOOKUP($F31,'AEO23 Table 23'!$B$13:$AF$61,Y$1,FALSE),"")</f>
        <v>1.831964624131396E-2</v>
      </c>
      <c r="AA31" s="54">
        <f>IFERROR((VLOOKUP($F31,'AEO23 Table 23'!$B$13:$AF$61,AA$1,FALSE)-(VLOOKUP($F31,'AEO23 Table 23'!$B$13:$AF$61,Z$1,FALSE)))/VLOOKUP($F31,'AEO23 Table 23'!$B$13:$AF$61,Z$1,FALSE),"")</f>
        <v>1.3647642679900745E-2</v>
      </c>
      <c r="AB31" s="54">
        <f>IFERROR((VLOOKUP($F31,'AEO23 Table 23'!$B$13:$AF$61,AB$1,FALSE)-(VLOOKUP($F31,'AEO23 Table 23'!$B$13:$AF$61,AA$1,FALSE)))/VLOOKUP($F31,'AEO23 Table 23'!$B$13:$AF$61,AA$1,FALSE),"")</f>
        <v>9.7919216646266821E-3</v>
      </c>
      <c r="AC31" s="54">
        <f>IFERROR((VLOOKUP($F31,'AEO23 Table 23'!$B$13:$AF$61,AC$1,FALSE)-(VLOOKUP($F31,'AEO23 Table 23'!$B$13:$AF$61,AB$1,FALSE)))/VLOOKUP($F31,'AEO23 Table 23'!$B$13:$AF$61,AB$1,FALSE),"")</f>
        <v>9.0909090909090905E-3</v>
      </c>
      <c r="AD31" s="54">
        <f>IFERROR((VLOOKUP($F31,'AEO23 Table 23'!$B$13:$AF$61,AD$1,FALSE)-(VLOOKUP($F31,'AEO23 Table 23'!$B$13:$AF$61,AC$1,FALSE)))/VLOOKUP($F31,'AEO23 Table 23'!$B$13:$AF$61,AC$1,FALSE),"")</f>
        <v>9.0090090090090089E-3</v>
      </c>
      <c r="AE31" s="54">
        <f>IFERROR((VLOOKUP($F31,'AEO23 Table 23'!$B$13:$AF$61,AE$1,FALSE)-(VLOOKUP($F31,'AEO23 Table 23'!$B$13:$AF$61,AD$1,FALSE)))/VLOOKUP($F31,'AEO23 Table 23'!$B$13:$AF$61,AD$1,FALSE),"")</f>
        <v>1.1309523809523809E-2</v>
      </c>
      <c r="AF31" s="54">
        <f>IFERROR((VLOOKUP($F31,'AEO23 Table 23'!$B$13:$AF$61,AF$1,FALSE)-(VLOOKUP($F31,'AEO23 Table 23'!$B$13:$AF$61,AE$1,FALSE)))/VLOOKUP($F31,'AEO23 Table 23'!$B$13:$AF$61,AE$1,FALSE),"")</f>
        <v>1.1183048852266038E-2</v>
      </c>
      <c r="AG31" s="54">
        <f>IFERROR((VLOOKUP($F31,'AEO23 Table 23'!$B$13:$AF$61,AG$1,FALSE)-(VLOOKUP($F31,'AEO23 Table 23'!$B$13:$AF$61,AF$1,FALSE)))/VLOOKUP($F31,'AEO23 Table 23'!$B$13:$AF$61,AF$1,FALSE),"")</f>
        <v>9.8952270081490105E-3</v>
      </c>
      <c r="AH31" s="54">
        <f>IFERROR((VLOOKUP($F31,'AEO23 Table 23'!$B$13:$AF$61,AH$1,FALSE)-(VLOOKUP($F31,'AEO23 Table 23'!$B$13:$AF$61,AG$1,FALSE)))/VLOOKUP($F31,'AEO23 Table 23'!$B$13:$AF$61,AG$1,FALSE),"")</f>
        <v>1.0951008645533141E-2</v>
      </c>
      <c r="AI31" s="54">
        <f>IFERROR((VLOOKUP($F31,'AEO23 Table 23'!$B$13:$AF$61,AI$1,FALSE)-(VLOOKUP($F31,'AEO23 Table 23'!$B$13:$AF$61,AH$1,FALSE)))/VLOOKUP($F31,'AEO23 Table 23'!$B$13:$AF$61,AH$1,FALSE),"")</f>
        <v>1.4253135689851768E-2</v>
      </c>
    </row>
    <row r="32" spans="1:35" x14ac:dyDescent="0.25">
      <c r="A32" s="1" t="s">
        <v>20</v>
      </c>
      <c r="B32" s="49" cm="1">
        <f t="array" ref="B32">SUMPRODUCT(--('BLS Table 2.7'!$O:$O=$A32),'BLS Table 2.7'!K:K,'BLS Table 2.7'!M:M)/SUMIFS('BLS Table 2.7'!K:K,'BLS Table 2.7'!$O:$O,$A32)/100</f>
        <v>4.1035167252340458E-2</v>
      </c>
      <c r="C32" s="49" cm="1">
        <f t="array" ref="C32">SUMPRODUCT(--('BLS Table 2.7'!$O:$O=$A32),'BLS Table 2.7'!L:L,'BLS Table 2.7'!N:N)/SUMIFS('BLS Table 2.7'!L:L,'BLS Table 2.7'!$O:$O,$A32)/100</f>
        <v>2.5021213389121336E-2</v>
      </c>
      <c r="F32" s="1" t="s">
        <v>20</v>
      </c>
      <c r="G32" s="54" t="str">
        <f>IFERROR(INDEX('AEO23 Table 23'!$AG$22:$AG$61,MATCH($F32,'AEO23 Table 23'!$B$22:$B$61,0)),"")</f>
        <v/>
      </c>
      <c r="H32" s="54" t="str">
        <f>IFERROR((VLOOKUP($F32,'AEO23 Table 23'!$B$13:$AF$61,H$1,FALSE)-(VLOOKUP($F32,'AEO23 Table 23'!$B$13:$AF$61,G$1,FALSE)))/VLOOKUP($F32,'AEO23 Table 23'!$B$13:$AF$61,G$1,FALSE),"")</f>
        <v/>
      </c>
      <c r="I32" s="54" t="str">
        <f>IFERROR((VLOOKUP($F32,'AEO23 Table 23'!$B$13:$AF$61,I$1,FALSE)-(VLOOKUP($F32,'AEO23 Table 23'!$B$13:$AF$61,H$1,FALSE)))/VLOOKUP($F32,'AEO23 Table 23'!$B$13:$AF$61,H$1,FALSE),"")</f>
        <v/>
      </c>
      <c r="J32" s="54" t="str">
        <f>IFERROR((VLOOKUP($F32,'AEO23 Table 23'!$B$13:$AF$61,J$1,FALSE)-(VLOOKUP($F32,'AEO23 Table 23'!$B$13:$AF$61,I$1,FALSE)))/VLOOKUP($F32,'AEO23 Table 23'!$B$13:$AF$61,I$1,FALSE),"")</f>
        <v/>
      </c>
      <c r="K32" s="54" t="str">
        <f>IFERROR((VLOOKUP($F32,'AEO23 Table 23'!$B$13:$AF$61,K$1,FALSE)-(VLOOKUP($F32,'AEO23 Table 23'!$B$13:$AF$61,J$1,FALSE)))/VLOOKUP($F32,'AEO23 Table 23'!$B$13:$AF$61,J$1,FALSE),"")</f>
        <v/>
      </c>
      <c r="L32" s="54" t="str">
        <f>IFERROR((VLOOKUP($F32,'AEO23 Table 23'!$B$13:$AF$61,L$1,FALSE)-(VLOOKUP($F32,'AEO23 Table 23'!$B$13:$AF$61,K$1,FALSE)))/VLOOKUP($F32,'AEO23 Table 23'!$B$13:$AF$61,K$1,FALSE),"")</f>
        <v/>
      </c>
      <c r="M32" s="54" t="str">
        <f>IFERROR((VLOOKUP($F32,'AEO23 Table 23'!$B$13:$AF$61,M$1,FALSE)-(VLOOKUP($F32,'AEO23 Table 23'!$B$13:$AF$61,L$1,FALSE)))/VLOOKUP($F32,'AEO23 Table 23'!$B$13:$AF$61,L$1,FALSE),"")</f>
        <v/>
      </c>
      <c r="N32" s="54" t="str">
        <f>IFERROR((VLOOKUP($F32,'AEO23 Table 23'!$B$13:$AF$61,N$1,FALSE)-(VLOOKUP($F32,'AEO23 Table 23'!$B$13:$AF$61,M$1,FALSE)))/VLOOKUP($F32,'AEO23 Table 23'!$B$13:$AF$61,M$1,FALSE),"")</f>
        <v/>
      </c>
      <c r="O32" s="54" t="str">
        <f>IFERROR((VLOOKUP($F32,'AEO23 Table 23'!$B$13:$AF$61,O$1,FALSE)-(VLOOKUP($F32,'AEO23 Table 23'!$B$13:$AF$61,N$1,FALSE)))/VLOOKUP($F32,'AEO23 Table 23'!$B$13:$AF$61,N$1,FALSE),"")</f>
        <v/>
      </c>
      <c r="P32" s="54" t="str">
        <f>IFERROR((VLOOKUP($F32,'AEO23 Table 23'!$B$13:$AF$61,P$1,FALSE)-(VLOOKUP($F32,'AEO23 Table 23'!$B$13:$AF$61,O$1,FALSE)))/VLOOKUP($F32,'AEO23 Table 23'!$B$13:$AF$61,O$1,FALSE),"")</f>
        <v/>
      </c>
      <c r="Q32" s="54" t="str">
        <f>IFERROR((VLOOKUP($F32,'AEO23 Table 23'!$B$13:$AF$61,Q$1,FALSE)-(VLOOKUP($F32,'AEO23 Table 23'!$B$13:$AF$61,P$1,FALSE)))/VLOOKUP($F32,'AEO23 Table 23'!$B$13:$AF$61,P$1,FALSE),"")</f>
        <v/>
      </c>
      <c r="R32" s="54" t="str">
        <f>IFERROR((VLOOKUP($F32,'AEO23 Table 23'!$B$13:$AF$61,R$1,FALSE)-(VLOOKUP($F32,'AEO23 Table 23'!$B$13:$AF$61,Q$1,FALSE)))/VLOOKUP($F32,'AEO23 Table 23'!$B$13:$AF$61,Q$1,FALSE),"")</f>
        <v/>
      </c>
      <c r="S32" s="54" t="str">
        <f>IFERROR((VLOOKUP($F32,'AEO23 Table 23'!$B$13:$AF$61,S$1,FALSE)-(VLOOKUP($F32,'AEO23 Table 23'!$B$13:$AF$61,R$1,FALSE)))/VLOOKUP($F32,'AEO23 Table 23'!$B$13:$AF$61,R$1,FALSE),"")</f>
        <v/>
      </c>
      <c r="T32" s="54" t="str">
        <f>IFERROR((VLOOKUP($F32,'AEO23 Table 23'!$B$13:$AF$61,T$1,FALSE)-(VLOOKUP($F32,'AEO23 Table 23'!$B$13:$AF$61,S$1,FALSE)))/VLOOKUP($F32,'AEO23 Table 23'!$B$13:$AF$61,S$1,FALSE),"")</f>
        <v/>
      </c>
      <c r="U32" s="54" t="str">
        <f>IFERROR((VLOOKUP($F32,'AEO23 Table 23'!$B$13:$AF$61,U$1,FALSE)-(VLOOKUP($F32,'AEO23 Table 23'!$B$13:$AF$61,T$1,FALSE)))/VLOOKUP($F32,'AEO23 Table 23'!$B$13:$AF$61,T$1,FALSE),"")</f>
        <v/>
      </c>
      <c r="V32" s="54" t="str">
        <f>IFERROR((VLOOKUP($F32,'AEO23 Table 23'!$B$13:$AF$61,V$1,FALSE)-(VLOOKUP($F32,'AEO23 Table 23'!$B$13:$AF$61,U$1,FALSE)))/VLOOKUP($F32,'AEO23 Table 23'!$B$13:$AF$61,U$1,FALSE),"")</f>
        <v/>
      </c>
      <c r="W32" s="54" t="str">
        <f>IFERROR((VLOOKUP($F32,'AEO23 Table 23'!$B$13:$AF$61,W$1,FALSE)-(VLOOKUP($F32,'AEO23 Table 23'!$B$13:$AF$61,V$1,FALSE)))/VLOOKUP($F32,'AEO23 Table 23'!$B$13:$AF$61,V$1,FALSE),"")</f>
        <v/>
      </c>
      <c r="X32" s="54" t="str">
        <f>IFERROR((VLOOKUP($F32,'AEO23 Table 23'!$B$13:$AF$61,X$1,FALSE)-(VLOOKUP($F32,'AEO23 Table 23'!$B$13:$AF$61,W$1,FALSE)))/VLOOKUP($F32,'AEO23 Table 23'!$B$13:$AF$61,W$1,FALSE),"")</f>
        <v/>
      </c>
      <c r="Y32" s="54" t="str">
        <f>IFERROR((VLOOKUP($F32,'AEO23 Table 23'!$B$13:$AF$61,Y$1,FALSE)-(VLOOKUP($F32,'AEO23 Table 23'!$B$13:$AF$61,X$1,FALSE)))/VLOOKUP($F32,'AEO23 Table 23'!$B$13:$AF$61,X$1,FALSE),"")</f>
        <v/>
      </c>
      <c r="Z32" s="54" t="str">
        <f>IFERROR((VLOOKUP($F32,'AEO23 Table 23'!$B$13:$AF$61,Z$1,FALSE)-(VLOOKUP($F32,'AEO23 Table 23'!$B$13:$AF$61,Y$1,FALSE)))/VLOOKUP($F32,'AEO23 Table 23'!$B$13:$AF$61,Y$1,FALSE),"")</f>
        <v/>
      </c>
      <c r="AA32" s="54" t="str">
        <f>IFERROR((VLOOKUP($F32,'AEO23 Table 23'!$B$13:$AF$61,AA$1,FALSE)-(VLOOKUP($F32,'AEO23 Table 23'!$B$13:$AF$61,Z$1,FALSE)))/VLOOKUP($F32,'AEO23 Table 23'!$B$13:$AF$61,Z$1,FALSE),"")</f>
        <v/>
      </c>
      <c r="AB32" s="54" t="str">
        <f>IFERROR((VLOOKUP($F32,'AEO23 Table 23'!$B$13:$AF$61,AB$1,FALSE)-(VLOOKUP($F32,'AEO23 Table 23'!$B$13:$AF$61,AA$1,FALSE)))/VLOOKUP($F32,'AEO23 Table 23'!$B$13:$AF$61,AA$1,FALSE),"")</f>
        <v/>
      </c>
      <c r="AC32" s="54" t="str">
        <f>IFERROR((VLOOKUP($F32,'AEO23 Table 23'!$B$13:$AF$61,AC$1,FALSE)-(VLOOKUP($F32,'AEO23 Table 23'!$B$13:$AF$61,AB$1,FALSE)))/VLOOKUP($F32,'AEO23 Table 23'!$B$13:$AF$61,AB$1,FALSE),"")</f>
        <v/>
      </c>
      <c r="AD32" s="54" t="str">
        <f>IFERROR((VLOOKUP($F32,'AEO23 Table 23'!$B$13:$AF$61,AD$1,FALSE)-(VLOOKUP($F32,'AEO23 Table 23'!$B$13:$AF$61,AC$1,FALSE)))/VLOOKUP($F32,'AEO23 Table 23'!$B$13:$AF$61,AC$1,FALSE),"")</f>
        <v/>
      </c>
      <c r="AE32" s="54" t="str">
        <f>IFERROR((VLOOKUP($F32,'AEO23 Table 23'!$B$13:$AF$61,AE$1,FALSE)-(VLOOKUP($F32,'AEO23 Table 23'!$B$13:$AF$61,AD$1,FALSE)))/VLOOKUP($F32,'AEO23 Table 23'!$B$13:$AF$61,AD$1,FALSE),"")</f>
        <v/>
      </c>
      <c r="AF32" s="54" t="str">
        <f>IFERROR((VLOOKUP($F32,'AEO23 Table 23'!$B$13:$AF$61,AF$1,FALSE)-(VLOOKUP($F32,'AEO23 Table 23'!$B$13:$AF$61,AE$1,FALSE)))/VLOOKUP($F32,'AEO23 Table 23'!$B$13:$AF$61,AE$1,FALSE),"")</f>
        <v/>
      </c>
      <c r="AG32" s="54" t="str">
        <f>IFERROR((VLOOKUP($F32,'AEO23 Table 23'!$B$13:$AF$61,AG$1,FALSE)-(VLOOKUP($F32,'AEO23 Table 23'!$B$13:$AF$61,AF$1,FALSE)))/VLOOKUP($F32,'AEO23 Table 23'!$B$13:$AF$61,AF$1,FALSE),"")</f>
        <v/>
      </c>
      <c r="AH32" s="54" t="str">
        <f>IFERROR((VLOOKUP($F32,'AEO23 Table 23'!$B$13:$AF$61,AH$1,FALSE)-(VLOOKUP($F32,'AEO23 Table 23'!$B$13:$AF$61,AG$1,FALSE)))/VLOOKUP($F32,'AEO23 Table 23'!$B$13:$AF$61,AG$1,FALSE),"")</f>
        <v/>
      </c>
      <c r="AI32" s="54" t="str">
        <f>IFERROR((VLOOKUP($F32,'AEO23 Table 23'!$B$13:$AF$61,AI$1,FALSE)-(VLOOKUP($F32,'AEO23 Table 23'!$B$13:$AF$61,AH$1,FALSE)))/VLOOKUP($F32,'AEO23 Table 23'!$B$13:$AF$61,AH$1,FALSE),"")</f>
        <v/>
      </c>
    </row>
    <row r="33" spans="1:35" x14ac:dyDescent="0.25">
      <c r="A33" s="1" t="s">
        <v>21</v>
      </c>
      <c r="B33" s="49" cm="1">
        <f t="array" ref="B33">SUMPRODUCT(--('BLS Table 2.7'!$O:$O=$A33),'BLS Table 2.7'!K:K,'BLS Table 2.7'!M:M)/SUMIFS('BLS Table 2.7'!K:K,'BLS Table 2.7'!$O:$O,$A33)/100</f>
        <v>1.8000000000000002E-2</v>
      </c>
      <c r="C33" s="49" cm="1">
        <f t="array" ref="C33">SUMPRODUCT(--('BLS Table 2.7'!$O:$O=$A33),'BLS Table 2.7'!L:L,'BLS Table 2.7'!N:N)/SUMIFS('BLS Table 2.7'!L:L,'BLS Table 2.7'!$O:$O,$A33)/100</f>
        <v>1.6E-2</v>
      </c>
      <c r="F33" s="1" t="s">
        <v>21</v>
      </c>
      <c r="G33" s="54" t="str">
        <f>IFERROR(INDEX('AEO23 Table 23'!$AG$22:$AG$61,MATCH($F33,'AEO23 Table 23'!$B$22:$B$61,0)),"")</f>
        <v/>
      </c>
      <c r="H33" s="54" t="str">
        <f>IFERROR((VLOOKUP($F33,'AEO23 Table 23'!$B$13:$AF$61,H$1,FALSE)-(VLOOKUP($F33,'AEO23 Table 23'!$B$13:$AF$61,G$1,FALSE)))/VLOOKUP($F33,'AEO23 Table 23'!$B$13:$AF$61,G$1,FALSE),"")</f>
        <v/>
      </c>
      <c r="I33" s="54" t="str">
        <f>IFERROR((VLOOKUP($F33,'AEO23 Table 23'!$B$13:$AF$61,I$1,FALSE)-(VLOOKUP($F33,'AEO23 Table 23'!$B$13:$AF$61,H$1,FALSE)))/VLOOKUP($F33,'AEO23 Table 23'!$B$13:$AF$61,H$1,FALSE),"")</f>
        <v/>
      </c>
      <c r="J33" s="54" t="str">
        <f>IFERROR((VLOOKUP($F33,'AEO23 Table 23'!$B$13:$AF$61,J$1,FALSE)-(VLOOKUP($F33,'AEO23 Table 23'!$B$13:$AF$61,I$1,FALSE)))/VLOOKUP($F33,'AEO23 Table 23'!$B$13:$AF$61,I$1,FALSE),"")</f>
        <v/>
      </c>
      <c r="K33" s="54" t="str">
        <f>IFERROR((VLOOKUP($F33,'AEO23 Table 23'!$B$13:$AF$61,K$1,FALSE)-(VLOOKUP($F33,'AEO23 Table 23'!$B$13:$AF$61,J$1,FALSE)))/VLOOKUP($F33,'AEO23 Table 23'!$B$13:$AF$61,J$1,FALSE),"")</f>
        <v/>
      </c>
      <c r="L33" s="54" t="str">
        <f>IFERROR((VLOOKUP($F33,'AEO23 Table 23'!$B$13:$AF$61,L$1,FALSE)-(VLOOKUP($F33,'AEO23 Table 23'!$B$13:$AF$61,K$1,FALSE)))/VLOOKUP($F33,'AEO23 Table 23'!$B$13:$AF$61,K$1,FALSE),"")</f>
        <v/>
      </c>
      <c r="M33" s="54" t="str">
        <f>IFERROR((VLOOKUP($F33,'AEO23 Table 23'!$B$13:$AF$61,M$1,FALSE)-(VLOOKUP($F33,'AEO23 Table 23'!$B$13:$AF$61,L$1,FALSE)))/VLOOKUP($F33,'AEO23 Table 23'!$B$13:$AF$61,L$1,FALSE),"")</f>
        <v/>
      </c>
      <c r="N33" s="54" t="str">
        <f>IFERROR((VLOOKUP($F33,'AEO23 Table 23'!$B$13:$AF$61,N$1,FALSE)-(VLOOKUP($F33,'AEO23 Table 23'!$B$13:$AF$61,M$1,FALSE)))/VLOOKUP($F33,'AEO23 Table 23'!$B$13:$AF$61,M$1,FALSE),"")</f>
        <v/>
      </c>
      <c r="O33" s="54" t="str">
        <f>IFERROR((VLOOKUP($F33,'AEO23 Table 23'!$B$13:$AF$61,O$1,FALSE)-(VLOOKUP($F33,'AEO23 Table 23'!$B$13:$AF$61,N$1,FALSE)))/VLOOKUP($F33,'AEO23 Table 23'!$B$13:$AF$61,N$1,FALSE),"")</f>
        <v/>
      </c>
      <c r="P33" s="54" t="str">
        <f>IFERROR((VLOOKUP($F33,'AEO23 Table 23'!$B$13:$AF$61,P$1,FALSE)-(VLOOKUP($F33,'AEO23 Table 23'!$B$13:$AF$61,O$1,FALSE)))/VLOOKUP($F33,'AEO23 Table 23'!$B$13:$AF$61,O$1,FALSE),"")</f>
        <v/>
      </c>
      <c r="Q33" s="54" t="str">
        <f>IFERROR((VLOOKUP($F33,'AEO23 Table 23'!$B$13:$AF$61,Q$1,FALSE)-(VLOOKUP($F33,'AEO23 Table 23'!$B$13:$AF$61,P$1,FALSE)))/VLOOKUP($F33,'AEO23 Table 23'!$B$13:$AF$61,P$1,FALSE),"")</f>
        <v/>
      </c>
      <c r="R33" s="54" t="str">
        <f>IFERROR((VLOOKUP($F33,'AEO23 Table 23'!$B$13:$AF$61,R$1,FALSE)-(VLOOKUP($F33,'AEO23 Table 23'!$B$13:$AF$61,Q$1,FALSE)))/VLOOKUP($F33,'AEO23 Table 23'!$B$13:$AF$61,Q$1,FALSE),"")</f>
        <v/>
      </c>
      <c r="S33" s="54" t="str">
        <f>IFERROR((VLOOKUP($F33,'AEO23 Table 23'!$B$13:$AF$61,S$1,FALSE)-(VLOOKUP($F33,'AEO23 Table 23'!$B$13:$AF$61,R$1,FALSE)))/VLOOKUP($F33,'AEO23 Table 23'!$B$13:$AF$61,R$1,FALSE),"")</f>
        <v/>
      </c>
      <c r="T33" s="54" t="str">
        <f>IFERROR((VLOOKUP($F33,'AEO23 Table 23'!$B$13:$AF$61,T$1,FALSE)-(VLOOKUP($F33,'AEO23 Table 23'!$B$13:$AF$61,S$1,FALSE)))/VLOOKUP($F33,'AEO23 Table 23'!$B$13:$AF$61,S$1,FALSE),"")</f>
        <v/>
      </c>
      <c r="U33" s="54" t="str">
        <f>IFERROR((VLOOKUP($F33,'AEO23 Table 23'!$B$13:$AF$61,U$1,FALSE)-(VLOOKUP($F33,'AEO23 Table 23'!$B$13:$AF$61,T$1,FALSE)))/VLOOKUP($F33,'AEO23 Table 23'!$B$13:$AF$61,T$1,FALSE),"")</f>
        <v/>
      </c>
      <c r="V33" s="54" t="str">
        <f>IFERROR((VLOOKUP($F33,'AEO23 Table 23'!$B$13:$AF$61,V$1,FALSE)-(VLOOKUP($F33,'AEO23 Table 23'!$B$13:$AF$61,U$1,FALSE)))/VLOOKUP($F33,'AEO23 Table 23'!$B$13:$AF$61,U$1,FALSE),"")</f>
        <v/>
      </c>
      <c r="W33" s="54" t="str">
        <f>IFERROR((VLOOKUP($F33,'AEO23 Table 23'!$B$13:$AF$61,W$1,FALSE)-(VLOOKUP($F33,'AEO23 Table 23'!$B$13:$AF$61,V$1,FALSE)))/VLOOKUP($F33,'AEO23 Table 23'!$B$13:$AF$61,V$1,FALSE),"")</f>
        <v/>
      </c>
      <c r="X33" s="54" t="str">
        <f>IFERROR((VLOOKUP($F33,'AEO23 Table 23'!$B$13:$AF$61,X$1,FALSE)-(VLOOKUP($F33,'AEO23 Table 23'!$B$13:$AF$61,W$1,FALSE)))/VLOOKUP($F33,'AEO23 Table 23'!$B$13:$AF$61,W$1,FALSE),"")</f>
        <v/>
      </c>
      <c r="Y33" s="54" t="str">
        <f>IFERROR((VLOOKUP($F33,'AEO23 Table 23'!$B$13:$AF$61,Y$1,FALSE)-(VLOOKUP($F33,'AEO23 Table 23'!$B$13:$AF$61,X$1,FALSE)))/VLOOKUP($F33,'AEO23 Table 23'!$B$13:$AF$61,X$1,FALSE),"")</f>
        <v/>
      </c>
      <c r="Z33" s="54" t="str">
        <f>IFERROR((VLOOKUP($F33,'AEO23 Table 23'!$B$13:$AF$61,Z$1,FALSE)-(VLOOKUP($F33,'AEO23 Table 23'!$B$13:$AF$61,Y$1,FALSE)))/VLOOKUP($F33,'AEO23 Table 23'!$B$13:$AF$61,Y$1,FALSE),"")</f>
        <v/>
      </c>
      <c r="AA33" s="54" t="str">
        <f>IFERROR((VLOOKUP($F33,'AEO23 Table 23'!$B$13:$AF$61,AA$1,FALSE)-(VLOOKUP($F33,'AEO23 Table 23'!$B$13:$AF$61,Z$1,FALSE)))/VLOOKUP($F33,'AEO23 Table 23'!$B$13:$AF$61,Z$1,FALSE),"")</f>
        <v/>
      </c>
      <c r="AB33" s="54" t="str">
        <f>IFERROR((VLOOKUP($F33,'AEO23 Table 23'!$B$13:$AF$61,AB$1,FALSE)-(VLOOKUP($F33,'AEO23 Table 23'!$B$13:$AF$61,AA$1,FALSE)))/VLOOKUP($F33,'AEO23 Table 23'!$B$13:$AF$61,AA$1,FALSE),"")</f>
        <v/>
      </c>
      <c r="AC33" s="54" t="str">
        <f>IFERROR((VLOOKUP($F33,'AEO23 Table 23'!$B$13:$AF$61,AC$1,FALSE)-(VLOOKUP($F33,'AEO23 Table 23'!$B$13:$AF$61,AB$1,FALSE)))/VLOOKUP($F33,'AEO23 Table 23'!$B$13:$AF$61,AB$1,FALSE),"")</f>
        <v/>
      </c>
      <c r="AD33" s="54" t="str">
        <f>IFERROR((VLOOKUP($F33,'AEO23 Table 23'!$B$13:$AF$61,AD$1,FALSE)-(VLOOKUP($F33,'AEO23 Table 23'!$B$13:$AF$61,AC$1,FALSE)))/VLOOKUP($F33,'AEO23 Table 23'!$B$13:$AF$61,AC$1,FALSE),"")</f>
        <v/>
      </c>
      <c r="AE33" s="54" t="str">
        <f>IFERROR((VLOOKUP($F33,'AEO23 Table 23'!$B$13:$AF$61,AE$1,FALSE)-(VLOOKUP($F33,'AEO23 Table 23'!$B$13:$AF$61,AD$1,FALSE)))/VLOOKUP($F33,'AEO23 Table 23'!$B$13:$AF$61,AD$1,FALSE),"")</f>
        <v/>
      </c>
      <c r="AF33" s="54" t="str">
        <f>IFERROR((VLOOKUP($F33,'AEO23 Table 23'!$B$13:$AF$61,AF$1,FALSE)-(VLOOKUP($F33,'AEO23 Table 23'!$B$13:$AF$61,AE$1,FALSE)))/VLOOKUP($F33,'AEO23 Table 23'!$B$13:$AF$61,AE$1,FALSE),"")</f>
        <v/>
      </c>
      <c r="AG33" s="54" t="str">
        <f>IFERROR((VLOOKUP($F33,'AEO23 Table 23'!$B$13:$AF$61,AG$1,FALSE)-(VLOOKUP($F33,'AEO23 Table 23'!$B$13:$AF$61,AF$1,FALSE)))/VLOOKUP($F33,'AEO23 Table 23'!$B$13:$AF$61,AF$1,FALSE),"")</f>
        <v/>
      </c>
      <c r="AH33" s="54" t="str">
        <f>IFERROR((VLOOKUP($F33,'AEO23 Table 23'!$B$13:$AF$61,AH$1,FALSE)-(VLOOKUP($F33,'AEO23 Table 23'!$B$13:$AF$61,AG$1,FALSE)))/VLOOKUP($F33,'AEO23 Table 23'!$B$13:$AF$61,AG$1,FALSE),"")</f>
        <v/>
      </c>
      <c r="AI33" s="54" t="str">
        <f>IFERROR((VLOOKUP($F33,'AEO23 Table 23'!$B$13:$AF$61,AI$1,FALSE)-(VLOOKUP($F33,'AEO23 Table 23'!$B$13:$AF$61,AH$1,FALSE)))/VLOOKUP($F33,'AEO23 Table 23'!$B$13:$AF$61,AH$1,FALSE),"")</f>
        <v/>
      </c>
    </row>
    <row r="34" spans="1:35" x14ac:dyDescent="0.25">
      <c r="A34" s="1" t="s">
        <v>22</v>
      </c>
      <c r="B34" s="49" cm="1">
        <f t="array" ref="B34">SUMPRODUCT(--('BLS Table 2.7'!$O:$O=$A34),'BLS Table 2.7'!K:K,'BLS Table 2.7'!M:M)/SUMIFS('BLS Table 2.7'!K:K,'BLS Table 2.7'!$O:$O,$A34)/100</f>
        <v>3.1E-2</v>
      </c>
      <c r="C34" s="49" cm="1">
        <f t="array" ref="C34">SUMPRODUCT(--('BLS Table 2.7'!$O:$O=$A34),'BLS Table 2.7'!L:L,'BLS Table 2.7'!N:N)/SUMIFS('BLS Table 2.7'!L:L,'BLS Table 2.7'!$O:$O,$A34)/100</f>
        <v>2.1000000000000001E-2</v>
      </c>
      <c r="F34" s="1" t="s">
        <v>22</v>
      </c>
      <c r="G34" s="54" t="str">
        <f>IFERROR(INDEX('AEO23 Table 23'!$AG$22:$AG$61,MATCH($F34,'AEO23 Table 23'!$B$22:$B$61,0)),"")</f>
        <v/>
      </c>
      <c r="H34" s="54" t="str">
        <f>IFERROR((VLOOKUP($F34,'AEO23 Table 23'!$B$13:$AF$61,H$1,FALSE)-(VLOOKUP($F34,'AEO23 Table 23'!$B$13:$AF$61,G$1,FALSE)))/VLOOKUP($F34,'AEO23 Table 23'!$B$13:$AF$61,G$1,FALSE),"")</f>
        <v/>
      </c>
      <c r="I34" s="54" t="str">
        <f>IFERROR((VLOOKUP($F34,'AEO23 Table 23'!$B$13:$AF$61,I$1,FALSE)-(VLOOKUP($F34,'AEO23 Table 23'!$B$13:$AF$61,H$1,FALSE)))/VLOOKUP($F34,'AEO23 Table 23'!$B$13:$AF$61,H$1,FALSE),"")</f>
        <v/>
      </c>
      <c r="J34" s="54" t="str">
        <f>IFERROR((VLOOKUP($F34,'AEO23 Table 23'!$B$13:$AF$61,J$1,FALSE)-(VLOOKUP($F34,'AEO23 Table 23'!$B$13:$AF$61,I$1,FALSE)))/VLOOKUP($F34,'AEO23 Table 23'!$B$13:$AF$61,I$1,FALSE),"")</f>
        <v/>
      </c>
      <c r="K34" s="54" t="str">
        <f>IFERROR((VLOOKUP($F34,'AEO23 Table 23'!$B$13:$AF$61,K$1,FALSE)-(VLOOKUP($F34,'AEO23 Table 23'!$B$13:$AF$61,J$1,FALSE)))/VLOOKUP($F34,'AEO23 Table 23'!$B$13:$AF$61,J$1,FALSE),"")</f>
        <v/>
      </c>
      <c r="L34" s="54" t="str">
        <f>IFERROR((VLOOKUP($F34,'AEO23 Table 23'!$B$13:$AF$61,L$1,FALSE)-(VLOOKUP($F34,'AEO23 Table 23'!$B$13:$AF$61,K$1,FALSE)))/VLOOKUP($F34,'AEO23 Table 23'!$B$13:$AF$61,K$1,FALSE),"")</f>
        <v/>
      </c>
      <c r="M34" s="54" t="str">
        <f>IFERROR((VLOOKUP($F34,'AEO23 Table 23'!$B$13:$AF$61,M$1,FALSE)-(VLOOKUP($F34,'AEO23 Table 23'!$B$13:$AF$61,L$1,FALSE)))/VLOOKUP($F34,'AEO23 Table 23'!$B$13:$AF$61,L$1,FALSE),"")</f>
        <v/>
      </c>
      <c r="N34" s="54" t="str">
        <f>IFERROR((VLOOKUP($F34,'AEO23 Table 23'!$B$13:$AF$61,N$1,FALSE)-(VLOOKUP($F34,'AEO23 Table 23'!$B$13:$AF$61,M$1,FALSE)))/VLOOKUP($F34,'AEO23 Table 23'!$B$13:$AF$61,M$1,FALSE),"")</f>
        <v/>
      </c>
      <c r="O34" s="54" t="str">
        <f>IFERROR((VLOOKUP($F34,'AEO23 Table 23'!$B$13:$AF$61,O$1,FALSE)-(VLOOKUP($F34,'AEO23 Table 23'!$B$13:$AF$61,N$1,FALSE)))/VLOOKUP($F34,'AEO23 Table 23'!$B$13:$AF$61,N$1,FALSE),"")</f>
        <v/>
      </c>
      <c r="P34" s="54" t="str">
        <f>IFERROR((VLOOKUP($F34,'AEO23 Table 23'!$B$13:$AF$61,P$1,FALSE)-(VLOOKUP($F34,'AEO23 Table 23'!$B$13:$AF$61,O$1,FALSE)))/VLOOKUP($F34,'AEO23 Table 23'!$B$13:$AF$61,O$1,FALSE),"")</f>
        <v/>
      </c>
      <c r="Q34" s="54" t="str">
        <f>IFERROR((VLOOKUP($F34,'AEO23 Table 23'!$B$13:$AF$61,Q$1,FALSE)-(VLOOKUP($F34,'AEO23 Table 23'!$B$13:$AF$61,P$1,FALSE)))/VLOOKUP($F34,'AEO23 Table 23'!$B$13:$AF$61,P$1,FALSE),"")</f>
        <v/>
      </c>
      <c r="R34" s="54" t="str">
        <f>IFERROR((VLOOKUP($F34,'AEO23 Table 23'!$B$13:$AF$61,R$1,FALSE)-(VLOOKUP($F34,'AEO23 Table 23'!$B$13:$AF$61,Q$1,FALSE)))/VLOOKUP($F34,'AEO23 Table 23'!$B$13:$AF$61,Q$1,FALSE),"")</f>
        <v/>
      </c>
      <c r="S34" s="54" t="str">
        <f>IFERROR((VLOOKUP($F34,'AEO23 Table 23'!$B$13:$AF$61,S$1,FALSE)-(VLOOKUP($F34,'AEO23 Table 23'!$B$13:$AF$61,R$1,FALSE)))/VLOOKUP($F34,'AEO23 Table 23'!$B$13:$AF$61,R$1,FALSE),"")</f>
        <v/>
      </c>
      <c r="T34" s="54" t="str">
        <f>IFERROR((VLOOKUP($F34,'AEO23 Table 23'!$B$13:$AF$61,T$1,FALSE)-(VLOOKUP($F34,'AEO23 Table 23'!$B$13:$AF$61,S$1,FALSE)))/VLOOKUP($F34,'AEO23 Table 23'!$B$13:$AF$61,S$1,FALSE),"")</f>
        <v/>
      </c>
      <c r="U34" s="54" t="str">
        <f>IFERROR((VLOOKUP($F34,'AEO23 Table 23'!$B$13:$AF$61,U$1,FALSE)-(VLOOKUP($F34,'AEO23 Table 23'!$B$13:$AF$61,T$1,FALSE)))/VLOOKUP($F34,'AEO23 Table 23'!$B$13:$AF$61,T$1,FALSE),"")</f>
        <v/>
      </c>
      <c r="V34" s="54" t="str">
        <f>IFERROR((VLOOKUP($F34,'AEO23 Table 23'!$B$13:$AF$61,V$1,FALSE)-(VLOOKUP($F34,'AEO23 Table 23'!$B$13:$AF$61,U$1,FALSE)))/VLOOKUP($F34,'AEO23 Table 23'!$B$13:$AF$61,U$1,FALSE),"")</f>
        <v/>
      </c>
      <c r="W34" s="54" t="str">
        <f>IFERROR((VLOOKUP($F34,'AEO23 Table 23'!$B$13:$AF$61,W$1,FALSE)-(VLOOKUP($F34,'AEO23 Table 23'!$B$13:$AF$61,V$1,FALSE)))/VLOOKUP($F34,'AEO23 Table 23'!$B$13:$AF$61,V$1,FALSE),"")</f>
        <v/>
      </c>
      <c r="X34" s="54" t="str">
        <f>IFERROR((VLOOKUP($F34,'AEO23 Table 23'!$B$13:$AF$61,X$1,FALSE)-(VLOOKUP($F34,'AEO23 Table 23'!$B$13:$AF$61,W$1,FALSE)))/VLOOKUP($F34,'AEO23 Table 23'!$B$13:$AF$61,W$1,FALSE),"")</f>
        <v/>
      </c>
      <c r="Y34" s="54" t="str">
        <f>IFERROR((VLOOKUP($F34,'AEO23 Table 23'!$B$13:$AF$61,Y$1,FALSE)-(VLOOKUP($F34,'AEO23 Table 23'!$B$13:$AF$61,X$1,FALSE)))/VLOOKUP($F34,'AEO23 Table 23'!$B$13:$AF$61,X$1,FALSE),"")</f>
        <v/>
      </c>
      <c r="Z34" s="54" t="str">
        <f>IFERROR((VLOOKUP($F34,'AEO23 Table 23'!$B$13:$AF$61,Z$1,FALSE)-(VLOOKUP($F34,'AEO23 Table 23'!$B$13:$AF$61,Y$1,FALSE)))/VLOOKUP($F34,'AEO23 Table 23'!$B$13:$AF$61,Y$1,FALSE),"")</f>
        <v/>
      </c>
      <c r="AA34" s="54" t="str">
        <f>IFERROR((VLOOKUP($F34,'AEO23 Table 23'!$B$13:$AF$61,AA$1,FALSE)-(VLOOKUP($F34,'AEO23 Table 23'!$B$13:$AF$61,Z$1,FALSE)))/VLOOKUP($F34,'AEO23 Table 23'!$B$13:$AF$61,Z$1,FALSE),"")</f>
        <v/>
      </c>
      <c r="AB34" s="54" t="str">
        <f>IFERROR((VLOOKUP($F34,'AEO23 Table 23'!$B$13:$AF$61,AB$1,FALSE)-(VLOOKUP($F34,'AEO23 Table 23'!$B$13:$AF$61,AA$1,FALSE)))/VLOOKUP($F34,'AEO23 Table 23'!$B$13:$AF$61,AA$1,FALSE),"")</f>
        <v/>
      </c>
      <c r="AC34" s="54" t="str">
        <f>IFERROR((VLOOKUP($F34,'AEO23 Table 23'!$B$13:$AF$61,AC$1,FALSE)-(VLOOKUP($F34,'AEO23 Table 23'!$B$13:$AF$61,AB$1,FALSE)))/VLOOKUP($F34,'AEO23 Table 23'!$B$13:$AF$61,AB$1,FALSE),"")</f>
        <v/>
      </c>
      <c r="AD34" s="54" t="str">
        <f>IFERROR((VLOOKUP($F34,'AEO23 Table 23'!$B$13:$AF$61,AD$1,FALSE)-(VLOOKUP($F34,'AEO23 Table 23'!$B$13:$AF$61,AC$1,FALSE)))/VLOOKUP($F34,'AEO23 Table 23'!$B$13:$AF$61,AC$1,FALSE),"")</f>
        <v/>
      </c>
      <c r="AE34" s="54" t="str">
        <f>IFERROR((VLOOKUP($F34,'AEO23 Table 23'!$B$13:$AF$61,AE$1,FALSE)-(VLOOKUP($F34,'AEO23 Table 23'!$B$13:$AF$61,AD$1,FALSE)))/VLOOKUP($F34,'AEO23 Table 23'!$B$13:$AF$61,AD$1,FALSE),"")</f>
        <v/>
      </c>
      <c r="AF34" s="54" t="str">
        <f>IFERROR((VLOOKUP($F34,'AEO23 Table 23'!$B$13:$AF$61,AF$1,FALSE)-(VLOOKUP($F34,'AEO23 Table 23'!$B$13:$AF$61,AE$1,FALSE)))/VLOOKUP($F34,'AEO23 Table 23'!$B$13:$AF$61,AE$1,FALSE),"")</f>
        <v/>
      </c>
      <c r="AG34" s="54" t="str">
        <f>IFERROR((VLOOKUP($F34,'AEO23 Table 23'!$B$13:$AF$61,AG$1,FALSE)-(VLOOKUP($F34,'AEO23 Table 23'!$B$13:$AF$61,AF$1,FALSE)))/VLOOKUP($F34,'AEO23 Table 23'!$B$13:$AF$61,AF$1,FALSE),"")</f>
        <v/>
      </c>
      <c r="AH34" s="54" t="str">
        <f>IFERROR((VLOOKUP($F34,'AEO23 Table 23'!$B$13:$AF$61,AH$1,FALSE)-(VLOOKUP($F34,'AEO23 Table 23'!$B$13:$AF$61,AG$1,FALSE)))/VLOOKUP($F34,'AEO23 Table 23'!$B$13:$AF$61,AG$1,FALSE),"")</f>
        <v/>
      </c>
      <c r="AI34" s="54" t="str">
        <f>IFERROR((VLOOKUP($F34,'AEO23 Table 23'!$B$13:$AF$61,AI$1,FALSE)-(VLOOKUP($F34,'AEO23 Table 23'!$B$13:$AF$61,AH$1,FALSE)))/VLOOKUP($F34,'AEO23 Table 23'!$B$13:$AF$61,AH$1,FALSE),"")</f>
        <v/>
      </c>
    </row>
    <row r="35" spans="1:35" x14ac:dyDescent="0.25">
      <c r="A35" s="1" t="s">
        <v>23</v>
      </c>
      <c r="B35" s="49" cm="1">
        <f t="array" ref="B35">SUMPRODUCT(--('BLS Table 2.7'!$O:$O=$A35),'BLS Table 2.7'!K:K,'BLS Table 2.7'!M:M)/SUMIFS('BLS Table 2.7'!K:K,'BLS Table 2.7'!$O:$O,$A35)/100</f>
        <v>2.2434706140993698E-2</v>
      </c>
      <c r="C35" s="49" cm="1">
        <f t="array" ref="C35">SUMPRODUCT(--('BLS Table 2.7'!$O:$O=$A35),'BLS Table 2.7'!L:L,'BLS Table 2.7'!N:N)/SUMIFS('BLS Table 2.7'!L:L,'BLS Table 2.7'!$O:$O,$A35)/100</f>
        <v>2.6399863914719889E-2</v>
      </c>
      <c r="F35" s="1" t="s">
        <v>23</v>
      </c>
      <c r="G35" s="54" t="str">
        <f>IFERROR(INDEX('AEO23 Table 23'!$AG$22:$AG$61,MATCH($F35,'AEO23 Table 23'!$B$22:$B$61,0)),"")</f>
        <v/>
      </c>
      <c r="H35" s="54" t="str">
        <f>IFERROR((VLOOKUP($F35,'AEO23 Table 23'!$B$13:$AF$61,H$1,FALSE)-(VLOOKUP($F35,'AEO23 Table 23'!$B$13:$AF$61,G$1,FALSE)))/VLOOKUP($F35,'AEO23 Table 23'!$B$13:$AF$61,G$1,FALSE),"")</f>
        <v/>
      </c>
      <c r="I35" s="54" t="str">
        <f>IFERROR((VLOOKUP($F35,'AEO23 Table 23'!$B$13:$AF$61,I$1,FALSE)-(VLOOKUP($F35,'AEO23 Table 23'!$B$13:$AF$61,H$1,FALSE)))/VLOOKUP($F35,'AEO23 Table 23'!$B$13:$AF$61,H$1,FALSE),"")</f>
        <v/>
      </c>
      <c r="J35" s="54" t="str">
        <f>IFERROR((VLOOKUP($F35,'AEO23 Table 23'!$B$13:$AF$61,J$1,FALSE)-(VLOOKUP($F35,'AEO23 Table 23'!$B$13:$AF$61,I$1,FALSE)))/VLOOKUP($F35,'AEO23 Table 23'!$B$13:$AF$61,I$1,FALSE),"")</f>
        <v/>
      </c>
      <c r="K35" s="54" t="str">
        <f>IFERROR((VLOOKUP($F35,'AEO23 Table 23'!$B$13:$AF$61,K$1,FALSE)-(VLOOKUP($F35,'AEO23 Table 23'!$B$13:$AF$61,J$1,FALSE)))/VLOOKUP($F35,'AEO23 Table 23'!$B$13:$AF$61,J$1,FALSE),"")</f>
        <v/>
      </c>
      <c r="L35" s="54" t="str">
        <f>IFERROR((VLOOKUP($F35,'AEO23 Table 23'!$B$13:$AF$61,L$1,FALSE)-(VLOOKUP($F35,'AEO23 Table 23'!$B$13:$AF$61,K$1,FALSE)))/VLOOKUP($F35,'AEO23 Table 23'!$B$13:$AF$61,K$1,FALSE),"")</f>
        <v/>
      </c>
      <c r="M35" s="54" t="str">
        <f>IFERROR((VLOOKUP($F35,'AEO23 Table 23'!$B$13:$AF$61,M$1,FALSE)-(VLOOKUP($F35,'AEO23 Table 23'!$B$13:$AF$61,L$1,FALSE)))/VLOOKUP($F35,'AEO23 Table 23'!$B$13:$AF$61,L$1,FALSE),"")</f>
        <v/>
      </c>
      <c r="N35" s="54" t="str">
        <f>IFERROR((VLOOKUP($F35,'AEO23 Table 23'!$B$13:$AF$61,N$1,FALSE)-(VLOOKUP($F35,'AEO23 Table 23'!$B$13:$AF$61,M$1,FALSE)))/VLOOKUP($F35,'AEO23 Table 23'!$B$13:$AF$61,M$1,FALSE),"")</f>
        <v/>
      </c>
      <c r="O35" s="54" t="str">
        <f>IFERROR((VLOOKUP($F35,'AEO23 Table 23'!$B$13:$AF$61,O$1,FALSE)-(VLOOKUP($F35,'AEO23 Table 23'!$B$13:$AF$61,N$1,FALSE)))/VLOOKUP($F35,'AEO23 Table 23'!$B$13:$AF$61,N$1,FALSE),"")</f>
        <v/>
      </c>
      <c r="P35" s="54" t="str">
        <f>IFERROR((VLOOKUP($F35,'AEO23 Table 23'!$B$13:$AF$61,P$1,FALSE)-(VLOOKUP($F35,'AEO23 Table 23'!$B$13:$AF$61,O$1,FALSE)))/VLOOKUP($F35,'AEO23 Table 23'!$B$13:$AF$61,O$1,FALSE),"")</f>
        <v/>
      </c>
      <c r="Q35" s="54" t="str">
        <f>IFERROR((VLOOKUP($F35,'AEO23 Table 23'!$B$13:$AF$61,Q$1,FALSE)-(VLOOKUP($F35,'AEO23 Table 23'!$B$13:$AF$61,P$1,FALSE)))/VLOOKUP($F35,'AEO23 Table 23'!$B$13:$AF$61,P$1,FALSE),"")</f>
        <v/>
      </c>
      <c r="R35" s="54" t="str">
        <f>IFERROR((VLOOKUP($F35,'AEO23 Table 23'!$B$13:$AF$61,R$1,FALSE)-(VLOOKUP($F35,'AEO23 Table 23'!$B$13:$AF$61,Q$1,FALSE)))/VLOOKUP($F35,'AEO23 Table 23'!$B$13:$AF$61,Q$1,FALSE),"")</f>
        <v/>
      </c>
      <c r="S35" s="54" t="str">
        <f>IFERROR((VLOOKUP($F35,'AEO23 Table 23'!$B$13:$AF$61,S$1,FALSE)-(VLOOKUP($F35,'AEO23 Table 23'!$B$13:$AF$61,R$1,FALSE)))/VLOOKUP($F35,'AEO23 Table 23'!$B$13:$AF$61,R$1,FALSE),"")</f>
        <v/>
      </c>
      <c r="T35" s="54" t="str">
        <f>IFERROR((VLOOKUP($F35,'AEO23 Table 23'!$B$13:$AF$61,T$1,FALSE)-(VLOOKUP($F35,'AEO23 Table 23'!$B$13:$AF$61,S$1,FALSE)))/VLOOKUP($F35,'AEO23 Table 23'!$B$13:$AF$61,S$1,FALSE),"")</f>
        <v/>
      </c>
      <c r="U35" s="54" t="str">
        <f>IFERROR((VLOOKUP($F35,'AEO23 Table 23'!$B$13:$AF$61,U$1,FALSE)-(VLOOKUP($F35,'AEO23 Table 23'!$B$13:$AF$61,T$1,FALSE)))/VLOOKUP($F35,'AEO23 Table 23'!$B$13:$AF$61,T$1,FALSE),"")</f>
        <v/>
      </c>
      <c r="V35" s="54" t="str">
        <f>IFERROR((VLOOKUP($F35,'AEO23 Table 23'!$B$13:$AF$61,V$1,FALSE)-(VLOOKUP($F35,'AEO23 Table 23'!$B$13:$AF$61,U$1,FALSE)))/VLOOKUP($F35,'AEO23 Table 23'!$B$13:$AF$61,U$1,FALSE),"")</f>
        <v/>
      </c>
      <c r="W35" s="54" t="str">
        <f>IFERROR((VLOOKUP($F35,'AEO23 Table 23'!$B$13:$AF$61,W$1,FALSE)-(VLOOKUP($F35,'AEO23 Table 23'!$B$13:$AF$61,V$1,FALSE)))/VLOOKUP($F35,'AEO23 Table 23'!$B$13:$AF$61,V$1,FALSE),"")</f>
        <v/>
      </c>
      <c r="X35" s="54" t="str">
        <f>IFERROR((VLOOKUP($F35,'AEO23 Table 23'!$B$13:$AF$61,X$1,FALSE)-(VLOOKUP($F35,'AEO23 Table 23'!$B$13:$AF$61,W$1,FALSE)))/VLOOKUP($F35,'AEO23 Table 23'!$B$13:$AF$61,W$1,FALSE),"")</f>
        <v/>
      </c>
      <c r="Y35" s="54" t="str">
        <f>IFERROR((VLOOKUP($F35,'AEO23 Table 23'!$B$13:$AF$61,Y$1,FALSE)-(VLOOKUP($F35,'AEO23 Table 23'!$B$13:$AF$61,X$1,FALSE)))/VLOOKUP($F35,'AEO23 Table 23'!$B$13:$AF$61,X$1,FALSE),"")</f>
        <v/>
      </c>
      <c r="Z35" s="54" t="str">
        <f>IFERROR((VLOOKUP($F35,'AEO23 Table 23'!$B$13:$AF$61,Z$1,FALSE)-(VLOOKUP($F35,'AEO23 Table 23'!$B$13:$AF$61,Y$1,FALSE)))/VLOOKUP($F35,'AEO23 Table 23'!$B$13:$AF$61,Y$1,FALSE),"")</f>
        <v/>
      </c>
      <c r="AA35" s="54" t="str">
        <f>IFERROR((VLOOKUP($F35,'AEO23 Table 23'!$B$13:$AF$61,AA$1,FALSE)-(VLOOKUP($F35,'AEO23 Table 23'!$B$13:$AF$61,Z$1,FALSE)))/VLOOKUP($F35,'AEO23 Table 23'!$B$13:$AF$61,Z$1,FALSE),"")</f>
        <v/>
      </c>
      <c r="AB35" s="54" t="str">
        <f>IFERROR((VLOOKUP($F35,'AEO23 Table 23'!$B$13:$AF$61,AB$1,FALSE)-(VLOOKUP($F35,'AEO23 Table 23'!$B$13:$AF$61,AA$1,FALSE)))/VLOOKUP($F35,'AEO23 Table 23'!$B$13:$AF$61,AA$1,FALSE),"")</f>
        <v/>
      </c>
      <c r="AC35" s="54" t="str">
        <f>IFERROR((VLOOKUP($F35,'AEO23 Table 23'!$B$13:$AF$61,AC$1,FALSE)-(VLOOKUP($F35,'AEO23 Table 23'!$B$13:$AF$61,AB$1,FALSE)))/VLOOKUP($F35,'AEO23 Table 23'!$B$13:$AF$61,AB$1,FALSE),"")</f>
        <v/>
      </c>
      <c r="AD35" s="54" t="str">
        <f>IFERROR((VLOOKUP($F35,'AEO23 Table 23'!$B$13:$AF$61,AD$1,FALSE)-(VLOOKUP($F35,'AEO23 Table 23'!$B$13:$AF$61,AC$1,FALSE)))/VLOOKUP($F35,'AEO23 Table 23'!$B$13:$AF$61,AC$1,FALSE),"")</f>
        <v/>
      </c>
      <c r="AE35" s="54" t="str">
        <f>IFERROR((VLOOKUP($F35,'AEO23 Table 23'!$B$13:$AF$61,AE$1,FALSE)-(VLOOKUP($F35,'AEO23 Table 23'!$B$13:$AF$61,AD$1,FALSE)))/VLOOKUP($F35,'AEO23 Table 23'!$B$13:$AF$61,AD$1,FALSE),"")</f>
        <v/>
      </c>
      <c r="AF35" s="54" t="str">
        <f>IFERROR((VLOOKUP($F35,'AEO23 Table 23'!$B$13:$AF$61,AF$1,FALSE)-(VLOOKUP($F35,'AEO23 Table 23'!$B$13:$AF$61,AE$1,FALSE)))/VLOOKUP($F35,'AEO23 Table 23'!$B$13:$AF$61,AE$1,FALSE),"")</f>
        <v/>
      </c>
      <c r="AG35" s="54" t="str">
        <f>IFERROR((VLOOKUP($F35,'AEO23 Table 23'!$B$13:$AF$61,AG$1,FALSE)-(VLOOKUP($F35,'AEO23 Table 23'!$B$13:$AF$61,AF$1,FALSE)))/VLOOKUP($F35,'AEO23 Table 23'!$B$13:$AF$61,AF$1,FALSE),"")</f>
        <v/>
      </c>
      <c r="AH35" s="54" t="str">
        <f>IFERROR((VLOOKUP($F35,'AEO23 Table 23'!$B$13:$AF$61,AH$1,FALSE)-(VLOOKUP($F35,'AEO23 Table 23'!$B$13:$AF$61,AG$1,FALSE)))/VLOOKUP($F35,'AEO23 Table 23'!$B$13:$AF$61,AG$1,FALSE),"")</f>
        <v/>
      </c>
      <c r="AI35" s="54" t="str">
        <f>IFERROR((VLOOKUP($F35,'AEO23 Table 23'!$B$13:$AF$61,AI$1,FALSE)-(VLOOKUP($F35,'AEO23 Table 23'!$B$13:$AF$61,AH$1,FALSE)))/VLOOKUP($F35,'AEO23 Table 23'!$B$13:$AF$61,AH$1,FALSE),"")</f>
        <v/>
      </c>
    </row>
    <row r="36" spans="1:35" x14ac:dyDescent="0.25">
      <c r="A36" s="1" t="s">
        <v>24</v>
      </c>
      <c r="B36" s="49" cm="1">
        <f t="array" ref="B36">SUMPRODUCT(--('BLS Table 2.7'!$O:$O=$A36),'BLS Table 2.7'!K:K,'BLS Table 2.7'!M:M)/SUMIFS('BLS Table 2.7'!K:K,'BLS Table 2.7'!$O:$O,$A36)/100</f>
        <v>3.6999999999999998E-2</v>
      </c>
      <c r="C36" s="49" cm="1">
        <f t="array" ref="C36">SUMPRODUCT(--('BLS Table 2.7'!$O:$O=$A36),'BLS Table 2.7'!L:L,'BLS Table 2.7'!N:N)/SUMIFS('BLS Table 2.7'!L:L,'BLS Table 2.7'!$O:$O,$A36)/100</f>
        <v>0.02</v>
      </c>
      <c r="F36" s="1" t="s">
        <v>24</v>
      </c>
      <c r="G36" s="54" t="str">
        <f>IFERROR(INDEX('AEO23 Table 23'!$AG$22:$AG$61,MATCH($F36,'AEO23 Table 23'!$B$22:$B$61,0)),"")</f>
        <v/>
      </c>
      <c r="H36" s="54" t="str">
        <f>IFERROR((VLOOKUP($F36,'AEO23 Table 23'!$B$13:$AF$61,H$1,FALSE)-(VLOOKUP($F36,'AEO23 Table 23'!$B$13:$AF$61,G$1,FALSE)))/VLOOKUP($F36,'AEO23 Table 23'!$B$13:$AF$61,G$1,FALSE),"")</f>
        <v/>
      </c>
      <c r="I36" s="54" t="str">
        <f>IFERROR((VLOOKUP($F36,'AEO23 Table 23'!$B$13:$AF$61,I$1,FALSE)-(VLOOKUP($F36,'AEO23 Table 23'!$B$13:$AF$61,H$1,FALSE)))/VLOOKUP($F36,'AEO23 Table 23'!$B$13:$AF$61,H$1,FALSE),"")</f>
        <v/>
      </c>
      <c r="J36" s="54" t="str">
        <f>IFERROR((VLOOKUP($F36,'AEO23 Table 23'!$B$13:$AF$61,J$1,FALSE)-(VLOOKUP($F36,'AEO23 Table 23'!$B$13:$AF$61,I$1,FALSE)))/VLOOKUP($F36,'AEO23 Table 23'!$B$13:$AF$61,I$1,FALSE),"")</f>
        <v/>
      </c>
      <c r="K36" s="54" t="str">
        <f>IFERROR((VLOOKUP($F36,'AEO23 Table 23'!$B$13:$AF$61,K$1,FALSE)-(VLOOKUP($F36,'AEO23 Table 23'!$B$13:$AF$61,J$1,FALSE)))/VLOOKUP($F36,'AEO23 Table 23'!$B$13:$AF$61,J$1,FALSE),"")</f>
        <v/>
      </c>
      <c r="L36" s="54" t="str">
        <f>IFERROR((VLOOKUP($F36,'AEO23 Table 23'!$B$13:$AF$61,L$1,FALSE)-(VLOOKUP($F36,'AEO23 Table 23'!$B$13:$AF$61,K$1,FALSE)))/VLOOKUP($F36,'AEO23 Table 23'!$B$13:$AF$61,K$1,FALSE),"")</f>
        <v/>
      </c>
      <c r="M36" s="54" t="str">
        <f>IFERROR((VLOOKUP($F36,'AEO23 Table 23'!$B$13:$AF$61,M$1,FALSE)-(VLOOKUP($F36,'AEO23 Table 23'!$B$13:$AF$61,L$1,FALSE)))/VLOOKUP($F36,'AEO23 Table 23'!$B$13:$AF$61,L$1,FALSE),"")</f>
        <v/>
      </c>
      <c r="N36" s="54" t="str">
        <f>IFERROR((VLOOKUP($F36,'AEO23 Table 23'!$B$13:$AF$61,N$1,FALSE)-(VLOOKUP($F36,'AEO23 Table 23'!$B$13:$AF$61,M$1,FALSE)))/VLOOKUP($F36,'AEO23 Table 23'!$B$13:$AF$61,M$1,FALSE),"")</f>
        <v/>
      </c>
      <c r="O36" s="54" t="str">
        <f>IFERROR((VLOOKUP($F36,'AEO23 Table 23'!$B$13:$AF$61,O$1,FALSE)-(VLOOKUP($F36,'AEO23 Table 23'!$B$13:$AF$61,N$1,FALSE)))/VLOOKUP($F36,'AEO23 Table 23'!$B$13:$AF$61,N$1,FALSE),"")</f>
        <v/>
      </c>
      <c r="P36" s="54" t="str">
        <f>IFERROR((VLOOKUP($F36,'AEO23 Table 23'!$B$13:$AF$61,P$1,FALSE)-(VLOOKUP($F36,'AEO23 Table 23'!$B$13:$AF$61,O$1,FALSE)))/VLOOKUP($F36,'AEO23 Table 23'!$B$13:$AF$61,O$1,FALSE),"")</f>
        <v/>
      </c>
      <c r="Q36" s="54" t="str">
        <f>IFERROR((VLOOKUP($F36,'AEO23 Table 23'!$B$13:$AF$61,Q$1,FALSE)-(VLOOKUP($F36,'AEO23 Table 23'!$B$13:$AF$61,P$1,FALSE)))/VLOOKUP($F36,'AEO23 Table 23'!$B$13:$AF$61,P$1,FALSE),"")</f>
        <v/>
      </c>
      <c r="R36" s="54" t="str">
        <f>IFERROR((VLOOKUP($F36,'AEO23 Table 23'!$B$13:$AF$61,R$1,FALSE)-(VLOOKUP($F36,'AEO23 Table 23'!$B$13:$AF$61,Q$1,FALSE)))/VLOOKUP($F36,'AEO23 Table 23'!$B$13:$AF$61,Q$1,FALSE),"")</f>
        <v/>
      </c>
      <c r="S36" s="54" t="str">
        <f>IFERROR((VLOOKUP($F36,'AEO23 Table 23'!$B$13:$AF$61,S$1,FALSE)-(VLOOKUP($F36,'AEO23 Table 23'!$B$13:$AF$61,R$1,FALSE)))/VLOOKUP($F36,'AEO23 Table 23'!$B$13:$AF$61,R$1,FALSE),"")</f>
        <v/>
      </c>
      <c r="T36" s="54" t="str">
        <f>IFERROR((VLOOKUP($F36,'AEO23 Table 23'!$B$13:$AF$61,T$1,FALSE)-(VLOOKUP($F36,'AEO23 Table 23'!$B$13:$AF$61,S$1,FALSE)))/VLOOKUP($F36,'AEO23 Table 23'!$B$13:$AF$61,S$1,FALSE),"")</f>
        <v/>
      </c>
      <c r="U36" s="54" t="str">
        <f>IFERROR((VLOOKUP($F36,'AEO23 Table 23'!$B$13:$AF$61,U$1,FALSE)-(VLOOKUP($F36,'AEO23 Table 23'!$B$13:$AF$61,T$1,FALSE)))/VLOOKUP($F36,'AEO23 Table 23'!$B$13:$AF$61,T$1,FALSE),"")</f>
        <v/>
      </c>
      <c r="V36" s="54" t="str">
        <f>IFERROR((VLOOKUP($F36,'AEO23 Table 23'!$B$13:$AF$61,V$1,FALSE)-(VLOOKUP($F36,'AEO23 Table 23'!$B$13:$AF$61,U$1,FALSE)))/VLOOKUP($F36,'AEO23 Table 23'!$B$13:$AF$61,U$1,FALSE),"")</f>
        <v/>
      </c>
      <c r="W36" s="54" t="str">
        <f>IFERROR((VLOOKUP($F36,'AEO23 Table 23'!$B$13:$AF$61,W$1,FALSE)-(VLOOKUP($F36,'AEO23 Table 23'!$B$13:$AF$61,V$1,FALSE)))/VLOOKUP($F36,'AEO23 Table 23'!$B$13:$AF$61,V$1,FALSE),"")</f>
        <v/>
      </c>
      <c r="X36" s="54" t="str">
        <f>IFERROR((VLOOKUP($F36,'AEO23 Table 23'!$B$13:$AF$61,X$1,FALSE)-(VLOOKUP($F36,'AEO23 Table 23'!$B$13:$AF$61,W$1,FALSE)))/VLOOKUP($F36,'AEO23 Table 23'!$B$13:$AF$61,W$1,FALSE),"")</f>
        <v/>
      </c>
      <c r="Y36" s="54" t="str">
        <f>IFERROR((VLOOKUP($F36,'AEO23 Table 23'!$B$13:$AF$61,Y$1,FALSE)-(VLOOKUP($F36,'AEO23 Table 23'!$B$13:$AF$61,X$1,FALSE)))/VLOOKUP($F36,'AEO23 Table 23'!$B$13:$AF$61,X$1,FALSE),"")</f>
        <v/>
      </c>
      <c r="Z36" s="54" t="str">
        <f>IFERROR((VLOOKUP($F36,'AEO23 Table 23'!$B$13:$AF$61,Z$1,FALSE)-(VLOOKUP($F36,'AEO23 Table 23'!$B$13:$AF$61,Y$1,FALSE)))/VLOOKUP($F36,'AEO23 Table 23'!$B$13:$AF$61,Y$1,FALSE),"")</f>
        <v/>
      </c>
      <c r="AA36" s="54" t="str">
        <f>IFERROR((VLOOKUP($F36,'AEO23 Table 23'!$B$13:$AF$61,AA$1,FALSE)-(VLOOKUP($F36,'AEO23 Table 23'!$B$13:$AF$61,Z$1,FALSE)))/VLOOKUP($F36,'AEO23 Table 23'!$B$13:$AF$61,Z$1,FALSE),"")</f>
        <v/>
      </c>
      <c r="AB36" s="54" t="str">
        <f>IFERROR((VLOOKUP($F36,'AEO23 Table 23'!$B$13:$AF$61,AB$1,FALSE)-(VLOOKUP($F36,'AEO23 Table 23'!$B$13:$AF$61,AA$1,FALSE)))/VLOOKUP($F36,'AEO23 Table 23'!$B$13:$AF$61,AA$1,FALSE),"")</f>
        <v/>
      </c>
      <c r="AC36" s="54" t="str">
        <f>IFERROR((VLOOKUP($F36,'AEO23 Table 23'!$B$13:$AF$61,AC$1,FALSE)-(VLOOKUP($F36,'AEO23 Table 23'!$B$13:$AF$61,AB$1,FALSE)))/VLOOKUP($F36,'AEO23 Table 23'!$B$13:$AF$61,AB$1,FALSE),"")</f>
        <v/>
      </c>
      <c r="AD36" s="54" t="str">
        <f>IFERROR((VLOOKUP($F36,'AEO23 Table 23'!$B$13:$AF$61,AD$1,FALSE)-(VLOOKUP($F36,'AEO23 Table 23'!$B$13:$AF$61,AC$1,FALSE)))/VLOOKUP($F36,'AEO23 Table 23'!$B$13:$AF$61,AC$1,FALSE),"")</f>
        <v/>
      </c>
      <c r="AE36" s="54" t="str">
        <f>IFERROR((VLOOKUP($F36,'AEO23 Table 23'!$B$13:$AF$61,AE$1,FALSE)-(VLOOKUP($F36,'AEO23 Table 23'!$B$13:$AF$61,AD$1,FALSE)))/VLOOKUP($F36,'AEO23 Table 23'!$B$13:$AF$61,AD$1,FALSE),"")</f>
        <v/>
      </c>
      <c r="AF36" s="54" t="str">
        <f>IFERROR((VLOOKUP($F36,'AEO23 Table 23'!$B$13:$AF$61,AF$1,FALSE)-(VLOOKUP($F36,'AEO23 Table 23'!$B$13:$AF$61,AE$1,FALSE)))/VLOOKUP($F36,'AEO23 Table 23'!$B$13:$AF$61,AE$1,FALSE),"")</f>
        <v/>
      </c>
      <c r="AG36" s="54" t="str">
        <f>IFERROR((VLOOKUP($F36,'AEO23 Table 23'!$B$13:$AF$61,AG$1,FALSE)-(VLOOKUP($F36,'AEO23 Table 23'!$B$13:$AF$61,AF$1,FALSE)))/VLOOKUP($F36,'AEO23 Table 23'!$B$13:$AF$61,AF$1,FALSE),"")</f>
        <v/>
      </c>
      <c r="AH36" s="54" t="str">
        <f>IFERROR((VLOOKUP($F36,'AEO23 Table 23'!$B$13:$AF$61,AH$1,FALSE)-(VLOOKUP($F36,'AEO23 Table 23'!$B$13:$AF$61,AG$1,FALSE)))/VLOOKUP($F36,'AEO23 Table 23'!$B$13:$AF$61,AG$1,FALSE),"")</f>
        <v/>
      </c>
      <c r="AI36" s="54" t="str">
        <f>IFERROR((VLOOKUP($F36,'AEO23 Table 23'!$B$13:$AF$61,AI$1,FALSE)-(VLOOKUP($F36,'AEO23 Table 23'!$B$13:$AF$61,AH$1,FALSE)))/VLOOKUP($F36,'AEO23 Table 23'!$B$13:$AF$61,AH$1,FALSE),"")</f>
        <v/>
      </c>
    </row>
    <row r="37" spans="1:35" x14ac:dyDescent="0.25">
      <c r="A37" s="1" t="s">
        <v>25</v>
      </c>
      <c r="B37" s="49" cm="1">
        <f t="array" ref="B37">SUMPRODUCT(--('BLS Table 2.7'!$O:$O=$A37),'BLS Table 2.7'!K:K,'BLS Table 2.7'!M:M)/SUMIFS('BLS Table 2.7'!K:K,'BLS Table 2.7'!$O:$O,$A37)/100</f>
        <v>0.13241387959866222</v>
      </c>
      <c r="C37" s="49" cm="1">
        <f t="array" ref="C37">SUMPRODUCT(--('BLS Table 2.7'!$O:$O=$A37),'BLS Table 2.7'!L:L,'BLS Table 2.7'!N:N)/SUMIFS('BLS Table 2.7'!L:L,'BLS Table 2.7'!$O:$O,$A37)/100</f>
        <v>3.7309863252836785E-2</v>
      </c>
      <c r="F37" s="1" t="s">
        <v>25</v>
      </c>
      <c r="G37" s="54" t="str">
        <f>IFERROR(INDEX('AEO23 Table 23'!$AG$22:$AG$61,MATCH($F37,'AEO23 Table 23'!$B$22:$B$61,0)),"")</f>
        <v/>
      </c>
      <c r="H37" s="54" t="str">
        <f>IFERROR((VLOOKUP($F37,'AEO23 Table 23'!$B$13:$AF$61,H$1,FALSE)-(VLOOKUP($F37,'AEO23 Table 23'!$B$13:$AF$61,G$1,FALSE)))/VLOOKUP($F37,'AEO23 Table 23'!$B$13:$AF$61,G$1,FALSE),"")</f>
        <v/>
      </c>
      <c r="I37" s="54" t="str">
        <f>IFERROR((VLOOKUP($F37,'AEO23 Table 23'!$B$13:$AF$61,I$1,FALSE)-(VLOOKUP($F37,'AEO23 Table 23'!$B$13:$AF$61,H$1,FALSE)))/VLOOKUP($F37,'AEO23 Table 23'!$B$13:$AF$61,H$1,FALSE),"")</f>
        <v/>
      </c>
      <c r="J37" s="54" t="str">
        <f>IFERROR((VLOOKUP($F37,'AEO23 Table 23'!$B$13:$AF$61,J$1,FALSE)-(VLOOKUP($F37,'AEO23 Table 23'!$B$13:$AF$61,I$1,FALSE)))/VLOOKUP($F37,'AEO23 Table 23'!$B$13:$AF$61,I$1,FALSE),"")</f>
        <v/>
      </c>
      <c r="K37" s="54" t="str">
        <f>IFERROR((VLOOKUP($F37,'AEO23 Table 23'!$B$13:$AF$61,K$1,FALSE)-(VLOOKUP($F37,'AEO23 Table 23'!$B$13:$AF$61,J$1,FALSE)))/VLOOKUP($F37,'AEO23 Table 23'!$B$13:$AF$61,J$1,FALSE),"")</f>
        <v/>
      </c>
      <c r="L37" s="54" t="str">
        <f>IFERROR((VLOOKUP($F37,'AEO23 Table 23'!$B$13:$AF$61,L$1,FALSE)-(VLOOKUP($F37,'AEO23 Table 23'!$B$13:$AF$61,K$1,FALSE)))/VLOOKUP($F37,'AEO23 Table 23'!$B$13:$AF$61,K$1,FALSE),"")</f>
        <v/>
      </c>
      <c r="M37" s="54" t="str">
        <f>IFERROR((VLOOKUP($F37,'AEO23 Table 23'!$B$13:$AF$61,M$1,FALSE)-(VLOOKUP($F37,'AEO23 Table 23'!$B$13:$AF$61,L$1,FALSE)))/VLOOKUP($F37,'AEO23 Table 23'!$B$13:$AF$61,L$1,FALSE),"")</f>
        <v/>
      </c>
      <c r="N37" s="54" t="str">
        <f>IFERROR((VLOOKUP($F37,'AEO23 Table 23'!$B$13:$AF$61,N$1,FALSE)-(VLOOKUP($F37,'AEO23 Table 23'!$B$13:$AF$61,M$1,FALSE)))/VLOOKUP($F37,'AEO23 Table 23'!$B$13:$AF$61,M$1,FALSE),"")</f>
        <v/>
      </c>
      <c r="O37" s="54" t="str">
        <f>IFERROR((VLOOKUP($F37,'AEO23 Table 23'!$B$13:$AF$61,O$1,FALSE)-(VLOOKUP($F37,'AEO23 Table 23'!$B$13:$AF$61,N$1,FALSE)))/VLOOKUP($F37,'AEO23 Table 23'!$B$13:$AF$61,N$1,FALSE),"")</f>
        <v/>
      </c>
      <c r="P37" s="54" t="str">
        <f>IFERROR((VLOOKUP($F37,'AEO23 Table 23'!$B$13:$AF$61,P$1,FALSE)-(VLOOKUP($F37,'AEO23 Table 23'!$B$13:$AF$61,O$1,FALSE)))/VLOOKUP($F37,'AEO23 Table 23'!$B$13:$AF$61,O$1,FALSE),"")</f>
        <v/>
      </c>
      <c r="Q37" s="54" t="str">
        <f>IFERROR((VLOOKUP($F37,'AEO23 Table 23'!$B$13:$AF$61,Q$1,FALSE)-(VLOOKUP($F37,'AEO23 Table 23'!$B$13:$AF$61,P$1,FALSE)))/VLOOKUP($F37,'AEO23 Table 23'!$B$13:$AF$61,P$1,FALSE),"")</f>
        <v/>
      </c>
      <c r="R37" s="54" t="str">
        <f>IFERROR((VLOOKUP($F37,'AEO23 Table 23'!$B$13:$AF$61,R$1,FALSE)-(VLOOKUP($F37,'AEO23 Table 23'!$B$13:$AF$61,Q$1,FALSE)))/VLOOKUP($F37,'AEO23 Table 23'!$B$13:$AF$61,Q$1,FALSE),"")</f>
        <v/>
      </c>
      <c r="S37" s="54" t="str">
        <f>IFERROR((VLOOKUP($F37,'AEO23 Table 23'!$B$13:$AF$61,S$1,FALSE)-(VLOOKUP($F37,'AEO23 Table 23'!$B$13:$AF$61,R$1,FALSE)))/VLOOKUP($F37,'AEO23 Table 23'!$B$13:$AF$61,R$1,FALSE),"")</f>
        <v/>
      </c>
      <c r="T37" s="54" t="str">
        <f>IFERROR((VLOOKUP($F37,'AEO23 Table 23'!$B$13:$AF$61,T$1,FALSE)-(VLOOKUP($F37,'AEO23 Table 23'!$B$13:$AF$61,S$1,FALSE)))/VLOOKUP($F37,'AEO23 Table 23'!$B$13:$AF$61,S$1,FALSE),"")</f>
        <v/>
      </c>
      <c r="U37" s="54" t="str">
        <f>IFERROR((VLOOKUP($F37,'AEO23 Table 23'!$B$13:$AF$61,U$1,FALSE)-(VLOOKUP($F37,'AEO23 Table 23'!$B$13:$AF$61,T$1,FALSE)))/VLOOKUP($F37,'AEO23 Table 23'!$B$13:$AF$61,T$1,FALSE),"")</f>
        <v/>
      </c>
      <c r="V37" s="54" t="str">
        <f>IFERROR((VLOOKUP($F37,'AEO23 Table 23'!$B$13:$AF$61,V$1,FALSE)-(VLOOKUP($F37,'AEO23 Table 23'!$B$13:$AF$61,U$1,FALSE)))/VLOOKUP($F37,'AEO23 Table 23'!$B$13:$AF$61,U$1,FALSE),"")</f>
        <v/>
      </c>
      <c r="W37" s="54" t="str">
        <f>IFERROR((VLOOKUP($F37,'AEO23 Table 23'!$B$13:$AF$61,W$1,FALSE)-(VLOOKUP($F37,'AEO23 Table 23'!$B$13:$AF$61,V$1,FALSE)))/VLOOKUP($F37,'AEO23 Table 23'!$B$13:$AF$61,V$1,FALSE),"")</f>
        <v/>
      </c>
      <c r="X37" s="54" t="str">
        <f>IFERROR((VLOOKUP($F37,'AEO23 Table 23'!$B$13:$AF$61,X$1,FALSE)-(VLOOKUP($F37,'AEO23 Table 23'!$B$13:$AF$61,W$1,FALSE)))/VLOOKUP($F37,'AEO23 Table 23'!$B$13:$AF$61,W$1,FALSE),"")</f>
        <v/>
      </c>
      <c r="Y37" s="54" t="str">
        <f>IFERROR((VLOOKUP($F37,'AEO23 Table 23'!$B$13:$AF$61,Y$1,FALSE)-(VLOOKUP($F37,'AEO23 Table 23'!$B$13:$AF$61,X$1,FALSE)))/VLOOKUP($F37,'AEO23 Table 23'!$B$13:$AF$61,X$1,FALSE),"")</f>
        <v/>
      </c>
      <c r="Z37" s="54" t="str">
        <f>IFERROR((VLOOKUP($F37,'AEO23 Table 23'!$B$13:$AF$61,Z$1,FALSE)-(VLOOKUP($F37,'AEO23 Table 23'!$B$13:$AF$61,Y$1,FALSE)))/VLOOKUP($F37,'AEO23 Table 23'!$B$13:$AF$61,Y$1,FALSE),"")</f>
        <v/>
      </c>
      <c r="AA37" s="54" t="str">
        <f>IFERROR((VLOOKUP($F37,'AEO23 Table 23'!$B$13:$AF$61,AA$1,FALSE)-(VLOOKUP($F37,'AEO23 Table 23'!$B$13:$AF$61,Z$1,FALSE)))/VLOOKUP($F37,'AEO23 Table 23'!$B$13:$AF$61,Z$1,FALSE),"")</f>
        <v/>
      </c>
      <c r="AB37" s="54" t="str">
        <f>IFERROR((VLOOKUP($F37,'AEO23 Table 23'!$B$13:$AF$61,AB$1,FALSE)-(VLOOKUP($F37,'AEO23 Table 23'!$B$13:$AF$61,AA$1,FALSE)))/VLOOKUP($F37,'AEO23 Table 23'!$B$13:$AF$61,AA$1,FALSE),"")</f>
        <v/>
      </c>
      <c r="AC37" s="54" t="str">
        <f>IFERROR((VLOOKUP($F37,'AEO23 Table 23'!$B$13:$AF$61,AC$1,FALSE)-(VLOOKUP($F37,'AEO23 Table 23'!$B$13:$AF$61,AB$1,FALSE)))/VLOOKUP($F37,'AEO23 Table 23'!$B$13:$AF$61,AB$1,FALSE),"")</f>
        <v/>
      </c>
      <c r="AD37" s="54" t="str">
        <f>IFERROR((VLOOKUP($F37,'AEO23 Table 23'!$B$13:$AF$61,AD$1,FALSE)-(VLOOKUP($F37,'AEO23 Table 23'!$B$13:$AF$61,AC$1,FALSE)))/VLOOKUP($F37,'AEO23 Table 23'!$B$13:$AF$61,AC$1,FALSE),"")</f>
        <v/>
      </c>
      <c r="AE37" s="54" t="str">
        <f>IFERROR((VLOOKUP($F37,'AEO23 Table 23'!$B$13:$AF$61,AE$1,FALSE)-(VLOOKUP($F37,'AEO23 Table 23'!$B$13:$AF$61,AD$1,FALSE)))/VLOOKUP($F37,'AEO23 Table 23'!$B$13:$AF$61,AD$1,FALSE),"")</f>
        <v/>
      </c>
      <c r="AF37" s="54" t="str">
        <f>IFERROR((VLOOKUP($F37,'AEO23 Table 23'!$B$13:$AF$61,AF$1,FALSE)-(VLOOKUP($F37,'AEO23 Table 23'!$B$13:$AF$61,AE$1,FALSE)))/VLOOKUP($F37,'AEO23 Table 23'!$B$13:$AF$61,AE$1,FALSE),"")</f>
        <v/>
      </c>
      <c r="AG37" s="54" t="str">
        <f>IFERROR((VLOOKUP($F37,'AEO23 Table 23'!$B$13:$AF$61,AG$1,FALSE)-(VLOOKUP($F37,'AEO23 Table 23'!$B$13:$AF$61,AF$1,FALSE)))/VLOOKUP($F37,'AEO23 Table 23'!$B$13:$AF$61,AF$1,FALSE),"")</f>
        <v/>
      </c>
      <c r="AH37" s="54" t="str">
        <f>IFERROR((VLOOKUP($F37,'AEO23 Table 23'!$B$13:$AF$61,AH$1,FALSE)-(VLOOKUP($F37,'AEO23 Table 23'!$B$13:$AF$61,AG$1,FALSE)))/VLOOKUP($F37,'AEO23 Table 23'!$B$13:$AF$61,AG$1,FALSE),"")</f>
        <v/>
      </c>
      <c r="AI37" s="54" t="str">
        <f>IFERROR((VLOOKUP($F37,'AEO23 Table 23'!$B$13:$AF$61,AI$1,FALSE)-(VLOOKUP($F37,'AEO23 Table 23'!$B$13:$AF$61,AH$1,FALSE)))/VLOOKUP($F37,'AEO23 Table 23'!$B$13:$AF$61,AH$1,FALSE),"")</f>
        <v/>
      </c>
    </row>
    <row r="38" spans="1:35" x14ac:dyDescent="0.25">
      <c r="A38" s="1" t="s">
        <v>26</v>
      </c>
      <c r="B38" s="49" cm="1">
        <f t="array" ref="B38">SUMPRODUCT(--('BLS Table 2.7'!$O:$O=$A38),'BLS Table 2.7'!K:K,'BLS Table 2.7'!M:M)/SUMIFS('BLS Table 2.7'!K:K,'BLS Table 2.7'!$O:$O,$A38)/100</f>
        <v>1.1000000000000001E-2</v>
      </c>
      <c r="C38" s="49" cm="1">
        <f t="array" ref="C38">SUMPRODUCT(--('BLS Table 2.7'!$O:$O=$A38),'BLS Table 2.7'!L:L,'BLS Table 2.7'!N:N)/SUMIFS('BLS Table 2.7'!L:L,'BLS Table 2.7'!$O:$O,$A38)/100</f>
        <v>1.3999999999999999E-2</v>
      </c>
      <c r="F38" s="1" t="s">
        <v>26</v>
      </c>
      <c r="G38" s="54" t="str">
        <f>IFERROR(INDEX('AEO23 Table 23'!$AG$22:$AG$61,MATCH($F38,'AEO23 Table 23'!$B$22:$B$61,0)),"")</f>
        <v/>
      </c>
      <c r="H38" s="54" t="str">
        <f>IFERROR((VLOOKUP($F38,'AEO23 Table 23'!$B$13:$AF$61,H$1,FALSE)-(VLOOKUP($F38,'AEO23 Table 23'!$B$13:$AF$61,G$1,FALSE)))/VLOOKUP($F38,'AEO23 Table 23'!$B$13:$AF$61,G$1,FALSE),"")</f>
        <v/>
      </c>
      <c r="I38" s="54" t="str">
        <f>IFERROR((VLOOKUP($F38,'AEO23 Table 23'!$B$13:$AF$61,I$1,FALSE)-(VLOOKUP($F38,'AEO23 Table 23'!$B$13:$AF$61,H$1,FALSE)))/VLOOKUP($F38,'AEO23 Table 23'!$B$13:$AF$61,H$1,FALSE),"")</f>
        <v/>
      </c>
      <c r="J38" s="54" t="str">
        <f>IFERROR((VLOOKUP($F38,'AEO23 Table 23'!$B$13:$AF$61,J$1,FALSE)-(VLOOKUP($F38,'AEO23 Table 23'!$B$13:$AF$61,I$1,FALSE)))/VLOOKUP($F38,'AEO23 Table 23'!$B$13:$AF$61,I$1,FALSE),"")</f>
        <v/>
      </c>
      <c r="K38" s="54" t="str">
        <f>IFERROR((VLOOKUP($F38,'AEO23 Table 23'!$B$13:$AF$61,K$1,FALSE)-(VLOOKUP($F38,'AEO23 Table 23'!$B$13:$AF$61,J$1,FALSE)))/VLOOKUP($F38,'AEO23 Table 23'!$B$13:$AF$61,J$1,FALSE),"")</f>
        <v/>
      </c>
      <c r="L38" s="54" t="str">
        <f>IFERROR((VLOOKUP($F38,'AEO23 Table 23'!$B$13:$AF$61,L$1,FALSE)-(VLOOKUP($F38,'AEO23 Table 23'!$B$13:$AF$61,K$1,FALSE)))/VLOOKUP($F38,'AEO23 Table 23'!$B$13:$AF$61,K$1,FALSE),"")</f>
        <v/>
      </c>
      <c r="M38" s="54" t="str">
        <f>IFERROR((VLOOKUP($F38,'AEO23 Table 23'!$B$13:$AF$61,M$1,FALSE)-(VLOOKUP($F38,'AEO23 Table 23'!$B$13:$AF$61,L$1,FALSE)))/VLOOKUP($F38,'AEO23 Table 23'!$B$13:$AF$61,L$1,FALSE),"")</f>
        <v/>
      </c>
      <c r="N38" s="54" t="str">
        <f>IFERROR((VLOOKUP($F38,'AEO23 Table 23'!$B$13:$AF$61,N$1,FALSE)-(VLOOKUP($F38,'AEO23 Table 23'!$B$13:$AF$61,M$1,FALSE)))/VLOOKUP($F38,'AEO23 Table 23'!$B$13:$AF$61,M$1,FALSE),"")</f>
        <v/>
      </c>
      <c r="O38" s="54" t="str">
        <f>IFERROR((VLOOKUP($F38,'AEO23 Table 23'!$B$13:$AF$61,O$1,FALSE)-(VLOOKUP($F38,'AEO23 Table 23'!$B$13:$AF$61,N$1,FALSE)))/VLOOKUP($F38,'AEO23 Table 23'!$B$13:$AF$61,N$1,FALSE),"")</f>
        <v/>
      </c>
      <c r="P38" s="54" t="str">
        <f>IFERROR((VLOOKUP($F38,'AEO23 Table 23'!$B$13:$AF$61,P$1,FALSE)-(VLOOKUP($F38,'AEO23 Table 23'!$B$13:$AF$61,O$1,FALSE)))/VLOOKUP($F38,'AEO23 Table 23'!$B$13:$AF$61,O$1,FALSE),"")</f>
        <v/>
      </c>
      <c r="Q38" s="54" t="str">
        <f>IFERROR((VLOOKUP($F38,'AEO23 Table 23'!$B$13:$AF$61,Q$1,FALSE)-(VLOOKUP($F38,'AEO23 Table 23'!$B$13:$AF$61,P$1,FALSE)))/VLOOKUP($F38,'AEO23 Table 23'!$B$13:$AF$61,P$1,FALSE),"")</f>
        <v/>
      </c>
      <c r="R38" s="54" t="str">
        <f>IFERROR((VLOOKUP($F38,'AEO23 Table 23'!$B$13:$AF$61,R$1,FALSE)-(VLOOKUP($F38,'AEO23 Table 23'!$B$13:$AF$61,Q$1,FALSE)))/VLOOKUP($F38,'AEO23 Table 23'!$B$13:$AF$61,Q$1,FALSE),"")</f>
        <v/>
      </c>
      <c r="S38" s="54" t="str">
        <f>IFERROR((VLOOKUP($F38,'AEO23 Table 23'!$B$13:$AF$61,S$1,FALSE)-(VLOOKUP($F38,'AEO23 Table 23'!$B$13:$AF$61,R$1,FALSE)))/VLOOKUP($F38,'AEO23 Table 23'!$B$13:$AF$61,R$1,FALSE),"")</f>
        <v/>
      </c>
      <c r="T38" s="54" t="str">
        <f>IFERROR((VLOOKUP($F38,'AEO23 Table 23'!$B$13:$AF$61,T$1,FALSE)-(VLOOKUP($F38,'AEO23 Table 23'!$B$13:$AF$61,S$1,FALSE)))/VLOOKUP($F38,'AEO23 Table 23'!$B$13:$AF$61,S$1,FALSE),"")</f>
        <v/>
      </c>
      <c r="U38" s="54" t="str">
        <f>IFERROR((VLOOKUP($F38,'AEO23 Table 23'!$B$13:$AF$61,U$1,FALSE)-(VLOOKUP($F38,'AEO23 Table 23'!$B$13:$AF$61,T$1,FALSE)))/VLOOKUP($F38,'AEO23 Table 23'!$B$13:$AF$61,T$1,FALSE),"")</f>
        <v/>
      </c>
      <c r="V38" s="54" t="str">
        <f>IFERROR((VLOOKUP($F38,'AEO23 Table 23'!$B$13:$AF$61,V$1,FALSE)-(VLOOKUP($F38,'AEO23 Table 23'!$B$13:$AF$61,U$1,FALSE)))/VLOOKUP($F38,'AEO23 Table 23'!$B$13:$AF$61,U$1,FALSE),"")</f>
        <v/>
      </c>
      <c r="W38" s="54" t="str">
        <f>IFERROR((VLOOKUP($F38,'AEO23 Table 23'!$B$13:$AF$61,W$1,FALSE)-(VLOOKUP($F38,'AEO23 Table 23'!$B$13:$AF$61,V$1,FALSE)))/VLOOKUP($F38,'AEO23 Table 23'!$B$13:$AF$61,V$1,FALSE),"")</f>
        <v/>
      </c>
      <c r="X38" s="54" t="str">
        <f>IFERROR((VLOOKUP($F38,'AEO23 Table 23'!$B$13:$AF$61,X$1,FALSE)-(VLOOKUP($F38,'AEO23 Table 23'!$B$13:$AF$61,W$1,FALSE)))/VLOOKUP($F38,'AEO23 Table 23'!$B$13:$AF$61,W$1,FALSE),"")</f>
        <v/>
      </c>
      <c r="Y38" s="54" t="str">
        <f>IFERROR((VLOOKUP($F38,'AEO23 Table 23'!$B$13:$AF$61,Y$1,FALSE)-(VLOOKUP($F38,'AEO23 Table 23'!$B$13:$AF$61,X$1,FALSE)))/VLOOKUP($F38,'AEO23 Table 23'!$B$13:$AF$61,X$1,FALSE),"")</f>
        <v/>
      </c>
      <c r="Z38" s="54" t="str">
        <f>IFERROR((VLOOKUP($F38,'AEO23 Table 23'!$B$13:$AF$61,Z$1,FALSE)-(VLOOKUP($F38,'AEO23 Table 23'!$B$13:$AF$61,Y$1,FALSE)))/VLOOKUP($F38,'AEO23 Table 23'!$B$13:$AF$61,Y$1,FALSE),"")</f>
        <v/>
      </c>
      <c r="AA38" s="54" t="str">
        <f>IFERROR((VLOOKUP($F38,'AEO23 Table 23'!$B$13:$AF$61,AA$1,FALSE)-(VLOOKUP($F38,'AEO23 Table 23'!$B$13:$AF$61,Z$1,FALSE)))/VLOOKUP($F38,'AEO23 Table 23'!$B$13:$AF$61,Z$1,FALSE),"")</f>
        <v/>
      </c>
      <c r="AB38" s="54" t="str">
        <f>IFERROR((VLOOKUP($F38,'AEO23 Table 23'!$B$13:$AF$61,AB$1,FALSE)-(VLOOKUP($F38,'AEO23 Table 23'!$B$13:$AF$61,AA$1,FALSE)))/VLOOKUP($F38,'AEO23 Table 23'!$B$13:$AF$61,AA$1,FALSE),"")</f>
        <v/>
      </c>
      <c r="AC38" s="54" t="str">
        <f>IFERROR((VLOOKUP($F38,'AEO23 Table 23'!$B$13:$AF$61,AC$1,FALSE)-(VLOOKUP($F38,'AEO23 Table 23'!$B$13:$AF$61,AB$1,FALSE)))/VLOOKUP($F38,'AEO23 Table 23'!$B$13:$AF$61,AB$1,FALSE),"")</f>
        <v/>
      </c>
      <c r="AD38" s="54" t="str">
        <f>IFERROR((VLOOKUP($F38,'AEO23 Table 23'!$B$13:$AF$61,AD$1,FALSE)-(VLOOKUP($F38,'AEO23 Table 23'!$B$13:$AF$61,AC$1,FALSE)))/VLOOKUP($F38,'AEO23 Table 23'!$B$13:$AF$61,AC$1,FALSE),"")</f>
        <v/>
      </c>
      <c r="AE38" s="54" t="str">
        <f>IFERROR((VLOOKUP($F38,'AEO23 Table 23'!$B$13:$AF$61,AE$1,FALSE)-(VLOOKUP($F38,'AEO23 Table 23'!$B$13:$AF$61,AD$1,FALSE)))/VLOOKUP($F38,'AEO23 Table 23'!$B$13:$AF$61,AD$1,FALSE),"")</f>
        <v/>
      </c>
      <c r="AF38" s="54" t="str">
        <f>IFERROR((VLOOKUP($F38,'AEO23 Table 23'!$B$13:$AF$61,AF$1,FALSE)-(VLOOKUP($F38,'AEO23 Table 23'!$B$13:$AF$61,AE$1,FALSE)))/VLOOKUP($F38,'AEO23 Table 23'!$B$13:$AF$61,AE$1,FALSE),"")</f>
        <v/>
      </c>
      <c r="AG38" s="54" t="str">
        <f>IFERROR((VLOOKUP($F38,'AEO23 Table 23'!$B$13:$AF$61,AG$1,FALSE)-(VLOOKUP($F38,'AEO23 Table 23'!$B$13:$AF$61,AF$1,FALSE)))/VLOOKUP($F38,'AEO23 Table 23'!$B$13:$AF$61,AF$1,FALSE),"")</f>
        <v/>
      </c>
      <c r="AH38" s="54" t="str">
        <f>IFERROR((VLOOKUP($F38,'AEO23 Table 23'!$B$13:$AF$61,AH$1,FALSE)-(VLOOKUP($F38,'AEO23 Table 23'!$B$13:$AF$61,AG$1,FALSE)))/VLOOKUP($F38,'AEO23 Table 23'!$B$13:$AF$61,AG$1,FALSE),"")</f>
        <v/>
      </c>
      <c r="AI38" s="54" t="str">
        <f>IFERROR((VLOOKUP($F38,'AEO23 Table 23'!$B$13:$AF$61,AI$1,FALSE)-(VLOOKUP($F38,'AEO23 Table 23'!$B$13:$AF$61,AH$1,FALSE)))/VLOOKUP($F38,'AEO23 Table 23'!$B$13:$AF$61,AH$1,FALSE),"")</f>
        <v/>
      </c>
    </row>
    <row r="39" spans="1:35" x14ac:dyDescent="0.25">
      <c r="A39" s="1" t="s">
        <v>27</v>
      </c>
      <c r="B39" s="49" cm="1">
        <f t="array" ref="B39">SUMPRODUCT(--('BLS Table 2.7'!$O:$O=$A39),'BLS Table 2.7'!K:K,'BLS Table 2.7'!M:M)/SUMIFS('BLS Table 2.7'!K:K,'BLS Table 2.7'!$O:$O,$A39)/100</f>
        <v>2.3E-2</v>
      </c>
      <c r="C39" s="49" cm="1">
        <f t="array" ref="C39">SUMPRODUCT(--('BLS Table 2.7'!$O:$O=$A39),'BLS Table 2.7'!L:L,'BLS Table 2.7'!N:N)/SUMIFS('BLS Table 2.7'!L:L,'BLS Table 2.7'!$O:$O,$A39)/100</f>
        <v>1.9E-2</v>
      </c>
      <c r="F39" s="1" t="s">
        <v>27</v>
      </c>
      <c r="G39" s="54" t="str">
        <f>IFERROR(INDEX('AEO23 Table 23'!$AG$22:$AG$61,MATCH($F39,'AEO23 Table 23'!$B$22:$B$61,0)),"")</f>
        <v/>
      </c>
      <c r="H39" s="54" t="str">
        <f>IFERROR((VLOOKUP($F39,'AEO23 Table 23'!$B$13:$AF$61,H$1,FALSE)-(VLOOKUP($F39,'AEO23 Table 23'!$B$13:$AF$61,G$1,FALSE)))/VLOOKUP($F39,'AEO23 Table 23'!$B$13:$AF$61,G$1,FALSE),"")</f>
        <v/>
      </c>
      <c r="I39" s="54" t="str">
        <f>IFERROR((VLOOKUP($F39,'AEO23 Table 23'!$B$13:$AF$61,I$1,FALSE)-(VLOOKUP($F39,'AEO23 Table 23'!$B$13:$AF$61,H$1,FALSE)))/VLOOKUP($F39,'AEO23 Table 23'!$B$13:$AF$61,H$1,FALSE),"")</f>
        <v/>
      </c>
      <c r="J39" s="54" t="str">
        <f>IFERROR((VLOOKUP($F39,'AEO23 Table 23'!$B$13:$AF$61,J$1,FALSE)-(VLOOKUP($F39,'AEO23 Table 23'!$B$13:$AF$61,I$1,FALSE)))/VLOOKUP($F39,'AEO23 Table 23'!$B$13:$AF$61,I$1,FALSE),"")</f>
        <v/>
      </c>
      <c r="K39" s="54" t="str">
        <f>IFERROR((VLOOKUP($F39,'AEO23 Table 23'!$B$13:$AF$61,K$1,FALSE)-(VLOOKUP($F39,'AEO23 Table 23'!$B$13:$AF$61,J$1,FALSE)))/VLOOKUP($F39,'AEO23 Table 23'!$B$13:$AF$61,J$1,FALSE),"")</f>
        <v/>
      </c>
      <c r="L39" s="54" t="str">
        <f>IFERROR((VLOOKUP($F39,'AEO23 Table 23'!$B$13:$AF$61,L$1,FALSE)-(VLOOKUP($F39,'AEO23 Table 23'!$B$13:$AF$61,K$1,FALSE)))/VLOOKUP($F39,'AEO23 Table 23'!$B$13:$AF$61,K$1,FALSE),"")</f>
        <v/>
      </c>
      <c r="M39" s="54" t="str">
        <f>IFERROR((VLOOKUP($F39,'AEO23 Table 23'!$B$13:$AF$61,M$1,FALSE)-(VLOOKUP($F39,'AEO23 Table 23'!$B$13:$AF$61,L$1,FALSE)))/VLOOKUP($F39,'AEO23 Table 23'!$B$13:$AF$61,L$1,FALSE),"")</f>
        <v/>
      </c>
      <c r="N39" s="54" t="str">
        <f>IFERROR((VLOOKUP($F39,'AEO23 Table 23'!$B$13:$AF$61,N$1,FALSE)-(VLOOKUP($F39,'AEO23 Table 23'!$B$13:$AF$61,M$1,FALSE)))/VLOOKUP($F39,'AEO23 Table 23'!$B$13:$AF$61,M$1,FALSE),"")</f>
        <v/>
      </c>
      <c r="O39" s="54" t="str">
        <f>IFERROR((VLOOKUP($F39,'AEO23 Table 23'!$B$13:$AF$61,O$1,FALSE)-(VLOOKUP($F39,'AEO23 Table 23'!$B$13:$AF$61,N$1,FALSE)))/VLOOKUP($F39,'AEO23 Table 23'!$B$13:$AF$61,N$1,FALSE),"")</f>
        <v/>
      </c>
      <c r="P39" s="54" t="str">
        <f>IFERROR((VLOOKUP($F39,'AEO23 Table 23'!$B$13:$AF$61,P$1,FALSE)-(VLOOKUP($F39,'AEO23 Table 23'!$B$13:$AF$61,O$1,FALSE)))/VLOOKUP($F39,'AEO23 Table 23'!$B$13:$AF$61,O$1,FALSE),"")</f>
        <v/>
      </c>
      <c r="Q39" s="54" t="str">
        <f>IFERROR((VLOOKUP($F39,'AEO23 Table 23'!$B$13:$AF$61,Q$1,FALSE)-(VLOOKUP($F39,'AEO23 Table 23'!$B$13:$AF$61,P$1,FALSE)))/VLOOKUP($F39,'AEO23 Table 23'!$B$13:$AF$61,P$1,FALSE),"")</f>
        <v/>
      </c>
      <c r="R39" s="54" t="str">
        <f>IFERROR((VLOOKUP($F39,'AEO23 Table 23'!$B$13:$AF$61,R$1,FALSE)-(VLOOKUP($F39,'AEO23 Table 23'!$B$13:$AF$61,Q$1,FALSE)))/VLOOKUP($F39,'AEO23 Table 23'!$B$13:$AF$61,Q$1,FALSE),"")</f>
        <v/>
      </c>
      <c r="S39" s="54" t="str">
        <f>IFERROR((VLOOKUP($F39,'AEO23 Table 23'!$B$13:$AF$61,S$1,FALSE)-(VLOOKUP($F39,'AEO23 Table 23'!$B$13:$AF$61,R$1,FALSE)))/VLOOKUP($F39,'AEO23 Table 23'!$B$13:$AF$61,R$1,FALSE),"")</f>
        <v/>
      </c>
      <c r="T39" s="54" t="str">
        <f>IFERROR((VLOOKUP($F39,'AEO23 Table 23'!$B$13:$AF$61,T$1,FALSE)-(VLOOKUP($F39,'AEO23 Table 23'!$B$13:$AF$61,S$1,FALSE)))/VLOOKUP($F39,'AEO23 Table 23'!$B$13:$AF$61,S$1,FALSE),"")</f>
        <v/>
      </c>
      <c r="U39" s="54" t="str">
        <f>IFERROR((VLOOKUP($F39,'AEO23 Table 23'!$B$13:$AF$61,U$1,FALSE)-(VLOOKUP($F39,'AEO23 Table 23'!$B$13:$AF$61,T$1,FALSE)))/VLOOKUP($F39,'AEO23 Table 23'!$B$13:$AF$61,T$1,FALSE),"")</f>
        <v/>
      </c>
      <c r="V39" s="54" t="str">
        <f>IFERROR((VLOOKUP($F39,'AEO23 Table 23'!$B$13:$AF$61,V$1,FALSE)-(VLOOKUP($F39,'AEO23 Table 23'!$B$13:$AF$61,U$1,FALSE)))/VLOOKUP($F39,'AEO23 Table 23'!$B$13:$AF$61,U$1,FALSE),"")</f>
        <v/>
      </c>
      <c r="W39" s="54" t="str">
        <f>IFERROR((VLOOKUP($F39,'AEO23 Table 23'!$B$13:$AF$61,W$1,FALSE)-(VLOOKUP($F39,'AEO23 Table 23'!$B$13:$AF$61,V$1,FALSE)))/VLOOKUP($F39,'AEO23 Table 23'!$B$13:$AF$61,V$1,FALSE),"")</f>
        <v/>
      </c>
      <c r="X39" s="54" t="str">
        <f>IFERROR((VLOOKUP($F39,'AEO23 Table 23'!$B$13:$AF$61,X$1,FALSE)-(VLOOKUP($F39,'AEO23 Table 23'!$B$13:$AF$61,W$1,FALSE)))/VLOOKUP($F39,'AEO23 Table 23'!$B$13:$AF$61,W$1,FALSE),"")</f>
        <v/>
      </c>
      <c r="Y39" s="54" t="str">
        <f>IFERROR((VLOOKUP($F39,'AEO23 Table 23'!$B$13:$AF$61,Y$1,FALSE)-(VLOOKUP($F39,'AEO23 Table 23'!$B$13:$AF$61,X$1,FALSE)))/VLOOKUP($F39,'AEO23 Table 23'!$B$13:$AF$61,X$1,FALSE),"")</f>
        <v/>
      </c>
      <c r="Z39" s="54" t="str">
        <f>IFERROR((VLOOKUP($F39,'AEO23 Table 23'!$B$13:$AF$61,Z$1,FALSE)-(VLOOKUP($F39,'AEO23 Table 23'!$B$13:$AF$61,Y$1,FALSE)))/VLOOKUP($F39,'AEO23 Table 23'!$B$13:$AF$61,Y$1,FALSE),"")</f>
        <v/>
      </c>
      <c r="AA39" s="54" t="str">
        <f>IFERROR((VLOOKUP($F39,'AEO23 Table 23'!$B$13:$AF$61,AA$1,FALSE)-(VLOOKUP($F39,'AEO23 Table 23'!$B$13:$AF$61,Z$1,FALSE)))/VLOOKUP($F39,'AEO23 Table 23'!$B$13:$AF$61,Z$1,FALSE),"")</f>
        <v/>
      </c>
      <c r="AB39" s="54" t="str">
        <f>IFERROR((VLOOKUP($F39,'AEO23 Table 23'!$B$13:$AF$61,AB$1,FALSE)-(VLOOKUP($F39,'AEO23 Table 23'!$B$13:$AF$61,AA$1,FALSE)))/VLOOKUP($F39,'AEO23 Table 23'!$B$13:$AF$61,AA$1,FALSE),"")</f>
        <v/>
      </c>
      <c r="AC39" s="54" t="str">
        <f>IFERROR((VLOOKUP($F39,'AEO23 Table 23'!$B$13:$AF$61,AC$1,FALSE)-(VLOOKUP($F39,'AEO23 Table 23'!$B$13:$AF$61,AB$1,FALSE)))/VLOOKUP($F39,'AEO23 Table 23'!$B$13:$AF$61,AB$1,FALSE),"")</f>
        <v/>
      </c>
      <c r="AD39" s="54" t="str">
        <f>IFERROR((VLOOKUP($F39,'AEO23 Table 23'!$B$13:$AF$61,AD$1,FALSE)-(VLOOKUP($F39,'AEO23 Table 23'!$B$13:$AF$61,AC$1,FALSE)))/VLOOKUP($F39,'AEO23 Table 23'!$B$13:$AF$61,AC$1,FALSE),"")</f>
        <v/>
      </c>
      <c r="AE39" s="54" t="str">
        <f>IFERROR((VLOOKUP($F39,'AEO23 Table 23'!$B$13:$AF$61,AE$1,FALSE)-(VLOOKUP($F39,'AEO23 Table 23'!$B$13:$AF$61,AD$1,FALSE)))/VLOOKUP($F39,'AEO23 Table 23'!$B$13:$AF$61,AD$1,FALSE),"")</f>
        <v/>
      </c>
      <c r="AF39" s="54" t="str">
        <f>IFERROR((VLOOKUP($F39,'AEO23 Table 23'!$B$13:$AF$61,AF$1,FALSE)-(VLOOKUP($F39,'AEO23 Table 23'!$B$13:$AF$61,AE$1,FALSE)))/VLOOKUP($F39,'AEO23 Table 23'!$B$13:$AF$61,AE$1,FALSE),"")</f>
        <v/>
      </c>
      <c r="AG39" s="54" t="str">
        <f>IFERROR((VLOOKUP($F39,'AEO23 Table 23'!$B$13:$AF$61,AG$1,FALSE)-(VLOOKUP($F39,'AEO23 Table 23'!$B$13:$AF$61,AF$1,FALSE)))/VLOOKUP($F39,'AEO23 Table 23'!$B$13:$AF$61,AF$1,FALSE),"")</f>
        <v/>
      </c>
      <c r="AH39" s="54" t="str">
        <f>IFERROR((VLOOKUP($F39,'AEO23 Table 23'!$B$13:$AF$61,AH$1,FALSE)-(VLOOKUP($F39,'AEO23 Table 23'!$B$13:$AF$61,AG$1,FALSE)))/VLOOKUP($F39,'AEO23 Table 23'!$B$13:$AF$61,AG$1,FALSE),"")</f>
        <v/>
      </c>
      <c r="AI39" s="54" t="str">
        <f>IFERROR((VLOOKUP($F39,'AEO23 Table 23'!$B$13:$AF$61,AI$1,FALSE)-(VLOOKUP($F39,'AEO23 Table 23'!$B$13:$AF$61,AH$1,FALSE)))/VLOOKUP($F39,'AEO23 Table 23'!$B$13:$AF$61,AH$1,FALSE),"")</f>
        <v/>
      </c>
    </row>
    <row r="40" spans="1:35" x14ac:dyDescent="0.25">
      <c r="A40" s="1" t="s">
        <v>28</v>
      </c>
      <c r="B40" s="49" cm="1">
        <f t="array" ref="B40">SUMPRODUCT(--('BLS Table 2.7'!$O:$O=$A40),'BLS Table 2.7'!K:K,'BLS Table 2.7'!M:M)/SUMIFS('BLS Table 2.7'!K:K,'BLS Table 2.7'!$O:$O,$A40)/100</f>
        <v>3.214028281817044E-2</v>
      </c>
      <c r="C40" s="49" cm="1">
        <f t="array" ref="C40">SUMPRODUCT(--('BLS Table 2.7'!$O:$O=$A40),'BLS Table 2.7'!L:L,'BLS Table 2.7'!N:N)/SUMIFS('BLS Table 2.7'!L:L,'BLS Table 2.7'!$O:$O,$A40)/100</f>
        <v>2.2553371629871297E-2</v>
      </c>
      <c r="F40" s="1" t="s">
        <v>28</v>
      </c>
      <c r="G40" s="54" t="str">
        <f>IFERROR(INDEX('AEO23 Table 23'!$AG$22:$AG$61,MATCH($F40,'AEO23 Table 23'!$B$22:$B$61,0)),"")</f>
        <v/>
      </c>
      <c r="H40" s="54" t="str">
        <f>IFERROR((VLOOKUP($F40,'AEO23 Table 23'!$B$13:$AF$61,H$1,FALSE)-(VLOOKUP($F40,'AEO23 Table 23'!$B$13:$AF$61,G$1,FALSE)))/VLOOKUP($F40,'AEO23 Table 23'!$B$13:$AF$61,G$1,FALSE),"")</f>
        <v/>
      </c>
      <c r="I40" s="54" t="str">
        <f>IFERROR((VLOOKUP($F40,'AEO23 Table 23'!$B$13:$AF$61,I$1,FALSE)-(VLOOKUP($F40,'AEO23 Table 23'!$B$13:$AF$61,H$1,FALSE)))/VLOOKUP($F40,'AEO23 Table 23'!$B$13:$AF$61,H$1,FALSE),"")</f>
        <v/>
      </c>
      <c r="J40" s="54" t="str">
        <f>IFERROR((VLOOKUP($F40,'AEO23 Table 23'!$B$13:$AF$61,J$1,FALSE)-(VLOOKUP($F40,'AEO23 Table 23'!$B$13:$AF$61,I$1,FALSE)))/VLOOKUP($F40,'AEO23 Table 23'!$B$13:$AF$61,I$1,FALSE),"")</f>
        <v/>
      </c>
      <c r="K40" s="54" t="str">
        <f>IFERROR((VLOOKUP($F40,'AEO23 Table 23'!$B$13:$AF$61,K$1,FALSE)-(VLOOKUP($F40,'AEO23 Table 23'!$B$13:$AF$61,J$1,FALSE)))/VLOOKUP($F40,'AEO23 Table 23'!$B$13:$AF$61,J$1,FALSE),"")</f>
        <v/>
      </c>
      <c r="L40" s="54" t="str">
        <f>IFERROR((VLOOKUP($F40,'AEO23 Table 23'!$B$13:$AF$61,L$1,FALSE)-(VLOOKUP($F40,'AEO23 Table 23'!$B$13:$AF$61,K$1,FALSE)))/VLOOKUP($F40,'AEO23 Table 23'!$B$13:$AF$61,K$1,FALSE),"")</f>
        <v/>
      </c>
      <c r="M40" s="54" t="str">
        <f>IFERROR((VLOOKUP($F40,'AEO23 Table 23'!$B$13:$AF$61,M$1,FALSE)-(VLOOKUP($F40,'AEO23 Table 23'!$B$13:$AF$61,L$1,FALSE)))/VLOOKUP($F40,'AEO23 Table 23'!$B$13:$AF$61,L$1,FALSE),"")</f>
        <v/>
      </c>
      <c r="N40" s="54" t="str">
        <f>IFERROR((VLOOKUP($F40,'AEO23 Table 23'!$B$13:$AF$61,N$1,FALSE)-(VLOOKUP($F40,'AEO23 Table 23'!$B$13:$AF$61,M$1,FALSE)))/VLOOKUP($F40,'AEO23 Table 23'!$B$13:$AF$61,M$1,FALSE),"")</f>
        <v/>
      </c>
      <c r="O40" s="54" t="str">
        <f>IFERROR((VLOOKUP($F40,'AEO23 Table 23'!$B$13:$AF$61,O$1,FALSE)-(VLOOKUP($F40,'AEO23 Table 23'!$B$13:$AF$61,N$1,FALSE)))/VLOOKUP($F40,'AEO23 Table 23'!$B$13:$AF$61,N$1,FALSE),"")</f>
        <v/>
      </c>
      <c r="P40" s="54" t="str">
        <f>IFERROR((VLOOKUP($F40,'AEO23 Table 23'!$B$13:$AF$61,P$1,FALSE)-(VLOOKUP($F40,'AEO23 Table 23'!$B$13:$AF$61,O$1,FALSE)))/VLOOKUP($F40,'AEO23 Table 23'!$B$13:$AF$61,O$1,FALSE),"")</f>
        <v/>
      </c>
      <c r="Q40" s="54" t="str">
        <f>IFERROR((VLOOKUP($F40,'AEO23 Table 23'!$B$13:$AF$61,Q$1,FALSE)-(VLOOKUP($F40,'AEO23 Table 23'!$B$13:$AF$61,P$1,FALSE)))/VLOOKUP($F40,'AEO23 Table 23'!$B$13:$AF$61,P$1,FALSE),"")</f>
        <v/>
      </c>
      <c r="R40" s="54" t="str">
        <f>IFERROR((VLOOKUP($F40,'AEO23 Table 23'!$B$13:$AF$61,R$1,FALSE)-(VLOOKUP($F40,'AEO23 Table 23'!$B$13:$AF$61,Q$1,FALSE)))/VLOOKUP($F40,'AEO23 Table 23'!$B$13:$AF$61,Q$1,FALSE),"")</f>
        <v/>
      </c>
      <c r="S40" s="54" t="str">
        <f>IFERROR((VLOOKUP($F40,'AEO23 Table 23'!$B$13:$AF$61,S$1,FALSE)-(VLOOKUP($F40,'AEO23 Table 23'!$B$13:$AF$61,R$1,FALSE)))/VLOOKUP($F40,'AEO23 Table 23'!$B$13:$AF$61,R$1,FALSE),"")</f>
        <v/>
      </c>
      <c r="T40" s="54" t="str">
        <f>IFERROR((VLOOKUP($F40,'AEO23 Table 23'!$B$13:$AF$61,T$1,FALSE)-(VLOOKUP($F40,'AEO23 Table 23'!$B$13:$AF$61,S$1,FALSE)))/VLOOKUP($F40,'AEO23 Table 23'!$B$13:$AF$61,S$1,FALSE),"")</f>
        <v/>
      </c>
      <c r="U40" s="54" t="str">
        <f>IFERROR((VLOOKUP($F40,'AEO23 Table 23'!$B$13:$AF$61,U$1,FALSE)-(VLOOKUP($F40,'AEO23 Table 23'!$B$13:$AF$61,T$1,FALSE)))/VLOOKUP($F40,'AEO23 Table 23'!$B$13:$AF$61,T$1,FALSE),"")</f>
        <v/>
      </c>
      <c r="V40" s="54" t="str">
        <f>IFERROR((VLOOKUP($F40,'AEO23 Table 23'!$B$13:$AF$61,V$1,FALSE)-(VLOOKUP($F40,'AEO23 Table 23'!$B$13:$AF$61,U$1,FALSE)))/VLOOKUP($F40,'AEO23 Table 23'!$B$13:$AF$61,U$1,FALSE),"")</f>
        <v/>
      </c>
      <c r="W40" s="54" t="str">
        <f>IFERROR((VLOOKUP($F40,'AEO23 Table 23'!$B$13:$AF$61,W$1,FALSE)-(VLOOKUP($F40,'AEO23 Table 23'!$B$13:$AF$61,V$1,FALSE)))/VLOOKUP($F40,'AEO23 Table 23'!$B$13:$AF$61,V$1,FALSE),"")</f>
        <v/>
      </c>
      <c r="X40" s="54" t="str">
        <f>IFERROR((VLOOKUP($F40,'AEO23 Table 23'!$B$13:$AF$61,X$1,FALSE)-(VLOOKUP($F40,'AEO23 Table 23'!$B$13:$AF$61,W$1,FALSE)))/VLOOKUP($F40,'AEO23 Table 23'!$B$13:$AF$61,W$1,FALSE),"")</f>
        <v/>
      </c>
      <c r="Y40" s="54" t="str">
        <f>IFERROR((VLOOKUP($F40,'AEO23 Table 23'!$B$13:$AF$61,Y$1,FALSE)-(VLOOKUP($F40,'AEO23 Table 23'!$B$13:$AF$61,X$1,FALSE)))/VLOOKUP($F40,'AEO23 Table 23'!$B$13:$AF$61,X$1,FALSE),"")</f>
        <v/>
      </c>
      <c r="Z40" s="54" t="str">
        <f>IFERROR((VLOOKUP($F40,'AEO23 Table 23'!$B$13:$AF$61,Z$1,FALSE)-(VLOOKUP($F40,'AEO23 Table 23'!$B$13:$AF$61,Y$1,FALSE)))/VLOOKUP($F40,'AEO23 Table 23'!$B$13:$AF$61,Y$1,FALSE),"")</f>
        <v/>
      </c>
      <c r="AA40" s="54" t="str">
        <f>IFERROR((VLOOKUP($F40,'AEO23 Table 23'!$B$13:$AF$61,AA$1,FALSE)-(VLOOKUP($F40,'AEO23 Table 23'!$B$13:$AF$61,Z$1,FALSE)))/VLOOKUP($F40,'AEO23 Table 23'!$B$13:$AF$61,Z$1,FALSE),"")</f>
        <v/>
      </c>
      <c r="AB40" s="54" t="str">
        <f>IFERROR((VLOOKUP($F40,'AEO23 Table 23'!$B$13:$AF$61,AB$1,FALSE)-(VLOOKUP($F40,'AEO23 Table 23'!$B$13:$AF$61,AA$1,FALSE)))/VLOOKUP($F40,'AEO23 Table 23'!$B$13:$AF$61,AA$1,FALSE),"")</f>
        <v/>
      </c>
      <c r="AC40" s="54" t="str">
        <f>IFERROR((VLOOKUP($F40,'AEO23 Table 23'!$B$13:$AF$61,AC$1,FALSE)-(VLOOKUP($F40,'AEO23 Table 23'!$B$13:$AF$61,AB$1,FALSE)))/VLOOKUP($F40,'AEO23 Table 23'!$B$13:$AF$61,AB$1,FALSE),"")</f>
        <v/>
      </c>
      <c r="AD40" s="54" t="str">
        <f>IFERROR((VLOOKUP($F40,'AEO23 Table 23'!$B$13:$AF$61,AD$1,FALSE)-(VLOOKUP($F40,'AEO23 Table 23'!$B$13:$AF$61,AC$1,FALSE)))/VLOOKUP($F40,'AEO23 Table 23'!$B$13:$AF$61,AC$1,FALSE),"")</f>
        <v/>
      </c>
      <c r="AE40" s="54" t="str">
        <f>IFERROR((VLOOKUP($F40,'AEO23 Table 23'!$B$13:$AF$61,AE$1,FALSE)-(VLOOKUP($F40,'AEO23 Table 23'!$B$13:$AF$61,AD$1,FALSE)))/VLOOKUP($F40,'AEO23 Table 23'!$B$13:$AF$61,AD$1,FALSE),"")</f>
        <v/>
      </c>
      <c r="AF40" s="54" t="str">
        <f>IFERROR((VLOOKUP($F40,'AEO23 Table 23'!$B$13:$AF$61,AF$1,FALSE)-(VLOOKUP($F40,'AEO23 Table 23'!$B$13:$AF$61,AE$1,FALSE)))/VLOOKUP($F40,'AEO23 Table 23'!$B$13:$AF$61,AE$1,FALSE),"")</f>
        <v/>
      </c>
      <c r="AG40" s="54" t="str">
        <f>IFERROR((VLOOKUP($F40,'AEO23 Table 23'!$B$13:$AF$61,AG$1,FALSE)-(VLOOKUP($F40,'AEO23 Table 23'!$B$13:$AF$61,AF$1,FALSE)))/VLOOKUP($F40,'AEO23 Table 23'!$B$13:$AF$61,AF$1,FALSE),"")</f>
        <v/>
      </c>
      <c r="AH40" s="54" t="str">
        <f>IFERROR((VLOOKUP($F40,'AEO23 Table 23'!$B$13:$AF$61,AH$1,FALSE)-(VLOOKUP($F40,'AEO23 Table 23'!$B$13:$AF$61,AG$1,FALSE)))/VLOOKUP($F40,'AEO23 Table 23'!$B$13:$AF$61,AG$1,FALSE),"")</f>
        <v/>
      </c>
      <c r="AI40" s="54" t="str">
        <f>IFERROR((VLOOKUP($F40,'AEO23 Table 23'!$B$13:$AF$61,AI$1,FALSE)-(VLOOKUP($F40,'AEO23 Table 23'!$B$13:$AF$61,AH$1,FALSE)))/VLOOKUP($F40,'AEO23 Table 23'!$B$13:$AF$61,AH$1,FALSE),"")</f>
        <v/>
      </c>
    </row>
    <row r="41" spans="1:35" x14ac:dyDescent="0.25">
      <c r="A41" s="1" t="s">
        <v>29</v>
      </c>
      <c r="B41" s="49" cm="1">
        <f t="array" ref="B41">SUMPRODUCT(--('BLS Table 2.7'!$O:$O=$A41),'BLS Table 2.7'!K:K,'BLS Table 2.7'!M:M)/SUMIFS('BLS Table 2.7'!K:K,'BLS Table 2.7'!$O:$O,$A41)/100</f>
        <v>3.8208631291911294E-3</v>
      </c>
      <c r="C41" s="49" cm="1">
        <f t="array" ref="C41">SUMPRODUCT(--('BLS Table 2.7'!$O:$O=$A41),'BLS Table 2.7'!L:L,'BLS Table 2.7'!N:N)/SUMIFS('BLS Table 2.7'!L:L,'BLS Table 2.7'!$O:$O,$A41)/100</f>
        <v>7.5478431778214549E-3</v>
      </c>
      <c r="F41" s="1" t="s">
        <v>29</v>
      </c>
      <c r="G41" s="54" t="str">
        <f>IFERROR(INDEX('AEO23 Table 23'!$AG$22:$AG$61,MATCH($F41,'AEO23 Table 23'!$B$22:$B$61,0)),"")</f>
        <v/>
      </c>
      <c r="H41" s="54" t="str">
        <f>IFERROR((VLOOKUP($F41,'AEO23 Table 23'!$B$13:$AF$61,H$1,FALSE)-(VLOOKUP($F41,'AEO23 Table 23'!$B$13:$AF$61,G$1,FALSE)))/VLOOKUP($F41,'AEO23 Table 23'!$B$13:$AF$61,G$1,FALSE),"")</f>
        <v/>
      </c>
      <c r="I41" s="54" t="str">
        <f>IFERROR((VLOOKUP($F41,'AEO23 Table 23'!$B$13:$AF$61,I$1,FALSE)-(VLOOKUP($F41,'AEO23 Table 23'!$B$13:$AF$61,H$1,FALSE)))/VLOOKUP($F41,'AEO23 Table 23'!$B$13:$AF$61,H$1,FALSE),"")</f>
        <v/>
      </c>
      <c r="J41" s="54" t="str">
        <f>IFERROR((VLOOKUP($F41,'AEO23 Table 23'!$B$13:$AF$61,J$1,FALSE)-(VLOOKUP($F41,'AEO23 Table 23'!$B$13:$AF$61,I$1,FALSE)))/VLOOKUP($F41,'AEO23 Table 23'!$B$13:$AF$61,I$1,FALSE),"")</f>
        <v/>
      </c>
      <c r="K41" s="54" t="str">
        <f>IFERROR((VLOOKUP($F41,'AEO23 Table 23'!$B$13:$AF$61,K$1,FALSE)-(VLOOKUP($F41,'AEO23 Table 23'!$B$13:$AF$61,J$1,FALSE)))/VLOOKUP($F41,'AEO23 Table 23'!$B$13:$AF$61,J$1,FALSE),"")</f>
        <v/>
      </c>
      <c r="L41" s="54" t="str">
        <f>IFERROR((VLOOKUP($F41,'AEO23 Table 23'!$B$13:$AF$61,L$1,FALSE)-(VLOOKUP($F41,'AEO23 Table 23'!$B$13:$AF$61,K$1,FALSE)))/VLOOKUP($F41,'AEO23 Table 23'!$B$13:$AF$61,K$1,FALSE),"")</f>
        <v/>
      </c>
      <c r="M41" s="54" t="str">
        <f>IFERROR((VLOOKUP($F41,'AEO23 Table 23'!$B$13:$AF$61,M$1,FALSE)-(VLOOKUP($F41,'AEO23 Table 23'!$B$13:$AF$61,L$1,FALSE)))/VLOOKUP($F41,'AEO23 Table 23'!$B$13:$AF$61,L$1,FALSE),"")</f>
        <v/>
      </c>
      <c r="N41" s="54" t="str">
        <f>IFERROR((VLOOKUP($F41,'AEO23 Table 23'!$B$13:$AF$61,N$1,FALSE)-(VLOOKUP($F41,'AEO23 Table 23'!$B$13:$AF$61,M$1,FALSE)))/VLOOKUP($F41,'AEO23 Table 23'!$B$13:$AF$61,M$1,FALSE),"")</f>
        <v/>
      </c>
      <c r="O41" s="54" t="str">
        <f>IFERROR((VLOOKUP($F41,'AEO23 Table 23'!$B$13:$AF$61,O$1,FALSE)-(VLOOKUP($F41,'AEO23 Table 23'!$B$13:$AF$61,N$1,FALSE)))/VLOOKUP($F41,'AEO23 Table 23'!$B$13:$AF$61,N$1,FALSE),"")</f>
        <v/>
      </c>
      <c r="P41" s="54" t="str">
        <f>IFERROR((VLOOKUP($F41,'AEO23 Table 23'!$B$13:$AF$61,P$1,FALSE)-(VLOOKUP($F41,'AEO23 Table 23'!$B$13:$AF$61,O$1,FALSE)))/VLOOKUP($F41,'AEO23 Table 23'!$B$13:$AF$61,O$1,FALSE),"")</f>
        <v/>
      </c>
      <c r="Q41" s="54" t="str">
        <f>IFERROR((VLOOKUP($F41,'AEO23 Table 23'!$B$13:$AF$61,Q$1,FALSE)-(VLOOKUP($F41,'AEO23 Table 23'!$B$13:$AF$61,P$1,FALSE)))/VLOOKUP($F41,'AEO23 Table 23'!$B$13:$AF$61,P$1,FALSE),"")</f>
        <v/>
      </c>
      <c r="R41" s="54" t="str">
        <f>IFERROR((VLOOKUP($F41,'AEO23 Table 23'!$B$13:$AF$61,R$1,FALSE)-(VLOOKUP($F41,'AEO23 Table 23'!$B$13:$AF$61,Q$1,FALSE)))/VLOOKUP($F41,'AEO23 Table 23'!$B$13:$AF$61,Q$1,FALSE),"")</f>
        <v/>
      </c>
      <c r="S41" s="54" t="str">
        <f>IFERROR((VLOOKUP($F41,'AEO23 Table 23'!$B$13:$AF$61,S$1,FALSE)-(VLOOKUP($F41,'AEO23 Table 23'!$B$13:$AF$61,R$1,FALSE)))/VLOOKUP($F41,'AEO23 Table 23'!$B$13:$AF$61,R$1,FALSE),"")</f>
        <v/>
      </c>
      <c r="T41" s="54" t="str">
        <f>IFERROR((VLOOKUP($F41,'AEO23 Table 23'!$B$13:$AF$61,T$1,FALSE)-(VLOOKUP($F41,'AEO23 Table 23'!$B$13:$AF$61,S$1,FALSE)))/VLOOKUP($F41,'AEO23 Table 23'!$B$13:$AF$61,S$1,FALSE),"")</f>
        <v/>
      </c>
      <c r="U41" s="54" t="str">
        <f>IFERROR((VLOOKUP($F41,'AEO23 Table 23'!$B$13:$AF$61,U$1,FALSE)-(VLOOKUP($F41,'AEO23 Table 23'!$B$13:$AF$61,T$1,FALSE)))/VLOOKUP($F41,'AEO23 Table 23'!$B$13:$AF$61,T$1,FALSE),"")</f>
        <v/>
      </c>
      <c r="V41" s="54" t="str">
        <f>IFERROR((VLOOKUP($F41,'AEO23 Table 23'!$B$13:$AF$61,V$1,FALSE)-(VLOOKUP($F41,'AEO23 Table 23'!$B$13:$AF$61,U$1,FALSE)))/VLOOKUP($F41,'AEO23 Table 23'!$B$13:$AF$61,U$1,FALSE),"")</f>
        <v/>
      </c>
      <c r="W41" s="54" t="str">
        <f>IFERROR((VLOOKUP($F41,'AEO23 Table 23'!$B$13:$AF$61,W$1,FALSE)-(VLOOKUP($F41,'AEO23 Table 23'!$B$13:$AF$61,V$1,FALSE)))/VLOOKUP($F41,'AEO23 Table 23'!$B$13:$AF$61,V$1,FALSE),"")</f>
        <v/>
      </c>
      <c r="X41" s="54" t="str">
        <f>IFERROR((VLOOKUP($F41,'AEO23 Table 23'!$B$13:$AF$61,X$1,FALSE)-(VLOOKUP($F41,'AEO23 Table 23'!$B$13:$AF$61,W$1,FALSE)))/VLOOKUP($F41,'AEO23 Table 23'!$B$13:$AF$61,W$1,FALSE),"")</f>
        <v/>
      </c>
      <c r="Y41" s="54" t="str">
        <f>IFERROR((VLOOKUP($F41,'AEO23 Table 23'!$B$13:$AF$61,Y$1,FALSE)-(VLOOKUP($F41,'AEO23 Table 23'!$B$13:$AF$61,X$1,FALSE)))/VLOOKUP($F41,'AEO23 Table 23'!$B$13:$AF$61,X$1,FALSE),"")</f>
        <v/>
      </c>
      <c r="Z41" s="54" t="str">
        <f>IFERROR((VLOOKUP($F41,'AEO23 Table 23'!$B$13:$AF$61,Z$1,FALSE)-(VLOOKUP($F41,'AEO23 Table 23'!$B$13:$AF$61,Y$1,FALSE)))/VLOOKUP($F41,'AEO23 Table 23'!$B$13:$AF$61,Y$1,FALSE),"")</f>
        <v/>
      </c>
      <c r="AA41" s="54" t="str">
        <f>IFERROR((VLOOKUP($F41,'AEO23 Table 23'!$B$13:$AF$61,AA$1,FALSE)-(VLOOKUP($F41,'AEO23 Table 23'!$B$13:$AF$61,Z$1,FALSE)))/VLOOKUP($F41,'AEO23 Table 23'!$B$13:$AF$61,Z$1,FALSE),"")</f>
        <v/>
      </c>
      <c r="AB41" s="54" t="str">
        <f>IFERROR((VLOOKUP($F41,'AEO23 Table 23'!$B$13:$AF$61,AB$1,FALSE)-(VLOOKUP($F41,'AEO23 Table 23'!$B$13:$AF$61,AA$1,FALSE)))/VLOOKUP($F41,'AEO23 Table 23'!$B$13:$AF$61,AA$1,FALSE),"")</f>
        <v/>
      </c>
      <c r="AC41" s="54" t="str">
        <f>IFERROR((VLOOKUP($F41,'AEO23 Table 23'!$B$13:$AF$61,AC$1,FALSE)-(VLOOKUP($F41,'AEO23 Table 23'!$B$13:$AF$61,AB$1,FALSE)))/VLOOKUP($F41,'AEO23 Table 23'!$B$13:$AF$61,AB$1,FALSE),"")</f>
        <v/>
      </c>
      <c r="AD41" s="54" t="str">
        <f>IFERROR((VLOOKUP($F41,'AEO23 Table 23'!$B$13:$AF$61,AD$1,FALSE)-(VLOOKUP($F41,'AEO23 Table 23'!$B$13:$AF$61,AC$1,FALSE)))/VLOOKUP($F41,'AEO23 Table 23'!$B$13:$AF$61,AC$1,FALSE),"")</f>
        <v/>
      </c>
      <c r="AE41" s="54" t="str">
        <f>IFERROR((VLOOKUP($F41,'AEO23 Table 23'!$B$13:$AF$61,AE$1,FALSE)-(VLOOKUP($F41,'AEO23 Table 23'!$B$13:$AF$61,AD$1,FALSE)))/VLOOKUP($F41,'AEO23 Table 23'!$B$13:$AF$61,AD$1,FALSE),"")</f>
        <v/>
      </c>
      <c r="AF41" s="54" t="str">
        <f>IFERROR((VLOOKUP($F41,'AEO23 Table 23'!$B$13:$AF$61,AF$1,FALSE)-(VLOOKUP($F41,'AEO23 Table 23'!$B$13:$AF$61,AE$1,FALSE)))/VLOOKUP($F41,'AEO23 Table 23'!$B$13:$AF$61,AE$1,FALSE),"")</f>
        <v/>
      </c>
      <c r="AG41" s="54" t="str">
        <f>IFERROR((VLOOKUP($F41,'AEO23 Table 23'!$B$13:$AF$61,AG$1,FALSE)-(VLOOKUP($F41,'AEO23 Table 23'!$B$13:$AF$61,AF$1,FALSE)))/VLOOKUP($F41,'AEO23 Table 23'!$B$13:$AF$61,AF$1,FALSE),"")</f>
        <v/>
      </c>
      <c r="AH41" s="54" t="str">
        <f>IFERROR((VLOOKUP($F41,'AEO23 Table 23'!$B$13:$AF$61,AH$1,FALSE)-(VLOOKUP($F41,'AEO23 Table 23'!$B$13:$AF$61,AG$1,FALSE)))/VLOOKUP($F41,'AEO23 Table 23'!$B$13:$AF$61,AG$1,FALSE),"")</f>
        <v/>
      </c>
      <c r="AI41" s="54" t="str">
        <f>IFERROR((VLOOKUP($F41,'AEO23 Table 23'!$B$13:$AF$61,AI$1,FALSE)-(VLOOKUP($F41,'AEO23 Table 23'!$B$13:$AF$61,AH$1,FALSE)))/VLOOKUP($F41,'AEO23 Table 23'!$B$13:$AF$61,AH$1,FALSE),"")</f>
        <v/>
      </c>
    </row>
    <row r="42" spans="1:35" x14ac:dyDescent="0.25">
      <c r="A42" s="1" t="s">
        <v>30</v>
      </c>
      <c r="B42" s="49" cm="1">
        <f t="array" ref="B42">SUMPRODUCT(--('BLS Table 2.7'!$O:$O=$A42),'BLS Table 2.7'!K:K,'BLS Table 2.7'!M:M)/SUMIFS('BLS Table 2.7'!K:K,'BLS Table 2.7'!$O:$O,$A42)/100</f>
        <v>0</v>
      </c>
      <c r="C42" s="49" cm="1">
        <f t="array" ref="C42">SUMPRODUCT(--('BLS Table 2.7'!$O:$O=$A42),'BLS Table 2.7'!L:L,'BLS Table 2.7'!N:N)/SUMIFS('BLS Table 2.7'!L:L,'BLS Table 2.7'!$O:$O,$A42)/100</f>
        <v>1.7000000000000001E-2</v>
      </c>
      <c r="F42" s="1" t="s">
        <v>30</v>
      </c>
      <c r="G42" s="54" t="str">
        <f>IFERROR(INDEX('AEO23 Table 23'!$AG$22:$AG$61,MATCH($F42,'AEO23 Table 23'!$B$22:$B$61,0)),"")</f>
        <v/>
      </c>
      <c r="H42" s="54" t="str">
        <f>IFERROR((VLOOKUP($F42,'AEO23 Table 23'!$B$13:$AF$61,H$1,FALSE)-(VLOOKUP($F42,'AEO23 Table 23'!$B$13:$AF$61,G$1,FALSE)))/VLOOKUP($F42,'AEO23 Table 23'!$B$13:$AF$61,G$1,FALSE),"")</f>
        <v/>
      </c>
      <c r="I42" s="54" t="str">
        <f>IFERROR((VLOOKUP($F42,'AEO23 Table 23'!$B$13:$AF$61,I$1,FALSE)-(VLOOKUP($F42,'AEO23 Table 23'!$B$13:$AF$61,H$1,FALSE)))/VLOOKUP($F42,'AEO23 Table 23'!$B$13:$AF$61,H$1,FALSE),"")</f>
        <v/>
      </c>
      <c r="J42" s="54" t="str">
        <f>IFERROR((VLOOKUP($F42,'AEO23 Table 23'!$B$13:$AF$61,J$1,FALSE)-(VLOOKUP($F42,'AEO23 Table 23'!$B$13:$AF$61,I$1,FALSE)))/VLOOKUP($F42,'AEO23 Table 23'!$B$13:$AF$61,I$1,FALSE),"")</f>
        <v/>
      </c>
      <c r="K42" s="54" t="str">
        <f>IFERROR((VLOOKUP($F42,'AEO23 Table 23'!$B$13:$AF$61,K$1,FALSE)-(VLOOKUP($F42,'AEO23 Table 23'!$B$13:$AF$61,J$1,FALSE)))/VLOOKUP($F42,'AEO23 Table 23'!$B$13:$AF$61,J$1,FALSE),"")</f>
        <v/>
      </c>
      <c r="L42" s="54" t="str">
        <f>IFERROR((VLOOKUP($F42,'AEO23 Table 23'!$B$13:$AF$61,L$1,FALSE)-(VLOOKUP($F42,'AEO23 Table 23'!$B$13:$AF$61,K$1,FALSE)))/VLOOKUP($F42,'AEO23 Table 23'!$B$13:$AF$61,K$1,FALSE),"")</f>
        <v/>
      </c>
      <c r="M42" s="54" t="str">
        <f>IFERROR((VLOOKUP($F42,'AEO23 Table 23'!$B$13:$AF$61,M$1,FALSE)-(VLOOKUP($F42,'AEO23 Table 23'!$B$13:$AF$61,L$1,FALSE)))/VLOOKUP($F42,'AEO23 Table 23'!$B$13:$AF$61,L$1,FALSE),"")</f>
        <v/>
      </c>
      <c r="N42" s="54" t="str">
        <f>IFERROR((VLOOKUP($F42,'AEO23 Table 23'!$B$13:$AF$61,N$1,FALSE)-(VLOOKUP($F42,'AEO23 Table 23'!$B$13:$AF$61,M$1,FALSE)))/VLOOKUP($F42,'AEO23 Table 23'!$B$13:$AF$61,M$1,FALSE),"")</f>
        <v/>
      </c>
      <c r="O42" s="54" t="str">
        <f>IFERROR((VLOOKUP($F42,'AEO23 Table 23'!$B$13:$AF$61,O$1,FALSE)-(VLOOKUP($F42,'AEO23 Table 23'!$B$13:$AF$61,N$1,FALSE)))/VLOOKUP($F42,'AEO23 Table 23'!$B$13:$AF$61,N$1,FALSE),"")</f>
        <v/>
      </c>
      <c r="P42" s="54" t="str">
        <f>IFERROR((VLOOKUP($F42,'AEO23 Table 23'!$B$13:$AF$61,P$1,FALSE)-(VLOOKUP($F42,'AEO23 Table 23'!$B$13:$AF$61,O$1,FALSE)))/VLOOKUP($F42,'AEO23 Table 23'!$B$13:$AF$61,O$1,FALSE),"")</f>
        <v/>
      </c>
      <c r="Q42" s="54" t="str">
        <f>IFERROR((VLOOKUP($F42,'AEO23 Table 23'!$B$13:$AF$61,Q$1,FALSE)-(VLOOKUP($F42,'AEO23 Table 23'!$B$13:$AF$61,P$1,FALSE)))/VLOOKUP($F42,'AEO23 Table 23'!$B$13:$AF$61,P$1,FALSE),"")</f>
        <v/>
      </c>
      <c r="R42" s="54" t="str">
        <f>IFERROR((VLOOKUP($F42,'AEO23 Table 23'!$B$13:$AF$61,R$1,FALSE)-(VLOOKUP($F42,'AEO23 Table 23'!$B$13:$AF$61,Q$1,FALSE)))/VLOOKUP($F42,'AEO23 Table 23'!$B$13:$AF$61,Q$1,FALSE),"")</f>
        <v/>
      </c>
      <c r="S42" s="54" t="str">
        <f>IFERROR((VLOOKUP($F42,'AEO23 Table 23'!$B$13:$AF$61,S$1,FALSE)-(VLOOKUP($F42,'AEO23 Table 23'!$B$13:$AF$61,R$1,FALSE)))/VLOOKUP($F42,'AEO23 Table 23'!$B$13:$AF$61,R$1,FALSE),"")</f>
        <v/>
      </c>
      <c r="T42" s="54" t="str">
        <f>IFERROR((VLOOKUP($F42,'AEO23 Table 23'!$B$13:$AF$61,T$1,FALSE)-(VLOOKUP($F42,'AEO23 Table 23'!$B$13:$AF$61,S$1,FALSE)))/VLOOKUP($F42,'AEO23 Table 23'!$B$13:$AF$61,S$1,FALSE),"")</f>
        <v/>
      </c>
      <c r="U42" s="54" t="str">
        <f>IFERROR((VLOOKUP($F42,'AEO23 Table 23'!$B$13:$AF$61,U$1,FALSE)-(VLOOKUP($F42,'AEO23 Table 23'!$B$13:$AF$61,T$1,FALSE)))/VLOOKUP($F42,'AEO23 Table 23'!$B$13:$AF$61,T$1,FALSE),"")</f>
        <v/>
      </c>
      <c r="V42" s="54" t="str">
        <f>IFERROR((VLOOKUP($F42,'AEO23 Table 23'!$B$13:$AF$61,V$1,FALSE)-(VLOOKUP($F42,'AEO23 Table 23'!$B$13:$AF$61,U$1,FALSE)))/VLOOKUP($F42,'AEO23 Table 23'!$B$13:$AF$61,U$1,FALSE),"")</f>
        <v/>
      </c>
      <c r="W42" s="54" t="str">
        <f>IFERROR((VLOOKUP($F42,'AEO23 Table 23'!$B$13:$AF$61,W$1,FALSE)-(VLOOKUP($F42,'AEO23 Table 23'!$B$13:$AF$61,V$1,FALSE)))/VLOOKUP($F42,'AEO23 Table 23'!$B$13:$AF$61,V$1,FALSE),"")</f>
        <v/>
      </c>
      <c r="X42" s="54" t="str">
        <f>IFERROR((VLOOKUP($F42,'AEO23 Table 23'!$B$13:$AF$61,X$1,FALSE)-(VLOOKUP($F42,'AEO23 Table 23'!$B$13:$AF$61,W$1,FALSE)))/VLOOKUP($F42,'AEO23 Table 23'!$B$13:$AF$61,W$1,FALSE),"")</f>
        <v/>
      </c>
      <c r="Y42" s="54" t="str">
        <f>IFERROR((VLOOKUP($F42,'AEO23 Table 23'!$B$13:$AF$61,Y$1,FALSE)-(VLOOKUP($F42,'AEO23 Table 23'!$B$13:$AF$61,X$1,FALSE)))/VLOOKUP($F42,'AEO23 Table 23'!$B$13:$AF$61,X$1,FALSE),"")</f>
        <v/>
      </c>
      <c r="Z42" s="54" t="str">
        <f>IFERROR((VLOOKUP($F42,'AEO23 Table 23'!$B$13:$AF$61,Z$1,FALSE)-(VLOOKUP($F42,'AEO23 Table 23'!$B$13:$AF$61,Y$1,FALSE)))/VLOOKUP($F42,'AEO23 Table 23'!$B$13:$AF$61,Y$1,FALSE),"")</f>
        <v/>
      </c>
      <c r="AA42" s="54" t="str">
        <f>IFERROR((VLOOKUP($F42,'AEO23 Table 23'!$B$13:$AF$61,AA$1,FALSE)-(VLOOKUP($F42,'AEO23 Table 23'!$B$13:$AF$61,Z$1,FALSE)))/VLOOKUP($F42,'AEO23 Table 23'!$B$13:$AF$61,Z$1,FALSE),"")</f>
        <v/>
      </c>
      <c r="AB42" s="54" t="str">
        <f>IFERROR((VLOOKUP($F42,'AEO23 Table 23'!$B$13:$AF$61,AB$1,FALSE)-(VLOOKUP($F42,'AEO23 Table 23'!$B$13:$AF$61,AA$1,FALSE)))/VLOOKUP($F42,'AEO23 Table 23'!$B$13:$AF$61,AA$1,FALSE),"")</f>
        <v/>
      </c>
      <c r="AC42" s="54" t="str">
        <f>IFERROR((VLOOKUP($F42,'AEO23 Table 23'!$B$13:$AF$61,AC$1,FALSE)-(VLOOKUP($F42,'AEO23 Table 23'!$B$13:$AF$61,AB$1,FALSE)))/VLOOKUP($F42,'AEO23 Table 23'!$B$13:$AF$61,AB$1,FALSE),"")</f>
        <v/>
      </c>
      <c r="AD42" s="54" t="str">
        <f>IFERROR((VLOOKUP($F42,'AEO23 Table 23'!$B$13:$AF$61,AD$1,FALSE)-(VLOOKUP($F42,'AEO23 Table 23'!$B$13:$AF$61,AC$1,FALSE)))/VLOOKUP($F42,'AEO23 Table 23'!$B$13:$AF$61,AC$1,FALSE),"")</f>
        <v/>
      </c>
      <c r="AE42" s="54" t="str">
        <f>IFERROR((VLOOKUP($F42,'AEO23 Table 23'!$B$13:$AF$61,AE$1,FALSE)-(VLOOKUP($F42,'AEO23 Table 23'!$B$13:$AF$61,AD$1,FALSE)))/VLOOKUP($F42,'AEO23 Table 23'!$B$13:$AF$61,AD$1,FALSE),"")</f>
        <v/>
      </c>
      <c r="AF42" s="54" t="str">
        <f>IFERROR((VLOOKUP($F42,'AEO23 Table 23'!$B$13:$AF$61,AF$1,FALSE)-(VLOOKUP($F42,'AEO23 Table 23'!$B$13:$AF$61,AE$1,FALSE)))/VLOOKUP($F42,'AEO23 Table 23'!$B$13:$AF$61,AE$1,FALSE),"")</f>
        <v/>
      </c>
      <c r="AG42" s="54" t="str">
        <f>IFERROR((VLOOKUP($F42,'AEO23 Table 23'!$B$13:$AF$61,AG$1,FALSE)-(VLOOKUP($F42,'AEO23 Table 23'!$B$13:$AF$61,AF$1,FALSE)))/VLOOKUP($F42,'AEO23 Table 23'!$B$13:$AF$61,AF$1,FALSE),"")</f>
        <v/>
      </c>
      <c r="AH42" s="54" t="str">
        <f>IFERROR((VLOOKUP($F42,'AEO23 Table 23'!$B$13:$AF$61,AH$1,FALSE)-(VLOOKUP($F42,'AEO23 Table 23'!$B$13:$AF$61,AG$1,FALSE)))/VLOOKUP($F42,'AEO23 Table 23'!$B$13:$AF$61,AG$1,FALSE),"")</f>
        <v/>
      </c>
      <c r="AI42" s="54" t="str">
        <f>IFERROR((VLOOKUP($F42,'AEO23 Table 23'!$B$13:$AF$61,AI$1,FALSE)-(VLOOKUP($F42,'AEO23 Table 23'!$B$13:$AF$61,AH$1,FALSE)))/VLOOKUP($F42,'AEO23 Table 23'!$B$13:$AF$61,AH$1,FALSE),"")</f>
        <v/>
      </c>
    </row>
    <row r="43" spans="1:35" x14ac:dyDescent="0.25">
      <c r="A43" s="1" t="s">
        <v>31</v>
      </c>
      <c r="B43" s="49" cm="1">
        <f t="array" ref="B43">SUMPRODUCT(--('BLS Table 2.7'!$O:$O=$A43),'BLS Table 2.7'!K:K,'BLS Table 2.7'!M:M)/SUMIFS('BLS Table 2.7'!K:K,'BLS Table 2.7'!$O:$O,$A43)/100</f>
        <v>2.7999999999999997E-2</v>
      </c>
      <c r="C43" s="49" cm="1">
        <f t="array" ref="C43">SUMPRODUCT(--('BLS Table 2.7'!$O:$O=$A43),'BLS Table 2.7'!L:L,'BLS Table 2.7'!N:N)/SUMIFS('BLS Table 2.7'!L:L,'BLS Table 2.7'!$O:$O,$A43)/100</f>
        <v>2.8999999999999998E-2</v>
      </c>
      <c r="F43" s="1" t="s">
        <v>31</v>
      </c>
      <c r="G43" s="54" t="str">
        <f>IFERROR(INDEX('AEO23 Table 23'!$AG$22:$AG$61,MATCH($F43,'AEO23 Table 23'!$B$22:$B$61,0)),"")</f>
        <v/>
      </c>
      <c r="H43" s="54" t="str">
        <f>IFERROR((VLOOKUP($F43,'AEO23 Table 23'!$B$13:$AF$61,H$1,FALSE)-(VLOOKUP($F43,'AEO23 Table 23'!$B$13:$AF$61,G$1,FALSE)))/VLOOKUP($F43,'AEO23 Table 23'!$B$13:$AF$61,G$1,FALSE),"")</f>
        <v/>
      </c>
      <c r="I43" s="54" t="str">
        <f>IFERROR((VLOOKUP($F43,'AEO23 Table 23'!$B$13:$AF$61,I$1,FALSE)-(VLOOKUP($F43,'AEO23 Table 23'!$B$13:$AF$61,H$1,FALSE)))/VLOOKUP($F43,'AEO23 Table 23'!$B$13:$AF$61,H$1,FALSE),"")</f>
        <v/>
      </c>
      <c r="J43" s="54" t="str">
        <f>IFERROR((VLOOKUP($F43,'AEO23 Table 23'!$B$13:$AF$61,J$1,FALSE)-(VLOOKUP($F43,'AEO23 Table 23'!$B$13:$AF$61,I$1,FALSE)))/VLOOKUP($F43,'AEO23 Table 23'!$B$13:$AF$61,I$1,FALSE),"")</f>
        <v/>
      </c>
      <c r="K43" s="54" t="str">
        <f>IFERROR((VLOOKUP($F43,'AEO23 Table 23'!$B$13:$AF$61,K$1,FALSE)-(VLOOKUP($F43,'AEO23 Table 23'!$B$13:$AF$61,J$1,FALSE)))/VLOOKUP($F43,'AEO23 Table 23'!$B$13:$AF$61,J$1,FALSE),"")</f>
        <v/>
      </c>
      <c r="L43" s="54" t="str">
        <f>IFERROR((VLOOKUP($F43,'AEO23 Table 23'!$B$13:$AF$61,L$1,FALSE)-(VLOOKUP($F43,'AEO23 Table 23'!$B$13:$AF$61,K$1,FALSE)))/VLOOKUP($F43,'AEO23 Table 23'!$B$13:$AF$61,K$1,FALSE),"")</f>
        <v/>
      </c>
      <c r="M43" s="54" t="str">
        <f>IFERROR((VLOOKUP($F43,'AEO23 Table 23'!$B$13:$AF$61,M$1,FALSE)-(VLOOKUP($F43,'AEO23 Table 23'!$B$13:$AF$61,L$1,FALSE)))/VLOOKUP($F43,'AEO23 Table 23'!$B$13:$AF$61,L$1,FALSE),"")</f>
        <v/>
      </c>
      <c r="N43" s="54" t="str">
        <f>IFERROR((VLOOKUP($F43,'AEO23 Table 23'!$B$13:$AF$61,N$1,FALSE)-(VLOOKUP($F43,'AEO23 Table 23'!$B$13:$AF$61,M$1,FALSE)))/VLOOKUP($F43,'AEO23 Table 23'!$B$13:$AF$61,M$1,FALSE),"")</f>
        <v/>
      </c>
      <c r="O43" s="54" t="str">
        <f>IFERROR((VLOOKUP($F43,'AEO23 Table 23'!$B$13:$AF$61,O$1,FALSE)-(VLOOKUP($F43,'AEO23 Table 23'!$B$13:$AF$61,N$1,FALSE)))/VLOOKUP($F43,'AEO23 Table 23'!$B$13:$AF$61,N$1,FALSE),"")</f>
        <v/>
      </c>
      <c r="P43" s="54" t="str">
        <f>IFERROR((VLOOKUP($F43,'AEO23 Table 23'!$B$13:$AF$61,P$1,FALSE)-(VLOOKUP($F43,'AEO23 Table 23'!$B$13:$AF$61,O$1,FALSE)))/VLOOKUP($F43,'AEO23 Table 23'!$B$13:$AF$61,O$1,FALSE),"")</f>
        <v/>
      </c>
      <c r="Q43" s="54" t="str">
        <f>IFERROR((VLOOKUP($F43,'AEO23 Table 23'!$B$13:$AF$61,Q$1,FALSE)-(VLOOKUP($F43,'AEO23 Table 23'!$B$13:$AF$61,P$1,FALSE)))/VLOOKUP($F43,'AEO23 Table 23'!$B$13:$AF$61,P$1,FALSE),"")</f>
        <v/>
      </c>
      <c r="R43" s="54" t="str">
        <f>IFERROR((VLOOKUP($F43,'AEO23 Table 23'!$B$13:$AF$61,R$1,FALSE)-(VLOOKUP($F43,'AEO23 Table 23'!$B$13:$AF$61,Q$1,FALSE)))/VLOOKUP($F43,'AEO23 Table 23'!$B$13:$AF$61,Q$1,FALSE),"")</f>
        <v/>
      </c>
      <c r="S43" s="54" t="str">
        <f>IFERROR((VLOOKUP($F43,'AEO23 Table 23'!$B$13:$AF$61,S$1,FALSE)-(VLOOKUP($F43,'AEO23 Table 23'!$B$13:$AF$61,R$1,FALSE)))/VLOOKUP($F43,'AEO23 Table 23'!$B$13:$AF$61,R$1,FALSE),"")</f>
        <v/>
      </c>
      <c r="T43" s="54" t="str">
        <f>IFERROR((VLOOKUP($F43,'AEO23 Table 23'!$B$13:$AF$61,T$1,FALSE)-(VLOOKUP($F43,'AEO23 Table 23'!$B$13:$AF$61,S$1,FALSE)))/VLOOKUP($F43,'AEO23 Table 23'!$B$13:$AF$61,S$1,FALSE),"")</f>
        <v/>
      </c>
      <c r="U43" s="54" t="str">
        <f>IFERROR((VLOOKUP($F43,'AEO23 Table 23'!$B$13:$AF$61,U$1,FALSE)-(VLOOKUP($F43,'AEO23 Table 23'!$B$13:$AF$61,T$1,FALSE)))/VLOOKUP($F43,'AEO23 Table 23'!$B$13:$AF$61,T$1,FALSE),"")</f>
        <v/>
      </c>
      <c r="V43" s="54" t="str">
        <f>IFERROR((VLOOKUP($F43,'AEO23 Table 23'!$B$13:$AF$61,V$1,FALSE)-(VLOOKUP($F43,'AEO23 Table 23'!$B$13:$AF$61,U$1,FALSE)))/VLOOKUP($F43,'AEO23 Table 23'!$B$13:$AF$61,U$1,FALSE),"")</f>
        <v/>
      </c>
      <c r="W43" s="54" t="str">
        <f>IFERROR((VLOOKUP($F43,'AEO23 Table 23'!$B$13:$AF$61,W$1,FALSE)-(VLOOKUP($F43,'AEO23 Table 23'!$B$13:$AF$61,V$1,FALSE)))/VLOOKUP($F43,'AEO23 Table 23'!$B$13:$AF$61,V$1,FALSE),"")</f>
        <v/>
      </c>
      <c r="X43" s="54" t="str">
        <f>IFERROR((VLOOKUP($F43,'AEO23 Table 23'!$B$13:$AF$61,X$1,FALSE)-(VLOOKUP($F43,'AEO23 Table 23'!$B$13:$AF$61,W$1,FALSE)))/VLOOKUP($F43,'AEO23 Table 23'!$B$13:$AF$61,W$1,FALSE),"")</f>
        <v/>
      </c>
      <c r="Y43" s="54" t="str">
        <f>IFERROR((VLOOKUP($F43,'AEO23 Table 23'!$B$13:$AF$61,Y$1,FALSE)-(VLOOKUP($F43,'AEO23 Table 23'!$B$13:$AF$61,X$1,FALSE)))/VLOOKUP($F43,'AEO23 Table 23'!$B$13:$AF$61,X$1,FALSE),"")</f>
        <v/>
      </c>
      <c r="Z43" s="54" t="str">
        <f>IFERROR((VLOOKUP($F43,'AEO23 Table 23'!$B$13:$AF$61,Z$1,FALSE)-(VLOOKUP($F43,'AEO23 Table 23'!$B$13:$AF$61,Y$1,FALSE)))/VLOOKUP($F43,'AEO23 Table 23'!$B$13:$AF$61,Y$1,FALSE),"")</f>
        <v/>
      </c>
      <c r="AA43" s="54" t="str">
        <f>IFERROR((VLOOKUP($F43,'AEO23 Table 23'!$B$13:$AF$61,AA$1,FALSE)-(VLOOKUP($F43,'AEO23 Table 23'!$B$13:$AF$61,Z$1,FALSE)))/VLOOKUP($F43,'AEO23 Table 23'!$B$13:$AF$61,Z$1,FALSE),"")</f>
        <v/>
      </c>
      <c r="AB43" s="54" t="str">
        <f>IFERROR((VLOOKUP($F43,'AEO23 Table 23'!$B$13:$AF$61,AB$1,FALSE)-(VLOOKUP($F43,'AEO23 Table 23'!$B$13:$AF$61,AA$1,FALSE)))/VLOOKUP($F43,'AEO23 Table 23'!$B$13:$AF$61,AA$1,FALSE),"")</f>
        <v/>
      </c>
      <c r="AC43" s="54" t="str">
        <f>IFERROR((VLOOKUP($F43,'AEO23 Table 23'!$B$13:$AF$61,AC$1,FALSE)-(VLOOKUP($F43,'AEO23 Table 23'!$B$13:$AF$61,AB$1,FALSE)))/VLOOKUP($F43,'AEO23 Table 23'!$B$13:$AF$61,AB$1,FALSE),"")</f>
        <v/>
      </c>
      <c r="AD43" s="54" t="str">
        <f>IFERROR((VLOOKUP($F43,'AEO23 Table 23'!$B$13:$AF$61,AD$1,FALSE)-(VLOOKUP($F43,'AEO23 Table 23'!$B$13:$AF$61,AC$1,FALSE)))/VLOOKUP($F43,'AEO23 Table 23'!$B$13:$AF$61,AC$1,FALSE),"")</f>
        <v/>
      </c>
      <c r="AE43" s="54" t="str">
        <f>IFERROR((VLOOKUP($F43,'AEO23 Table 23'!$B$13:$AF$61,AE$1,FALSE)-(VLOOKUP($F43,'AEO23 Table 23'!$B$13:$AF$61,AD$1,FALSE)))/VLOOKUP($F43,'AEO23 Table 23'!$B$13:$AF$61,AD$1,FALSE),"")</f>
        <v/>
      </c>
      <c r="AF43" s="54" t="str">
        <f>IFERROR((VLOOKUP($F43,'AEO23 Table 23'!$B$13:$AF$61,AF$1,FALSE)-(VLOOKUP($F43,'AEO23 Table 23'!$B$13:$AF$61,AE$1,FALSE)))/VLOOKUP($F43,'AEO23 Table 23'!$B$13:$AF$61,AE$1,FALSE),"")</f>
        <v/>
      </c>
      <c r="AG43" s="54" t="str">
        <f>IFERROR((VLOOKUP($F43,'AEO23 Table 23'!$B$13:$AF$61,AG$1,FALSE)-(VLOOKUP($F43,'AEO23 Table 23'!$B$13:$AF$61,AF$1,FALSE)))/VLOOKUP($F43,'AEO23 Table 23'!$B$13:$AF$61,AF$1,FALSE),"")</f>
        <v/>
      </c>
      <c r="AH43" s="54" t="str">
        <f>IFERROR((VLOOKUP($F43,'AEO23 Table 23'!$B$13:$AF$61,AH$1,FALSE)-(VLOOKUP($F43,'AEO23 Table 23'!$B$13:$AF$61,AG$1,FALSE)))/VLOOKUP($F43,'AEO23 Table 23'!$B$13:$AF$61,AG$1,FALSE),"")</f>
        <v/>
      </c>
      <c r="AI43" s="54" t="str">
        <f>IFERROR((VLOOKUP($F43,'AEO23 Table 23'!$B$13:$AF$61,AI$1,FALSE)-(VLOOKUP($F43,'AEO23 Table 23'!$B$13:$AF$61,AH$1,FALSE)))/VLOOKUP($F43,'AEO23 Table 23'!$B$13:$AF$61,AH$1,FALSE),"")</f>
        <v/>
      </c>
    </row>
    <row r="44" spans="1:35" x14ac:dyDescent="0.25">
      <c r="A44" s="1" t="s">
        <v>32</v>
      </c>
      <c r="B44" s="49" cm="1">
        <f t="array" ref="B44">SUMPRODUCT(--('BLS Table 2.7'!$O:$O=$A44),'BLS Table 2.7'!K:K,'BLS Table 2.7'!M:M)/SUMIFS('BLS Table 2.7'!K:K,'BLS Table 2.7'!$O:$O,$A44)/100</f>
        <v>2.4E-2</v>
      </c>
      <c r="C44" s="49" cm="1">
        <f t="array" ref="C44">SUMPRODUCT(--('BLS Table 2.7'!$O:$O=$A44),'BLS Table 2.7'!L:L,'BLS Table 2.7'!N:N)/SUMIFS('BLS Table 2.7'!L:L,'BLS Table 2.7'!$O:$O,$A44)/100</f>
        <v>2.2000000000000002E-2</v>
      </c>
      <c r="F44" s="1" t="s">
        <v>32</v>
      </c>
      <c r="G44" s="54" t="str">
        <f>IFERROR(INDEX('AEO23 Table 23'!$AG$22:$AG$61,MATCH($F44,'AEO23 Table 23'!$B$22:$B$61,0)),"")</f>
        <v/>
      </c>
      <c r="H44" s="54" t="str">
        <f>IFERROR((VLOOKUP($F44,'AEO23 Table 23'!$B$13:$AF$61,H$1,FALSE)-(VLOOKUP($F44,'AEO23 Table 23'!$B$13:$AF$61,G$1,FALSE)))/VLOOKUP($F44,'AEO23 Table 23'!$B$13:$AF$61,G$1,FALSE),"")</f>
        <v/>
      </c>
      <c r="I44" s="54" t="str">
        <f>IFERROR((VLOOKUP($F44,'AEO23 Table 23'!$B$13:$AF$61,I$1,FALSE)-(VLOOKUP($F44,'AEO23 Table 23'!$B$13:$AF$61,H$1,FALSE)))/VLOOKUP($F44,'AEO23 Table 23'!$B$13:$AF$61,H$1,FALSE),"")</f>
        <v/>
      </c>
      <c r="J44" s="54" t="str">
        <f>IFERROR((VLOOKUP($F44,'AEO23 Table 23'!$B$13:$AF$61,J$1,FALSE)-(VLOOKUP($F44,'AEO23 Table 23'!$B$13:$AF$61,I$1,FALSE)))/VLOOKUP($F44,'AEO23 Table 23'!$B$13:$AF$61,I$1,FALSE),"")</f>
        <v/>
      </c>
      <c r="K44" s="54" t="str">
        <f>IFERROR((VLOOKUP($F44,'AEO23 Table 23'!$B$13:$AF$61,K$1,FALSE)-(VLOOKUP($F44,'AEO23 Table 23'!$B$13:$AF$61,J$1,FALSE)))/VLOOKUP($F44,'AEO23 Table 23'!$B$13:$AF$61,J$1,FALSE),"")</f>
        <v/>
      </c>
      <c r="L44" s="54" t="str">
        <f>IFERROR((VLOOKUP($F44,'AEO23 Table 23'!$B$13:$AF$61,L$1,FALSE)-(VLOOKUP($F44,'AEO23 Table 23'!$B$13:$AF$61,K$1,FALSE)))/VLOOKUP($F44,'AEO23 Table 23'!$B$13:$AF$61,K$1,FALSE),"")</f>
        <v/>
      </c>
      <c r="M44" s="54" t="str">
        <f>IFERROR((VLOOKUP($F44,'AEO23 Table 23'!$B$13:$AF$61,M$1,FALSE)-(VLOOKUP($F44,'AEO23 Table 23'!$B$13:$AF$61,L$1,FALSE)))/VLOOKUP($F44,'AEO23 Table 23'!$B$13:$AF$61,L$1,FALSE),"")</f>
        <v/>
      </c>
      <c r="N44" s="54" t="str">
        <f>IFERROR((VLOOKUP($F44,'AEO23 Table 23'!$B$13:$AF$61,N$1,FALSE)-(VLOOKUP($F44,'AEO23 Table 23'!$B$13:$AF$61,M$1,FALSE)))/VLOOKUP($F44,'AEO23 Table 23'!$B$13:$AF$61,M$1,FALSE),"")</f>
        <v/>
      </c>
      <c r="O44" s="54" t="str">
        <f>IFERROR((VLOOKUP($F44,'AEO23 Table 23'!$B$13:$AF$61,O$1,FALSE)-(VLOOKUP($F44,'AEO23 Table 23'!$B$13:$AF$61,N$1,FALSE)))/VLOOKUP($F44,'AEO23 Table 23'!$B$13:$AF$61,N$1,FALSE),"")</f>
        <v/>
      </c>
      <c r="P44" s="54" t="str">
        <f>IFERROR((VLOOKUP($F44,'AEO23 Table 23'!$B$13:$AF$61,P$1,FALSE)-(VLOOKUP($F44,'AEO23 Table 23'!$B$13:$AF$61,O$1,FALSE)))/VLOOKUP($F44,'AEO23 Table 23'!$B$13:$AF$61,O$1,FALSE),"")</f>
        <v/>
      </c>
      <c r="Q44" s="54" t="str">
        <f>IFERROR((VLOOKUP($F44,'AEO23 Table 23'!$B$13:$AF$61,Q$1,FALSE)-(VLOOKUP($F44,'AEO23 Table 23'!$B$13:$AF$61,P$1,FALSE)))/VLOOKUP($F44,'AEO23 Table 23'!$B$13:$AF$61,P$1,FALSE),"")</f>
        <v/>
      </c>
      <c r="R44" s="54" t="str">
        <f>IFERROR((VLOOKUP($F44,'AEO23 Table 23'!$B$13:$AF$61,R$1,FALSE)-(VLOOKUP($F44,'AEO23 Table 23'!$B$13:$AF$61,Q$1,FALSE)))/VLOOKUP($F44,'AEO23 Table 23'!$B$13:$AF$61,Q$1,FALSE),"")</f>
        <v/>
      </c>
      <c r="S44" s="54" t="str">
        <f>IFERROR((VLOOKUP($F44,'AEO23 Table 23'!$B$13:$AF$61,S$1,FALSE)-(VLOOKUP($F44,'AEO23 Table 23'!$B$13:$AF$61,R$1,FALSE)))/VLOOKUP($F44,'AEO23 Table 23'!$B$13:$AF$61,R$1,FALSE),"")</f>
        <v/>
      </c>
      <c r="T44" s="54" t="str">
        <f>IFERROR((VLOOKUP($F44,'AEO23 Table 23'!$B$13:$AF$61,T$1,FALSE)-(VLOOKUP($F44,'AEO23 Table 23'!$B$13:$AF$61,S$1,FALSE)))/VLOOKUP($F44,'AEO23 Table 23'!$B$13:$AF$61,S$1,FALSE),"")</f>
        <v/>
      </c>
      <c r="U44" s="54" t="str">
        <f>IFERROR((VLOOKUP($F44,'AEO23 Table 23'!$B$13:$AF$61,U$1,FALSE)-(VLOOKUP($F44,'AEO23 Table 23'!$B$13:$AF$61,T$1,FALSE)))/VLOOKUP($F44,'AEO23 Table 23'!$B$13:$AF$61,T$1,FALSE),"")</f>
        <v/>
      </c>
      <c r="V44" s="54" t="str">
        <f>IFERROR((VLOOKUP($F44,'AEO23 Table 23'!$B$13:$AF$61,V$1,FALSE)-(VLOOKUP($F44,'AEO23 Table 23'!$B$13:$AF$61,U$1,FALSE)))/VLOOKUP($F44,'AEO23 Table 23'!$B$13:$AF$61,U$1,FALSE),"")</f>
        <v/>
      </c>
      <c r="W44" s="54" t="str">
        <f>IFERROR((VLOOKUP($F44,'AEO23 Table 23'!$B$13:$AF$61,W$1,FALSE)-(VLOOKUP($F44,'AEO23 Table 23'!$B$13:$AF$61,V$1,FALSE)))/VLOOKUP($F44,'AEO23 Table 23'!$B$13:$AF$61,V$1,FALSE),"")</f>
        <v/>
      </c>
      <c r="X44" s="54" t="str">
        <f>IFERROR((VLOOKUP($F44,'AEO23 Table 23'!$B$13:$AF$61,X$1,FALSE)-(VLOOKUP($F44,'AEO23 Table 23'!$B$13:$AF$61,W$1,FALSE)))/VLOOKUP($F44,'AEO23 Table 23'!$B$13:$AF$61,W$1,FALSE),"")</f>
        <v/>
      </c>
      <c r="Y44" s="54" t="str">
        <f>IFERROR((VLOOKUP($F44,'AEO23 Table 23'!$B$13:$AF$61,Y$1,FALSE)-(VLOOKUP($F44,'AEO23 Table 23'!$B$13:$AF$61,X$1,FALSE)))/VLOOKUP($F44,'AEO23 Table 23'!$B$13:$AF$61,X$1,FALSE),"")</f>
        <v/>
      </c>
      <c r="Z44" s="54" t="str">
        <f>IFERROR((VLOOKUP($F44,'AEO23 Table 23'!$B$13:$AF$61,Z$1,FALSE)-(VLOOKUP($F44,'AEO23 Table 23'!$B$13:$AF$61,Y$1,FALSE)))/VLOOKUP($F44,'AEO23 Table 23'!$B$13:$AF$61,Y$1,FALSE),"")</f>
        <v/>
      </c>
      <c r="AA44" s="54" t="str">
        <f>IFERROR((VLOOKUP($F44,'AEO23 Table 23'!$B$13:$AF$61,AA$1,FALSE)-(VLOOKUP($F44,'AEO23 Table 23'!$B$13:$AF$61,Z$1,FALSE)))/VLOOKUP($F44,'AEO23 Table 23'!$B$13:$AF$61,Z$1,FALSE),"")</f>
        <v/>
      </c>
      <c r="AB44" s="54" t="str">
        <f>IFERROR((VLOOKUP($F44,'AEO23 Table 23'!$B$13:$AF$61,AB$1,FALSE)-(VLOOKUP($F44,'AEO23 Table 23'!$B$13:$AF$61,AA$1,FALSE)))/VLOOKUP($F44,'AEO23 Table 23'!$B$13:$AF$61,AA$1,FALSE),"")</f>
        <v/>
      </c>
      <c r="AC44" s="54" t="str">
        <f>IFERROR((VLOOKUP($F44,'AEO23 Table 23'!$B$13:$AF$61,AC$1,FALSE)-(VLOOKUP($F44,'AEO23 Table 23'!$B$13:$AF$61,AB$1,FALSE)))/VLOOKUP($F44,'AEO23 Table 23'!$B$13:$AF$61,AB$1,FALSE),"")</f>
        <v/>
      </c>
      <c r="AD44" s="54" t="str">
        <f>IFERROR((VLOOKUP($F44,'AEO23 Table 23'!$B$13:$AF$61,AD$1,FALSE)-(VLOOKUP($F44,'AEO23 Table 23'!$B$13:$AF$61,AC$1,FALSE)))/VLOOKUP($F44,'AEO23 Table 23'!$B$13:$AF$61,AC$1,FALSE),"")</f>
        <v/>
      </c>
      <c r="AE44" s="54" t="str">
        <f>IFERROR((VLOOKUP($F44,'AEO23 Table 23'!$B$13:$AF$61,AE$1,FALSE)-(VLOOKUP($F44,'AEO23 Table 23'!$B$13:$AF$61,AD$1,FALSE)))/VLOOKUP($F44,'AEO23 Table 23'!$B$13:$AF$61,AD$1,FALSE),"")</f>
        <v/>
      </c>
      <c r="AF44" s="54" t="str">
        <f>IFERROR((VLOOKUP($F44,'AEO23 Table 23'!$B$13:$AF$61,AF$1,FALSE)-(VLOOKUP($F44,'AEO23 Table 23'!$B$13:$AF$61,AE$1,FALSE)))/VLOOKUP($F44,'AEO23 Table 23'!$B$13:$AF$61,AE$1,FALSE),"")</f>
        <v/>
      </c>
      <c r="AG44" s="54" t="str">
        <f>IFERROR((VLOOKUP($F44,'AEO23 Table 23'!$B$13:$AF$61,AG$1,FALSE)-(VLOOKUP($F44,'AEO23 Table 23'!$B$13:$AF$61,AF$1,FALSE)))/VLOOKUP($F44,'AEO23 Table 23'!$B$13:$AF$61,AF$1,FALSE),"")</f>
        <v/>
      </c>
      <c r="AH44" s="54" t="str">
        <f>IFERROR((VLOOKUP($F44,'AEO23 Table 23'!$B$13:$AF$61,AH$1,FALSE)-(VLOOKUP($F44,'AEO23 Table 23'!$B$13:$AF$61,AG$1,FALSE)))/VLOOKUP($F44,'AEO23 Table 23'!$B$13:$AF$61,AG$1,FALSE),"")</f>
        <v/>
      </c>
      <c r="AI44" s="54" t="str">
        <f>IFERROR((VLOOKUP($F44,'AEO23 Table 23'!$B$13:$AF$61,AI$1,FALSE)-(VLOOKUP($F44,'AEO23 Table 23'!$B$13:$AF$61,AH$1,FALSE)))/VLOOKUP($F44,'AEO23 Table 23'!$B$13:$AF$61,AH$1,FALSE),"")</f>
        <v/>
      </c>
    </row>
    <row r="45" spans="1:35" x14ac:dyDescent="0.25">
      <c r="A45" s="1" t="s">
        <v>33</v>
      </c>
      <c r="B45" s="49" cm="1">
        <f t="array" ref="B45">SUMPRODUCT(--('BLS Table 2.7'!$O:$O=$A45),'BLS Table 2.7'!K:K,'BLS Table 2.7'!M:M)/SUMIFS('BLS Table 2.7'!K:K,'BLS Table 2.7'!$O:$O,$A45)/100</f>
        <v>8.0000000000000002E-3</v>
      </c>
      <c r="C45" s="49" cm="1">
        <f t="array" ref="C45">SUMPRODUCT(--('BLS Table 2.7'!$O:$O=$A45),'BLS Table 2.7'!L:L,'BLS Table 2.7'!N:N)/SUMIFS('BLS Table 2.7'!L:L,'BLS Table 2.7'!$O:$O,$A45)/100</f>
        <v>1.7000000000000001E-2</v>
      </c>
      <c r="F45" s="1" t="s">
        <v>33</v>
      </c>
      <c r="G45" s="54" t="str">
        <f>IFERROR(INDEX('AEO23 Table 23'!$AG$22:$AG$61,MATCH($F45,'AEO23 Table 23'!$B$22:$B$61,0)),"")</f>
        <v/>
      </c>
      <c r="H45" s="54" t="str">
        <f>IFERROR((VLOOKUP($F45,'AEO23 Table 23'!$B$13:$AF$61,H$1,FALSE)-(VLOOKUP($F45,'AEO23 Table 23'!$B$13:$AF$61,G$1,FALSE)))/VLOOKUP($F45,'AEO23 Table 23'!$B$13:$AF$61,G$1,FALSE),"")</f>
        <v/>
      </c>
      <c r="I45" s="54" t="str">
        <f>IFERROR((VLOOKUP($F45,'AEO23 Table 23'!$B$13:$AF$61,I$1,FALSE)-(VLOOKUP($F45,'AEO23 Table 23'!$B$13:$AF$61,H$1,FALSE)))/VLOOKUP($F45,'AEO23 Table 23'!$B$13:$AF$61,H$1,FALSE),"")</f>
        <v/>
      </c>
      <c r="J45" s="54" t="str">
        <f>IFERROR((VLOOKUP($F45,'AEO23 Table 23'!$B$13:$AF$61,J$1,FALSE)-(VLOOKUP($F45,'AEO23 Table 23'!$B$13:$AF$61,I$1,FALSE)))/VLOOKUP($F45,'AEO23 Table 23'!$B$13:$AF$61,I$1,FALSE),"")</f>
        <v/>
      </c>
      <c r="K45" s="54" t="str">
        <f>IFERROR((VLOOKUP($F45,'AEO23 Table 23'!$B$13:$AF$61,K$1,FALSE)-(VLOOKUP($F45,'AEO23 Table 23'!$B$13:$AF$61,J$1,FALSE)))/VLOOKUP($F45,'AEO23 Table 23'!$B$13:$AF$61,J$1,FALSE),"")</f>
        <v/>
      </c>
      <c r="L45" s="54" t="str">
        <f>IFERROR((VLOOKUP($F45,'AEO23 Table 23'!$B$13:$AF$61,L$1,FALSE)-(VLOOKUP($F45,'AEO23 Table 23'!$B$13:$AF$61,K$1,FALSE)))/VLOOKUP($F45,'AEO23 Table 23'!$B$13:$AF$61,K$1,FALSE),"")</f>
        <v/>
      </c>
      <c r="M45" s="54" t="str">
        <f>IFERROR((VLOOKUP($F45,'AEO23 Table 23'!$B$13:$AF$61,M$1,FALSE)-(VLOOKUP($F45,'AEO23 Table 23'!$B$13:$AF$61,L$1,FALSE)))/VLOOKUP($F45,'AEO23 Table 23'!$B$13:$AF$61,L$1,FALSE),"")</f>
        <v/>
      </c>
      <c r="N45" s="54" t="str">
        <f>IFERROR((VLOOKUP($F45,'AEO23 Table 23'!$B$13:$AF$61,N$1,FALSE)-(VLOOKUP($F45,'AEO23 Table 23'!$B$13:$AF$61,M$1,FALSE)))/VLOOKUP($F45,'AEO23 Table 23'!$B$13:$AF$61,M$1,FALSE),"")</f>
        <v/>
      </c>
      <c r="O45" s="54" t="str">
        <f>IFERROR((VLOOKUP($F45,'AEO23 Table 23'!$B$13:$AF$61,O$1,FALSE)-(VLOOKUP($F45,'AEO23 Table 23'!$B$13:$AF$61,N$1,FALSE)))/VLOOKUP($F45,'AEO23 Table 23'!$B$13:$AF$61,N$1,FALSE),"")</f>
        <v/>
      </c>
      <c r="P45" s="54" t="str">
        <f>IFERROR((VLOOKUP($F45,'AEO23 Table 23'!$B$13:$AF$61,P$1,FALSE)-(VLOOKUP($F45,'AEO23 Table 23'!$B$13:$AF$61,O$1,FALSE)))/VLOOKUP($F45,'AEO23 Table 23'!$B$13:$AF$61,O$1,FALSE),"")</f>
        <v/>
      </c>
      <c r="Q45" s="54" t="str">
        <f>IFERROR((VLOOKUP($F45,'AEO23 Table 23'!$B$13:$AF$61,Q$1,FALSE)-(VLOOKUP($F45,'AEO23 Table 23'!$B$13:$AF$61,P$1,FALSE)))/VLOOKUP($F45,'AEO23 Table 23'!$B$13:$AF$61,P$1,FALSE),"")</f>
        <v/>
      </c>
      <c r="R45" s="54" t="str">
        <f>IFERROR((VLOOKUP($F45,'AEO23 Table 23'!$B$13:$AF$61,R$1,FALSE)-(VLOOKUP($F45,'AEO23 Table 23'!$B$13:$AF$61,Q$1,FALSE)))/VLOOKUP($F45,'AEO23 Table 23'!$B$13:$AF$61,Q$1,FALSE),"")</f>
        <v/>
      </c>
      <c r="S45" s="54" t="str">
        <f>IFERROR((VLOOKUP($F45,'AEO23 Table 23'!$B$13:$AF$61,S$1,FALSE)-(VLOOKUP($F45,'AEO23 Table 23'!$B$13:$AF$61,R$1,FALSE)))/VLOOKUP($F45,'AEO23 Table 23'!$B$13:$AF$61,R$1,FALSE),"")</f>
        <v/>
      </c>
      <c r="T45" s="54" t="str">
        <f>IFERROR((VLOOKUP($F45,'AEO23 Table 23'!$B$13:$AF$61,T$1,FALSE)-(VLOOKUP($F45,'AEO23 Table 23'!$B$13:$AF$61,S$1,FALSE)))/VLOOKUP($F45,'AEO23 Table 23'!$B$13:$AF$61,S$1,FALSE),"")</f>
        <v/>
      </c>
      <c r="U45" s="54" t="str">
        <f>IFERROR((VLOOKUP($F45,'AEO23 Table 23'!$B$13:$AF$61,U$1,FALSE)-(VLOOKUP($F45,'AEO23 Table 23'!$B$13:$AF$61,T$1,FALSE)))/VLOOKUP($F45,'AEO23 Table 23'!$B$13:$AF$61,T$1,FALSE),"")</f>
        <v/>
      </c>
      <c r="V45" s="54" t="str">
        <f>IFERROR((VLOOKUP($F45,'AEO23 Table 23'!$B$13:$AF$61,V$1,FALSE)-(VLOOKUP($F45,'AEO23 Table 23'!$B$13:$AF$61,U$1,FALSE)))/VLOOKUP($F45,'AEO23 Table 23'!$B$13:$AF$61,U$1,FALSE),"")</f>
        <v/>
      </c>
      <c r="W45" s="54" t="str">
        <f>IFERROR((VLOOKUP($F45,'AEO23 Table 23'!$B$13:$AF$61,W$1,FALSE)-(VLOOKUP($F45,'AEO23 Table 23'!$B$13:$AF$61,V$1,FALSE)))/VLOOKUP($F45,'AEO23 Table 23'!$B$13:$AF$61,V$1,FALSE),"")</f>
        <v/>
      </c>
      <c r="X45" s="54" t="str">
        <f>IFERROR((VLOOKUP($F45,'AEO23 Table 23'!$B$13:$AF$61,X$1,FALSE)-(VLOOKUP($F45,'AEO23 Table 23'!$B$13:$AF$61,W$1,FALSE)))/VLOOKUP($F45,'AEO23 Table 23'!$B$13:$AF$61,W$1,FALSE),"")</f>
        <v/>
      </c>
      <c r="Y45" s="54" t="str">
        <f>IFERROR((VLOOKUP($F45,'AEO23 Table 23'!$B$13:$AF$61,Y$1,FALSE)-(VLOOKUP($F45,'AEO23 Table 23'!$B$13:$AF$61,X$1,FALSE)))/VLOOKUP($F45,'AEO23 Table 23'!$B$13:$AF$61,X$1,FALSE),"")</f>
        <v/>
      </c>
      <c r="Z45" s="54" t="str">
        <f>IFERROR((VLOOKUP($F45,'AEO23 Table 23'!$B$13:$AF$61,Z$1,FALSE)-(VLOOKUP($F45,'AEO23 Table 23'!$B$13:$AF$61,Y$1,FALSE)))/VLOOKUP($F45,'AEO23 Table 23'!$B$13:$AF$61,Y$1,FALSE),"")</f>
        <v/>
      </c>
      <c r="AA45" s="54" t="str">
        <f>IFERROR((VLOOKUP($F45,'AEO23 Table 23'!$B$13:$AF$61,AA$1,FALSE)-(VLOOKUP($F45,'AEO23 Table 23'!$B$13:$AF$61,Z$1,FALSE)))/VLOOKUP($F45,'AEO23 Table 23'!$B$13:$AF$61,Z$1,FALSE),"")</f>
        <v/>
      </c>
      <c r="AB45" s="54" t="str">
        <f>IFERROR((VLOOKUP($F45,'AEO23 Table 23'!$B$13:$AF$61,AB$1,FALSE)-(VLOOKUP($F45,'AEO23 Table 23'!$B$13:$AF$61,AA$1,FALSE)))/VLOOKUP($F45,'AEO23 Table 23'!$B$13:$AF$61,AA$1,FALSE),"")</f>
        <v/>
      </c>
      <c r="AC45" s="54" t="str">
        <f>IFERROR((VLOOKUP($F45,'AEO23 Table 23'!$B$13:$AF$61,AC$1,FALSE)-(VLOOKUP($F45,'AEO23 Table 23'!$B$13:$AF$61,AB$1,FALSE)))/VLOOKUP($F45,'AEO23 Table 23'!$B$13:$AF$61,AB$1,FALSE),"")</f>
        <v/>
      </c>
      <c r="AD45" s="54" t="str">
        <f>IFERROR((VLOOKUP($F45,'AEO23 Table 23'!$B$13:$AF$61,AD$1,FALSE)-(VLOOKUP($F45,'AEO23 Table 23'!$B$13:$AF$61,AC$1,FALSE)))/VLOOKUP($F45,'AEO23 Table 23'!$B$13:$AF$61,AC$1,FALSE),"")</f>
        <v/>
      </c>
      <c r="AE45" s="54" t="str">
        <f>IFERROR((VLOOKUP($F45,'AEO23 Table 23'!$B$13:$AF$61,AE$1,FALSE)-(VLOOKUP($F45,'AEO23 Table 23'!$B$13:$AF$61,AD$1,FALSE)))/VLOOKUP($F45,'AEO23 Table 23'!$B$13:$AF$61,AD$1,FALSE),"")</f>
        <v/>
      </c>
      <c r="AF45" s="54" t="str">
        <f>IFERROR((VLOOKUP($F45,'AEO23 Table 23'!$B$13:$AF$61,AF$1,FALSE)-(VLOOKUP($F45,'AEO23 Table 23'!$B$13:$AF$61,AE$1,FALSE)))/VLOOKUP($F45,'AEO23 Table 23'!$B$13:$AF$61,AE$1,FALSE),"")</f>
        <v/>
      </c>
      <c r="AG45" s="54" t="str">
        <f>IFERROR((VLOOKUP($F45,'AEO23 Table 23'!$B$13:$AF$61,AG$1,FALSE)-(VLOOKUP($F45,'AEO23 Table 23'!$B$13:$AF$61,AF$1,FALSE)))/VLOOKUP($F45,'AEO23 Table 23'!$B$13:$AF$61,AF$1,FALSE),"")</f>
        <v/>
      </c>
      <c r="AH45" s="54" t="str">
        <f>IFERROR((VLOOKUP($F45,'AEO23 Table 23'!$B$13:$AF$61,AH$1,FALSE)-(VLOOKUP($F45,'AEO23 Table 23'!$B$13:$AF$61,AG$1,FALSE)))/VLOOKUP($F45,'AEO23 Table 23'!$B$13:$AF$61,AG$1,FALSE),"")</f>
        <v/>
      </c>
      <c r="AI45" s="54" t="str">
        <f>IFERROR((VLOOKUP($F45,'AEO23 Table 23'!$B$13:$AF$61,AI$1,FALSE)-(VLOOKUP($F45,'AEO23 Table 23'!$B$13:$AF$61,AH$1,FALSE)))/VLOOKUP($F45,'AEO23 Table 23'!$B$13:$AF$61,AH$1,FALSE),"")</f>
        <v/>
      </c>
    </row>
    <row r="48" spans="1:35" x14ac:dyDescent="0.25">
      <c r="A48" s="1" t="s">
        <v>647</v>
      </c>
    </row>
    <row r="49" spans="1:37" x14ac:dyDescent="0.25">
      <c r="A49" t="s">
        <v>651</v>
      </c>
    </row>
    <row r="50" spans="1:37" x14ac:dyDescent="0.25">
      <c r="A50" t="s">
        <v>649</v>
      </c>
    </row>
    <row r="51" spans="1:37" x14ac:dyDescent="0.25">
      <c r="A51" t="s">
        <v>650</v>
      </c>
    </row>
    <row r="52" spans="1:37" x14ac:dyDescent="0.25">
      <c r="A52" s="7" t="s">
        <v>648</v>
      </c>
    </row>
    <row r="53" spans="1:37" x14ac:dyDescent="0.25">
      <c r="A53" s="1"/>
    </row>
    <row r="54" spans="1:37" x14ac:dyDescent="0.25">
      <c r="B54" s="50">
        <v>2015</v>
      </c>
      <c r="C54" s="50">
        <v>2016</v>
      </c>
      <c r="D54" s="50">
        <v>2017</v>
      </c>
      <c r="E54" s="50">
        <v>2018</v>
      </c>
      <c r="F54" s="50">
        <v>2019</v>
      </c>
      <c r="G54" s="55">
        <v>2020</v>
      </c>
      <c r="H54" s="55">
        <v>2021</v>
      </c>
      <c r="I54" s="55">
        <v>2022</v>
      </c>
      <c r="J54" s="55">
        <v>2023</v>
      </c>
      <c r="K54" s="55">
        <v>2024</v>
      </c>
      <c r="L54" s="55">
        <v>2025</v>
      </c>
      <c r="M54" s="57">
        <v>2026</v>
      </c>
      <c r="N54" s="57">
        <v>2027</v>
      </c>
      <c r="O54" s="57">
        <v>2028</v>
      </c>
      <c r="P54" s="57">
        <v>2029</v>
      </c>
      <c r="Q54" s="57">
        <v>2030</v>
      </c>
      <c r="R54" s="57">
        <v>2031</v>
      </c>
      <c r="S54" s="57">
        <v>2032</v>
      </c>
      <c r="T54" s="57">
        <v>2033</v>
      </c>
      <c r="U54" s="57">
        <v>2034</v>
      </c>
      <c r="V54" s="57">
        <v>2035</v>
      </c>
      <c r="W54" s="57">
        <v>2036</v>
      </c>
      <c r="X54" s="57">
        <v>2037</v>
      </c>
      <c r="Y54" s="57">
        <v>2038</v>
      </c>
      <c r="Z54" s="57">
        <v>2039</v>
      </c>
      <c r="AA54" s="57">
        <v>2040</v>
      </c>
      <c r="AB54" s="57">
        <v>2041</v>
      </c>
      <c r="AC54" s="57">
        <v>2042</v>
      </c>
      <c r="AD54" s="57">
        <v>2043</v>
      </c>
      <c r="AE54" s="57">
        <v>2044</v>
      </c>
      <c r="AF54" s="57">
        <v>2045</v>
      </c>
      <c r="AG54" s="57">
        <v>2046</v>
      </c>
      <c r="AH54" s="57">
        <v>2047</v>
      </c>
      <c r="AI54" s="57">
        <v>2048</v>
      </c>
      <c r="AJ54" s="57">
        <v>2049</v>
      </c>
      <c r="AK54" s="57">
        <v>2050</v>
      </c>
    </row>
    <row r="55" spans="1:37" x14ac:dyDescent="0.25">
      <c r="A55" s="1" t="s">
        <v>3</v>
      </c>
      <c r="B55" s="56">
        <f>$B4</f>
        <v>2.2000000000000002E-2</v>
      </c>
      <c r="C55" s="56">
        <f t="shared" ref="C55:F55" si="0">$B4</f>
        <v>2.2000000000000002E-2</v>
      </c>
      <c r="D55" s="56">
        <f t="shared" si="0"/>
        <v>2.2000000000000002E-2</v>
      </c>
      <c r="E55" s="56">
        <f t="shared" si="0"/>
        <v>2.2000000000000002E-2</v>
      </c>
      <c r="F55" s="56">
        <f t="shared" si="0"/>
        <v>2.2000000000000002E-2</v>
      </c>
      <c r="G55" s="56">
        <f>$F55+($M55-$F55)*(G$54-$F$54)/($M$54-$F$54)</f>
        <v>2.1165427032572456E-2</v>
      </c>
      <c r="H55" s="56">
        <f t="shared" ref="H55:L70" si="1">$F55+($M55-$F55)*(H$54-$F$54)/($M$54-$F$54)</f>
        <v>2.0330854065144909E-2</v>
      </c>
      <c r="I55" s="56">
        <f t="shared" si="1"/>
        <v>1.9496281097717363E-2</v>
      </c>
      <c r="J55" s="56">
        <f t="shared" si="1"/>
        <v>1.866170813028982E-2</v>
      </c>
      <c r="K55" s="56">
        <f t="shared" si="1"/>
        <v>1.7827135162862273E-2</v>
      </c>
      <c r="L55" s="56">
        <f t="shared" si="1"/>
        <v>1.6992562195434727E-2</v>
      </c>
      <c r="M55" s="56">
        <f>IF(K4="",$C4,K4)</f>
        <v>1.615798922800718E-2</v>
      </c>
      <c r="N55" s="56">
        <f t="shared" ref="N55:AK55" si="2">IF(L4="",$C4,L4)</f>
        <v>1.2367491166077738E-2</v>
      </c>
      <c r="O55" s="56">
        <f t="shared" si="2"/>
        <v>1.2216404886561954E-2</v>
      </c>
      <c r="P55" s="56">
        <f t="shared" si="2"/>
        <v>1.0344827586206896E-2</v>
      </c>
      <c r="Q55" s="56">
        <f t="shared" si="2"/>
        <v>8.5324232081911266E-3</v>
      </c>
      <c r="R55" s="56">
        <f t="shared" si="2"/>
        <v>8.4602368866328256E-3</v>
      </c>
      <c r="S55" s="56">
        <f t="shared" si="2"/>
        <v>1.0067114093959731E-2</v>
      </c>
      <c r="T55" s="56">
        <f t="shared" si="2"/>
        <v>8.3056478405315621E-3</v>
      </c>
      <c r="U55" s="56">
        <f t="shared" si="2"/>
        <v>8.2372322899505763E-3</v>
      </c>
      <c r="V55" s="56">
        <f t="shared" si="2"/>
        <v>8.1699346405228763E-3</v>
      </c>
      <c r="W55" s="56">
        <f t="shared" si="2"/>
        <v>4.8622366288492711E-3</v>
      </c>
      <c r="X55" s="56">
        <f t="shared" si="2"/>
        <v>8.0645161290322578E-3</v>
      </c>
      <c r="Y55" s="56">
        <f t="shared" si="2"/>
        <v>8.0000000000000002E-3</v>
      </c>
      <c r="Z55" s="56">
        <f t="shared" si="2"/>
        <v>6.3492063492063492E-3</v>
      </c>
      <c r="AA55" s="56">
        <f t="shared" si="2"/>
        <v>7.8864353312302835E-3</v>
      </c>
      <c r="AB55" s="56">
        <f t="shared" si="2"/>
        <v>7.8247261345852897E-3</v>
      </c>
      <c r="AC55" s="56">
        <f t="shared" si="2"/>
        <v>6.2111801242236021E-3</v>
      </c>
      <c r="AD55" s="56">
        <f t="shared" si="2"/>
        <v>7.716049382716049E-3</v>
      </c>
      <c r="AE55" s="56">
        <f t="shared" si="2"/>
        <v>6.1255742725880554E-3</v>
      </c>
      <c r="AF55" s="56">
        <f t="shared" si="2"/>
        <v>6.0882800608828003E-3</v>
      </c>
      <c r="AG55" s="56">
        <f t="shared" si="2"/>
        <v>6.0514372163388806E-3</v>
      </c>
      <c r="AH55" s="56">
        <f t="shared" si="2"/>
        <v>6.0150375939849628E-3</v>
      </c>
      <c r="AI55" s="56">
        <f t="shared" si="2"/>
        <v>5.9790732436472349E-3</v>
      </c>
      <c r="AJ55" s="56">
        <f t="shared" si="2"/>
        <v>7.429420505200594E-3</v>
      </c>
      <c r="AK55" s="56">
        <f t="shared" si="2"/>
        <v>5.8997050147492625E-3</v>
      </c>
    </row>
    <row r="56" spans="1:37" x14ac:dyDescent="0.25">
      <c r="A56" s="1" t="s">
        <v>40</v>
      </c>
      <c r="B56" s="56">
        <f t="shared" ref="B56:F96" si="3">$B5</f>
        <v>-1.3000000000000001E-2</v>
      </c>
      <c r="C56" s="56">
        <f t="shared" si="3"/>
        <v>-1.3000000000000001E-2</v>
      </c>
      <c r="D56" s="56">
        <f t="shared" si="3"/>
        <v>-1.3000000000000001E-2</v>
      </c>
      <c r="E56" s="56">
        <f t="shared" si="3"/>
        <v>-1.3000000000000001E-2</v>
      </c>
      <c r="F56" s="56">
        <f t="shared" si="3"/>
        <v>-1.3000000000000001E-2</v>
      </c>
      <c r="G56" s="56">
        <f>$F56+($M56-$F56)*(G$54-$F$54)/($M$54-$F$54)</f>
        <v>-8.728370221327969E-3</v>
      </c>
      <c r="H56" s="56">
        <f t="shared" si="1"/>
        <v>-4.4567404426559369E-3</v>
      </c>
      <c r="I56" s="56">
        <f t="shared" si="1"/>
        <v>-1.851106639839048E-4</v>
      </c>
      <c r="J56" s="56">
        <f t="shared" si="1"/>
        <v>4.0865191146881273E-3</v>
      </c>
      <c r="K56" s="56">
        <f t="shared" si="1"/>
        <v>8.3581488933601594E-3</v>
      </c>
      <c r="L56" s="56">
        <f t="shared" si="1"/>
        <v>1.2629778672032192E-2</v>
      </c>
      <c r="M56" s="56">
        <f>IF(K5="",$C5,K5)</f>
        <v>1.6901408450704224E-2</v>
      </c>
      <c r="N56" s="56">
        <f t="shared" ref="N56:N57" si="4">IF(L5="",$C5,L5)</f>
        <v>5.5401662049861487E-3</v>
      </c>
      <c r="O56" s="56">
        <f t="shared" ref="O56:O57" si="5">IF(M5="",$C5,M5)</f>
        <v>1.3774104683195591E-2</v>
      </c>
      <c r="P56" s="56">
        <f t="shared" ref="P56:P57" si="6">IF(N5="",$C5,N5)</f>
        <v>5.4347826086956512E-3</v>
      </c>
      <c r="Q56" s="56">
        <f t="shared" ref="Q56:Q57" si="7">IF(O5="",$C5,O5)</f>
        <v>6.7567567567567563E-3</v>
      </c>
      <c r="R56" s="56">
        <f t="shared" ref="R56:R57" si="8">IF(P5="",$C5,P5)</f>
        <v>2.6845637583892616E-3</v>
      </c>
      <c r="S56" s="56">
        <f t="shared" ref="S56:S57" si="9">IF(Q5="",$C5,Q5)</f>
        <v>5.3547523427041489E-3</v>
      </c>
      <c r="T56" s="56">
        <f t="shared" ref="T56:T57" si="10">IF(R5="",$C5,R5)</f>
        <v>5.3262316910785614E-3</v>
      </c>
      <c r="U56" s="56">
        <f t="shared" ref="U56:U57" si="11">IF(S5="",$C5,S5)</f>
        <v>3.9735099337748336E-3</v>
      </c>
      <c r="V56" s="56">
        <f t="shared" ref="V56:V57" si="12">IF(T5="",$C5,T5)</f>
        <v>5.2770448548812654E-3</v>
      </c>
      <c r="W56" s="56">
        <f t="shared" ref="W56:W57" si="13">IF(U5="",$C5,U5)</f>
        <v>0</v>
      </c>
      <c r="X56" s="56">
        <f t="shared" ref="X56:X57" si="14">IF(V5="",$C5,V5)</f>
        <v>2.6246719160104982E-3</v>
      </c>
      <c r="Y56" s="56">
        <f t="shared" ref="Y56:Y57" si="15">IF(W5="",$C5,W5)</f>
        <v>1.3089005235602093E-3</v>
      </c>
      <c r="Z56" s="56">
        <f t="shared" ref="Z56:Z57" si="16">IF(X5="",$C5,X5)</f>
        <v>0</v>
      </c>
      <c r="AA56" s="56">
        <f t="shared" ref="AA56:AA57" si="17">IF(Y5="",$C5,Y5)</f>
        <v>3.9215686274510992E-3</v>
      </c>
      <c r="AB56" s="56">
        <f t="shared" ref="AB56:AB57" si="18">IF(Z5="",$C5,Z5)</f>
        <v>5.2083333333333322E-3</v>
      </c>
      <c r="AC56" s="56">
        <f t="shared" ref="AC56:AC57" si="19">IF(AA5="",$C5,AA5)</f>
        <v>3.8860103626942996E-3</v>
      </c>
      <c r="AD56" s="56">
        <f t="shared" ref="AD56:AD57" si="20">IF(AB5="",$C5,AB5)</f>
        <v>6.4516129032258047E-3</v>
      </c>
      <c r="AE56" s="56">
        <f t="shared" ref="AE56:AE57" si="21">IF(AC5="",$C5,AC5)</f>
        <v>3.8461538461538451E-3</v>
      </c>
      <c r="AF56" s="56">
        <f t="shared" ref="AF56:AF57" si="22">IF(AD5="",$C5,AD5)</f>
        <v>2.5542784163473812E-3</v>
      </c>
      <c r="AG56" s="56">
        <f t="shared" ref="AG56:AG57" si="23">IF(AE5="",$C5,AE5)</f>
        <v>-2.5477707006369421E-3</v>
      </c>
      <c r="AH56" s="56">
        <f t="shared" ref="AH56:AH57" si="24">IF(AF5="",$C5,AF5)</f>
        <v>-3.8314176245210717E-3</v>
      </c>
      <c r="AI56" s="56">
        <f t="shared" ref="AI56:AI57" si="25">IF(AG5="",$C5,AG5)</f>
        <v>7.6923076923076901E-3</v>
      </c>
      <c r="AJ56" s="56">
        <f t="shared" ref="AJ56:AJ57" si="26">IF(AH5="",$C5,AH5)</f>
        <v>3.81679389312977E-3</v>
      </c>
      <c r="AK56" s="56">
        <f t="shared" ref="AK56:AK57" si="27">IF(AI5="",$C5,AI5)</f>
        <v>0</v>
      </c>
    </row>
    <row r="57" spans="1:37" x14ac:dyDescent="0.25">
      <c r="A57" s="1" t="s">
        <v>41</v>
      </c>
      <c r="B57" s="56">
        <f t="shared" si="3"/>
        <v>5.5E-2</v>
      </c>
      <c r="C57" s="56">
        <f t="shared" si="3"/>
        <v>5.5E-2</v>
      </c>
      <c r="D57" s="56">
        <f t="shared" si="3"/>
        <v>5.5E-2</v>
      </c>
      <c r="E57" s="56">
        <f t="shared" si="3"/>
        <v>5.5E-2</v>
      </c>
      <c r="F57" s="56">
        <f t="shared" si="3"/>
        <v>5.5E-2</v>
      </c>
      <c r="G57" s="56">
        <f t="shared" ref="G57:L96" si="28">$F57+($M57-$F57)*(G$54-$F$54)/($M$54-$F$54)</f>
        <v>4.9557344064386312E-2</v>
      </c>
      <c r="H57" s="56">
        <f t="shared" si="1"/>
        <v>4.4114688128772617E-2</v>
      </c>
      <c r="I57" s="56">
        <f t="shared" si="1"/>
        <v>3.8672032193158928E-2</v>
      </c>
      <c r="J57" s="56">
        <f t="shared" si="1"/>
        <v>3.322937625754524E-2</v>
      </c>
      <c r="K57" s="56">
        <f t="shared" si="1"/>
        <v>2.7786720321931548E-2</v>
      </c>
      <c r="L57" s="56">
        <f t="shared" si="1"/>
        <v>2.2344064386317856E-2</v>
      </c>
      <c r="M57" s="56">
        <f t="shared" ref="M57:M59" si="29">IF(K6="",$C6,K6)</f>
        <v>1.6901408450704165E-2</v>
      </c>
      <c r="N57" s="56">
        <f t="shared" si="4"/>
        <v>5.5401662049861912E-3</v>
      </c>
      <c r="O57" s="56">
        <f t="shared" si="5"/>
        <v>1.3774104683195513E-2</v>
      </c>
      <c r="P57" s="56">
        <f t="shared" si="6"/>
        <v>5.4347826086956928E-3</v>
      </c>
      <c r="Q57" s="56">
        <f t="shared" si="7"/>
        <v>6.7567567567568074E-3</v>
      </c>
      <c r="R57" s="56">
        <f t="shared" si="8"/>
        <v>2.6845637583892815E-3</v>
      </c>
      <c r="S57" s="56">
        <f t="shared" si="9"/>
        <v>5.3547523427040136E-3</v>
      </c>
      <c r="T57" s="56">
        <f t="shared" si="10"/>
        <v>5.3262316910786022E-3</v>
      </c>
      <c r="U57" s="56">
        <f t="shared" si="11"/>
        <v>3.9735099337748639E-3</v>
      </c>
      <c r="V57" s="56">
        <f t="shared" si="12"/>
        <v>5.2770448548813062E-3</v>
      </c>
      <c r="W57" s="56">
        <f t="shared" si="13"/>
        <v>0</v>
      </c>
      <c r="X57" s="56">
        <f t="shared" si="14"/>
        <v>2.6246719160105182E-3</v>
      </c>
      <c r="Y57" s="56">
        <f t="shared" si="15"/>
        <v>1.308900523560219E-3</v>
      </c>
      <c r="Z57" s="56">
        <f t="shared" si="16"/>
        <v>0</v>
      </c>
      <c r="AA57" s="56">
        <f t="shared" si="17"/>
        <v>3.9215686274508372E-3</v>
      </c>
      <c r="AB57" s="56">
        <f t="shared" si="18"/>
        <v>5.2083333333333729E-3</v>
      </c>
      <c r="AC57" s="56">
        <f t="shared" si="19"/>
        <v>3.8860103626943295E-3</v>
      </c>
      <c r="AD57" s="56">
        <f t="shared" si="20"/>
        <v>6.451612903225855E-3</v>
      </c>
      <c r="AE57" s="56">
        <f t="shared" si="21"/>
        <v>3.8461538461538746E-3</v>
      </c>
      <c r="AF57" s="56">
        <f t="shared" si="22"/>
        <v>2.5542784163474007E-3</v>
      </c>
      <c r="AG57" s="56">
        <f t="shared" si="23"/>
        <v>-2.5477707006369616E-3</v>
      </c>
      <c r="AH57" s="56">
        <f t="shared" si="24"/>
        <v>-3.8314176245211012E-3</v>
      </c>
      <c r="AI57" s="56">
        <f t="shared" si="25"/>
        <v>7.6923076923075808E-3</v>
      </c>
      <c r="AJ57" s="56">
        <f t="shared" si="26"/>
        <v>3.8167938931297999E-3</v>
      </c>
      <c r="AK57" s="56">
        <f t="shared" si="27"/>
        <v>0</v>
      </c>
    </row>
    <row r="58" spans="1:37" x14ac:dyDescent="0.25">
      <c r="A58" s="1" t="s">
        <v>4</v>
      </c>
      <c r="B58" s="56">
        <f t="shared" si="3"/>
        <v>-1.5439370078740158E-2</v>
      </c>
      <c r="C58" s="56">
        <f t="shared" si="3"/>
        <v>-1.5439370078740158E-2</v>
      </c>
      <c r="D58" s="56">
        <f t="shared" si="3"/>
        <v>-1.5439370078740158E-2</v>
      </c>
      <c r="E58" s="56">
        <f t="shared" si="3"/>
        <v>-1.5439370078740158E-2</v>
      </c>
      <c r="F58" s="56">
        <f t="shared" si="3"/>
        <v>-1.5439370078740158E-2</v>
      </c>
      <c r="G58" s="56">
        <f t="shared" si="28"/>
        <v>-1.0819258860248104E-2</v>
      </c>
      <c r="H58" s="56">
        <f t="shared" si="1"/>
        <v>-6.1991476417560497E-3</v>
      </c>
      <c r="I58" s="56">
        <f t="shared" si="1"/>
        <v>-1.5790364232639957E-3</v>
      </c>
      <c r="J58" s="56">
        <f t="shared" si="1"/>
        <v>3.0410747952280583E-3</v>
      </c>
      <c r="K58" s="56">
        <f t="shared" si="1"/>
        <v>7.6611860137201157E-3</v>
      </c>
      <c r="L58" s="56">
        <f t="shared" si="1"/>
        <v>1.2281297232212166E-2</v>
      </c>
      <c r="M58" s="56">
        <f t="shared" si="29"/>
        <v>1.6901408450704217E-2</v>
      </c>
      <c r="N58" s="56">
        <f t="shared" ref="N58:N59" si="30">IF(L7="",$C7,L7)</f>
        <v>5.5401662049862138E-3</v>
      </c>
      <c r="O58" s="56">
        <f t="shared" ref="O58:O59" si="31">IF(M7="",$C7,M7)</f>
        <v>1.3774104683195652E-2</v>
      </c>
      <c r="P58" s="56">
        <f t="shared" ref="P58:P59" si="32">IF(N7="",$C7,N7)</f>
        <v>5.4347826086955167E-3</v>
      </c>
      <c r="Q58" s="56">
        <f t="shared" ref="Q58:Q59" si="33">IF(O7="",$C7,O7)</f>
        <v>6.7567567567567858E-3</v>
      </c>
      <c r="R58" s="56">
        <f t="shared" ref="R58:R59" si="34">IF(P7="",$C7,P7)</f>
        <v>2.6845637583893904E-3</v>
      </c>
      <c r="S58" s="56">
        <f t="shared" ref="S58:S59" si="35">IF(Q7="",$C7,Q7)</f>
        <v>5.3547523427040162E-3</v>
      </c>
      <c r="T58" s="56">
        <f t="shared" ref="T58:T59" si="36">IF(R7="",$C7,R7)</f>
        <v>5.3262316910786239E-3</v>
      </c>
      <c r="U58" s="56">
        <f t="shared" ref="U58:U59" si="37">IF(S7="",$C7,S7)</f>
        <v>3.9735099337749281E-3</v>
      </c>
      <c r="V58" s="56">
        <f t="shared" ref="V58:V59" si="38">IF(T7="",$C7,T7)</f>
        <v>5.2770448548811345E-3</v>
      </c>
      <c r="W58" s="56">
        <f t="shared" ref="W58:W59" si="39">IF(U7="",$C7,U7)</f>
        <v>0</v>
      </c>
      <c r="X58" s="56">
        <f t="shared" ref="X58:X59" si="40">IF(V7="",$C7,V7)</f>
        <v>2.6246719160106244E-3</v>
      </c>
      <c r="Y58" s="56">
        <f t="shared" ref="Y58:Y59" si="41">IF(W7="",$C7,W7)</f>
        <v>1.3089005235601768E-3</v>
      </c>
      <c r="Z58" s="56">
        <f t="shared" ref="Z58:Z59" si="42">IF(X7="",$C7,X7)</f>
        <v>0</v>
      </c>
      <c r="AA58" s="56">
        <f t="shared" ref="AA58:AA59" si="43">IF(Y7="",$C7,Y7)</f>
        <v>3.9215686274508823E-3</v>
      </c>
      <c r="AB58" s="56">
        <f t="shared" ref="AB58:AB59" si="44">IF(Z7="",$C7,Z7)</f>
        <v>5.2083333333333938E-3</v>
      </c>
      <c r="AC58" s="56">
        <f t="shared" ref="AC58:AC59" si="45">IF(AA7="",$C7,AA7)</f>
        <v>3.8860103626942037E-3</v>
      </c>
      <c r="AD58" s="56">
        <f t="shared" ref="AD58:AD59" si="46">IF(AB7="",$C7,AB7)</f>
        <v>6.4516129032258342E-3</v>
      </c>
      <c r="AE58" s="56">
        <f t="shared" ref="AE58:AE59" si="47">IF(AC7="",$C7,AC7)</f>
        <v>3.8461538461539374E-3</v>
      </c>
      <c r="AF58" s="56">
        <f t="shared" ref="AF58:AF59" si="48">IF(AD7="",$C7,AD7)</f>
        <v>2.5542784163473183E-3</v>
      </c>
      <c r="AG58" s="56">
        <f t="shared" ref="AG58:AG59" si="49">IF(AE7="",$C7,AE7)</f>
        <v>-2.5477707006368792E-3</v>
      </c>
      <c r="AH58" s="56">
        <f t="shared" ref="AH58:AH59" si="50">IF(AF7="",$C7,AF7)</f>
        <v>-3.8314176245211632E-3</v>
      </c>
      <c r="AI58" s="56">
        <f t="shared" ref="AI58:AI59" si="51">IF(AG7="",$C7,AG7)</f>
        <v>7.6923076923076884E-3</v>
      </c>
      <c r="AJ58" s="56">
        <f t="shared" ref="AJ58:AJ59" si="52">IF(AH7="",$C7,AH7)</f>
        <v>3.8167938931298615E-3</v>
      </c>
      <c r="AK58" s="56">
        <f t="shared" ref="AK58:AK59" si="53">IF(AI7="",$C7,AI7)</f>
        <v>0</v>
      </c>
    </row>
    <row r="59" spans="1:37" x14ac:dyDescent="0.25">
      <c r="A59" s="1" t="s">
        <v>5</v>
      </c>
      <c r="B59" s="56">
        <f t="shared" si="3"/>
        <v>-1E-3</v>
      </c>
      <c r="C59" s="56">
        <f t="shared" si="3"/>
        <v>-1E-3</v>
      </c>
      <c r="D59" s="56">
        <f t="shared" si="3"/>
        <v>-1E-3</v>
      </c>
      <c r="E59" s="56">
        <f t="shared" si="3"/>
        <v>-1E-3</v>
      </c>
      <c r="F59" s="56">
        <f t="shared" si="3"/>
        <v>-1E-3</v>
      </c>
      <c r="G59" s="56">
        <f t="shared" si="28"/>
        <v>3.285714285714285E-3</v>
      </c>
      <c r="H59" s="56">
        <f t="shared" si="1"/>
        <v>7.5714285714285701E-3</v>
      </c>
      <c r="I59" s="56">
        <f t="shared" si="1"/>
        <v>1.1857142857142854E-2</v>
      </c>
      <c r="J59" s="56">
        <f t="shared" si="1"/>
        <v>1.6142857142857139E-2</v>
      </c>
      <c r="K59" s="56">
        <f t="shared" si="1"/>
        <v>2.0428571428571424E-2</v>
      </c>
      <c r="L59" s="56">
        <f t="shared" si="1"/>
        <v>2.4714285714285709E-2</v>
      </c>
      <c r="M59" s="56">
        <f t="shared" si="29"/>
        <v>2.8999999999999995E-2</v>
      </c>
      <c r="N59" s="56">
        <f t="shared" si="30"/>
        <v>2.8999999999999995E-2</v>
      </c>
      <c r="O59" s="56">
        <f t="shared" si="31"/>
        <v>2.8999999999999995E-2</v>
      </c>
      <c r="P59" s="56">
        <f t="shared" si="32"/>
        <v>2.8999999999999995E-2</v>
      </c>
      <c r="Q59" s="56">
        <f t="shared" si="33"/>
        <v>2.8999999999999995E-2</v>
      </c>
      <c r="R59" s="56">
        <f t="shared" si="34"/>
        <v>2.8999999999999995E-2</v>
      </c>
      <c r="S59" s="56">
        <f t="shared" si="35"/>
        <v>2.8999999999999995E-2</v>
      </c>
      <c r="T59" s="56">
        <f t="shared" si="36"/>
        <v>2.8999999999999995E-2</v>
      </c>
      <c r="U59" s="56">
        <f t="shared" si="37"/>
        <v>2.8999999999999995E-2</v>
      </c>
      <c r="V59" s="56">
        <f t="shared" si="38"/>
        <v>2.8999999999999995E-2</v>
      </c>
      <c r="W59" s="56">
        <f t="shared" si="39"/>
        <v>2.8999999999999995E-2</v>
      </c>
      <c r="X59" s="56">
        <f t="shared" si="40"/>
        <v>2.8999999999999995E-2</v>
      </c>
      <c r="Y59" s="56">
        <f t="shared" si="41"/>
        <v>2.8999999999999995E-2</v>
      </c>
      <c r="Z59" s="56">
        <f t="shared" si="42"/>
        <v>2.8999999999999995E-2</v>
      </c>
      <c r="AA59" s="56">
        <f t="shared" si="43"/>
        <v>2.8999999999999995E-2</v>
      </c>
      <c r="AB59" s="56">
        <f t="shared" si="44"/>
        <v>2.8999999999999995E-2</v>
      </c>
      <c r="AC59" s="56">
        <f t="shared" si="45"/>
        <v>2.8999999999999995E-2</v>
      </c>
      <c r="AD59" s="56">
        <f t="shared" si="46"/>
        <v>2.8999999999999995E-2</v>
      </c>
      <c r="AE59" s="56">
        <f t="shared" si="47"/>
        <v>2.8999999999999995E-2</v>
      </c>
      <c r="AF59" s="56">
        <f t="shared" si="48"/>
        <v>2.8999999999999995E-2</v>
      </c>
      <c r="AG59" s="56">
        <f t="shared" si="49"/>
        <v>2.8999999999999995E-2</v>
      </c>
      <c r="AH59" s="56">
        <f t="shared" si="50"/>
        <v>2.8999999999999995E-2</v>
      </c>
      <c r="AI59" s="56">
        <f t="shared" si="51"/>
        <v>2.8999999999999995E-2</v>
      </c>
      <c r="AJ59" s="56">
        <f t="shared" si="52"/>
        <v>2.8999999999999995E-2</v>
      </c>
      <c r="AK59" s="56">
        <f t="shared" si="53"/>
        <v>2.8999999999999995E-2</v>
      </c>
    </row>
    <row r="60" spans="1:37" x14ac:dyDescent="0.25">
      <c r="A60" s="1" t="s">
        <v>6</v>
      </c>
      <c r="B60" s="56">
        <f t="shared" si="3"/>
        <v>9.3064840918244077E-3</v>
      </c>
      <c r="C60" s="56">
        <f t="shared" si="3"/>
        <v>9.3064840918244077E-3</v>
      </c>
      <c r="D60" s="56">
        <f t="shared" si="3"/>
        <v>9.3064840918244077E-3</v>
      </c>
      <c r="E60" s="56">
        <f t="shared" si="3"/>
        <v>9.3064840918244077E-3</v>
      </c>
      <c r="F60" s="56">
        <f t="shared" si="3"/>
        <v>9.3064840918244077E-3</v>
      </c>
      <c r="G60" s="56">
        <f t="shared" si="28"/>
        <v>9.7388421858861981E-3</v>
      </c>
      <c r="H60" s="56">
        <f t="shared" si="1"/>
        <v>1.0171200279947987E-2</v>
      </c>
      <c r="I60" s="56">
        <f t="shared" si="1"/>
        <v>1.0603558374009777E-2</v>
      </c>
      <c r="J60" s="56">
        <f t="shared" si="1"/>
        <v>1.1035916468071567E-2</v>
      </c>
      <c r="K60" s="56">
        <f t="shared" si="1"/>
        <v>1.1468274562133358E-2</v>
      </c>
      <c r="L60" s="56">
        <f t="shared" si="1"/>
        <v>1.1900632656195146E-2</v>
      </c>
      <c r="M60" s="56">
        <f t="shared" ref="M60:M96" si="54">IF(K9="",$C9,K9)</f>
        <v>1.2332990750256937E-2</v>
      </c>
      <c r="N60" s="56">
        <f t="shared" ref="N60:N96" si="55">IF(L9="",$C9,L9)</f>
        <v>1.4213197969543147E-2</v>
      </c>
      <c r="O60" s="56">
        <f t="shared" ref="O60:O96" si="56">IF(M9="",$C9,M9)</f>
        <v>1.4014014014014014E-2</v>
      </c>
      <c r="P60" s="56">
        <f t="shared" ref="P60:P96" si="57">IF(N9="",$C9,N9)</f>
        <v>1.1846001974333662E-2</v>
      </c>
      <c r="Q60" s="56">
        <f t="shared" ref="Q60:Q96" si="58">IF(O9="",$C9,O9)</f>
        <v>1.1707317073170732E-2</v>
      </c>
      <c r="R60" s="56">
        <f t="shared" ref="R60:R96" si="59">IF(P9="",$C9,P9)</f>
        <v>1.3500482160077145E-2</v>
      </c>
      <c r="S60" s="56">
        <f t="shared" ref="S60:S96" si="60">IF(Q9="",$C9,Q9)</f>
        <v>1.0466222645099905E-2</v>
      </c>
      <c r="T60" s="56">
        <f t="shared" ref="T60:T96" si="61">IF(R9="",$C9,R9)</f>
        <v>9.4161958568738224E-3</v>
      </c>
      <c r="U60" s="56">
        <f t="shared" ref="U60:U96" si="62">IF(S9="",$C9,S9)</f>
        <v>9.3283582089552231E-3</v>
      </c>
      <c r="V60" s="56">
        <f t="shared" ref="V60:V96" si="63">IF(T9="",$C9,T9)</f>
        <v>1.0166358595194085E-2</v>
      </c>
      <c r="W60" s="56">
        <f t="shared" ref="W60:W96" si="64">IF(U9="",$C9,U9)</f>
        <v>1.0978956999085087E-2</v>
      </c>
      <c r="X60" s="56">
        <f t="shared" ref="X60:X96" si="65">IF(V9="",$C9,V9)</f>
        <v>1.085972850678733E-2</v>
      </c>
      <c r="Y60" s="56">
        <f t="shared" ref="Y60:Y96" si="66">IF(W9="",$C9,W9)</f>
        <v>1.0743061772605193E-2</v>
      </c>
      <c r="Z60" s="56">
        <f t="shared" ref="Z60:Z96" si="67">IF(X9="",$C9,X9)</f>
        <v>1.0628875110717449E-2</v>
      </c>
      <c r="AA60" s="56">
        <f t="shared" ref="AA60:AA96" si="68">IF(Y9="",$C9,Y9)</f>
        <v>1.0517090271691499E-2</v>
      </c>
      <c r="AB60" s="56">
        <f t="shared" ref="AB60:AB96" si="69">IF(Z9="",$C9,Z9)</f>
        <v>1.0407632263660017E-2</v>
      </c>
      <c r="AC60" s="56">
        <f t="shared" ref="AC60:AC96" si="70">IF(AA9="",$C9,AA9)</f>
        <v>1.1158798283261802E-2</v>
      </c>
      <c r="AD60" s="56">
        <f t="shared" ref="AD60:AD96" si="71">IF(AB9="",$C9,AB9)</f>
        <v>1.0186757215619695E-2</v>
      </c>
      <c r="AE60" s="56">
        <f t="shared" ref="AE60:AE96" si="72">IF(AC9="",$C9,AC9)</f>
        <v>1.0084033613445379E-2</v>
      </c>
      <c r="AF60" s="56">
        <f t="shared" ref="AF60:AF96" si="73">IF(AD9="",$C9,AD9)</f>
        <v>9.1514143094841936E-3</v>
      </c>
      <c r="AG60" s="56">
        <f t="shared" ref="AG60:AG96" si="74">IF(AE9="",$C9,AE9)</f>
        <v>9.8928276999175595E-3</v>
      </c>
      <c r="AH60" s="56">
        <f t="shared" ref="AH60:AH96" si="75">IF(AF9="",$C9,AF9)</f>
        <v>8.979591836734694E-3</v>
      </c>
      <c r="AI60" s="56">
        <f t="shared" ref="AI60:AI96" si="76">IF(AG9="",$C9,AG9)</f>
        <v>9.7087378640776691E-3</v>
      </c>
      <c r="AJ60" s="56">
        <f t="shared" ref="AJ60:AJ96" si="77">IF(AH9="",$C9,AH9)</f>
        <v>8.814102564102564E-3</v>
      </c>
      <c r="AK60" s="56">
        <f t="shared" ref="AK60:AK96" si="78">IF(AI9="",$C9,AI9)</f>
        <v>9.5313741064336783E-3</v>
      </c>
    </row>
    <row r="61" spans="1:37" x14ac:dyDescent="0.25">
      <c r="A61" s="1" t="s">
        <v>7</v>
      </c>
      <c r="B61" s="56">
        <f t="shared" si="3"/>
        <v>-5.2350486787204453E-3</v>
      </c>
      <c r="C61" s="56">
        <f t="shared" si="3"/>
        <v>-5.2350486787204453E-3</v>
      </c>
      <c r="D61" s="56">
        <f t="shared" si="3"/>
        <v>-5.2350486787204453E-3</v>
      </c>
      <c r="E61" s="56">
        <f t="shared" si="3"/>
        <v>-5.2350486787204453E-3</v>
      </c>
      <c r="F61" s="56">
        <f t="shared" si="3"/>
        <v>-5.2350486787204453E-3</v>
      </c>
      <c r="G61" s="56">
        <f t="shared" si="28"/>
        <v>-2.2893823839581834E-3</v>
      </c>
      <c r="H61" s="56">
        <f t="shared" si="1"/>
        <v>6.5628391080407855E-4</v>
      </c>
      <c r="I61" s="56">
        <f t="shared" si="1"/>
        <v>3.6019502055663396E-3</v>
      </c>
      <c r="J61" s="56">
        <f t="shared" si="1"/>
        <v>6.5476165003286024E-3</v>
      </c>
      <c r="K61" s="56">
        <f t="shared" si="1"/>
        <v>9.4932827950908634E-3</v>
      </c>
      <c r="L61" s="56">
        <f t="shared" si="1"/>
        <v>1.2438949089853124E-2</v>
      </c>
      <c r="M61" s="56">
        <f t="shared" si="54"/>
        <v>1.5384615384615385E-2</v>
      </c>
      <c r="N61" s="56">
        <f t="shared" si="55"/>
        <v>3.0303030303030304E-2</v>
      </c>
      <c r="O61" s="56">
        <f t="shared" si="56"/>
        <v>1.4705882352941176E-2</v>
      </c>
      <c r="P61" s="56">
        <f t="shared" si="57"/>
        <v>0</v>
      </c>
      <c r="Q61" s="56">
        <f t="shared" si="58"/>
        <v>0</v>
      </c>
      <c r="R61" s="56">
        <f t="shared" si="59"/>
        <v>0</v>
      </c>
      <c r="S61" s="56">
        <f t="shared" si="60"/>
        <v>1.4492753623188406E-2</v>
      </c>
      <c r="T61" s="56">
        <f t="shared" si="61"/>
        <v>1.4285714285714285E-2</v>
      </c>
      <c r="U61" s="56">
        <f t="shared" si="62"/>
        <v>0</v>
      </c>
      <c r="V61" s="56">
        <f t="shared" si="63"/>
        <v>0</v>
      </c>
      <c r="W61" s="56">
        <f t="shared" si="64"/>
        <v>0</v>
      </c>
      <c r="X61" s="56">
        <f t="shared" si="65"/>
        <v>0</v>
      </c>
      <c r="Y61" s="56">
        <f t="shared" si="66"/>
        <v>0</v>
      </c>
      <c r="Z61" s="56">
        <f t="shared" si="67"/>
        <v>-1.4084507042253521E-2</v>
      </c>
      <c r="AA61" s="56">
        <f t="shared" si="68"/>
        <v>0</v>
      </c>
      <c r="AB61" s="56">
        <f t="shared" si="69"/>
        <v>0</v>
      </c>
      <c r="AC61" s="56">
        <f t="shared" si="70"/>
        <v>-1.4285714285714285E-2</v>
      </c>
      <c r="AD61" s="56">
        <f t="shared" si="71"/>
        <v>0</v>
      </c>
      <c r="AE61" s="56">
        <f t="shared" si="72"/>
        <v>-1.4492753623188406E-2</v>
      </c>
      <c r="AF61" s="56">
        <f t="shared" si="73"/>
        <v>-1.4705882352941176E-2</v>
      </c>
      <c r="AG61" s="56">
        <f t="shared" si="74"/>
        <v>-1.4925373134328358E-2</v>
      </c>
      <c r="AH61" s="56">
        <f t="shared" si="75"/>
        <v>0</v>
      </c>
      <c r="AI61" s="56">
        <f t="shared" si="76"/>
        <v>-1.5151515151515152E-2</v>
      </c>
      <c r="AJ61" s="56">
        <f t="shared" si="77"/>
        <v>0</v>
      </c>
      <c r="AK61" s="56">
        <f t="shared" si="78"/>
        <v>-1.5384615384615385E-2</v>
      </c>
    </row>
    <row r="62" spans="1:37" x14ac:dyDescent="0.25">
      <c r="A62" s="1" t="s">
        <v>8</v>
      </c>
      <c r="B62" s="56">
        <f t="shared" si="3"/>
        <v>2.4E-2</v>
      </c>
      <c r="C62" s="56">
        <f t="shared" si="3"/>
        <v>2.4E-2</v>
      </c>
      <c r="D62" s="56">
        <f t="shared" si="3"/>
        <v>2.4E-2</v>
      </c>
      <c r="E62" s="56">
        <f t="shared" si="3"/>
        <v>2.4E-2</v>
      </c>
      <c r="F62" s="56">
        <f t="shared" si="3"/>
        <v>2.4E-2</v>
      </c>
      <c r="G62" s="56">
        <f t="shared" si="28"/>
        <v>1.9113702623906707E-2</v>
      </c>
      <c r="H62" s="56">
        <f t="shared" si="1"/>
        <v>1.4227405247813412E-2</v>
      </c>
      <c r="I62" s="56">
        <f t="shared" si="1"/>
        <v>9.3411078717201192E-3</v>
      </c>
      <c r="J62" s="56">
        <f t="shared" si="1"/>
        <v>4.4548104956268243E-3</v>
      </c>
      <c r="K62" s="56">
        <f t="shared" si="1"/>
        <v>-4.3148688046647232E-4</v>
      </c>
      <c r="L62" s="56">
        <f t="shared" si="1"/>
        <v>-5.317784256559762E-3</v>
      </c>
      <c r="M62" s="56">
        <f t="shared" si="54"/>
        <v>-1.020408163265306E-2</v>
      </c>
      <c r="N62" s="56">
        <f t="shared" si="55"/>
        <v>0</v>
      </c>
      <c r="O62" s="56">
        <f t="shared" si="56"/>
        <v>1.0309278350515464E-2</v>
      </c>
      <c r="P62" s="56">
        <f t="shared" si="57"/>
        <v>2.0408163265306121E-2</v>
      </c>
      <c r="Q62" s="56">
        <f t="shared" si="58"/>
        <v>0</v>
      </c>
      <c r="R62" s="56">
        <f t="shared" si="59"/>
        <v>0</v>
      </c>
      <c r="S62" s="56">
        <f t="shared" si="60"/>
        <v>0.01</v>
      </c>
      <c r="T62" s="56">
        <f t="shared" si="61"/>
        <v>1.9801980198019802E-2</v>
      </c>
      <c r="U62" s="56">
        <f t="shared" si="62"/>
        <v>1.9417475728155338E-2</v>
      </c>
      <c r="V62" s="56">
        <f t="shared" si="63"/>
        <v>9.5238095238095247E-3</v>
      </c>
      <c r="W62" s="56">
        <f t="shared" si="64"/>
        <v>0</v>
      </c>
      <c r="X62" s="56">
        <f t="shared" si="65"/>
        <v>9.433962264150943E-3</v>
      </c>
      <c r="Y62" s="56">
        <f t="shared" si="66"/>
        <v>0</v>
      </c>
      <c r="Z62" s="56">
        <f t="shared" si="67"/>
        <v>9.3457943925233638E-3</v>
      </c>
      <c r="AA62" s="56">
        <f t="shared" si="68"/>
        <v>0</v>
      </c>
      <c r="AB62" s="56">
        <f t="shared" si="69"/>
        <v>1.8518518518518517E-2</v>
      </c>
      <c r="AC62" s="56">
        <f t="shared" si="70"/>
        <v>9.0909090909090905E-3</v>
      </c>
      <c r="AD62" s="56">
        <f t="shared" si="71"/>
        <v>9.0090090090090089E-3</v>
      </c>
      <c r="AE62" s="56">
        <f t="shared" si="72"/>
        <v>0</v>
      </c>
      <c r="AF62" s="56">
        <f t="shared" si="73"/>
        <v>-8.9285714285714281E-3</v>
      </c>
      <c r="AG62" s="56">
        <f t="shared" si="74"/>
        <v>-9.0090090090090089E-3</v>
      </c>
      <c r="AH62" s="56">
        <f t="shared" si="75"/>
        <v>0</v>
      </c>
      <c r="AI62" s="56">
        <f t="shared" si="76"/>
        <v>-9.0909090909090905E-3</v>
      </c>
      <c r="AJ62" s="56">
        <f t="shared" si="77"/>
        <v>9.1743119266055051E-3</v>
      </c>
      <c r="AK62" s="56">
        <f t="shared" si="78"/>
        <v>9.0909090909090905E-3</v>
      </c>
    </row>
    <row r="63" spans="1:37" x14ac:dyDescent="0.25">
      <c r="A63" s="1" t="s">
        <v>9</v>
      </c>
      <c r="B63" s="56">
        <f t="shared" si="3"/>
        <v>3.9223972339608144E-4</v>
      </c>
      <c r="C63" s="56">
        <f t="shared" si="3"/>
        <v>3.9223972339608144E-4</v>
      </c>
      <c r="D63" s="56">
        <f t="shared" si="3"/>
        <v>3.9223972339608144E-4</v>
      </c>
      <c r="E63" s="56">
        <f t="shared" si="3"/>
        <v>3.9223972339608144E-4</v>
      </c>
      <c r="F63" s="56">
        <f t="shared" si="3"/>
        <v>3.9223972339608144E-4</v>
      </c>
      <c r="G63" s="56">
        <f t="shared" si="28"/>
        <v>1.1765416116504227E-3</v>
      </c>
      <c r="H63" s="56">
        <f t="shared" si="1"/>
        <v>1.9608434999047637E-3</v>
      </c>
      <c r="I63" s="56">
        <f t="shared" si="1"/>
        <v>2.7451453881591052E-3</v>
      </c>
      <c r="J63" s="56">
        <f t="shared" si="1"/>
        <v>3.5294472764134462E-3</v>
      </c>
      <c r="K63" s="56">
        <f t="shared" si="1"/>
        <v>4.3137491646677876E-3</v>
      </c>
      <c r="L63" s="56">
        <f t="shared" si="1"/>
        <v>5.0980510529221295E-3</v>
      </c>
      <c r="M63" s="56">
        <f t="shared" si="54"/>
        <v>5.8823529411764705E-3</v>
      </c>
      <c r="N63" s="56">
        <f t="shared" si="55"/>
        <v>5.8479532163742687E-3</v>
      </c>
      <c r="O63" s="56">
        <f t="shared" si="56"/>
        <v>5.8139534883720929E-3</v>
      </c>
      <c r="P63" s="56">
        <f t="shared" si="57"/>
        <v>5.7803468208092483E-3</v>
      </c>
      <c r="Q63" s="56">
        <f t="shared" si="58"/>
        <v>0</v>
      </c>
      <c r="R63" s="56">
        <f t="shared" si="59"/>
        <v>1.1494252873563218E-2</v>
      </c>
      <c r="S63" s="56">
        <f t="shared" si="60"/>
        <v>5.681818181818182E-3</v>
      </c>
      <c r="T63" s="56">
        <f t="shared" si="61"/>
        <v>1.1299435028248588E-2</v>
      </c>
      <c r="U63" s="56">
        <f t="shared" si="62"/>
        <v>5.5865921787709499E-3</v>
      </c>
      <c r="V63" s="56">
        <f t="shared" si="63"/>
        <v>1.1111111111111112E-2</v>
      </c>
      <c r="W63" s="56">
        <f t="shared" si="64"/>
        <v>5.4945054945054949E-3</v>
      </c>
      <c r="X63" s="56">
        <f t="shared" si="65"/>
        <v>5.4644808743169399E-3</v>
      </c>
      <c r="Y63" s="56">
        <f t="shared" si="66"/>
        <v>5.434782608695652E-3</v>
      </c>
      <c r="Z63" s="56">
        <f t="shared" si="67"/>
        <v>5.4054054054054057E-3</v>
      </c>
      <c r="AA63" s="56">
        <f t="shared" si="68"/>
        <v>5.3763440860215058E-3</v>
      </c>
      <c r="AB63" s="56">
        <f t="shared" si="69"/>
        <v>1.06951871657754E-2</v>
      </c>
      <c r="AC63" s="56">
        <f t="shared" si="70"/>
        <v>5.2910052910052907E-3</v>
      </c>
      <c r="AD63" s="56">
        <f t="shared" si="71"/>
        <v>5.263157894736842E-3</v>
      </c>
      <c r="AE63" s="56">
        <f t="shared" si="72"/>
        <v>5.235602094240838E-3</v>
      </c>
      <c r="AF63" s="56">
        <f t="shared" si="73"/>
        <v>0</v>
      </c>
      <c r="AG63" s="56">
        <f t="shared" si="74"/>
        <v>0</v>
      </c>
      <c r="AH63" s="56">
        <f t="shared" si="75"/>
        <v>5.208333333333333E-3</v>
      </c>
      <c r="AI63" s="56">
        <f t="shared" si="76"/>
        <v>5.1813471502590676E-3</v>
      </c>
      <c r="AJ63" s="56">
        <f t="shared" si="77"/>
        <v>0</v>
      </c>
      <c r="AK63" s="56">
        <f t="shared" si="78"/>
        <v>5.1546391752577319E-3</v>
      </c>
    </row>
    <row r="64" spans="1:37" x14ac:dyDescent="0.25">
      <c r="A64" s="1" t="s">
        <v>10</v>
      </c>
      <c r="B64" s="56">
        <f t="shared" si="3"/>
        <v>6.9999999999999993E-3</v>
      </c>
      <c r="C64" s="56">
        <f t="shared" si="3"/>
        <v>6.9999999999999993E-3</v>
      </c>
      <c r="D64" s="56">
        <f t="shared" si="3"/>
        <v>6.9999999999999993E-3</v>
      </c>
      <c r="E64" s="56">
        <f t="shared" si="3"/>
        <v>6.9999999999999993E-3</v>
      </c>
      <c r="F64" s="56">
        <f t="shared" si="3"/>
        <v>6.9999999999999993E-3</v>
      </c>
      <c r="G64" s="56">
        <f t="shared" si="28"/>
        <v>5.5151906916612791E-3</v>
      </c>
      <c r="H64" s="56">
        <f t="shared" si="1"/>
        <v>4.030381383322559E-3</v>
      </c>
      <c r="I64" s="56">
        <f t="shared" si="1"/>
        <v>2.5455720749838397E-3</v>
      </c>
      <c r="J64" s="56">
        <f t="shared" si="1"/>
        <v>1.0607627666451196E-3</v>
      </c>
      <c r="K64" s="56">
        <f t="shared" si="1"/>
        <v>-4.240465416936014E-4</v>
      </c>
      <c r="L64" s="56">
        <f t="shared" si="1"/>
        <v>-1.9088558500323198E-3</v>
      </c>
      <c r="M64" s="56">
        <f t="shared" si="54"/>
        <v>-3.3936651583710408E-3</v>
      </c>
      <c r="N64" s="56">
        <f t="shared" si="55"/>
        <v>-1.1350737797956867E-3</v>
      </c>
      <c r="O64" s="56">
        <f t="shared" si="56"/>
        <v>-1.1363636363636363E-3</v>
      </c>
      <c r="P64" s="56">
        <f t="shared" si="57"/>
        <v>-3.4129692832764505E-3</v>
      </c>
      <c r="Q64" s="56">
        <f t="shared" si="58"/>
        <v>-6.8493150684931503E-3</v>
      </c>
      <c r="R64" s="56">
        <f t="shared" si="59"/>
        <v>-5.7471264367816091E-3</v>
      </c>
      <c r="S64" s="56">
        <f t="shared" si="60"/>
        <v>-4.6242774566473991E-3</v>
      </c>
      <c r="T64" s="56">
        <f t="shared" si="61"/>
        <v>-2.3228803716608595E-3</v>
      </c>
      <c r="U64" s="56">
        <f t="shared" si="62"/>
        <v>-1.1641443538998836E-3</v>
      </c>
      <c r="V64" s="56">
        <f t="shared" si="63"/>
        <v>-1.1655011655011655E-3</v>
      </c>
      <c r="W64" s="56">
        <f t="shared" si="64"/>
        <v>-2.3337222870478411E-3</v>
      </c>
      <c r="X64" s="56">
        <f t="shared" si="65"/>
        <v>-1.1695906432748538E-3</v>
      </c>
      <c r="Y64" s="56">
        <f t="shared" si="66"/>
        <v>-1.17096018735363E-3</v>
      </c>
      <c r="Z64" s="56">
        <f t="shared" si="67"/>
        <v>0</v>
      </c>
      <c r="AA64" s="56">
        <f t="shared" si="68"/>
        <v>2.3446658851113715E-3</v>
      </c>
      <c r="AB64" s="56">
        <f t="shared" si="69"/>
        <v>2.3391812865497076E-3</v>
      </c>
      <c r="AC64" s="56">
        <f t="shared" si="70"/>
        <v>2.3337222870478411E-3</v>
      </c>
      <c r="AD64" s="56">
        <f t="shared" si="71"/>
        <v>1.1641443538998836E-3</v>
      </c>
      <c r="AE64" s="56">
        <f t="shared" si="72"/>
        <v>1.1627906976744186E-3</v>
      </c>
      <c r="AF64" s="56">
        <f t="shared" si="73"/>
        <v>2.3228803716608595E-3</v>
      </c>
      <c r="AG64" s="56">
        <f t="shared" si="74"/>
        <v>3.4762456546929316E-3</v>
      </c>
      <c r="AH64" s="56">
        <f t="shared" si="75"/>
        <v>3.4642032332563512E-3</v>
      </c>
      <c r="AI64" s="56">
        <f t="shared" si="76"/>
        <v>3.4522439585730723E-3</v>
      </c>
      <c r="AJ64" s="56">
        <f t="shared" si="77"/>
        <v>6.8807339449541288E-3</v>
      </c>
      <c r="AK64" s="56">
        <f t="shared" si="78"/>
        <v>7.972665148063782E-3</v>
      </c>
    </row>
    <row r="65" spans="1:37" x14ac:dyDescent="0.25">
      <c r="A65" s="1" t="s">
        <v>36</v>
      </c>
      <c r="B65" s="56">
        <f t="shared" si="3"/>
        <v>2.2260186694325078E-2</v>
      </c>
      <c r="C65" s="56">
        <f t="shared" si="3"/>
        <v>2.2260186694325078E-2</v>
      </c>
      <c r="D65" s="56">
        <f t="shared" si="3"/>
        <v>2.2260186694325078E-2</v>
      </c>
      <c r="E65" s="56">
        <f t="shared" si="3"/>
        <v>2.2260186694325078E-2</v>
      </c>
      <c r="F65" s="56">
        <f t="shared" si="3"/>
        <v>2.2260186694325078E-2</v>
      </c>
      <c r="G65" s="56">
        <f t="shared" si="28"/>
        <v>2.2692985554340961E-2</v>
      </c>
      <c r="H65" s="56">
        <f t="shared" si="1"/>
        <v>2.312578441435684E-2</v>
      </c>
      <c r="I65" s="56">
        <f t="shared" si="1"/>
        <v>2.3558583274372723E-2</v>
      </c>
      <c r="J65" s="56">
        <f t="shared" si="1"/>
        <v>2.3991382134388603E-2</v>
      </c>
      <c r="K65" s="56">
        <f t="shared" si="1"/>
        <v>2.4424180994404486E-2</v>
      </c>
      <c r="L65" s="56">
        <f t="shared" si="1"/>
        <v>2.4856979854420366E-2</v>
      </c>
      <c r="M65" s="56">
        <f t="shared" si="54"/>
        <v>2.5289778714436249E-2</v>
      </c>
      <c r="N65" s="56">
        <f t="shared" si="55"/>
        <v>2.3638232271325797E-2</v>
      </c>
      <c r="O65" s="56">
        <f t="shared" si="56"/>
        <v>2.0080321285140562E-2</v>
      </c>
      <c r="P65" s="56">
        <f t="shared" si="57"/>
        <v>1.4763779527559055E-2</v>
      </c>
      <c r="Q65" s="56">
        <f t="shared" si="58"/>
        <v>1.1639185257032008E-2</v>
      </c>
      <c r="R65" s="56">
        <f t="shared" si="59"/>
        <v>1.3422818791946308E-2</v>
      </c>
      <c r="S65" s="56">
        <f t="shared" si="60"/>
        <v>1.7975402081362345E-2</v>
      </c>
      <c r="T65" s="56">
        <f t="shared" si="61"/>
        <v>1.7657992565055763E-2</v>
      </c>
      <c r="U65" s="56">
        <f t="shared" si="62"/>
        <v>2.1917808219178082E-2</v>
      </c>
      <c r="V65" s="56">
        <f t="shared" si="63"/>
        <v>2.2341376228775692E-2</v>
      </c>
      <c r="W65" s="56">
        <f t="shared" si="64"/>
        <v>1.9230769230769232E-2</v>
      </c>
      <c r="X65" s="56">
        <f t="shared" si="65"/>
        <v>1.8867924528301886E-2</v>
      </c>
      <c r="Y65" s="56">
        <f t="shared" si="66"/>
        <v>1.9360269360269359E-2</v>
      </c>
      <c r="Z65" s="56">
        <f t="shared" si="67"/>
        <v>1.8992568125516102E-2</v>
      </c>
      <c r="AA65" s="56">
        <f t="shared" si="68"/>
        <v>2.4311183144246355E-2</v>
      </c>
      <c r="AB65" s="56">
        <f t="shared" si="69"/>
        <v>2.6107594936708861E-2</v>
      </c>
      <c r="AC65" s="56">
        <f t="shared" si="70"/>
        <v>2.4672320740169621E-2</v>
      </c>
      <c r="AD65" s="56">
        <f t="shared" si="71"/>
        <v>2.3325808878856283E-2</v>
      </c>
      <c r="AE65" s="56">
        <f t="shared" si="72"/>
        <v>1.9117647058823531E-2</v>
      </c>
      <c r="AF65" s="56">
        <f t="shared" si="73"/>
        <v>1.5873015873015872E-2</v>
      </c>
      <c r="AG65" s="56">
        <f t="shared" si="74"/>
        <v>1.7045454545454544E-2</v>
      </c>
      <c r="AH65" s="56">
        <f t="shared" si="75"/>
        <v>1.8854748603351956E-2</v>
      </c>
      <c r="AI65" s="56">
        <f t="shared" si="76"/>
        <v>2.1247429746401644E-2</v>
      </c>
      <c r="AJ65" s="56">
        <f t="shared" si="77"/>
        <v>1.9463087248322148E-2</v>
      </c>
      <c r="AK65" s="56">
        <f t="shared" si="78"/>
        <v>1.8433179723502304E-2</v>
      </c>
    </row>
    <row r="66" spans="1:37" x14ac:dyDescent="0.25">
      <c r="A66" s="1" t="s">
        <v>37</v>
      </c>
      <c r="B66" s="56">
        <f t="shared" si="3"/>
        <v>-4.0000000000000001E-3</v>
      </c>
      <c r="C66" s="56">
        <f t="shared" si="3"/>
        <v>-4.0000000000000001E-3</v>
      </c>
      <c r="D66" s="56">
        <f t="shared" si="3"/>
        <v>-4.0000000000000001E-3</v>
      </c>
      <c r="E66" s="56">
        <f t="shared" si="3"/>
        <v>-4.0000000000000001E-3</v>
      </c>
      <c r="F66" s="56">
        <f t="shared" si="3"/>
        <v>-4.0000000000000001E-3</v>
      </c>
      <c r="G66" s="56">
        <f t="shared" si="28"/>
        <v>-8.571428571428571E-4</v>
      </c>
      <c r="H66" s="56">
        <f t="shared" si="1"/>
        <v>2.2857142857142859E-3</v>
      </c>
      <c r="I66" s="56">
        <f t="shared" si="1"/>
        <v>5.4285714285714284E-3</v>
      </c>
      <c r="J66" s="56">
        <f t="shared" si="1"/>
        <v>8.5714285714285719E-3</v>
      </c>
      <c r="K66" s="56">
        <f t="shared" si="1"/>
        <v>1.1714285714285715E-2</v>
      </c>
      <c r="L66" s="56">
        <f t="shared" si="1"/>
        <v>1.4857142857142857E-2</v>
      </c>
      <c r="M66" s="56">
        <f t="shared" si="54"/>
        <v>1.8000000000000002E-2</v>
      </c>
      <c r="N66" s="56">
        <f t="shared" si="55"/>
        <v>1.8000000000000002E-2</v>
      </c>
      <c r="O66" s="56">
        <f t="shared" si="56"/>
        <v>1.8000000000000002E-2</v>
      </c>
      <c r="P66" s="56">
        <f t="shared" si="57"/>
        <v>1.8000000000000002E-2</v>
      </c>
      <c r="Q66" s="56">
        <f t="shared" si="58"/>
        <v>1.8000000000000002E-2</v>
      </c>
      <c r="R66" s="56">
        <f t="shared" si="59"/>
        <v>1.8000000000000002E-2</v>
      </c>
      <c r="S66" s="56">
        <f t="shared" si="60"/>
        <v>1.8000000000000002E-2</v>
      </c>
      <c r="T66" s="56">
        <f t="shared" si="61"/>
        <v>1.8000000000000002E-2</v>
      </c>
      <c r="U66" s="56">
        <f t="shared" si="62"/>
        <v>1.8000000000000002E-2</v>
      </c>
      <c r="V66" s="56">
        <f t="shared" si="63"/>
        <v>1.8000000000000002E-2</v>
      </c>
      <c r="W66" s="56">
        <f t="shared" si="64"/>
        <v>1.8000000000000002E-2</v>
      </c>
      <c r="X66" s="56">
        <f t="shared" si="65"/>
        <v>1.8000000000000002E-2</v>
      </c>
      <c r="Y66" s="56">
        <f t="shared" si="66"/>
        <v>1.8000000000000002E-2</v>
      </c>
      <c r="Z66" s="56">
        <f t="shared" si="67"/>
        <v>1.8000000000000002E-2</v>
      </c>
      <c r="AA66" s="56">
        <f t="shared" si="68"/>
        <v>1.8000000000000002E-2</v>
      </c>
      <c r="AB66" s="56">
        <f t="shared" si="69"/>
        <v>1.8000000000000002E-2</v>
      </c>
      <c r="AC66" s="56">
        <f t="shared" si="70"/>
        <v>1.8000000000000002E-2</v>
      </c>
      <c r="AD66" s="56">
        <f t="shared" si="71"/>
        <v>1.8000000000000002E-2</v>
      </c>
      <c r="AE66" s="56">
        <f t="shared" si="72"/>
        <v>1.8000000000000002E-2</v>
      </c>
      <c r="AF66" s="56">
        <f t="shared" si="73"/>
        <v>1.8000000000000002E-2</v>
      </c>
      <c r="AG66" s="56">
        <f t="shared" si="74"/>
        <v>1.8000000000000002E-2</v>
      </c>
      <c r="AH66" s="56">
        <f t="shared" si="75"/>
        <v>1.8000000000000002E-2</v>
      </c>
      <c r="AI66" s="56">
        <f t="shared" si="76"/>
        <v>1.8000000000000002E-2</v>
      </c>
      <c r="AJ66" s="56">
        <f t="shared" si="77"/>
        <v>1.8000000000000002E-2</v>
      </c>
      <c r="AK66" s="56">
        <f t="shared" si="78"/>
        <v>1.8000000000000002E-2</v>
      </c>
    </row>
    <row r="67" spans="1:37" x14ac:dyDescent="0.25">
      <c r="A67" s="1" t="s">
        <v>11</v>
      </c>
      <c r="B67" s="56">
        <f t="shared" si="3"/>
        <v>1.8000000000000002E-2</v>
      </c>
      <c r="C67" s="56">
        <f t="shared" si="3"/>
        <v>1.8000000000000002E-2</v>
      </c>
      <c r="D67" s="56">
        <f t="shared" si="3"/>
        <v>1.8000000000000002E-2</v>
      </c>
      <c r="E67" s="56">
        <f t="shared" si="3"/>
        <v>1.8000000000000002E-2</v>
      </c>
      <c r="F67" s="56">
        <f t="shared" si="3"/>
        <v>1.8000000000000002E-2</v>
      </c>
      <c r="G67" s="56">
        <f>$F67+($M67-$F67)*(G$54-$F$54)/($M$54-$F$54)</f>
        <v>1.9412635173591351E-2</v>
      </c>
      <c r="H67" s="56">
        <f t="shared" si="1"/>
        <v>2.0825270347182699E-2</v>
      </c>
      <c r="I67" s="56">
        <f t="shared" si="1"/>
        <v>2.2237905520774048E-2</v>
      </c>
      <c r="J67" s="56">
        <f t="shared" si="1"/>
        <v>2.3650540694365396E-2</v>
      </c>
      <c r="K67" s="56">
        <f t="shared" si="1"/>
        <v>2.5063175867956745E-2</v>
      </c>
      <c r="L67" s="56">
        <f t="shared" si="1"/>
        <v>2.6475811041548093E-2</v>
      </c>
      <c r="M67" s="56">
        <f t="shared" si="54"/>
        <v>2.7888446215139442E-2</v>
      </c>
      <c r="N67" s="56">
        <f t="shared" si="55"/>
        <v>2.3255813953488372E-2</v>
      </c>
      <c r="O67" s="56">
        <f t="shared" si="56"/>
        <v>1.893939393939394E-2</v>
      </c>
      <c r="P67" s="56">
        <f t="shared" si="57"/>
        <v>1.4869888475836431E-2</v>
      </c>
      <c r="Q67" s="56">
        <f t="shared" si="58"/>
        <v>1.098901098901099E-2</v>
      </c>
      <c r="R67" s="56">
        <f t="shared" si="59"/>
        <v>1.8115942028985508E-2</v>
      </c>
      <c r="S67" s="56">
        <f t="shared" si="60"/>
        <v>2.1352313167259787E-2</v>
      </c>
      <c r="T67" s="56">
        <f t="shared" si="61"/>
        <v>1.7421602787456445E-2</v>
      </c>
      <c r="U67" s="56">
        <f t="shared" si="62"/>
        <v>2.0547945205479451E-2</v>
      </c>
      <c r="V67" s="56">
        <f t="shared" si="63"/>
        <v>2.0134228187919462E-2</v>
      </c>
      <c r="W67" s="56">
        <f t="shared" si="64"/>
        <v>1.9736842105263157E-2</v>
      </c>
      <c r="X67" s="56">
        <f t="shared" si="65"/>
        <v>1.6129032258064516E-2</v>
      </c>
      <c r="Y67" s="56">
        <f t="shared" si="66"/>
        <v>1.5873015873015872E-2</v>
      </c>
      <c r="Z67" s="56">
        <f t="shared" si="67"/>
        <v>1.5625E-2</v>
      </c>
      <c r="AA67" s="56">
        <f t="shared" si="68"/>
        <v>1.5384615384615385E-2</v>
      </c>
      <c r="AB67" s="56">
        <f t="shared" si="69"/>
        <v>2.1212121212121213E-2</v>
      </c>
      <c r="AC67" s="56">
        <f t="shared" si="70"/>
        <v>1.7804154302670624E-2</v>
      </c>
      <c r="AD67" s="56">
        <f t="shared" si="71"/>
        <v>1.7492711370262391E-2</v>
      </c>
      <c r="AE67" s="56">
        <f t="shared" si="72"/>
        <v>1.4326647564469915E-2</v>
      </c>
      <c r="AF67" s="56">
        <f t="shared" si="73"/>
        <v>1.1299435028248588E-2</v>
      </c>
      <c r="AG67" s="56">
        <f t="shared" si="74"/>
        <v>1.3966480446927373E-2</v>
      </c>
      <c r="AH67" s="56">
        <f t="shared" si="75"/>
        <v>1.6528925619834711E-2</v>
      </c>
      <c r="AI67" s="56">
        <f t="shared" si="76"/>
        <v>1.3550135501355014E-2</v>
      </c>
      <c r="AJ67" s="56">
        <f t="shared" si="77"/>
        <v>1.6042780748663103E-2</v>
      </c>
      <c r="AK67" s="56">
        <f t="shared" si="78"/>
        <v>1.8421052631578946E-2</v>
      </c>
    </row>
    <row r="68" spans="1:37" x14ac:dyDescent="0.25">
      <c r="A68" s="1" t="s">
        <v>42</v>
      </c>
      <c r="B68" s="56">
        <f t="shared" si="3"/>
        <v>4.2999999999999997E-2</v>
      </c>
      <c r="C68" s="56">
        <f t="shared" si="3"/>
        <v>4.2999999999999997E-2</v>
      </c>
      <c r="D68" s="56">
        <f t="shared" si="3"/>
        <v>4.2999999999999997E-2</v>
      </c>
      <c r="E68" s="56">
        <f t="shared" si="3"/>
        <v>4.2999999999999997E-2</v>
      </c>
      <c r="F68" s="56">
        <f t="shared" si="3"/>
        <v>4.2999999999999997E-2</v>
      </c>
      <c r="G68" s="56">
        <f t="shared" si="28"/>
        <v>4.3350649350649348E-2</v>
      </c>
      <c r="H68" s="56">
        <f t="shared" si="1"/>
        <v>4.3701298701298699E-2</v>
      </c>
      <c r="I68" s="56">
        <f t="shared" si="1"/>
        <v>4.4051948051948051E-2</v>
      </c>
      <c r="J68" s="56">
        <f t="shared" si="1"/>
        <v>4.4402597402597402E-2</v>
      </c>
      <c r="K68" s="56">
        <f t="shared" si="1"/>
        <v>4.4753246753246753E-2</v>
      </c>
      <c r="L68" s="56">
        <f t="shared" si="1"/>
        <v>4.5103896103896104E-2</v>
      </c>
      <c r="M68" s="56">
        <f t="shared" si="54"/>
        <v>4.5454545454545456E-2</v>
      </c>
      <c r="N68" s="56">
        <f t="shared" si="55"/>
        <v>0</v>
      </c>
      <c r="O68" s="56">
        <f t="shared" si="56"/>
        <v>0</v>
      </c>
      <c r="P68" s="56">
        <f t="shared" si="57"/>
        <v>4.3478260869565216E-2</v>
      </c>
      <c r="Q68" s="56">
        <f t="shared" si="58"/>
        <v>0</v>
      </c>
      <c r="R68" s="56">
        <f t="shared" si="59"/>
        <v>0</v>
      </c>
      <c r="S68" s="56">
        <f t="shared" si="60"/>
        <v>0</v>
      </c>
      <c r="T68" s="56">
        <f t="shared" si="61"/>
        <v>0</v>
      </c>
      <c r="U68" s="56">
        <f t="shared" si="62"/>
        <v>4.1666666666666664E-2</v>
      </c>
      <c r="V68" s="56">
        <f t="shared" si="63"/>
        <v>0</v>
      </c>
      <c r="W68" s="56">
        <f t="shared" si="64"/>
        <v>0</v>
      </c>
      <c r="X68" s="56">
        <f t="shared" si="65"/>
        <v>0</v>
      </c>
      <c r="Y68" s="56">
        <f t="shared" si="66"/>
        <v>0.04</v>
      </c>
      <c r="Z68" s="56">
        <f t="shared" si="67"/>
        <v>0</v>
      </c>
      <c r="AA68" s="56">
        <f t="shared" si="68"/>
        <v>0</v>
      </c>
      <c r="AB68" s="56">
        <f t="shared" si="69"/>
        <v>3.8461538461538464E-2</v>
      </c>
      <c r="AC68" s="56">
        <f t="shared" si="70"/>
        <v>0</v>
      </c>
      <c r="AD68" s="56">
        <f t="shared" si="71"/>
        <v>0</v>
      </c>
      <c r="AE68" s="56">
        <f t="shared" si="72"/>
        <v>3.7037037037037035E-2</v>
      </c>
      <c r="AF68" s="56">
        <f t="shared" si="73"/>
        <v>0</v>
      </c>
      <c r="AG68" s="56">
        <f t="shared" si="74"/>
        <v>0</v>
      </c>
      <c r="AH68" s="56">
        <f t="shared" si="75"/>
        <v>0</v>
      </c>
      <c r="AI68" s="56">
        <f t="shared" si="76"/>
        <v>0</v>
      </c>
      <c r="AJ68" s="56">
        <f t="shared" si="77"/>
        <v>3.5714285714285712E-2</v>
      </c>
      <c r="AK68" s="56">
        <f t="shared" si="78"/>
        <v>0</v>
      </c>
    </row>
    <row r="69" spans="1:37" x14ac:dyDescent="0.25">
      <c r="A69" s="1" t="s">
        <v>43</v>
      </c>
      <c r="B69" s="56">
        <f t="shared" si="3"/>
        <v>2.1116883116883117E-2</v>
      </c>
      <c r="C69" s="56">
        <f t="shared" si="3"/>
        <v>2.1116883116883117E-2</v>
      </c>
      <c r="D69" s="56">
        <f t="shared" si="3"/>
        <v>2.1116883116883117E-2</v>
      </c>
      <c r="E69" s="56">
        <f t="shared" si="3"/>
        <v>2.1116883116883117E-2</v>
      </c>
      <c r="F69" s="56">
        <f t="shared" si="3"/>
        <v>2.1116883116883117E-2</v>
      </c>
      <c r="G69" s="56">
        <f t="shared" si="28"/>
        <v>2.7623995052566481E-2</v>
      </c>
      <c r="H69" s="56">
        <f t="shared" si="1"/>
        <v>3.4131106988249844E-2</v>
      </c>
      <c r="I69" s="56">
        <f t="shared" si="1"/>
        <v>4.0638218923933211E-2</v>
      </c>
      <c r="J69" s="56">
        <f t="shared" si="1"/>
        <v>4.7145330859616572E-2</v>
      </c>
      <c r="K69" s="56">
        <f t="shared" si="1"/>
        <v>5.3652442795299939E-2</v>
      </c>
      <c r="L69" s="56">
        <f t="shared" si="1"/>
        <v>6.0159554730983299E-2</v>
      </c>
      <c r="M69" s="56">
        <f t="shared" si="54"/>
        <v>6.6666666666666666E-2</v>
      </c>
      <c r="N69" s="56">
        <f t="shared" si="55"/>
        <v>0</v>
      </c>
      <c r="O69" s="56">
        <f t="shared" si="56"/>
        <v>0</v>
      </c>
      <c r="P69" s="56">
        <f t="shared" si="57"/>
        <v>0</v>
      </c>
      <c r="Q69" s="56">
        <f t="shared" si="58"/>
        <v>0</v>
      </c>
      <c r="R69" s="56">
        <f t="shared" si="59"/>
        <v>6.25E-2</v>
      </c>
      <c r="S69" s="56">
        <f t="shared" si="60"/>
        <v>0</v>
      </c>
      <c r="T69" s="56">
        <f t="shared" si="61"/>
        <v>0</v>
      </c>
      <c r="U69" s="56">
        <f t="shared" si="62"/>
        <v>0</v>
      </c>
      <c r="V69" s="56">
        <f t="shared" si="63"/>
        <v>0</v>
      </c>
      <c r="W69" s="56">
        <f t="shared" si="64"/>
        <v>0</v>
      </c>
      <c r="X69" s="56">
        <f t="shared" si="65"/>
        <v>5.8823529411764705E-2</v>
      </c>
      <c r="Y69" s="56">
        <f t="shared" si="66"/>
        <v>0</v>
      </c>
      <c r="Z69" s="56">
        <f t="shared" si="67"/>
        <v>0</v>
      </c>
      <c r="AA69" s="56">
        <f t="shared" si="68"/>
        <v>0</v>
      </c>
      <c r="AB69" s="56">
        <f t="shared" si="69"/>
        <v>0</v>
      </c>
      <c r="AC69" s="56">
        <f t="shared" si="70"/>
        <v>0</v>
      </c>
      <c r="AD69" s="56">
        <f t="shared" si="71"/>
        <v>5.5555555555555552E-2</v>
      </c>
      <c r="AE69" s="56">
        <f t="shared" si="72"/>
        <v>0</v>
      </c>
      <c r="AF69" s="56">
        <f t="shared" si="73"/>
        <v>0</v>
      </c>
      <c r="AG69" s="56">
        <f t="shared" si="74"/>
        <v>0</v>
      </c>
      <c r="AH69" s="56">
        <f t="shared" si="75"/>
        <v>0</v>
      </c>
      <c r="AI69" s="56">
        <f t="shared" si="76"/>
        <v>0</v>
      </c>
      <c r="AJ69" s="56">
        <f t="shared" si="77"/>
        <v>5.2631578947368418E-2</v>
      </c>
      <c r="AK69" s="56">
        <f t="shared" si="78"/>
        <v>0</v>
      </c>
    </row>
    <row r="70" spans="1:37" x14ac:dyDescent="0.25">
      <c r="A70" s="1" t="s">
        <v>44</v>
      </c>
      <c r="B70" s="56">
        <f t="shared" si="3"/>
        <v>1.8000000000000002E-2</v>
      </c>
      <c r="C70" s="56">
        <f t="shared" si="3"/>
        <v>1.8000000000000002E-2</v>
      </c>
      <c r="D70" s="56">
        <f t="shared" si="3"/>
        <v>1.8000000000000002E-2</v>
      </c>
      <c r="E70" s="56">
        <f t="shared" si="3"/>
        <v>1.8000000000000002E-2</v>
      </c>
      <c r="F70" s="56">
        <f t="shared" si="3"/>
        <v>1.8000000000000002E-2</v>
      </c>
      <c r="G70" s="56">
        <f t="shared" si="28"/>
        <v>2.3428571428571431E-2</v>
      </c>
      <c r="H70" s="56">
        <f t="shared" si="1"/>
        <v>2.8857142857142859E-2</v>
      </c>
      <c r="I70" s="56">
        <f t="shared" si="1"/>
        <v>3.4285714285714287E-2</v>
      </c>
      <c r="J70" s="56">
        <f t="shared" si="1"/>
        <v>3.9714285714285716E-2</v>
      </c>
      <c r="K70" s="56">
        <f t="shared" si="1"/>
        <v>4.5142857142857144E-2</v>
      </c>
      <c r="L70" s="56">
        <f t="shared" si="1"/>
        <v>5.0571428571428573E-2</v>
      </c>
      <c r="M70" s="56">
        <f t="shared" si="54"/>
        <v>5.6000000000000001E-2</v>
      </c>
      <c r="N70" s="56">
        <f t="shared" si="55"/>
        <v>2.2727272727272728E-2</v>
      </c>
      <c r="O70" s="56">
        <f t="shared" si="56"/>
        <v>7.4074074074074077E-3</v>
      </c>
      <c r="P70" s="56">
        <f t="shared" si="57"/>
        <v>0</v>
      </c>
      <c r="Q70" s="56">
        <f t="shared" si="58"/>
        <v>-1.4705882352941176E-2</v>
      </c>
      <c r="R70" s="56">
        <f t="shared" si="59"/>
        <v>0</v>
      </c>
      <c r="S70" s="56">
        <f t="shared" si="60"/>
        <v>1.4925373134328358E-2</v>
      </c>
      <c r="T70" s="56">
        <f t="shared" si="61"/>
        <v>-7.3529411764705881E-3</v>
      </c>
      <c r="U70" s="56">
        <f t="shared" si="62"/>
        <v>7.4074074074074077E-3</v>
      </c>
      <c r="V70" s="56">
        <f t="shared" si="63"/>
        <v>7.3529411764705881E-3</v>
      </c>
      <c r="W70" s="56">
        <f t="shared" si="64"/>
        <v>0</v>
      </c>
      <c r="X70" s="56">
        <f t="shared" si="65"/>
        <v>7.2992700729927005E-3</v>
      </c>
      <c r="Y70" s="56">
        <f t="shared" si="66"/>
        <v>1.4492753623188406E-2</v>
      </c>
      <c r="Z70" s="56">
        <f t="shared" si="67"/>
        <v>-7.1428571428571426E-3</v>
      </c>
      <c r="AA70" s="56">
        <f t="shared" si="68"/>
        <v>7.1942446043165471E-3</v>
      </c>
      <c r="AB70" s="56">
        <f t="shared" si="69"/>
        <v>2.1428571428571429E-2</v>
      </c>
      <c r="AC70" s="56">
        <f t="shared" si="70"/>
        <v>6.993006993006993E-3</v>
      </c>
      <c r="AD70" s="56">
        <f t="shared" si="71"/>
        <v>0</v>
      </c>
      <c r="AE70" s="56">
        <f t="shared" si="72"/>
        <v>-6.9444444444444441E-3</v>
      </c>
      <c r="AF70" s="56">
        <f t="shared" si="73"/>
        <v>-6.993006993006993E-3</v>
      </c>
      <c r="AG70" s="56">
        <f t="shared" si="74"/>
        <v>0</v>
      </c>
      <c r="AH70" s="56">
        <f t="shared" si="75"/>
        <v>0</v>
      </c>
      <c r="AI70" s="56">
        <f t="shared" si="76"/>
        <v>7.0422535211267607E-3</v>
      </c>
      <c r="AJ70" s="56">
        <f t="shared" si="77"/>
        <v>0</v>
      </c>
      <c r="AK70" s="56">
        <f t="shared" si="78"/>
        <v>6.993006993006993E-3</v>
      </c>
    </row>
    <row r="71" spans="1:37" x14ac:dyDescent="0.25">
      <c r="A71" s="1" t="s">
        <v>45</v>
      </c>
      <c r="B71" s="56">
        <f t="shared" si="3"/>
        <v>1.9859275053304905E-2</v>
      </c>
      <c r="C71" s="56">
        <f t="shared" si="3"/>
        <v>1.9859275053304905E-2</v>
      </c>
      <c r="D71" s="56">
        <f t="shared" si="3"/>
        <v>1.9859275053304905E-2</v>
      </c>
      <c r="E71" s="56">
        <f t="shared" si="3"/>
        <v>1.9859275053304905E-2</v>
      </c>
      <c r="F71" s="56">
        <f t="shared" si="3"/>
        <v>1.9859275053304905E-2</v>
      </c>
      <c r="G71" s="56">
        <f t="shared" si="28"/>
        <v>2.4165092902832776E-2</v>
      </c>
      <c r="H71" s="56">
        <f t="shared" si="28"/>
        <v>2.8470910752360648E-2</v>
      </c>
      <c r="I71" s="56">
        <f t="shared" si="28"/>
        <v>3.2776728601888516E-2</v>
      </c>
      <c r="J71" s="56">
        <f t="shared" si="28"/>
        <v>3.7082546451416384E-2</v>
      </c>
      <c r="K71" s="56">
        <f t="shared" si="28"/>
        <v>4.1388364300944259E-2</v>
      </c>
      <c r="L71" s="56">
        <f t="shared" si="28"/>
        <v>4.5694182150472135E-2</v>
      </c>
      <c r="M71" s="56">
        <f t="shared" si="54"/>
        <v>0.05</v>
      </c>
      <c r="N71" s="56">
        <f t="shared" si="55"/>
        <v>2.3809523809523808E-2</v>
      </c>
      <c r="O71" s="56">
        <f t="shared" si="56"/>
        <v>0</v>
      </c>
      <c r="P71" s="56">
        <f t="shared" si="57"/>
        <v>2.3255813953488372E-2</v>
      </c>
      <c r="Q71" s="56">
        <f t="shared" si="58"/>
        <v>0</v>
      </c>
      <c r="R71" s="56">
        <f t="shared" si="59"/>
        <v>0</v>
      </c>
      <c r="S71" s="56">
        <f t="shared" si="60"/>
        <v>0</v>
      </c>
      <c r="T71" s="56">
        <f t="shared" si="61"/>
        <v>0</v>
      </c>
      <c r="U71" s="56">
        <f t="shared" si="62"/>
        <v>2.2727272727272728E-2</v>
      </c>
      <c r="V71" s="56">
        <f t="shared" si="63"/>
        <v>2.2222222222222223E-2</v>
      </c>
      <c r="W71" s="56">
        <f t="shared" si="64"/>
        <v>0</v>
      </c>
      <c r="X71" s="56">
        <f t="shared" si="65"/>
        <v>2.1739130434782608E-2</v>
      </c>
      <c r="Y71" s="56">
        <f t="shared" si="66"/>
        <v>0</v>
      </c>
      <c r="Z71" s="56">
        <f t="shared" si="67"/>
        <v>2.1276595744680851E-2</v>
      </c>
      <c r="AA71" s="56">
        <f t="shared" si="68"/>
        <v>0</v>
      </c>
      <c r="AB71" s="56">
        <f t="shared" si="69"/>
        <v>2.0833333333333332E-2</v>
      </c>
      <c r="AC71" s="56">
        <f t="shared" si="70"/>
        <v>2.0408163265306121E-2</v>
      </c>
      <c r="AD71" s="56">
        <f t="shared" si="71"/>
        <v>0</v>
      </c>
      <c r="AE71" s="56">
        <f t="shared" si="72"/>
        <v>0.02</v>
      </c>
      <c r="AF71" s="56">
        <f t="shared" si="73"/>
        <v>0</v>
      </c>
      <c r="AG71" s="56">
        <f t="shared" si="74"/>
        <v>1.9607843137254902E-2</v>
      </c>
      <c r="AH71" s="56">
        <f t="shared" si="75"/>
        <v>0</v>
      </c>
      <c r="AI71" s="56">
        <f t="shared" si="76"/>
        <v>1.9230769230769232E-2</v>
      </c>
      <c r="AJ71" s="56">
        <f t="shared" si="77"/>
        <v>0</v>
      </c>
      <c r="AK71" s="56">
        <f t="shared" si="78"/>
        <v>1.8867924528301886E-2</v>
      </c>
    </row>
    <row r="72" spans="1:37" x14ac:dyDescent="0.25">
      <c r="A72" s="1" t="s">
        <v>12</v>
      </c>
      <c r="B72" s="56">
        <f t="shared" si="3"/>
        <v>2.7000000000000003E-2</v>
      </c>
      <c r="C72" s="56">
        <f t="shared" si="3"/>
        <v>2.7000000000000003E-2</v>
      </c>
      <c r="D72" s="56">
        <f t="shared" si="3"/>
        <v>2.7000000000000003E-2</v>
      </c>
      <c r="E72" s="56">
        <f t="shared" si="3"/>
        <v>2.7000000000000003E-2</v>
      </c>
      <c r="F72" s="56">
        <f t="shared" si="3"/>
        <v>2.7000000000000003E-2</v>
      </c>
      <c r="G72" s="56">
        <f t="shared" si="28"/>
        <v>2.8344937975190079E-2</v>
      </c>
      <c r="H72" s="56">
        <f t="shared" si="28"/>
        <v>2.9689875950380154E-2</v>
      </c>
      <c r="I72" s="56">
        <f t="shared" si="28"/>
        <v>3.1034813925570233E-2</v>
      </c>
      <c r="J72" s="56">
        <f t="shared" si="28"/>
        <v>3.2379751900760305E-2</v>
      </c>
      <c r="K72" s="56">
        <f t="shared" si="28"/>
        <v>3.3724689875950384E-2</v>
      </c>
      <c r="L72" s="56">
        <f t="shared" si="28"/>
        <v>3.5069627851140456E-2</v>
      </c>
      <c r="M72" s="56">
        <f t="shared" si="54"/>
        <v>3.6414565826330535E-2</v>
      </c>
      <c r="N72" s="56">
        <f t="shared" si="55"/>
        <v>2.9729729729729731E-2</v>
      </c>
      <c r="O72" s="56">
        <f t="shared" si="56"/>
        <v>1.3123359580052493E-2</v>
      </c>
      <c r="P72" s="56">
        <f t="shared" si="57"/>
        <v>1.0362694300518135E-2</v>
      </c>
      <c r="Q72" s="56">
        <f t="shared" si="58"/>
        <v>2.5641025641025641E-3</v>
      </c>
      <c r="R72" s="56">
        <f t="shared" si="59"/>
        <v>1.0230179028132993E-2</v>
      </c>
      <c r="S72" s="56">
        <f t="shared" si="60"/>
        <v>2.2784810126582278E-2</v>
      </c>
      <c r="T72" s="56">
        <f t="shared" si="61"/>
        <v>1.7326732673267328E-2</v>
      </c>
      <c r="U72" s="56">
        <f t="shared" si="62"/>
        <v>1.7031630170316302E-2</v>
      </c>
      <c r="V72" s="56">
        <f t="shared" si="63"/>
        <v>2.3923444976076555E-2</v>
      </c>
      <c r="W72" s="56">
        <f t="shared" si="64"/>
        <v>2.1028037383177569E-2</v>
      </c>
      <c r="X72" s="56">
        <f t="shared" si="65"/>
        <v>2.0594965675057208E-2</v>
      </c>
      <c r="Y72" s="56">
        <f t="shared" si="66"/>
        <v>2.2421524663677129E-2</v>
      </c>
      <c r="Z72" s="56">
        <f t="shared" si="67"/>
        <v>1.5350877192982455E-2</v>
      </c>
      <c r="AA72" s="56">
        <f t="shared" si="68"/>
        <v>1.511879049676026E-2</v>
      </c>
      <c r="AB72" s="56">
        <f t="shared" si="69"/>
        <v>2.553191489361702E-2</v>
      </c>
      <c r="AC72" s="56">
        <f t="shared" si="70"/>
        <v>1.6597510373443983E-2</v>
      </c>
      <c r="AD72" s="56">
        <f t="shared" si="71"/>
        <v>1.020408163265306E-2</v>
      </c>
      <c r="AE72" s="56">
        <f t="shared" si="72"/>
        <v>6.0606060606060606E-3</v>
      </c>
      <c r="AF72" s="56">
        <f t="shared" si="73"/>
        <v>0</v>
      </c>
      <c r="AG72" s="56">
        <f t="shared" si="74"/>
        <v>2.008032128514056E-3</v>
      </c>
      <c r="AH72" s="56">
        <f t="shared" si="75"/>
        <v>6.0120240480961923E-3</v>
      </c>
      <c r="AI72" s="56">
        <f t="shared" si="76"/>
        <v>5.9760956175298804E-3</v>
      </c>
      <c r="AJ72" s="56">
        <f t="shared" si="77"/>
        <v>3.9603960396039604E-3</v>
      </c>
      <c r="AK72" s="56">
        <f t="shared" si="78"/>
        <v>1.1834319526627219E-2</v>
      </c>
    </row>
    <row r="73" spans="1:37" x14ac:dyDescent="0.25">
      <c r="A73" s="1" t="s">
        <v>13</v>
      </c>
      <c r="B73" s="56">
        <f t="shared" si="3"/>
        <v>1.9E-2</v>
      </c>
      <c r="C73" s="56">
        <f t="shared" si="3"/>
        <v>1.9E-2</v>
      </c>
      <c r="D73" s="56">
        <f t="shared" si="3"/>
        <v>1.9E-2</v>
      </c>
      <c r="E73" s="56">
        <f t="shared" si="3"/>
        <v>1.9E-2</v>
      </c>
      <c r="F73" s="56">
        <f t="shared" si="3"/>
        <v>1.9E-2</v>
      </c>
      <c r="G73" s="56">
        <f t="shared" si="28"/>
        <v>2.2743993800051664E-2</v>
      </c>
      <c r="H73" s="56">
        <f t="shared" si="28"/>
        <v>2.6487987600103333E-2</v>
      </c>
      <c r="I73" s="56">
        <f t="shared" si="28"/>
        <v>3.0231981400154997E-2</v>
      </c>
      <c r="J73" s="56">
        <f t="shared" si="28"/>
        <v>3.3975975200206662E-2</v>
      </c>
      <c r="K73" s="56">
        <f t="shared" si="28"/>
        <v>3.7719969000258327E-2</v>
      </c>
      <c r="L73" s="56">
        <f t="shared" si="28"/>
        <v>4.1463962800309992E-2</v>
      </c>
      <c r="M73" s="56">
        <f t="shared" si="54"/>
        <v>4.5207956600361664E-2</v>
      </c>
      <c r="N73" s="56">
        <f t="shared" si="55"/>
        <v>3.4602076124567477E-2</v>
      </c>
      <c r="O73" s="56">
        <f t="shared" si="56"/>
        <v>2.8428093645484948E-2</v>
      </c>
      <c r="P73" s="56">
        <f t="shared" si="57"/>
        <v>1.9512195121951219E-2</v>
      </c>
      <c r="Q73" s="56">
        <f t="shared" si="58"/>
        <v>1.2759170653907496E-2</v>
      </c>
      <c r="R73" s="56">
        <f t="shared" si="59"/>
        <v>1.5748031496062992E-2</v>
      </c>
      <c r="S73" s="56">
        <f t="shared" si="60"/>
        <v>2.0155038759689922E-2</v>
      </c>
      <c r="T73" s="56">
        <f t="shared" si="61"/>
        <v>1.9756838905775075E-2</v>
      </c>
      <c r="U73" s="56">
        <f t="shared" si="62"/>
        <v>2.2354694485842028E-2</v>
      </c>
      <c r="V73" s="56">
        <f t="shared" si="63"/>
        <v>2.3323615160349854E-2</v>
      </c>
      <c r="W73" s="56">
        <f t="shared" si="64"/>
        <v>2.2792022792022793E-2</v>
      </c>
      <c r="X73" s="56">
        <f t="shared" si="65"/>
        <v>2.3676880222841225E-2</v>
      </c>
      <c r="Y73" s="56">
        <f t="shared" si="66"/>
        <v>2.5850340136054421E-2</v>
      </c>
      <c r="Z73" s="56">
        <f t="shared" si="67"/>
        <v>2.3872679045092837E-2</v>
      </c>
      <c r="AA73" s="56">
        <f t="shared" si="68"/>
        <v>2.8497409326424871E-2</v>
      </c>
      <c r="AB73" s="56">
        <f t="shared" si="69"/>
        <v>2.7707808564231738E-2</v>
      </c>
      <c r="AC73" s="56">
        <f t="shared" si="70"/>
        <v>2.4509803921568627E-2</v>
      </c>
      <c r="AD73" s="56">
        <f t="shared" si="71"/>
        <v>2.2727272727272728E-2</v>
      </c>
      <c r="AE73" s="56">
        <f t="shared" si="72"/>
        <v>1.9883040935672516E-2</v>
      </c>
      <c r="AF73" s="56">
        <f t="shared" si="73"/>
        <v>1.9495412844036698E-2</v>
      </c>
      <c r="AG73" s="56">
        <f t="shared" si="74"/>
        <v>2.0247469066366704E-2</v>
      </c>
      <c r="AH73" s="56">
        <f t="shared" si="75"/>
        <v>1.9845644983461964E-2</v>
      </c>
      <c r="AI73" s="56">
        <f t="shared" si="76"/>
        <v>2.1621621621621623E-2</v>
      </c>
      <c r="AJ73" s="56">
        <f t="shared" si="77"/>
        <v>2.328042328042328E-2</v>
      </c>
      <c r="AK73" s="56">
        <f t="shared" si="78"/>
        <v>2.3784901758014478E-2</v>
      </c>
    </row>
    <row r="74" spans="1:37" x14ac:dyDescent="0.25">
      <c r="A74" s="1" t="s">
        <v>14</v>
      </c>
      <c r="B74" s="56">
        <f t="shared" si="3"/>
        <v>2.3E-2</v>
      </c>
      <c r="C74" s="56">
        <f t="shared" si="3"/>
        <v>2.3E-2</v>
      </c>
      <c r="D74" s="56">
        <f t="shared" si="3"/>
        <v>2.3E-2</v>
      </c>
      <c r="E74" s="56">
        <f t="shared" si="3"/>
        <v>2.3E-2</v>
      </c>
      <c r="F74" s="56">
        <f t="shared" si="3"/>
        <v>2.3E-2</v>
      </c>
      <c r="G74" s="56">
        <f t="shared" si="28"/>
        <v>2.3766970618034448E-2</v>
      </c>
      <c r="H74" s="56">
        <f t="shared" si="28"/>
        <v>2.4533941236068894E-2</v>
      </c>
      <c r="I74" s="56">
        <f t="shared" si="28"/>
        <v>2.5300911854103342E-2</v>
      </c>
      <c r="J74" s="56">
        <f t="shared" si="28"/>
        <v>2.6067882472137791E-2</v>
      </c>
      <c r="K74" s="56">
        <f t="shared" si="28"/>
        <v>2.683485309017224E-2</v>
      </c>
      <c r="L74" s="56">
        <f t="shared" si="28"/>
        <v>2.7601823708206685E-2</v>
      </c>
      <c r="M74" s="56">
        <f t="shared" si="54"/>
        <v>2.8368794326241134E-2</v>
      </c>
      <c r="N74" s="56">
        <f t="shared" si="55"/>
        <v>2.0689655172413793E-2</v>
      </c>
      <c r="O74" s="56">
        <f t="shared" si="56"/>
        <v>2.0270270270270271E-2</v>
      </c>
      <c r="P74" s="56">
        <f t="shared" si="57"/>
        <v>1.3245033112582781E-2</v>
      </c>
      <c r="Q74" s="56">
        <f t="shared" si="58"/>
        <v>6.5359477124183009E-3</v>
      </c>
      <c r="R74" s="56">
        <f t="shared" si="59"/>
        <v>6.4935064935064939E-3</v>
      </c>
      <c r="S74" s="56">
        <f t="shared" si="60"/>
        <v>1.935483870967742E-2</v>
      </c>
      <c r="T74" s="56">
        <f t="shared" si="61"/>
        <v>3.1645569620253167E-2</v>
      </c>
      <c r="U74" s="56">
        <f t="shared" si="62"/>
        <v>2.4539877300613498E-2</v>
      </c>
      <c r="V74" s="56">
        <f t="shared" si="63"/>
        <v>2.9940119760479042E-2</v>
      </c>
      <c r="W74" s="56">
        <f t="shared" si="64"/>
        <v>2.9069767441860465E-2</v>
      </c>
      <c r="X74" s="56">
        <f t="shared" si="65"/>
        <v>2.8248587570621469E-2</v>
      </c>
      <c r="Y74" s="56">
        <f t="shared" si="66"/>
        <v>2.7472527472527472E-2</v>
      </c>
      <c r="Z74" s="56">
        <f t="shared" si="67"/>
        <v>3.2085561497326207E-2</v>
      </c>
      <c r="AA74" s="56">
        <f t="shared" si="68"/>
        <v>2.5906735751295335E-2</v>
      </c>
      <c r="AB74" s="56">
        <f t="shared" si="69"/>
        <v>3.5353535353535352E-2</v>
      </c>
      <c r="AC74" s="56">
        <f t="shared" si="70"/>
        <v>2.4390243902439025E-2</v>
      </c>
      <c r="AD74" s="56">
        <f t="shared" si="71"/>
        <v>2.3809523809523808E-2</v>
      </c>
      <c r="AE74" s="56">
        <f t="shared" si="72"/>
        <v>2.3255813953488372E-2</v>
      </c>
      <c r="AF74" s="56">
        <f t="shared" si="73"/>
        <v>2.2727272727272728E-2</v>
      </c>
      <c r="AG74" s="56">
        <f t="shared" si="74"/>
        <v>2.6666666666666668E-2</v>
      </c>
      <c r="AH74" s="56">
        <f t="shared" si="75"/>
        <v>2.5974025974025976E-2</v>
      </c>
      <c r="AI74" s="56">
        <f t="shared" si="76"/>
        <v>2.5316455696202531E-2</v>
      </c>
      <c r="AJ74" s="56">
        <f t="shared" si="77"/>
        <v>2.4691358024691357E-2</v>
      </c>
      <c r="AK74" s="56">
        <f t="shared" si="78"/>
        <v>2.8112449799196786E-2</v>
      </c>
    </row>
    <row r="75" spans="1:37" x14ac:dyDescent="0.25">
      <c r="A75" s="1" t="s">
        <v>15</v>
      </c>
      <c r="B75" s="56">
        <f t="shared" si="3"/>
        <v>2.5000000000000001E-2</v>
      </c>
      <c r="C75" s="56">
        <f t="shared" si="3"/>
        <v>2.5000000000000001E-2</v>
      </c>
      <c r="D75" s="56">
        <f t="shared" si="3"/>
        <v>2.5000000000000001E-2</v>
      </c>
      <c r="E75" s="56">
        <f t="shared" si="3"/>
        <v>2.5000000000000001E-2</v>
      </c>
      <c r="F75" s="56">
        <f t="shared" si="3"/>
        <v>2.5000000000000001E-2</v>
      </c>
      <c r="G75" s="56">
        <f t="shared" si="28"/>
        <v>2.7545879812882333E-2</v>
      </c>
      <c r="H75" s="56">
        <f t="shared" si="28"/>
        <v>3.0091759625764665E-2</v>
      </c>
      <c r="I75" s="56">
        <f t="shared" si="28"/>
        <v>3.2637639438646997E-2</v>
      </c>
      <c r="J75" s="56">
        <f t="shared" si="28"/>
        <v>3.5183519251529329E-2</v>
      </c>
      <c r="K75" s="56">
        <f t="shared" si="28"/>
        <v>3.772939906441166E-2</v>
      </c>
      <c r="L75" s="56">
        <f t="shared" si="28"/>
        <v>4.0275278877293992E-2</v>
      </c>
      <c r="M75" s="56">
        <f t="shared" si="54"/>
        <v>4.2821158690176324E-2</v>
      </c>
      <c r="N75" s="56">
        <f t="shared" si="55"/>
        <v>3.3816425120772944E-2</v>
      </c>
      <c r="O75" s="56">
        <f t="shared" si="56"/>
        <v>9.3457943925233638E-3</v>
      </c>
      <c r="P75" s="56">
        <f t="shared" si="57"/>
        <v>9.2592592592592587E-3</v>
      </c>
      <c r="Q75" s="56">
        <f t="shared" si="58"/>
        <v>9.1743119266055051E-3</v>
      </c>
      <c r="R75" s="56">
        <f t="shared" si="59"/>
        <v>1.5909090909090907E-2</v>
      </c>
      <c r="S75" s="56">
        <f t="shared" si="60"/>
        <v>2.9082774049217001E-2</v>
      </c>
      <c r="T75" s="56">
        <f t="shared" si="61"/>
        <v>1.9565217391304349E-2</v>
      </c>
      <c r="U75" s="56">
        <f t="shared" si="62"/>
        <v>1.9189765458422176E-2</v>
      </c>
      <c r="V75" s="56">
        <f t="shared" si="63"/>
        <v>2.0920502092050208E-2</v>
      </c>
      <c r="W75" s="56">
        <f t="shared" si="64"/>
        <v>1.6393442622950821E-2</v>
      </c>
      <c r="X75" s="56">
        <f t="shared" si="65"/>
        <v>1.6129032258064516E-2</v>
      </c>
      <c r="Y75" s="56">
        <f t="shared" si="66"/>
        <v>1.5873015873015872E-2</v>
      </c>
      <c r="Z75" s="56">
        <f t="shared" si="67"/>
        <v>1.3671875E-2</v>
      </c>
      <c r="AA75" s="56">
        <f t="shared" si="68"/>
        <v>1.348747591522158E-2</v>
      </c>
      <c r="AB75" s="56">
        <f t="shared" si="69"/>
        <v>1.7110266159695818E-2</v>
      </c>
      <c r="AC75" s="56">
        <f t="shared" si="70"/>
        <v>1.3084112149532711E-2</v>
      </c>
      <c r="AD75" s="56">
        <f t="shared" si="71"/>
        <v>9.2250922509225092E-3</v>
      </c>
      <c r="AE75" s="56">
        <f t="shared" si="72"/>
        <v>5.4844606946983544E-3</v>
      </c>
      <c r="AF75" s="56">
        <f t="shared" si="73"/>
        <v>5.454545454545455E-3</v>
      </c>
      <c r="AG75" s="56">
        <f t="shared" si="74"/>
        <v>1.0849909584086799E-2</v>
      </c>
      <c r="AH75" s="56">
        <f t="shared" si="75"/>
        <v>1.2522361359570662E-2</v>
      </c>
      <c r="AI75" s="56">
        <f t="shared" si="76"/>
        <v>1.2367491166077738E-2</v>
      </c>
      <c r="AJ75" s="56">
        <f t="shared" si="77"/>
        <v>8.7260034904013961E-3</v>
      </c>
      <c r="AK75" s="56">
        <f t="shared" si="78"/>
        <v>1.2110726643598616E-2</v>
      </c>
    </row>
    <row r="76" spans="1:37" x14ac:dyDescent="0.25">
      <c r="A76" s="1" t="s">
        <v>16</v>
      </c>
      <c r="B76" s="56">
        <f t="shared" si="3"/>
        <v>7.3700262322242166E-2</v>
      </c>
      <c r="C76" s="56">
        <f t="shared" si="3"/>
        <v>7.3700262322242166E-2</v>
      </c>
      <c r="D76" s="56">
        <f t="shared" si="3"/>
        <v>7.3700262322242166E-2</v>
      </c>
      <c r="E76" s="56">
        <f t="shared" si="3"/>
        <v>7.3700262322242166E-2</v>
      </c>
      <c r="F76" s="56">
        <f t="shared" si="3"/>
        <v>7.3700262322242166E-2</v>
      </c>
      <c r="G76" s="56">
        <f t="shared" si="28"/>
        <v>6.4145956183648808E-2</v>
      </c>
      <c r="H76" s="56">
        <f t="shared" si="28"/>
        <v>5.4591650045055451E-2</v>
      </c>
      <c r="I76" s="56">
        <f t="shared" si="28"/>
        <v>4.5037343906462093E-2</v>
      </c>
      <c r="J76" s="56">
        <f t="shared" si="28"/>
        <v>3.5483037767868736E-2</v>
      </c>
      <c r="K76" s="56">
        <f t="shared" si="28"/>
        <v>2.5928731629275378E-2</v>
      </c>
      <c r="L76" s="56">
        <f t="shared" si="28"/>
        <v>1.6374425490682014E-2</v>
      </c>
      <c r="M76" s="56">
        <f t="shared" si="54"/>
        <v>6.8201193520886615E-3</v>
      </c>
      <c r="N76" s="56">
        <f t="shared" si="55"/>
        <v>1.9475021168501271E-2</v>
      </c>
      <c r="O76" s="56">
        <f t="shared" si="56"/>
        <v>1.4119601328903655E-2</v>
      </c>
      <c r="P76" s="56">
        <f t="shared" si="57"/>
        <v>5.7330057330057327E-3</v>
      </c>
      <c r="Q76" s="56">
        <f t="shared" si="58"/>
        <v>7.3289902280130291E-3</v>
      </c>
      <c r="R76" s="56">
        <f t="shared" si="59"/>
        <v>1.4551333872271624E-2</v>
      </c>
      <c r="S76" s="56">
        <f t="shared" si="60"/>
        <v>2.5498007968127491E-2</v>
      </c>
      <c r="T76" s="56">
        <f t="shared" si="61"/>
        <v>2.1756021756021756E-2</v>
      </c>
      <c r="U76" s="56">
        <f t="shared" si="62"/>
        <v>1.6730038022813688E-2</v>
      </c>
      <c r="V76" s="56">
        <f t="shared" si="63"/>
        <v>1.7950635751682872E-2</v>
      </c>
      <c r="W76" s="56">
        <f t="shared" si="64"/>
        <v>1.6164584864070537E-2</v>
      </c>
      <c r="X76" s="56">
        <f t="shared" si="65"/>
        <v>1.0845986984815618E-2</v>
      </c>
      <c r="Y76" s="56">
        <f t="shared" si="66"/>
        <v>1.2875536480686695E-2</v>
      </c>
      <c r="Z76" s="56">
        <f t="shared" si="67"/>
        <v>9.887005649717515E-3</v>
      </c>
      <c r="AA76" s="56">
        <f t="shared" si="68"/>
        <v>1.4685314685314685E-2</v>
      </c>
      <c r="AB76" s="56">
        <f t="shared" si="69"/>
        <v>1.7918676774638181E-2</v>
      </c>
      <c r="AC76" s="56">
        <f t="shared" si="70"/>
        <v>1.7603249830737983E-2</v>
      </c>
      <c r="AD76" s="56">
        <f t="shared" si="71"/>
        <v>1.3972055888223553E-2</v>
      </c>
      <c r="AE76" s="56">
        <f t="shared" si="72"/>
        <v>1.0498687664041995E-2</v>
      </c>
      <c r="AF76" s="56">
        <f t="shared" si="73"/>
        <v>1.1688311688311689E-2</v>
      </c>
      <c r="AG76" s="56">
        <f t="shared" si="74"/>
        <v>1.4120667522464698E-2</v>
      </c>
      <c r="AH76" s="56">
        <f t="shared" si="75"/>
        <v>1.6455696202531647E-2</v>
      </c>
      <c r="AI76" s="56">
        <f t="shared" si="76"/>
        <v>1.4321295143212951E-2</v>
      </c>
      <c r="AJ76" s="56">
        <f t="shared" si="77"/>
        <v>1.4119091467157766E-2</v>
      </c>
      <c r="AK76" s="56">
        <f t="shared" si="78"/>
        <v>1.6949152542372881E-2</v>
      </c>
    </row>
    <row r="77" spans="1:37" x14ac:dyDescent="0.25">
      <c r="A77" s="1" t="s">
        <v>17</v>
      </c>
      <c r="B77" s="56">
        <f t="shared" si="3"/>
        <v>1.789700374531835E-2</v>
      </c>
      <c r="C77" s="56">
        <f t="shared" si="3"/>
        <v>1.789700374531835E-2</v>
      </c>
      <c r="D77" s="56">
        <f t="shared" si="3"/>
        <v>1.789700374531835E-2</v>
      </c>
      <c r="E77" s="56">
        <f t="shared" si="3"/>
        <v>1.789700374531835E-2</v>
      </c>
      <c r="F77" s="56">
        <f t="shared" si="3"/>
        <v>1.789700374531835E-2</v>
      </c>
      <c r="G77" s="56">
        <f t="shared" si="28"/>
        <v>1.631459168914268E-2</v>
      </c>
      <c r="H77" s="56">
        <f t="shared" si="28"/>
        <v>1.473217963296701E-2</v>
      </c>
      <c r="I77" s="56">
        <f t="shared" si="28"/>
        <v>1.314976757679134E-2</v>
      </c>
      <c r="J77" s="56">
        <f t="shared" si="28"/>
        <v>1.156735552061567E-2</v>
      </c>
      <c r="K77" s="56">
        <f t="shared" si="28"/>
        <v>9.9849434644400017E-3</v>
      </c>
      <c r="L77" s="56">
        <f t="shared" si="28"/>
        <v>8.4025314082643316E-3</v>
      </c>
      <c r="M77" s="56">
        <f t="shared" si="54"/>
        <v>6.8201193520886615E-3</v>
      </c>
      <c r="N77" s="56">
        <f t="shared" si="55"/>
        <v>1.9475021168501271E-2</v>
      </c>
      <c r="O77" s="56">
        <f t="shared" si="56"/>
        <v>1.4119601328903655E-2</v>
      </c>
      <c r="P77" s="56">
        <f t="shared" si="57"/>
        <v>5.7330057330057327E-3</v>
      </c>
      <c r="Q77" s="56">
        <f t="shared" si="58"/>
        <v>7.3289902280130291E-3</v>
      </c>
      <c r="R77" s="56">
        <f t="shared" si="59"/>
        <v>1.4551333872271624E-2</v>
      </c>
      <c r="S77" s="56">
        <f t="shared" si="60"/>
        <v>2.5498007968127491E-2</v>
      </c>
      <c r="T77" s="56">
        <f t="shared" si="61"/>
        <v>2.1756021756021756E-2</v>
      </c>
      <c r="U77" s="56">
        <f t="shared" si="62"/>
        <v>1.6730038022813688E-2</v>
      </c>
      <c r="V77" s="56">
        <f t="shared" si="63"/>
        <v>1.7950635751682872E-2</v>
      </c>
      <c r="W77" s="56">
        <f t="shared" si="64"/>
        <v>1.6164584864070537E-2</v>
      </c>
      <c r="X77" s="56">
        <f t="shared" si="65"/>
        <v>1.0845986984815618E-2</v>
      </c>
      <c r="Y77" s="56">
        <f t="shared" si="66"/>
        <v>1.2875536480686695E-2</v>
      </c>
      <c r="Z77" s="56">
        <f t="shared" si="67"/>
        <v>9.887005649717515E-3</v>
      </c>
      <c r="AA77" s="56">
        <f t="shared" si="68"/>
        <v>1.4685314685314685E-2</v>
      </c>
      <c r="AB77" s="56">
        <f t="shared" si="69"/>
        <v>1.7918676774638181E-2</v>
      </c>
      <c r="AC77" s="56">
        <f t="shared" si="70"/>
        <v>1.7603249830737983E-2</v>
      </c>
      <c r="AD77" s="56">
        <f t="shared" si="71"/>
        <v>1.3972055888223553E-2</v>
      </c>
      <c r="AE77" s="56">
        <f t="shared" si="72"/>
        <v>1.0498687664041995E-2</v>
      </c>
      <c r="AF77" s="56">
        <f t="shared" si="73"/>
        <v>1.1688311688311689E-2</v>
      </c>
      <c r="AG77" s="56">
        <f t="shared" si="74"/>
        <v>1.4120667522464698E-2</v>
      </c>
      <c r="AH77" s="56">
        <f t="shared" si="75"/>
        <v>1.6455696202531647E-2</v>
      </c>
      <c r="AI77" s="56">
        <f t="shared" si="76"/>
        <v>1.4321295143212951E-2</v>
      </c>
      <c r="AJ77" s="56">
        <f t="shared" si="77"/>
        <v>1.4119091467157766E-2</v>
      </c>
      <c r="AK77" s="56">
        <f t="shared" si="78"/>
        <v>1.6949152542372881E-2</v>
      </c>
    </row>
    <row r="78" spans="1:37" x14ac:dyDescent="0.25">
      <c r="A78" s="1" t="s">
        <v>18</v>
      </c>
      <c r="B78" s="56">
        <f t="shared" si="3"/>
        <v>6.1778413736713004E-3</v>
      </c>
      <c r="C78" s="56">
        <f t="shared" si="3"/>
        <v>6.1778413736713004E-3</v>
      </c>
      <c r="D78" s="56">
        <f t="shared" si="3"/>
        <v>6.1778413736713004E-3</v>
      </c>
      <c r="E78" s="56">
        <f t="shared" si="3"/>
        <v>6.1778413736713004E-3</v>
      </c>
      <c r="F78" s="56">
        <f t="shared" si="3"/>
        <v>6.1778413736713004E-3</v>
      </c>
      <c r="G78" s="56">
        <f t="shared" si="28"/>
        <v>9.2635465742579408E-3</v>
      </c>
      <c r="H78" s="56">
        <f t="shared" si="28"/>
        <v>1.2349251774844579E-2</v>
      </c>
      <c r="I78" s="56">
        <f t="shared" si="28"/>
        <v>1.5434956975431218E-2</v>
      </c>
      <c r="J78" s="56">
        <f t="shared" si="28"/>
        <v>1.852066217601786E-2</v>
      </c>
      <c r="K78" s="56">
        <f t="shared" si="28"/>
        <v>2.1606367376604499E-2</v>
      </c>
      <c r="L78" s="56">
        <f t="shared" si="28"/>
        <v>2.4692072577191138E-2</v>
      </c>
      <c r="M78" s="56">
        <f t="shared" si="54"/>
        <v>2.7777777777777776E-2</v>
      </c>
      <c r="N78" s="56">
        <f t="shared" si="55"/>
        <v>2.7027027027027029E-2</v>
      </c>
      <c r="O78" s="56">
        <f t="shared" si="56"/>
        <v>1.3157894736842105E-2</v>
      </c>
      <c r="P78" s="56">
        <f t="shared" si="57"/>
        <v>1.2987012987012988E-2</v>
      </c>
      <c r="Q78" s="56">
        <f t="shared" si="58"/>
        <v>1.282051282051282E-2</v>
      </c>
      <c r="R78" s="56">
        <f t="shared" si="59"/>
        <v>0</v>
      </c>
      <c r="S78" s="56">
        <f t="shared" si="60"/>
        <v>2.5316455696202531E-2</v>
      </c>
      <c r="T78" s="56">
        <f t="shared" si="61"/>
        <v>1.2345679012345678E-2</v>
      </c>
      <c r="U78" s="56">
        <f t="shared" si="62"/>
        <v>1.2195121951219513E-2</v>
      </c>
      <c r="V78" s="56">
        <f t="shared" si="63"/>
        <v>2.4096385542168676E-2</v>
      </c>
      <c r="W78" s="56">
        <f t="shared" si="64"/>
        <v>1.1764705882352941E-2</v>
      </c>
      <c r="X78" s="56">
        <f t="shared" si="65"/>
        <v>2.3255813953488372E-2</v>
      </c>
      <c r="Y78" s="56">
        <f t="shared" si="66"/>
        <v>1.1363636363636364E-2</v>
      </c>
      <c r="Z78" s="56">
        <f t="shared" si="67"/>
        <v>2.247191011235955E-2</v>
      </c>
      <c r="AA78" s="56">
        <f t="shared" si="68"/>
        <v>1.098901098901099E-2</v>
      </c>
      <c r="AB78" s="56">
        <f t="shared" si="69"/>
        <v>2.1739130434782608E-2</v>
      </c>
      <c r="AC78" s="56">
        <f t="shared" si="70"/>
        <v>2.1276595744680851E-2</v>
      </c>
      <c r="AD78" s="56">
        <f t="shared" si="71"/>
        <v>1.0416666666666666E-2</v>
      </c>
      <c r="AE78" s="56">
        <f t="shared" si="72"/>
        <v>1.0309278350515464E-2</v>
      </c>
      <c r="AF78" s="56">
        <f t="shared" si="73"/>
        <v>0</v>
      </c>
      <c r="AG78" s="56">
        <f t="shared" si="74"/>
        <v>1.020408163265306E-2</v>
      </c>
      <c r="AH78" s="56">
        <f t="shared" si="75"/>
        <v>1.0101010101010102E-2</v>
      </c>
      <c r="AI78" s="56">
        <f t="shared" si="76"/>
        <v>0.01</v>
      </c>
      <c r="AJ78" s="56">
        <f t="shared" si="77"/>
        <v>9.9009900990099011E-3</v>
      </c>
      <c r="AK78" s="56">
        <f t="shared" si="78"/>
        <v>2.9411764705882353E-2</v>
      </c>
    </row>
    <row r="79" spans="1:37" x14ac:dyDescent="0.25">
      <c r="A79" s="1" t="s">
        <v>46</v>
      </c>
      <c r="B79" s="56">
        <f t="shared" si="3"/>
        <v>5.0000000000000001E-3</v>
      </c>
      <c r="C79" s="56">
        <f t="shared" si="3"/>
        <v>5.0000000000000001E-3</v>
      </c>
      <c r="D79" s="56">
        <f t="shared" si="3"/>
        <v>5.0000000000000001E-3</v>
      </c>
      <c r="E79" s="56">
        <f t="shared" si="3"/>
        <v>5.0000000000000001E-3</v>
      </c>
      <c r="F79" s="56">
        <f t="shared" si="3"/>
        <v>5.0000000000000001E-3</v>
      </c>
      <c r="G79" s="56">
        <f t="shared" si="28"/>
        <v>6.7142857142857143E-3</v>
      </c>
      <c r="H79" s="56">
        <f t="shared" si="28"/>
        <v>8.4285714285714294E-3</v>
      </c>
      <c r="I79" s="56">
        <f t="shared" si="28"/>
        <v>1.0142857142857144E-2</v>
      </c>
      <c r="J79" s="56">
        <f t="shared" si="28"/>
        <v>1.1857142857142858E-2</v>
      </c>
      <c r="K79" s="56">
        <f t="shared" si="28"/>
        <v>1.3571428571428571E-2</v>
      </c>
      <c r="L79" s="56">
        <f t="shared" si="28"/>
        <v>1.5285714285714288E-2</v>
      </c>
      <c r="M79" s="56">
        <f t="shared" si="54"/>
        <v>1.7000000000000001E-2</v>
      </c>
      <c r="N79" s="56">
        <f t="shared" si="55"/>
        <v>1.7000000000000001E-2</v>
      </c>
      <c r="O79" s="56">
        <f t="shared" si="56"/>
        <v>1.7000000000000001E-2</v>
      </c>
      <c r="P79" s="56">
        <f t="shared" si="57"/>
        <v>1.7000000000000001E-2</v>
      </c>
      <c r="Q79" s="56">
        <f t="shared" si="58"/>
        <v>1.7000000000000001E-2</v>
      </c>
      <c r="R79" s="56">
        <f t="shared" si="59"/>
        <v>1.7000000000000001E-2</v>
      </c>
      <c r="S79" s="56">
        <f t="shared" si="60"/>
        <v>1.7000000000000001E-2</v>
      </c>
      <c r="T79" s="56">
        <f t="shared" si="61"/>
        <v>1.7000000000000001E-2</v>
      </c>
      <c r="U79" s="56">
        <f t="shared" si="62"/>
        <v>1.7000000000000001E-2</v>
      </c>
      <c r="V79" s="56">
        <f t="shared" si="63"/>
        <v>1.7000000000000001E-2</v>
      </c>
      <c r="W79" s="56">
        <f t="shared" si="64"/>
        <v>1.7000000000000001E-2</v>
      </c>
      <c r="X79" s="56">
        <f t="shared" si="65"/>
        <v>1.7000000000000001E-2</v>
      </c>
      <c r="Y79" s="56">
        <f t="shared" si="66"/>
        <v>1.7000000000000001E-2</v>
      </c>
      <c r="Z79" s="56">
        <f t="shared" si="67"/>
        <v>1.7000000000000001E-2</v>
      </c>
      <c r="AA79" s="56">
        <f t="shared" si="68"/>
        <v>1.7000000000000001E-2</v>
      </c>
      <c r="AB79" s="56">
        <f t="shared" si="69"/>
        <v>1.7000000000000001E-2</v>
      </c>
      <c r="AC79" s="56">
        <f t="shared" si="70"/>
        <v>1.7000000000000001E-2</v>
      </c>
      <c r="AD79" s="56">
        <f t="shared" si="71"/>
        <v>1.7000000000000001E-2</v>
      </c>
      <c r="AE79" s="56">
        <f t="shared" si="72"/>
        <v>1.7000000000000001E-2</v>
      </c>
      <c r="AF79" s="56">
        <f t="shared" si="73"/>
        <v>1.7000000000000001E-2</v>
      </c>
      <c r="AG79" s="56">
        <f t="shared" si="74"/>
        <v>1.7000000000000001E-2</v>
      </c>
      <c r="AH79" s="56">
        <f t="shared" si="75"/>
        <v>1.7000000000000001E-2</v>
      </c>
      <c r="AI79" s="56">
        <f t="shared" si="76"/>
        <v>1.7000000000000001E-2</v>
      </c>
      <c r="AJ79" s="56">
        <f t="shared" si="77"/>
        <v>1.7000000000000001E-2</v>
      </c>
      <c r="AK79" s="56">
        <f t="shared" si="78"/>
        <v>1.7000000000000001E-2</v>
      </c>
    </row>
    <row r="80" spans="1:37" x14ac:dyDescent="0.25">
      <c r="A80" s="1" t="s">
        <v>47</v>
      </c>
      <c r="B80" s="56">
        <f t="shared" si="3"/>
        <v>2E-3</v>
      </c>
      <c r="C80" s="56">
        <f t="shared" si="3"/>
        <v>2E-3</v>
      </c>
      <c r="D80" s="56">
        <f t="shared" si="3"/>
        <v>2E-3</v>
      </c>
      <c r="E80" s="56">
        <f t="shared" si="3"/>
        <v>2E-3</v>
      </c>
      <c r="F80" s="56">
        <f t="shared" si="3"/>
        <v>2E-3</v>
      </c>
      <c r="G80" s="56">
        <f t="shared" si="28"/>
        <v>2.8571428571428571E-3</v>
      </c>
      <c r="H80" s="56">
        <f t="shared" si="28"/>
        <v>3.7142857142857142E-3</v>
      </c>
      <c r="I80" s="56">
        <f t="shared" si="28"/>
        <v>4.5714285714285718E-3</v>
      </c>
      <c r="J80" s="56">
        <f t="shared" si="28"/>
        <v>5.4285714285714284E-3</v>
      </c>
      <c r="K80" s="56">
        <f t="shared" si="28"/>
        <v>6.285714285714286E-3</v>
      </c>
      <c r="L80" s="56">
        <f t="shared" si="28"/>
        <v>7.1428571428571435E-3</v>
      </c>
      <c r="M80" s="56">
        <f t="shared" si="54"/>
        <v>8.0000000000000002E-3</v>
      </c>
      <c r="N80" s="56">
        <f t="shared" si="55"/>
        <v>8.0000000000000002E-3</v>
      </c>
      <c r="O80" s="56">
        <f t="shared" si="56"/>
        <v>8.0000000000000002E-3</v>
      </c>
      <c r="P80" s="56">
        <f t="shared" si="57"/>
        <v>8.0000000000000002E-3</v>
      </c>
      <c r="Q80" s="56">
        <f t="shared" si="58"/>
        <v>8.0000000000000002E-3</v>
      </c>
      <c r="R80" s="56">
        <f t="shared" si="59"/>
        <v>8.0000000000000002E-3</v>
      </c>
      <c r="S80" s="56">
        <f t="shared" si="60"/>
        <v>8.0000000000000002E-3</v>
      </c>
      <c r="T80" s="56">
        <f t="shared" si="61"/>
        <v>8.0000000000000002E-3</v>
      </c>
      <c r="U80" s="56">
        <f t="shared" si="62"/>
        <v>8.0000000000000002E-3</v>
      </c>
      <c r="V80" s="56">
        <f t="shared" si="63"/>
        <v>8.0000000000000002E-3</v>
      </c>
      <c r="W80" s="56">
        <f t="shared" si="64"/>
        <v>8.0000000000000002E-3</v>
      </c>
      <c r="X80" s="56">
        <f t="shared" si="65"/>
        <v>8.0000000000000002E-3</v>
      </c>
      <c r="Y80" s="56">
        <f t="shared" si="66"/>
        <v>8.0000000000000002E-3</v>
      </c>
      <c r="Z80" s="56">
        <f t="shared" si="67"/>
        <v>8.0000000000000002E-3</v>
      </c>
      <c r="AA80" s="56">
        <f t="shared" si="68"/>
        <v>8.0000000000000002E-3</v>
      </c>
      <c r="AB80" s="56">
        <f t="shared" si="69"/>
        <v>8.0000000000000002E-3</v>
      </c>
      <c r="AC80" s="56">
        <f t="shared" si="70"/>
        <v>8.0000000000000002E-3</v>
      </c>
      <c r="AD80" s="56">
        <f t="shared" si="71"/>
        <v>8.0000000000000002E-3</v>
      </c>
      <c r="AE80" s="56">
        <f t="shared" si="72"/>
        <v>8.0000000000000002E-3</v>
      </c>
      <c r="AF80" s="56">
        <f t="shared" si="73"/>
        <v>8.0000000000000002E-3</v>
      </c>
      <c r="AG80" s="56">
        <f t="shared" si="74"/>
        <v>8.0000000000000002E-3</v>
      </c>
      <c r="AH80" s="56">
        <f t="shared" si="75"/>
        <v>8.0000000000000002E-3</v>
      </c>
      <c r="AI80" s="56">
        <f t="shared" si="76"/>
        <v>8.0000000000000002E-3</v>
      </c>
      <c r="AJ80" s="56">
        <f t="shared" si="77"/>
        <v>8.0000000000000002E-3</v>
      </c>
      <c r="AK80" s="56">
        <f t="shared" si="78"/>
        <v>8.0000000000000002E-3</v>
      </c>
    </row>
    <row r="81" spans="1:37" x14ac:dyDescent="0.25">
      <c r="A81" s="1" t="s">
        <v>48</v>
      </c>
      <c r="B81" s="56">
        <f t="shared" si="3"/>
        <v>1.465340909090909E-2</v>
      </c>
      <c r="C81" s="56">
        <f t="shared" si="3"/>
        <v>1.465340909090909E-2</v>
      </c>
      <c r="D81" s="56">
        <f t="shared" si="3"/>
        <v>1.465340909090909E-2</v>
      </c>
      <c r="E81" s="56">
        <f t="shared" si="3"/>
        <v>1.465340909090909E-2</v>
      </c>
      <c r="F81" s="56">
        <f t="shared" si="3"/>
        <v>1.465340909090909E-2</v>
      </c>
      <c r="G81" s="56">
        <f t="shared" si="28"/>
        <v>1.4900157100963552E-2</v>
      </c>
      <c r="H81" s="56">
        <f t="shared" si="28"/>
        <v>1.5146905111018015E-2</v>
      </c>
      <c r="I81" s="56">
        <f t="shared" si="28"/>
        <v>1.5393653121072477E-2</v>
      </c>
      <c r="J81" s="56">
        <f t="shared" si="28"/>
        <v>1.5640401131126937E-2</v>
      </c>
      <c r="K81" s="56">
        <f t="shared" si="28"/>
        <v>1.58871491411814E-2</v>
      </c>
      <c r="L81" s="56">
        <f t="shared" si="28"/>
        <v>1.6133897151235862E-2</v>
      </c>
      <c r="M81" s="56">
        <f t="shared" si="54"/>
        <v>1.6380645161290324E-2</v>
      </c>
      <c r="N81" s="56">
        <f t="shared" si="55"/>
        <v>1.6380645161290324E-2</v>
      </c>
      <c r="O81" s="56">
        <f t="shared" si="56"/>
        <v>1.6380645161290324E-2</v>
      </c>
      <c r="P81" s="56">
        <f t="shared" si="57"/>
        <v>1.6380645161290324E-2</v>
      </c>
      <c r="Q81" s="56">
        <f t="shared" si="58"/>
        <v>1.6380645161290324E-2</v>
      </c>
      <c r="R81" s="56">
        <f t="shared" si="59"/>
        <v>1.6380645161290324E-2</v>
      </c>
      <c r="S81" s="56">
        <f t="shared" si="60"/>
        <v>1.6380645161290324E-2</v>
      </c>
      <c r="T81" s="56">
        <f t="shared" si="61"/>
        <v>1.6380645161290324E-2</v>
      </c>
      <c r="U81" s="56">
        <f t="shared" si="62"/>
        <v>1.6380645161290324E-2</v>
      </c>
      <c r="V81" s="56">
        <f t="shared" si="63"/>
        <v>1.6380645161290324E-2</v>
      </c>
      <c r="W81" s="56">
        <f t="shared" si="64"/>
        <v>1.6380645161290324E-2</v>
      </c>
      <c r="X81" s="56">
        <f t="shared" si="65"/>
        <v>1.6380645161290324E-2</v>
      </c>
      <c r="Y81" s="56">
        <f t="shared" si="66"/>
        <v>1.6380645161290324E-2</v>
      </c>
      <c r="Z81" s="56">
        <f t="shared" si="67"/>
        <v>1.6380645161290324E-2</v>
      </c>
      <c r="AA81" s="56">
        <f t="shared" si="68"/>
        <v>1.6380645161290324E-2</v>
      </c>
      <c r="AB81" s="56">
        <f t="shared" si="69"/>
        <v>1.6380645161290324E-2</v>
      </c>
      <c r="AC81" s="56">
        <f t="shared" si="70"/>
        <v>1.6380645161290324E-2</v>
      </c>
      <c r="AD81" s="56">
        <f t="shared" si="71"/>
        <v>1.6380645161290324E-2</v>
      </c>
      <c r="AE81" s="56">
        <f t="shared" si="72"/>
        <v>1.6380645161290324E-2</v>
      </c>
      <c r="AF81" s="56">
        <f t="shared" si="73"/>
        <v>1.6380645161290324E-2</v>
      </c>
      <c r="AG81" s="56">
        <f t="shared" si="74"/>
        <v>1.6380645161290324E-2</v>
      </c>
      <c r="AH81" s="56">
        <f t="shared" si="75"/>
        <v>1.6380645161290324E-2</v>
      </c>
      <c r="AI81" s="56">
        <f t="shared" si="76"/>
        <v>1.6380645161290324E-2</v>
      </c>
      <c r="AJ81" s="56">
        <f t="shared" si="77"/>
        <v>1.6380645161290324E-2</v>
      </c>
      <c r="AK81" s="56">
        <f t="shared" si="78"/>
        <v>1.6380645161290324E-2</v>
      </c>
    </row>
    <row r="82" spans="1:37" x14ac:dyDescent="0.25">
      <c r="A82" s="1" t="s">
        <v>19</v>
      </c>
      <c r="B82" s="56">
        <f t="shared" si="3"/>
        <v>0.02</v>
      </c>
      <c r="C82" s="56">
        <f t="shared" si="3"/>
        <v>0.02</v>
      </c>
      <c r="D82" s="56">
        <f t="shared" si="3"/>
        <v>0.02</v>
      </c>
      <c r="E82" s="56">
        <f t="shared" si="3"/>
        <v>0.02</v>
      </c>
      <c r="F82" s="56">
        <f t="shared" si="3"/>
        <v>0.02</v>
      </c>
      <c r="G82" s="56">
        <f t="shared" si="28"/>
        <v>1.8891288696904249E-2</v>
      </c>
      <c r="H82" s="56">
        <f t="shared" si="28"/>
        <v>1.7782577393808497E-2</v>
      </c>
      <c r="I82" s="56">
        <f t="shared" si="28"/>
        <v>1.6673866090712742E-2</v>
      </c>
      <c r="J82" s="56">
        <f t="shared" si="28"/>
        <v>1.556515478761699E-2</v>
      </c>
      <c r="K82" s="56">
        <f t="shared" si="28"/>
        <v>1.4456443484521238E-2</v>
      </c>
      <c r="L82" s="56">
        <f t="shared" si="28"/>
        <v>1.3347732181425485E-2</v>
      </c>
      <c r="M82" s="56">
        <f t="shared" si="54"/>
        <v>1.2239020878329733E-2</v>
      </c>
      <c r="N82" s="56">
        <f t="shared" si="55"/>
        <v>3.5561877667140826E-3</v>
      </c>
      <c r="O82" s="56">
        <f t="shared" si="56"/>
        <v>7.7958894401133948E-3</v>
      </c>
      <c r="P82" s="56">
        <f t="shared" si="57"/>
        <v>2.2503516174402251E-2</v>
      </c>
      <c r="Q82" s="56">
        <f t="shared" si="58"/>
        <v>1.3067400275103164E-2</v>
      </c>
      <c r="R82" s="56">
        <f t="shared" si="59"/>
        <v>0</v>
      </c>
      <c r="S82" s="56">
        <f t="shared" si="60"/>
        <v>-2.0366598778004071E-3</v>
      </c>
      <c r="T82" s="56">
        <f t="shared" si="61"/>
        <v>2.7210884353741495E-3</v>
      </c>
      <c r="U82" s="56">
        <f t="shared" si="62"/>
        <v>2.7137042062415195E-3</v>
      </c>
      <c r="V82" s="56">
        <f t="shared" si="63"/>
        <v>6.7658998646820028E-3</v>
      </c>
      <c r="W82" s="56">
        <f t="shared" si="64"/>
        <v>1.0080645161290322E-2</v>
      </c>
      <c r="X82" s="56">
        <f t="shared" si="65"/>
        <v>1.2641383898868928E-2</v>
      </c>
      <c r="Y82" s="56">
        <f t="shared" si="66"/>
        <v>1.4454664914586071E-2</v>
      </c>
      <c r="Z82" s="56">
        <f t="shared" si="67"/>
        <v>1.1658031088082901E-2</v>
      </c>
      <c r="AA82" s="56">
        <f t="shared" si="68"/>
        <v>1.3444302176696543E-2</v>
      </c>
      <c r="AB82" s="56">
        <f t="shared" si="69"/>
        <v>1.831964624131396E-2</v>
      </c>
      <c r="AC82" s="56">
        <f t="shared" si="70"/>
        <v>1.3647642679900745E-2</v>
      </c>
      <c r="AD82" s="56">
        <f t="shared" si="71"/>
        <v>9.7919216646266821E-3</v>
      </c>
      <c r="AE82" s="56">
        <f t="shared" si="72"/>
        <v>9.0909090909090905E-3</v>
      </c>
      <c r="AF82" s="56">
        <f t="shared" si="73"/>
        <v>9.0090090090090089E-3</v>
      </c>
      <c r="AG82" s="56">
        <f t="shared" si="74"/>
        <v>1.1309523809523809E-2</v>
      </c>
      <c r="AH82" s="56">
        <f t="shared" si="75"/>
        <v>1.1183048852266038E-2</v>
      </c>
      <c r="AI82" s="56">
        <f t="shared" si="76"/>
        <v>9.8952270081490105E-3</v>
      </c>
      <c r="AJ82" s="56">
        <f t="shared" si="77"/>
        <v>1.0951008645533141E-2</v>
      </c>
      <c r="AK82" s="56">
        <f t="shared" si="78"/>
        <v>1.4253135689851768E-2</v>
      </c>
    </row>
    <row r="83" spans="1:37" x14ac:dyDescent="0.25">
      <c r="A83" s="1" t="s">
        <v>20</v>
      </c>
      <c r="B83" s="56">
        <f t="shared" si="3"/>
        <v>4.1035167252340458E-2</v>
      </c>
      <c r="C83" s="56">
        <f t="shared" si="3"/>
        <v>4.1035167252340458E-2</v>
      </c>
      <c r="D83" s="56">
        <f t="shared" si="3"/>
        <v>4.1035167252340458E-2</v>
      </c>
      <c r="E83" s="56">
        <f t="shared" si="3"/>
        <v>4.1035167252340458E-2</v>
      </c>
      <c r="F83" s="56">
        <f t="shared" si="3"/>
        <v>4.1035167252340458E-2</v>
      </c>
      <c r="G83" s="56">
        <f t="shared" si="28"/>
        <v>3.8747459557594871E-2</v>
      </c>
      <c r="H83" s="56">
        <f t="shared" si="28"/>
        <v>3.6459751862849284E-2</v>
      </c>
      <c r="I83" s="56">
        <f t="shared" si="28"/>
        <v>3.4172044168103689E-2</v>
      </c>
      <c r="J83" s="56">
        <f t="shared" si="28"/>
        <v>3.1884336473358102E-2</v>
      </c>
      <c r="K83" s="56">
        <f t="shared" si="28"/>
        <v>2.9596628778612515E-2</v>
      </c>
      <c r="L83" s="56">
        <f t="shared" si="28"/>
        <v>2.7308921083866924E-2</v>
      </c>
      <c r="M83" s="56">
        <f t="shared" si="54"/>
        <v>2.5021213389121336E-2</v>
      </c>
      <c r="N83" s="56">
        <f t="shared" si="55"/>
        <v>2.5021213389121336E-2</v>
      </c>
      <c r="O83" s="56">
        <f t="shared" si="56"/>
        <v>2.5021213389121336E-2</v>
      </c>
      <c r="P83" s="56">
        <f t="shared" si="57"/>
        <v>2.5021213389121336E-2</v>
      </c>
      <c r="Q83" s="56">
        <f t="shared" si="58"/>
        <v>2.5021213389121336E-2</v>
      </c>
      <c r="R83" s="56">
        <f t="shared" si="59"/>
        <v>2.5021213389121336E-2</v>
      </c>
      <c r="S83" s="56">
        <f t="shared" si="60"/>
        <v>2.5021213389121336E-2</v>
      </c>
      <c r="T83" s="56">
        <f t="shared" si="61"/>
        <v>2.5021213389121336E-2</v>
      </c>
      <c r="U83" s="56">
        <f t="shared" si="62"/>
        <v>2.5021213389121336E-2</v>
      </c>
      <c r="V83" s="56">
        <f t="shared" si="63"/>
        <v>2.5021213389121336E-2</v>
      </c>
      <c r="W83" s="56">
        <f t="shared" si="64"/>
        <v>2.5021213389121336E-2</v>
      </c>
      <c r="X83" s="56">
        <f t="shared" si="65"/>
        <v>2.5021213389121336E-2</v>
      </c>
      <c r="Y83" s="56">
        <f t="shared" si="66"/>
        <v>2.5021213389121336E-2</v>
      </c>
      <c r="Z83" s="56">
        <f t="shared" si="67"/>
        <v>2.5021213389121336E-2</v>
      </c>
      <c r="AA83" s="56">
        <f t="shared" si="68"/>
        <v>2.5021213389121336E-2</v>
      </c>
      <c r="AB83" s="56">
        <f t="shared" si="69"/>
        <v>2.5021213389121336E-2</v>
      </c>
      <c r="AC83" s="56">
        <f t="shared" si="70"/>
        <v>2.5021213389121336E-2</v>
      </c>
      <c r="AD83" s="56">
        <f t="shared" si="71"/>
        <v>2.5021213389121336E-2</v>
      </c>
      <c r="AE83" s="56">
        <f t="shared" si="72"/>
        <v>2.5021213389121336E-2</v>
      </c>
      <c r="AF83" s="56">
        <f t="shared" si="73"/>
        <v>2.5021213389121336E-2</v>
      </c>
      <c r="AG83" s="56">
        <f t="shared" si="74"/>
        <v>2.5021213389121336E-2</v>
      </c>
      <c r="AH83" s="56">
        <f t="shared" si="75"/>
        <v>2.5021213389121336E-2</v>
      </c>
      <c r="AI83" s="56">
        <f t="shared" si="76"/>
        <v>2.5021213389121336E-2</v>
      </c>
      <c r="AJ83" s="56">
        <f t="shared" si="77"/>
        <v>2.5021213389121336E-2</v>
      </c>
      <c r="AK83" s="56">
        <f t="shared" si="78"/>
        <v>2.5021213389121336E-2</v>
      </c>
    </row>
    <row r="84" spans="1:37" x14ac:dyDescent="0.25">
      <c r="A84" s="1" t="s">
        <v>21</v>
      </c>
      <c r="B84" s="56">
        <f t="shared" si="3"/>
        <v>1.8000000000000002E-2</v>
      </c>
      <c r="C84" s="56">
        <f t="shared" si="3"/>
        <v>1.8000000000000002E-2</v>
      </c>
      <c r="D84" s="56">
        <f t="shared" si="3"/>
        <v>1.8000000000000002E-2</v>
      </c>
      <c r="E84" s="56">
        <f t="shared" si="3"/>
        <v>1.8000000000000002E-2</v>
      </c>
      <c r="F84" s="56">
        <f t="shared" si="3"/>
        <v>1.8000000000000002E-2</v>
      </c>
      <c r="G84" s="56">
        <f t="shared" si="28"/>
        <v>1.7714285714285717E-2</v>
      </c>
      <c r="H84" s="56">
        <f t="shared" si="28"/>
        <v>1.7428571428571429E-2</v>
      </c>
      <c r="I84" s="56">
        <f t="shared" si="28"/>
        <v>1.7142857142857144E-2</v>
      </c>
      <c r="J84" s="56">
        <f t="shared" si="28"/>
        <v>1.6857142857142859E-2</v>
      </c>
      <c r="K84" s="56">
        <f t="shared" si="28"/>
        <v>1.6571428571428574E-2</v>
      </c>
      <c r="L84" s="56">
        <f t="shared" si="28"/>
        <v>1.6285714285714285E-2</v>
      </c>
      <c r="M84" s="56">
        <f t="shared" si="54"/>
        <v>1.6E-2</v>
      </c>
      <c r="N84" s="56">
        <f t="shared" si="55"/>
        <v>1.6E-2</v>
      </c>
      <c r="O84" s="56">
        <f t="shared" si="56"/>
        <v>1.6E-2</v>
      </c>
      <c r="P84" s="56">
        <f t="shared" si="57"/>
        <v>1.6E-2</v>
      </c>
      <c r="Q84" s="56">
        <f t="shared" si="58"/>
        <v>1.6E-2</v>
      </c>
      <c r="R84" s="56">
        <f t="shared" si="59"/>
        <v>1.6E-2</v>
      </c>
      <c r="S84" s="56">
        <f t="shared" si="60"/>
        <v>1.6E-2</v>
      </c>
      <c r="T84" s="56">
        <f t="shared" si="61"/>
        <v>1.6E-2</v>
      </c>
      <c r="U84" s="56">
        <f t="shared" si="62"/>
        <v>1.6E-2</v>
      </c>
      <c r="V84" s="56">
        <f t="shared" si="63"/>
        <v>1.6E-2</v>
      </c>
      <c r="W84" s="56">
        <f t="shared" si="64"/>
        <v>1.6E-2</v>
      </c>
      <c r="X84" s="56">
        <f t="shared" si="65"/>
        <v>1.6E-2</v>
      </c>
      <c r="Y84" s="56">
        <f t="shared" si="66"/>
        <v>1.6E-2</v>
      </c>
      <c r="Z84" s="56">
        <f t="shared" si="67"/>
        <v>1.6E-2</v>
      </c>
      <c r="AA84" s="56">
        <f t="shared" si="68"/>
        <v>1.6E-2</v>
      </c>
      <c r="AB84" s="56">
        <f t="shared" si="69"/>
        <v>1.6E-2</v>
      </c>
      <c r="AC84" s="56">
        <f t="shared" si="70"/>
        <v>1.6E-2</v>
      </c>
      <c r="AD84" s="56">
        <f t="shared" si="71"/>
        <v>1.6E-2</v>
      </c>
      <c r="AE84" s="56">
        <f t="shared" si="72"/>
        <v>1.6E-2</v>
      </c>
      <c r="AF84" s="56">
        <f t="shared" si="73"/>
        <v>1.6E-2</v>
      </c>
      <c r="AG84" s="56">
        <f t="shared" si="74"/>
        <v>1.6E-2</v>
      </c>
      <c r="AH84" s="56">
        <f t="shared" si="75"/>
        <v>1.6E-2</v>
      </c>
      <c r="AI84" s="56">
        <f t="shared" si="76"/>
        <v>1.6E-2</v>
      </c>
      <c r="AJ84" s="56">
        <f t="shared" si="77"/>
        <v>1.6E-2</v>
      </c>
      <c r="AK84" s="56">
        <f t="shared" si="78"/>
        <v>1.6E-2</v>
      </c>
    </row>
    <row r="85" spans="1:37" x14ac:dyDescent="0.25">
      <c r="A85" s="1" t="s">
        <v>22</v>
      </c>
      <c r="B85" s="56">
        <f t="shared" si="3"/>
        <v>3.1E-2</v>
      </c>
      <c r="C85" s="56">
        <f t="shared" si="3"/>
        <v>3.1E-2</v>
      </c>
      <c r="D85" s="56">
        <f t="shared" si="3"/>
        <v>3.1E-2</v>
      </c>
      <c r="E85" s="56">
        <f t="shared" si="3"/>
        <v>3.1E-2</v>
      </c>
      <c r="F85" s="56">
        <f t="shared" si="3"/>
        <v>3.1E-2</v>
      </c>
      <c r="G85" s="56">
        <f t="shared" si="28"/>
        <v>2.9571428571428571E-2</v>
      </c>
      <c r="H85" s="56">
        <f t="shared" si="28"/>
        <v>2.8142857142857143E-2</v>
      </c>
      <c r="I85" s="56">
        <f t="shared" si="28"/>
        <v>2.6714285714285715E-2</v>
      </c>
      <c r="J85" s="56">
        <f t="shared" si="28"/>
        <v>2.5285714285714286E-2</v>
      </c>
      <c r="K85" s="56">
        <f t="shared" si="28"/>
        <v>2.3857142857142858E-2</v>
      </c>
      <c r="L85" s="56">
        <f t="shared" si="28"/>
        <v>2.242857142857143E-2</v>
      </c>
      <c r="M85" s="56">
        <f t="shared" si="54"/>
        <v>2.1000000000000001E-2</v>
      </c>
      <c r="N85" s="56">
        <f t="shared" si="55"/>
        <v>2.1000000000000001E-2</v>
      </c>
      <c r="O85" s="56">
        <f t="shared" si="56"/>
        <v>2.1000000000000001E-2</v>
      </c>
      <c r="P85" s="56">
        <f t="shared" si="57"/>
        <v>2.1000000000000001E-2</v>
      </c>
      <c r="Q85" s="56">
        <f t="shared" si="58"/>
        <v>2.1000000000000001E-2</v>
      </c>
      <c r="R85" s="56">
        <f t="shared" si="59"/>
        <v>2.1000000000000001E-2</v>
      </c>
      <c r="S85" s="56">
        <f t="shared" si="60"/>
        <v>2.1000000000000001E-2</v>
      </c>
      <c r="T85" s="56">
        <f t="shared" si="61"/>
        <v>2.1000000000000001E-2</v>
      </c>
      <c r="U85" s="56">
        <f t="shared" si="62"/>
        <v>2.1000000000000001E-2</v>
      </c>
      <c r="V85" s="56">
        <f t="shared" si="63"/>
        <v>2.1000000000000001E-2</v>
      </c>
      <c r="W85" s="56">
        <f t="shared" si="64"/>
        <v>2.1000000000000001E-2</v>
      </c>
      <c r="X85" s="56">
        <f t="shared" si="65"/>
        <v>2.1000000000000001E-2</v>
      </c>
      <c r="Y85" s="56">
        <f t="shared" si="66"/>
        <v>2.1000000000000001E-2</v>
      </c>
      <c r="Z85" s="56">
        <f t="shared" si="67"/>
        <v>2.1000000000000001E-2</v>
      </c>
      <c r="AA85" s="56">
        <f t="shared" si="68"/>
        <v>2.1000000000000001E-2</v>
      </c>
      <c r="AB85" s="56">
        <f t="shared" si="69"/>
        <v>2.1000000000000001E-2</v>
      </c>
      <c r="AC85" s="56">
        <f t="shared" si="70"/>
        <v>2.1000000000000001E-2</v>
      </c>
      <c r="AD85" s="56">
        <f t="shared" si="71"/>
        <v>2.1000000000000001E-2</v>
      </c>
      <c r="AE85" s="56">
        <f t="shared" si="72"/>
        <v>2.1000000000000001E-2</v>
      </c>
      <c r="AF85" s="56">
        <f t="shared" si="73"/>
        <v>2.1000000000000001E-2</v>
      </c>
      <c r="AG85" s="56">
        <f t="shared" si="74"/>
        <v>2.1000000000000001E-2</v>
      </c>
      <c r="AH85" s="56">
        <f t="shared" si="75"/>
        <v>2.1000000000000001E-2</v>
      </c>
      <c r="AI85" s="56">
        <f t="shared" si="76"/>
        <v>2.1000000000000001E-2</v>
      </c>
      <c r="AJ85" s="56">
        <f t="shared" si="77"/>
        <v>2.1000000000000001E-2</v>
      </c>
      <c r="AK85" s="56">
        <f t="shared" si="78"/>
        <v>2.1000000000000001E-2</v>
      </c>
    </row>
    <row r="86" spans="1:37" x14ac:dyDescent="0.25">
      <c r="A86" s="1" t="s">
        <v>23</v>
      </c>
      <c r="B86" s="56">
        <f t="shared" si="3"/>
        <v>2.2434706140993698E-2</v>
      </c>
      <c r="C86" s="56">
        <f t="shared" si="3"/>
        <v>2.2434706140993698E-2</v>
      </c>
      <c r="D86" s="56">
        <f t="shared" si="3"/>
        <v>2.2434706140993698E-2</v>
      </c>
      <c r="E86" s="56">
        <f t="shared" si="3"/>
        <v>2.2434706140993698E-2</v>
      </c>
      <c r="F86" s="56">
        <f t="shared" si="3"/>
        <v>2.2434706140993698E-2</v>
      </c>
      <c r="G86" s="56">
        <f t="shared" si="28"/>
        <v>2.300115725152601E-2</v>
      </c>
      <c r="H86" s="56">
        <f t="shared" si="28"/>
        <v>2.3567608362058325E-2</v>
      </c>
      <c r="I86" s="56">
        <f t="shared" si="28"/>
        <v>2.4134059472590636E-2</v>
      </c>
      <c r="J86" s="56">
        <f t="shared" si="28"/>
        <v>2.4700510583122951E-2</v>
      </c>
      <c r="K86" s="56">
        <f t="shared" si="28"/>
        <v>2.5266961693655263E-2</v>
      </c>
      <c r="L86" s="56">
        <f t="shared" si="28"/>
        <v>2.5833412804187578E-2</v>
      </c>
      <c r="M86" s="56">
        <f t="shared" si="54"/>
        <v>2.6399863914719889E-2</v>
      </c>
      <c r="N86" s="56">
        <f t="shared" si="55"/>
        <v>2.6399863914719889E-2</v>
      </c>
      <c r="O86" s="56">
        <f t="shared" si="56"/>
        <v>2.6399863914719889E-2</v>
      </c>
      <c r="P86" s="56">
        <f t="shared" si="57"/>
        <v>2.6399863914719889E-2</v>
      </c>
      <c r="Q86" s="56">
        <f t="shared" si="58"/>
        <v>2.6399863914719889E-2</v>
      </c>
      <c r="R86" s="56">
        <f t="shared" si="59"/>
        <v>2.6399863914719889E-2</v>
      </c>
      <c r="S86" s="56">
        <f t="shared" si="60"/>
        <v>2.6399863914719889E-2</v>
      </c>
      <c r="T86" s="56">
        <f t="shared" si="61"/>
        <v>2.6399863914719889E-2</v>
      </c>
      <c r="U86" s="56">
        <f t="shared" si="62"/>
        <v>2.6399863914719889E-2</v>
      </c>
      <c r="V86" s="56">
        <f t="shared" si="63"/>
        <v>2.6399863914719889E-2</v>
      </c>
      <c r="W86" s="56">
        <f t="shared" si="64"/>
        <v>2.6399863914719889E-2</v>
      </c>
      <c r="X86" s="56">
        <f t="shared" si="65"/>
        <v>2.6399863914719889E-2</v>
      </c>
      <c r="Y86" s="56">
        <f t="shared" si="66"/>
        <v>2.6399863914719889E-2</v>
      </c>
      <c r="Z86" s="56">
        <f t="shared" si="67"/>
        <v>2.6399863914719889E-2</v>
      </c>
      <c r="AA86" s="56">
        <f t="shared" si="68"/>
        <v>2.6399863914719889E-2</v>
      </c>
      <c r="AB86" s="56">
        <f t="shared" si="69"/>
        <v>2.6399863914719889E-2</v>
      </c>
      <c r="AC86" s="56">
        <f t="shared" si="70"/>
        <v>2.6399863914719889E-2</v>
      </c>
      <c r="AD86" s="56">
        <f t="shared" si="71"/>
        <v>2.6399863914719889E-2</v>
      </c>
      <c r="AE86" s="56">
        <f t="shared" si="72"/>
        <v>2.6399863914719889E-2</v>
      </c>
      <c r="AF86" s="56">
        <f t="shared" si="73"/>
        <v>2.6399863914719889E-2</v>
      </c>
      <c r="AG86" s="56">
        <f t="shared" si="74"/>
        <v>2.6399863914719889E-2</v>
      </c>
      <c r="AH86" s="56">
        <f t="shared" si="75"/>
        <v>2.6399863914719889E-2</v>
      </c>
      <c r="AI86" s="56">
        <f t="shared" si="76"/>
        <v>2.6399863914719889E-2</v>
      </c>
      <c r="AJ86" s="56">
        <f t="shared" si="77"/>
        <v>2.6399863914719889E-2</v>
      </c>
      <c r="AK86" s="56">
        <f t="shared" si="78"/>
        <v>2.6399863914719889E-2</v>
      </c>
    </row>
    <row r="87" spans="1:37" x14ac:dyDescent="0.25">
      <c r="A87" s="1" t="s">
        <v>24</v>
      </c>
      <c r="B87" s="56">
        <f t="shared" si="3"/>
        <v>3.6999999999999998E-2</v>
      </c>
      <c r="C87" s="56">
        <f t="shared" si="3"/>
        <v>3.6999999999999998E-2</v>
      </c>
      <c r="D87" s="56">
        <f t="shared" si="3"/>
        <v>3.6999999999999998E-2</v>
      </c>
      <c r="E87" s="56">
        <f t="shared" si="3"/>
        <v>3.6999999999999998E-2</v>
      </c>
      <c r="F87" s="56">
        <f t="shared" si="3"/>
        <v>3.6999999999999998E-2</v>
      </c>
      <c r="G87" s="56">
        <f t="shared" si="28"/>
        <v>3.4571428571428572E-2</v>
      </c>
      <c r="H87" s="56">
        <f t="shared" si="28"/>
        <v>3.214285714285714E-2</v>
      </c>
      <c r="I87" s="56">
        <f t="shared" si="28"/>
        <v>2.9714285714285714E-2</v>
      </c>
      <c r="J87" s="56">
        <f t="shared" si="28"/>
        <v>2.7285714285714285E-2</v>
      </c>
      <c r="K87" s="56">
        <f t="shared" si="28"/>
        <v>2.4857142857142855E-2</v>
      </c>
      <c r="L87" s="56">
        <f t="shared" si="28"/>
        <v>2.242857142857143E-2</v>
      </c>
      <c r="M87" s="56">
        <f t="shared" si="54"/>
        <v>0.02</v>
      </c>
      <c r="N87" s="56">
        <f t="shared" si="55"/>
        <v>0.02</v>
      </c>
      <c r="O87" s="56">
        <f t="shared" si="56"/>
        <v>0.02</v>
      </c>
      <c r="P87" s="56">
        <f t="shared" si="57"/>
        <v>0.02</v>
      </c>
      <c r="Q87" s="56">
        <f t="shared" si="58"/>
        <v>0.02</v>
      </c>
      <c r="R87" s="56">
        <f t="shared" si="59"/>
        <v>0.02</v>
      </c>
      <c r="S87" s="56">
        <f t="shared" si="60"/>
        <v>0.02</v>
      </c>
      <c r="T87" s="56">
        <f t="shared" si="61"/>
        <v>0.02</v>
      </c>
      <c r="U87" s="56">
        <f t="shared" si="62"/>
        <v>0.02</v>
      </c>
      <c r="V87" s="56">
        <f t="shared" si="63"/>
        <v>0.02</v>
      </c>
      <c r="W87" s="56">
        <f t="shared" si="64"/>
        <v>0.02</v>
      </c>
      <c r="X87" s="56">
        <f t="shared" si="65"/>
        <v>0.02</v>
      </c>
      <c r="Y87" s="56">
        <f t="shared" si="66"/>
        <v>0.02</v>
      </c>
      <c r="Z87" s="56">
        <f t="shared" si="67"/>
        <v>0.02</v>
      </c>
      <c r="AA87" s="56">
        <f t="shared" si="68"/>
        <v>0.02</v>
      </c>
      <c r="AB87" s="56">
        <f t="shared" si="69"/>
        <v>0.02</v>
      </c>
      <c r="AC87" s="56">
        <f t="shared" si="70"/>
        <v>0.02</v>
      </c>
      <c r="AD87" s="56">
        <f t="shared" si="71"/>
        <v>0.02</v>
      </c>
      <c r="AE87" s="56">
        <f t="shared" si="72"/>
        <v>0.02</v>
      </c>
      <c r="AF87" s="56">
        <f t="shared" si="73"/>
        <v>0.02</v>
      </c>
      <c r="AG87" s="56">
        <f t="shared" si="74"/>
        <v>0.02</v>
      </c>
      <c r="AH87" s="56">
        <f t="shared" si="75"/>
        <v>0.02</v>
      </c>
      <c r="AI87" s="56">
        <f t="shared" si="76"/>
        <v>0.02</v>
      </c>
      <c r="AJ87" s="56">
        <f t="shared" si="77"/>
        <v>0.02</v>
      </c>
      <c r="AK87" s="56">
        <f t="shared" si="78"/>
        <v>0.02</v>
      </c>
    </row>
    <row r="88" spans="1:37" x14ac:dyDescent="0.25">
      <c r="A88" s="1" t="s">
        <v>25</v>
      </c>
      <c r="B88" s="56">
        <f t="shared" si="3"/>
        <v>0.13241387959866222</v>
      </c>
      <c r="C88" s="56">
        <f t="shared" si="3"/>
        <v>0.13241387959866222</v>
      </c>
      <c r="D88" s="56">
        <f t="shared" si="3"/>
        <v>0.13241387959866222</v>
      </c>
      <c r="E88" s="56">
        <f t="shared" si="3"/>
        <v>0.13241387959866222</v>
      </c>
      <c r="F88" s="56">
        <f t="shared" si="3"/>
        <v>0.13241387959866222</v>
      </c>
      <c r="G88" s="56">
        <f t="shared" si="28"/>
        <v>0.11882759154925858</v>
      </c>
      <c r="H88" s="56">
        <f t="shared" si="28"/>
        <v>0.10524130349985494</v>
      </c>
      <c r="I88" s="56">
        <f t="shared" si="28"/>
        <v>9.1655015450451321E-2</v>
      </c>
      <c r="J88" s="56">
        <f t="shared" si="28"/>
        <v>7.8068727401047672E-2</v>
      </c>
      <c r="K88" s="56">
        <f t="shared" si="28"/>
        <v>6.448243935164405E-2</v>
      </c>
      <c r="L88" s="56">
        <f t="shared" si="28"/>
        <v>5.0896151302240414E-2</v>
      </c>
      <c r="M88" s="56">
        <f t="shared" si="54"/>
        <v>3.7309863252836785E-2</v>
      </c>
      <c r="N88" s="56">
        <f t="shared" si="55"/>
        <v>3.7309863252836785E-2</v>
      </c>
      <c r="O88" s="56">
        <f t="shared" si="56"/>
        <v>3.7309863252836785E-2</v>
      </c>
      <c r="P88" s="56">
        <f t="shared" si="57"/>
        <v>3.7309863252836785E-2</v>
      </c>
      <c r="Q88" s="56">
        <f t="shared" si="58"/>
        <v>3.7309863252836785E-2</v>
      </c>
      <c r="R88" s="56">
        <f t="shared" si="59"/>
        <v>3.7309863252836785E-2</v>
      </c>
      <c r="S88" s="56">
        <f t="shared" si="60"/>
        <v>3.7309863252836785E-2</v>
      </c>
      <c r="T88" s="56">
        <f t="shared" si="61"/>
        <v>3.7309863252836785E-2</v>
      </c>
      <c r="U88" s="56">
        <f t="shared" si="62"/>
        <v>3.7309863252836785E-2</v>
      </c>
      <c r="V88" s="56">
        <f t="shared" si="63"/>
        <v>3.7309863252836785E-2</v>
      </c>
      <c r="W88" s="56">
        <f t="shared" si="64"/>
        <v>3.7309863252836785E-2</v>
      </c>
      <c r="X88" s="56">
        <f t="shared" si="65"/>
        <v>3.7309863252836785E-2</v>
      </c>
      <c r="Y88" s="56">
        <f t="shared" si="66"/>
        <v>3.7309863252836785E-2</v>
      </c>
      <c r="Z88" s="56">
        <f t="shared" si="67"/>
        <v>3.7309863252836785E-2</v>
      </c>
      <c r="AA88" s="56">
        <f t="shared" si="68"/>
        <v>3.7309863252836785E-2</v>
      </c>
      <c r="AB88" s="56">
        <f t="shared" si="69"/>
        <v>3.7309863252836785E-2</v>
      </c>
      <c r="AC88" s="56">
        <f t="shared" si="70"/>
        <v>3.7309863252836785E-2</v>
      </c>
      <c r="AD88" s="56">
        <f t="shared" si="71"/>
        <v>3.7309863252836785E-2</v>
      </c>
      <c r="AE88" s="56">
        <f t="shared" si="72"/>
        <v>3.7309863252836785E-2</v>
      </c>
      <c r="AF88" s="56">
        <f t="shared" si="73"/>
        <v>3.7309863252836785E-2</v>
      </c>
      <c r="AG88" s="56">
        <f t="shared" si="74"/>
        <v>3.7309863252836785E-2</v>
      </c>
      <c r="AH88" s="56">
        <f t="shared" si="75"/>
        <v>3.7309863252836785E-2</v>
      </c>
      <c r="AI88" s="56">
        <f t="shared" si="76"/>
        <v>3.7309863252836785E-2</v>
      </c>
      <c r="AJ88" s="56">
        <f t="shared" si="77"/>
        <v>3.7309863252836785E-2</v>
      </c>
      <c r="AK88" s="56">
        <f t="shared" si="78"/>
        <v>3.7309863252836785E-2</v>
      </c>
    </row>
    <row r="89" spans="1:37" x14ac:dyDescent="0.25">
      <c r="A89" s="1" t="s">
        <v>26</v>
      </c>
      <c r="B89" s="56">
        <f t="shared" si="3"/>
        <v>1.1000000000000001E-2</v>
      </c>
      <c r="C89" s="56">
        <f t="shared" si="3"/>
        <v>1.1000000000000001E-2</v>
      </c>
      <c r="D89" s="56">
        <f t="shared" si="3"/>
        <v>1.1000000000000001E-2</v>
      </c>
      <c r="E89" s="56">
        <f t="shared" si="3"/>
        <v>1.1000000000000001E-2</v>
      </c>
      <c r="F89" s="56">
        <f t="shared" si="3"/>
        <v>1.1000000000000001E-2</v>
      </c>
      <c r="G89" s="56">
        <f t="shared" si="28"/>
        <v>1.1428571428571429E-2</v>
      </c>
      <c r="H89" s="56">
        <f t="shared" si="28"/>
        <v>1.1857142857142858E-2</v>
      </c>
      <c r="I89" s="56">
        <f t="shared" si="28"/>
        <v>1.2285714285714285E-2</v>
      </c>
      <c r="J89" s="56">
        <f t="shared" si="28"/>
        <v>1.2714285714285714E-2</v>
      </c>
      <c r="K89" s="56">
        <f t="shared" si="28"/>
        <v>1.3142857142857142E-2</v>
      </c>
      <c r="L89" s="56">
        <f t="shared" si="28"/>
        <v>1.3571428571428571E-2</v>
      </c>
      <c r="M89" s="56">
        <f t="shared" si="54"/>
        <v>1.3999999999999999E-2</v>
      </c>
      <c r="N89" s="56">
        <f t="shared" si="55"/>
        <v>1.3999999999999999E-2</v>
      </c>
      <c r="O89" s="56">
        <f t="shared" si="56"/>
        <v>1.3999999999999999E-2</v>
      </c>
      <c r="P89" s="56">
        <f t="shared" si="57"/>
        <v>1.3999999999999999E-2</v>
      </c>
      <c r="Q89" s="56">
        <f t="shared" si="58"/>
        <v>1.3999999999999999E-2</v>
      </c>
      <c r="R89" s="56">
        <f t="shared" si="59"/>
        <v>1.3999999999999999E-2</v>
      </c>
      <c r="S89" s="56">
        <f t="shared" si="60"/>
        <v>1.3999999999999999E-2</v>
      </c>
      <c r="T89" s="56">
        <f t="shared" si="61"/>
        <v>1.3999999999999999E-2</v>
      </c>
      <c r="U89" s="56">
        <f t="shared" si="62"/>
        <v>1.3999999999999999E-2</v>
      </c>
      <c r="V89" s="56">
        <f t="shared" si="63"/>
        <v>1.3999999999999999E-2</v>
      </c>
      <c r="W89" s="56">
        <f t="shared" si="64"/>
        <v>1.3999999999999999E-2</v>
      </c>
      <c r="X89" s="56">
        <f t="shared" si="65"/>
        <v>1.3999999999999999E-2</v>
      </c>
      <c r="Y89" s="56">
        <f t="shared" si="66"/>
        <v>1.3999999999999999E-2</v>
      </c>
      <c r="Z89" s="56">
        <f t="shared" si="67"/>
        <v>1.3999999999999999E-2</v>
      </c>
      <c r="AA89" s="56">
        <f t="shared" si="68"/>
        <v>1.3999999999999999E-2</v>
      </c>
      <c r="AB89" s="56">
        <f t="shared" si="69"/>
        <v>1.3999999999999999E-2</v>
      </c>
      <c r="AC89" s="56">
        <f t="shared" si="70"/>
        <v>1.3999999999999999E-2</v>
      </c>
      <c r="AD89" s="56">
        <f t="shared" si="71"/>
        <v>1.3999999999999999E-2</v>
      </c>
      <c r="AE89" s="56">
        <f t="shared" si="72"/>
        <v>1.3999999999999999E-2</v>
      </c>
      <c r="AF89" s="56">
        <f t="shared" si="73"/>
        <v>1.3999999999999999E-2</v>
      </c>
      <c r="AG89" s="56">
        <f t="shared" si="74"/>
        <v>1.3999999999999999E-2</v>
      </c>
      <c r="AH89" s="56">
        <f t="shared" si="75"/>
        <v>1.3999999999999999E-2</v>
      </c>
      <c r="AI89" s="56">
        <f t="shared" si="76"/>
        <v>1.3999999999999999E-2</v>
      </c>
      <c r="AJ89" s="56">
        <f t="shared" si="77"/>
        <v>1.3999999999999999E-2</v>
      </c>
      <c r="AK89" s="56">
        <f t="shared" si="78"/>
        <v>1.3999999999999999E-2</v>
      </c>
    </row>
    <row r="90" spans="1:37" x14ac:dyDescent="0.25">
      <c r="A90" s="1" t="s">
        <v>27</v>
      </c>
      <c r="B90" s="56">
        <f t="shared" si="3"/>
        <v>2.3E-2</v>
      </c>
      <c r="C90" s="56">
        <f t="shared" si="3"/>
        <v>2.3E-2</v>
      </c>
      <c r="D90" s="56">
        <f t="shared" si="3"/>
        <v>2.3E-2</v>
      </c>
      <c r="E90" s="56">
        <f t="shared" si="3"/>
        <v>2.3E-2</v>
      </c>
      <c r="F90" s="56">
        <f t="shared" si="3"/>
        <v>2.3E-2</v>
      </c>
      <c r="G90" s="56">
        <f t="shared" si="28"/>
        <v>2.242857142857143E-2</v>
      </c>
      <c r="H90" s="56">
        <f t="shared" si="28"/>
        <v>2.1857142857142856E-2</v>
      </c>
      <c r="I90" s="56">
        <f t="shared" si="28"/>
        <v>2.1285714285714286E-2</v>
      </c>
      <c r="J90" s="56">
        <f t="shared" si="28"/>
        <v>2.0714285714285713E-2</v>
      </c>
      <c r="K90" s="56">
        <f t="shared" si="28"/>
        <v>2.0142857142857143E-2</v>
      </c>
      <c r="L90" s="56">
        <f t="shared" si="28"/>
        <v>1.9571428571428569E-2</v>
      </c>
      <c r="M90" s="56">
        <f t="shared" si="54"/>
        <v>1.9E-2</v>
      </c>
      <c r="N90" s="56">
        <f t="shared" si="55"/>
        <v>1.9E-2</v>
      </c>
      <c r="O90" s="56">
        <f t="shared" si="56"/>
        <v>1.9E-2</v>
      </c>
      <c r="P90" s="56">
        <f t="shared" si="57"/>
        <v>1.9E-2</v>
      </c>
      <c r="Q90" s="56">
        <f t="shared" si="58"/>
        <v>1.9E-2</v>
      </c>
      <c r="R90" s="56">
        <f t="shared" si="59"/>
        <v>1.9E-2</v>
      </c>
      <c r="S90" s="56">
        <f t="shared" si="60"/>
        <v>1.9E-2</v>
      </c>
      <c r="T90" s="56">
        <f t="shared" si="61"/>
        <v>1.9E-2</v>
      </c>
      <c r="U90" s="56">
        <f t="shared" si="62"/>
        <v>1.9E-2</v>
      </c>
      <c r="V90" s="56">
        <f t="shared" si="63"/>
        <v>1.9E-2</v>
      </c>
      <c r="W90" s="56">
        <f t="shared" si="64"/>
        <v>1.9E-2</v>
      </c>
      <c r="X90" s="56">
        <f t="shared" si="65"/>
        <v>1.9E-2</v>
      </c>
      <c r="Y90" s="56">
        <f t="shared" si="66"/>
        <v>1.9E-2</v>
      </c>
      <c r="Z90" s="56">
        <f t="shared" si="67"/>
        <v>1.9E-2</v>
      </c>
      <c r="AA90" s="56">
        <f t="shared" si="68"/>
        <v>1.9E-2</v>
      </c>
      <c r="AB90" s="56">
        <f t="shared" si="69"/>
        <v>1.9E-2</v>
      </c>
      <c r="AC90" s="56">
        <f t="shared" si="70"/>
        <v>1.9E-2</v>
      </c>
      <c r="AD90" s="56">
        <f t="shared" si="71"/>
        <v>1.9E-2</v>
      </c>
      <c r="AE90" s="56">
        <f t="shared" si="72"/>
        <v>1.9E-2</v>
      </c>
      <c r="AF90" s="56">
        <f t="shared" si="73"/>
        <v>1.9E-2</v>
      </c>
      <c r="AG90" s="56">
        <f t="shared" si="74"/>
        <v>1.9E-2</v>
      </c>
      <c r="AH90" s="56">
        <f t="shared" si="75"/>
        <v>1.9E-2</v>
      </c>
      <c r="AI90" s="56">
        <f t="shared" si="76"/>
        <v>1.9E-2</v>
      </c>
      <c r="AJ90" s="56">
        <f t="shared" si="77"/>
        <v>1.9E-2</v>
      </c>
      <c r="AK90" s="56">
        <f t="shared" si="78"/>
        <v>1.9E-2</v>
      </c>
    </row>
    <row r="91" spans="1:37" x14ac:dyDescent="0.25">
      <c r="A91" s="1" t="s">
        <v>28</v>
      </c>
      <c r="B91" s="56">
        <f t="shared" si="3"/>
        <v>3.214028281817044E-2</v>
      </c>
      <c r="C91" s="56">
        <f t="shared" si="3"/>
        <v>3.214028281817044E-2</v>
      </c>
      <c r="D91" s="56">
        <f t="shared" si="3"/>
        <v>3.214028281817044E-2</v>
      </c>
      <c r="E91" s="56">
        <f t="shared" si="3"/>
        <v>3.214028281817044E-2</v>
      </c>
      <c r="F91" s="56">
        <f t="shared" si="3"/>
        <v>3.214028281817044E-2</v>
      </c>
      <c r="G91" s="56">
        <f t="shared" si="28"/>
        <v>3.0770724076984848E-2</v>
      </c>
      <c r="H91" s="56">
        <f t="shared" si="28"/>
        <v>2.9401165335799256E-2</v>
      </c>
      <c r="I91" s="56">
        <f t="shared" si="28"/>
        <v>2.8031606594613664E-2</v>
      </c>
      <c r="J91" s="56">
        <f t="shared" si="28"/>
        <v>2.6662047853428072E-2</v>
      </c>
      <c r="K91" s="56">
        <f t="shared" si="28"/>
        <v>2.5292489112242481E-2</v>
      </c>
      <c r="L91" s="56">
        <f t="shared" si="28"/>
        <v>2.3922930371056889E-2</v>
      </c>
      <c r="M91" s="56">
        <f t="shared" si="54"/>
        <v>2.2553371629871297E-2</v>
      </c>
      <c r="N91" s="56">
        <f t="shared" si="55"/>
        <v>2.2553371629871297E-2</v>
      </c>
      <c r="O91" s="56">
        <f t="shared" si="56"/>
        <v>2.2553371629871297E-2</v>
      </c>
      <c r="P91" s="56">
        <f t="shared" si="57"/>
        <v>2.2553371629871297E-2</v>
      </c>
      <c r="Q91" s="56">
        <f t="shared" si="58"/>
        <v>2.2553371629871297E-2</v>
      </c>
      <c r="R91" s="56">
        <f t="shared" si="59"/>
        <v>2.2553371629871297E-2</v>
      </c>
      <c r="S91" s="56">
        <f t="shared" si="60"/>
        <v>2.2553371629871297E-2</v>
      </c>
      <c r="T91" s="56">
        <f t="shared" si="61"/>
        <v>2.2553371629871297E-2</v>
      </c>
      <c r="U91" s="56">
        <f t="shared" si="62"/>
        <v>2.2553371629871297E-2</v>
      </c>
      <c r="V91" s="56">
        <f t="shared" si="63"/>
        <v>2.2553371629871297E-2</v>
      </c>
      <c r="W91" s="56">
        <f t="shared" si="64"/>
        <v>2.2553371629871297E-2</v>
      </c>
      <c r="X91" s="56">
        <f t="shared" si="65"/>
        <v>2.2553371629871297E-2</v>
      </c>
      <c r="Y91" s="56">
        <f t="shared" si="66"/>
        <v>2.2553371629871297E-2</v>
      </c>
      <c r="Z91" s="56">
        <f t="shared" si="67"/>
        <v>2.2553371629871297E-2</v>
      </c>
      <c r="AA91" s="56">
        <f t="shared" si="68"/>
        <v>2.2553371629871297E-2</v>
      </c>
      <c r="AB91" s="56">
        <f t="shared" si="69"/>
        <v>2.2553371629871297E-2</v>
      </c>
      <c r="AC91" s="56">
        <f t="shared" si="70"/>
        <v>2.2553371629871297E-2</v>
      </c>
      <c r="AD91" s="56">
        <f t="shared" si="71"/>
        <v>2.2553371629871297E-2</v>
      </c>
      <c r="AE91" s="56">
        <f t="shared" si="72"/>
        <v>2.2553371629871297E-2</v>
      </c>
      <c r="AF91" s="56">
        <f t="shared" si="73"/>
        <v>2.2553371629871297E-2</v>
      </c>
      <c r="AG91" s="56">
        <f t="shared" si="74"/>
        <v>2.2553371629871297E-2</v>
      </c>
      <c r="AH91" s="56">
        <f t="shared" si="75"/>
        <v>2.2553371629871297E-2</v>
      </c>
      <c r="AI91" s="56">
        <f t="shared" si="76"/>
        <v>2.2553371629871297E-2</v>
      </c>
      <c r="AJ91" s="56">
        <f t="shared" si="77"/>
        <v>2.2553371629871297E-2</v>
      </c>
      <c r="AK91" s="56">
        <f t="shared" si="78"/>
        <v>2.2553371629871297E-2</v>
      </c>
    </row>
    <row r="92" spans="1:37" x14ac:dyDescent="0.25">
      <c r="A92" s="1" t="s">
        <v>29</v>
      </c>
      <c r="B92" s="56">
        <f t="shared" si="3"/>
        <v>3.8208631291911294E-3</v>
      </c>
      <c r="C92" s="56">
        <f t="shared" si="3"/>
        <v>3.8208631291911294E-3</v>
      </c>
      <c r="D92" s="56">
        <f t="shared" si="3"/>
        <v>3.8208631291911294E-3</v>
      </c>
      <c r="E92" s="56">
        <f t="shared" si="3"/>
        <v>3.8208631291911294E-3</v>
      </c>
      <c r="F92" s="56">
        <f t="shared" si="3"/>
        <v>3.8208631291911294E-3</v>
      </c>
      <c r="G92" s="56">
        <f t="shared" si="28"/>
        <v>4.3532888504240327E-3</v>
      </c>
      <c r="H92" s="56">
        <f t="shared" si="28"/>
        <v>4.8857145716569364E-3</v>
      </c>
      <c r="I92" s="56">
        <f t="shared" si="28"/>
        <v>5.4181402928898401E-3</v>
      </c>
      <c r="J92" s="56">
        <f t="shared" si="28"/>
        <v>5.9505660141227438E-3</v>
      </c>
      <c r="K92" s="56">
        <f t="shared" si="28"/>
        <v>6.4829917353556475E-3</v>
      </c>
      <c r="L92" s="56">
        <f t="shared" si="28"/>
        <v>7.0154174565885512E-3</v>
      </c>
      <c r="M92" s="56">
        <f t="shared" si="54"/>
        <v>7.5478431778214549E-3</v>
      </c>
      <c r="N92" s="56">
        <f t="shared" si="55"/>
        <v>7.5478431778214549E-3</v>
      </c>
      <c r="O92" s="56">
        <f t="shared" si="56"/>
        <v>7.5478431778214549E-3</v>
      </c>
      <c r="P92" s="56">
        <f t="shared" si="57"/>
        <v>7.5478431778214549E-3</v>
      </c>
      <c r="Q92" s="56">
        <f t="shared" si="58"/>
        <v>7.5478431778214549E-3</v>
      </c>
      <c r="R92" s="56">
        <f t="shared" si="59"/>
        <v>7.5478431778214549E-3</v>
      </c>
      <c r="S92" s="56">
        <f t="shared" si="60"/>
        <v>7.5478431778214549E-3</v>
      </c>
      <c r="T92" s="56">
        <f t="shared" si="61"/>
        <v>7.5478431778214549E-3</v>
      </c>
      <c r="U92" s="56">
        <f t="shared" si="62"/>
        <v>7.5478431778214549E-3</v>
      </c>
      <c r="V92" s="56">
        <f t="shared" si="63"/>
        <v>7.5478431778214549E-3</v>
      </c>
      <c r="W92" s="56">
        <f t="shared" si="64"/>
        <v>7.5478431778214549E-3</v>
      </c>
      <c r="X92" s="56">
        <f t="shared" si="65"/>
        <v>7.5478431778214549E-3</v>
      </c>
      <c r="Y92" s="56">
        <f t="shared" si="66"/>
        <v>7.5478431778214549E-3</v>
      </c>
      <c r="Z92" s="56">
        <f t="shared" si="67"/>
        <v>7.5478431778214549E-3</v>
      </c>
      <c r="AA92" s="56">
        <f t="shared" si="68"/>
        <v>7.5478431778214549E-3</v>
      </c>
      <c r="AB92" s="56">
        <f t="shared" si="69"/>
        <v>7.5478431778214549E-3</v>
      </c>
      <c r="AC92" s="56">
        <f t="shared" si="70"/>
        <v>7.5478431778214549E-3</v>
      </c>
      <c r="AD92" s="56">
        <f t="shared" si="71"/>
        <v>7.5478431778214549E-3</v>
      </c>
      <c r="AE92" s="56">
        <f t="shared" si="72"/>
        <v>7.5478431778214549E-3</v>
      </c>
      <c r="AF92" s="56">
        <f t="shared" si="73"/>
        <v>7.5478431778214549E-3</v>
      </c>
      <c r="AG92" s="56">
        <f t="shared" si="74"/>
        <v>7.5478431778214549E-3</v>
      </c>
      <c r="AH92" s="56">
        <f t="shared" si="75"/>
        <v>7.5478431778214549E-3</v>
      </c>
      <c r="AI92" s="56">
        <f t="shared" si="76"/>
        <v>7.5478431778214549E-3</v>
      </c>
      <c r="AJ92" s="56">
        <f t="shared" si="77"/>
        <v>7.5478431778214549E-3</v>
      </c>
      <c r="AK92" s="56">
        <f t="shared" si="78"/>
        <v>7.5478431778214549E-3</v>
      </c>
    </row>
    <row r="93" spans="1:37" x14ac:dyDescent="0.25">
      <c r="A93" s="1" t="s">
        <v>30</v>
      </c>
      <c r="B93" s="56">
        <f t="shared" si="3"/>
        <v>0</v>
      </c>
      <c r="C93" s="56">
        <f t="shared" si="3"/>
        <v>0</v>
      </c>
      <c r="D93" s="56">
        <f t="shared" si="3"/>
        <v>0</v>
      </c>
      <c r="E93" s="56">
        <f t="shared" si="3"/>
        <v>0</v>
      </c>
      <c r="F93" s="56">
        <f t="shared" si="3"/>
        <v>0</v>
      </c>
      <c r="G93" s="56">
        <f t="shared" si="28"/>
        <v>2.4285714285714288E-3</v>
      </c>
      <c r="H93" s="56">
        <f t="shared" si="28"/>
        <v>4.8571428571428576E-3</v>
      </c>
      <c r="I93" s="56">
        <f t="shared" si="28"/>
        <v>7.285714285714286E-3</v>
      </c>
      <c r="J93" s="56">
        <f t="shared" si="28"/>
        <v>9.7142857142857152E-3</v>
      </c>
      <c r="K93" s="56">
        <f t="shared" si="28"/>
        <v>1.2142857142857144E-2</v>
      </c>
      <c r="L93" s="56">
        <f t="shared" si="28"/>
        <v>1.4571428571428572E-2</v>
      </c>
      <c r="M93" s="56">
        <f t="shared" si="54"/>
        <v>1.7000000000000001E-2</v>
      </c>
      <c r="N93" s="56">
        <f t="shared" si="55"/>
        <v>1.7000000000000001E-2</v>
      </c>
      <c r="O93" s="56">
        <f t="shared" si="56"/>
        <v>1.7000000000000001E-2</v>
      </c>
      <c r="P93" s="56">
        <f t="shared" si="57"/>
        <v>1.7000000000000001E-2</v>
      </c>
      <c r="Q93" s="56">
        <f t="shared" si="58"/>
        <v>1.7000000000000001E-2</v>
      </c>
      <c r="R93" s="56">
        <f t="shared" si="59"/>
        <v>1.7000000000000001E-2</v>
      </c>
      <c r="S93" s="56">
        <f t="shared" si="60"/>
        <v>1.7000000000000001E-2</v>
      </c>
      <c r="T93" s="56">
        <f t="shared" si="61"/>
        <v>1.7000000000000001E-2</v>
      </c>
      <c r="U93" s="56">
        <f t="shared" si="62"/>
        <v>1.7000000000000001E-2</v>
      </c>
      <c r="V93" s="56">
        <f t="shared" si="63"/>
        <v>1.7000000000000001E-2</v>
      </c>
      <c r="W93" s="56">
        <f t="shared" si="64"/>
        <v>1.7000000000000001E-2</v>
      </c>
      <c r="X93" s="56">
        <f t="shared" si="65"/>
        <v>1.7000000000000001E-2</v>
      </c>
      <c r="Y93" s="56">
        <f t="shared" si="66"/>
        <v>1.7000000000000001E-2</v>
      </c>
      <c r="Z93" s="56">
        <f t="shared" si="67"/>
        <v>1.7000000000000001E-2</v>
      </c>
      <c r="AA93" s="56">
        <f t="shared" si="68"/>
        <v>1.7000000000000001E-2</v>
      </c>
      <c r="AB93" s="56">
        <f t="shared" si="69"/>
        <v>1.7000000000000001E-2</v>
      </c>
      <c r="AC93" s="56">
        <f t="shared" si="70"/>
        <v>1.7000000000000001E-2</v>
      </c>
      <c r="AD93" s="56">
        <f t="shared" si="71"/>
        <v>1.7000000000000001E-2</v>
      </c>
      <c r="AE93" s="56">
        <f t="shared" si="72"/>
        <v>1.7000000000000001E-2</v>
      </c>
      <c r="AF93" s="56">
        <f t="shared" si="73"/>
        <v>1.7000000000000001E-2</v>
      </c>
      <c r="AG93" s="56">
        <f t="shared" si="74"/>
        <v>1.7000000000000001E-2</v>
      </c>
      <c r="AH93" s="56">
        <f t="shared" si="75"/>
        <v>1.7000000000000001E-2</v>
      </c>
      <c r="AI93" s="56">
        <f t="shared" si="76"/>
        <v>1.7000000000000001E-2</v>
      </c>
      <c r="AJ93" s="56">
        <f t="shared" si="77"/>
        <v>1.7000000000000001E-2</v>
      </c>
      <c r="AK93" s="56">
        <f t="shared" si="78"/>
        <v>1.7000000000000001E-2</v>
      </c>
    </row>
    <row r="94" spans="1:37" x14ac:dyDescent="0.25">
      <c r="A94" s="1" t="s">
        <v>31</v>
      </c>
      <c r="B94" s="56">
        <f t="shared" si="3"/>
        <v>2.7999999999999997E-2</v>
      </c>
      <c r="C94" s="56">
        <f t="shared" si="3"/>
        <v>2.7999999999999997E-2</v>
      </c>
      <c r="D94" s="56">
        <f t="shared" si="3"/>
        <v>2.7999999999999997E-2</v>
      </c>
      <c r="E94" s="56">
        <f t="shared" si="3"/>
        <v>2.7999999999999997E-2</v>
      </c>
      <c r="F94" s="56">
        <f t="shared" si="3"/>
        <v>2.7999999999999997E-2</v>
      </c>
      <c r="G94" s="56">
        <f t="shared" si="28"/>
        <v>2.814285714285714E-2</v>
      </c>
      <c r="H94" s="56">
        <f t="shared" si="28"/>
        <v>2.8285714285714282E-2</v>
      </c>
      <c r="I94" s="56">
        <f t="shared" si="28"/>
        <v>2.8428571428571425E-2</v>
      </c>
      <c r="J94" s="56">
        <f t="shared" si="28"/>
        <v>2.8571428571428571E-2</v>
      </c>
      <c r="K94" s="56">
        <f t="shared" si="28"/>
        <v>2.8714285714285713E-2</v>
      </c>
      <c r="L94" s="56">
        <f t="shared" si="28"/>
        <v>2.8857142857142856E-2</v>
      </c>
      <c r="M94" s="56">
        <f t="shared" si="54"/>
        <v>2.8999999999999998E-2</v>
      </c>
      <c r="N94" s="56">
        <f t="shared" si="55"/>
        <v>2.8999999999999998E-2</v>
      </c>
      <c r="O94" s="56">
        <f t="shared" si="56"/>
        <v>2.8999999999999998E-2</v>
      </c>
      <c r="P94" s="56">
        <f t="shared" si="57"/>
        <v>2.8999999999999998E-2</v>
      </c>
      <c r="Q94" s="56">
        <f t="shared" si="58"/>
        <v>2.8999999999999998E-2</v>
      </c>
      <c r="R94" s="56">
        <f t="shared" si="59"/>
        <v>2.8999999999999998E-2</v>
      </c>
      <c r="S94" s="56">
        <f t="shared" si="60"/>
        <v>2.8999999999999998E-2</v>
      </c>
      <c r="T94" s="56">
        <f t="shared" si="61"/>
        <v>2.8999999999999998E-2</v>
      </c>
      <c r="U94" s="56">
        <f t="shared" si="62"/>
        <v>2.8999999999999998E-2</v>
      </c>
      <c r="V94" s="56">
        <f t="shared" si="63"/>
        <v>2.8999999999999998E-2</v>
      </c>
      <c r="W94" s="56">
        <f t="shared" si="64"/>
        <v>2.8999999999999998E-2</v>
      </c>
      <c r="X94" s="56">
        <f t="shared" si="65"/>
        <v>2.8999999999999998E-2</v>
      </c>
      <c r="Y94" s="56">
        <f t="shared" si="66"/>
        <v>2.8999999999999998E-2</v>
      </c>
      <c r="Z94" s="56">
        <f t="shared" si="67"/>
        <v>2.8999999999999998E-2</v>
      </c>
      <c r="AA94" s="56">
        <f t="shared" si="68"/>
        <v>2.8999999999999998E-2</v>
      </c>
      <c r="AB94" s="56">
        <f t="shared" si="69"/>
        <v>2.8999999999999998E-2</v>
      </c>
      <c r="AC94" s="56">
        <f t="shared" si="70"/>
        <v>2.8999999999999998E-2</v>
      </c>
      <c r="AD94" s="56">
        <f t="shared" si="71"/>
        <v>2.8999999999999998E-2</v>
      </c>
      <c r="AE94" s="56">
        <f t="shared" si="72"/>
        <v>2.8999999999999998E-2</v>
      </c>
      <c r="AF94" s="56">
        <f t="shared" si="73"/>
        <v>2.8999999999999998E-2</v>
      </c>
      <c r="AG94" s="56">
        <f t="shared" si="74"/>
        <v>2.8999999999999998E-2</v>
      </c>
      <c r="AH94" s="56">
        <f t="shared" si="75"/>
        <v>2.8999999999999998E-2</v>
      </c>
      <c r="AI94" s="56">
        <f t="shared" si="76"/>
        <v>2.8999999999999998E-2</v>
      </c>
      <c r="AJ94" s="56">
        <f t="shared" si="77"/>
        <v>2.8999999999999998E-2</v>
      </c>
      <c r="AK94" s="56">
        <f t="shared" si="78"/>
        <v>2.8999999999999998E-2</v>
      </c>
    </row>
    <row r="95" spans="1:37" x14ac:dyDescent="0.25">
      <c r="A95" s="1" t="s">
        <v>32</v>
      </c>
      <c r="B95" s="56">
        <f t="shared" si="3"/>
        <v>2.4E-2</v>
      </c>
      <c r="C95" s="56">
        <f t="shared" si="3"/>
        <v>2.4E-2</v>
      </c>
      <c r="D95" s="56">
        <f t="shared" si="3"/>
        <v>2.4E-2</v>
      </c>
      <c r="E95" s="56">
        <f t="shared" si="3"/>
        <v>2.4E-2</v>
      </c>
      <c r="F95" s="56">
        <f t="shared" si="3"/>
        <v>2.4E-2</v>
      </c>
      <c r="G95" s="56">
        <f t="shared" si="28"/>
        <v>2.3714285714285716E-2</v>
      </c>
      <c r="H95" s="56">
        <f t="shared" si="28"/>
        <v>2.3428571428571431E-2</v>
      </c>
      <c r="I95" s="56">
        <f t="shared" si="28"/>
        <v>2.3142857142857146E-2</v>
      </c>
      <c r="J95" s="56">
        <f t="shared" si="28"/>
        <v>2.2857142857142857E-2</v>
      </c>
      <c r="K95" s="56">
        <f t="shared" si="28"/>
        <v>2.2571428571428572E-2</v>
      </c>
      <c r="L95" s="56">
        <f t="shared" si="28"/>
        <v>2.2285714285714287E-2</v>
      </c>
      <c r="M95" s="56">
        <f t="shared" si="54"/>
        <v>2.2000000000000002E-2</v>
      </c>
      <c r="N95" s="56">
        <f t="shared" si="55"/>
        <v>2.2000000000000002E-2</v>
      </c>
      <c r="O95" s="56">
        <f t="shared" si="56"/>
        <v>2.2000000000000002E-2</v>
      </c>
      <c r="P95" s="56">
        <f t="shared" si="57"/>
        <v>2.2000000000000002E-2</v>
      </c>
      <c r="Q95" s="56">
        <f t="shared" si="58"/>
        <v>2.2000000000000002E-2</v>
      </c>
      <c r="R95" s="56">
        <f t="shared" si="59"/>
        <v>2.2000000000000002E-2</v>
      </c>
      <c r="S95" s="56">
        <f t="shared" si="60"/>
        <v>2.2000000000000002E-2</v>
      </c>
      <c r="T95" s="56">
        <f t="shared" si="61"/>
        <v>2.2000000000000002E-2</v>
      </c>
      <c r="U95" s="56">
        <f t="shared" si="62"/>
        <v>2.2000000000000002E-2</v>
      </c>
      <c r="V95" s="56">
        <f t="shared" si="63"/>
        <v>2.2000000000000002E-2</v>
      </c>
      <c r="W95" s="56">
        <f t="shared" si="64"/>
        <v>2.2000000000000002E-2</v>
      </c>
      <c r="X95" s="56">
        <f t="shared" si="65"/>
        <v>2.2000000000000002E-2</v>
      </c>
      <c r="Y95" s="56">
        <f t="shared" si="66"/>
        <v>2.2000000000000002E-2</v>
      </c>
      <c r="Z95" s="56">
        <f t="shared" si="67"/>
        <v>2.2000000000000002E-2</v>
      </c>
      <c r="AA95" s="56">
        <f t="shared" si="68"/>
        <v>2.2000000000000002E-2</v>
      </c>
      <c r="AB95" s="56">
        <f t="shared" si="69"/>
        <v>2.2000000000000002E-2</v>
      </c>
      <c r="AC95" s="56">
        <f t="shared" si="70"/>
        <v>2.2000000000000002E-2</v>
      </c>
      <c r="AD95" s="56">
        <f t="shared" si="71"/>
        <v>2.2000000000000002E-2</v>
      </c>
      <c r="AE95" s="56">
        <f t="shared" si="72"/>
        <v>2.2000000000000002E-2</v>
      </c>
      <c r="AF95" s="56">
        <f t="shared" si="73"/>
        <v>2.2000000000000002E-2</v>
      </c>
      <c r="AG95" s="56">
        <f t="shared" si="74"/>
        <v>2.2000000000000002E-2</v>
      </c>
      <c r="AH95" s="56">
        <f t="shared" si="75"/>
        <v>2.2000000000000002E-2</v>
      </c>
      <c r="AI95" s="56">
        <f t="shared" si="76"/>
        <v>2.2000000000000002E-2</v>
      </c>
      <c r="AJ95" s="56">
        <f t="shared" si="77"/>
        <v>2.2000000000000002E-2</v>
      </c>
      <c r="AK95" s="56">
        <f t="shared" si="78"/>
        <v>2.2000000000000002E-2</v>
      </c>
    </row>
    <row r="96" spans="1:37" x14ac:dyDescent="0.25">
      <c r="A96" s="1" t="s">
        <v>33</v>
      </c>
      <c r="B96" s="56">
        <f t="shared" si="3"/>
        <v>8.0000000000000002E-3</v>
      </c>
      <c r="C96" s="56">
        <f t="shared" si="3"/>
        <v>8.0000000000000002E-3</v>
      </c>
      <c r="D96" s="56">
        <f t="shared" si="3"/>
        <v>8.0000000000000002E-3</v>
      </c>
      <c r="E96" s="56">
        <f t="shared" si="3"/>
        <v>8.0000000000000002E-3</v>
      </c>
      <c r="F96" s="56">
        <f t="shared" si="3"/>
        <v>8.0000000000000002E-3</v>
      </c>
      <c r="G96" s="56">
        <f t="shared" si="28"/>
        <v>9.285714285714286E-3</v>
      </c>
      <c r="H96" s="56">
        <f t="shared" si="28"/>
        <v>1.0571428571428572E-2</v>
      </c>
      <c r="I96" s="56">
        <f t="shared" si="28"/>
        <v>1.1857142857142858E-2</v>
      </c>
      <c r="J96" s="56">
        <f t="shared" si="28"/>
        <v>1.3142857142857144E-2</v>
      </c>
      <c r="K96" s="56">
        <f t="shared" si="28"/>
        <v>1.4428571428571429E-2</v>
      </c>
      <c r="L96" s="56">
        <f t="shared" si="28"/>
        <v>1.5714285714285715E-2</v>
      </c>
      <c r="M96" s="56">
        <f t="shared" si="54"/>
        <v>1.7000000000000001E-2</v>
      </c>
      <c r="N96" s="56">
        <f t="shared" si="55"/>
        <v>1.7000000000000001E-2</v>
      </c>
      <c r="O96" s="56">
        <f t="shared" si="56"/>
        <v>1.7000000000000001E-2</v>
      </c>
      <c r="P96" s="56">
        <f t="shared" si="57"/>
        <v>1.7000000000000001E-2</v>
      </c>
      <c r="Q96" s="56">
        <f t="shared" si="58"/>
        <v>1.7000000000000001E-2</v>
      </c>
      <c r="R96" s="56">
        <f t="shared" si="59"/>
        <v>1.7000000000000001E-2</v>
      </c>
      <c r="S96" s="56">
        <f t="shared" si="60"/>
        <v>1.7000000000000001E-2</v>
      </c>
      <c r="T96" s="56">
        <f t="shared" si="61"/>
        <v>1.7000000000000001E-2</v>
      </c>
      <c r="U96" s="56">
        <f t="shared" si="62"/>
        <v>1.7000000000000001E-2</v>
      </c>
      <c r="V96" s="56">
        <f t="shared" si="63"/>
        <v>1.7000000000000001E-2</v>
      </c>
      <c r="W96" s="56">
        <f t="shared" si="64"/>
        <v>1.7000000000000001E-2</v>
      </c>
      <c r="X96" s="56">
        <f t="shared" si="65"/>
        <v>1.7000000000000001E-2</v>
      </c>
      <c r="Y96" s="56">
        <f t="shared" si="66"/>
        <v>1.7000000000000001E-2</v>
      </c>
      <c r="Z96" s="56">
        <f t="shared" si="67"/>
        <v>1.7000000000000001E-2</v>
      </c>
      <c r="AA96" s="56">
        <f t="shared" si="68"/>
        <v>1.7000000000000001E-2</v>
      </c>
      <c r="AB96" s="56">
        <f t="shared" si="69"/>
        <v>1.7000000000000001E-2</v>
      </c>
      <c r="AC96" s="56">
        <f t="shared" si="70"/>
        <v>1.7000000000000001E-2</v>
      </c>
      <c r="AD96" s="56">
        <f t="shared" si="71"/>
        <v>1.7000000000000001E-2</v>
      </c>
      <c r="AE96" s="56">
        <f t="shared" si="72"/>
        <v>1.7000000000000001E-2</v>
      </c>
      <c r="AF96" s="56">
        <f t="shared" si="73"/>
        <v>1.7000000000000001E-2</v>
      </c>
      <c r="AG96" s="56">
        <f t="shared" si="74"/>
        <v>1.7000000000000001E-2</v>
      </c>
      <c r="AH96" s="56">
        <f t="shared" si="75"/>
        <v>1.7000000000000001E-2</v>
      </c>
      <c r="AI96" s="56">
        <f t="shared" si="76"/>
        <v>1.7000000000000001E-2</v>
      </c>
      <c r="AJ96" s="56">
        <f t="shared" si="77"/>
        <v>1.7000000000000001E-2</v>
      </c>
      <c r="AK96" s="56">
        <f t="shared" si="78"/>
        <v>1.7000000000000001E-2</v>
      </c>
    </row>
    <row r="99" spans="1:37" x14ac:dyDescent="0.25">
      <c r="A99" s="60" t="s">
        <v>653</v>
      </c>
      <c r="B99" s="61"/>
      <c r="C99" s="61"/>
      <c r="D99" s="61"/>
      <c r="E99" s="61"/>
      <c r="F99" s="61"/>
      <c r="G99" s="61"/>
      <c r="H99" s="61"/>
      <c r="I99" s="61"/>
      <c r="J99" s="61"/>
      <c r="K99" s="61"/>
      <c r="L99" s="61"/>
      <c r="M99" s="61"/>
      <c r="N99" s="61"/>
      <c r="O99" s="61"/>
      <c r="P99" s="61"/>
      <c r="Q99" s="61"/>
      <c r="R99" s="61"/>
      <c r="S99" s="61"/>
      <c r="T99" s="61"/>
      <c r="U99" s="61"/>
      <c r="V99" s="61"/>
      <c r="W99" s="61"/>
      <c r="X99" s="61"/>
      <c r="Y99" s="61"/>
      <c r="Z99" s="61"/>
      <c r="AA99" s="61"/>
      <c r="AB99" s="61"/>
      <c r="AC99" s="61"/>
      <c r="AD99" s="61"/>
      <c r="AE99" s="61"/>
      <c r="AF99" s="61"/>
      <c r="AG99" s="61"/>
      <c r="AH99" s="61"/>
      <c r="AI99" s="61"/>
      <c r="AJ99" s="61"/>
      <c r="AK99" s="61"/>
    </row>
    <row r="100" spans="1:37" x14ac:dyDescent="0.25">
      <c r="B100">
        <v>2015</v>
      </c>
      <c r="C100">
        <v>2016</v>
      </c>
      <c r="D100">
        <v>2017</v>
      </c>
      <c r="E100">
        <v>2018</v>
      </c>
      <c r="F100">
        <v>2019</v>
      </c>
      <c r="G100">
        <v>2020</v>
      </c>
      <c r="H100">
        <v>2021</v>
      </c>
      <c r="I100">
        <v>2022</v>
      </c>
      <c r="J100">
        <v>2023</v>
      </c>
      <c r="K100">
        <v>2024</v>
      </c>
      <c r="L100">
        <v>2025</v>
      </c>
      <c r="M100">
        <v>2026</v>
      </c>
      <c r="N100">
        <v>2027</v>
      </c>
      <c r="O100">
        <v>2028</v>
      </c>
      <c r="P100">
        <v>2029</v>
      </c>
      <c r="Q100">
        <v>2030</v>
      </c>
      <c r="R100">
        <v>2031</v>
      </c>
      <c r="S100">
        <v>2032</v>
      </c>
      <c r="T100">
        <v>2033</v>
      </c>
      <c r="U100">
        <v>2034</v>
      </c>
      <c r="V100">
        <v>2035</v>
      </c>
      <c r="W100">
        <v>2036</v>
      </c>
      <c r="X100">
        <v>2037</v>
      </c>
      <c r="Y100">
        <v>2038</v>
      </c>
      <c r="Z100">
        <v>2039</v>
      </c>
      <c r="AA100">
        <v>2040</v>
      </c>
      <c r="AB100">
        <v>2041</v>
      </c>
      <c r="AC100">
        <v>2042</v>
      </c>
      <c r="AD100">
        <v>2043</v>
      </c>
      <c r="AE100">
        <v>2044</v>
      </c>
      <c r="AF100">
        <v>2045</v>
      </c>
      <c r="AG100">
        <v>2046</v>
      </c>
      <c r="AH100">
        <v>2047</v>
      </c>
      <c r="AI100">
        <v>2048</v>
      </c>
      <c r="AJ100">
        <v>2049</v>
      </c>
      <c r="AK100">
        <v>2050</v>
      </c>
    </row>
    <row r="101" spans="1:37" x14ac:dyDescent="0.25">
      <c r="A101" s="1" t="s">
        <v>3</v>
      </c>
      <c r="B101">
        <v>0</v>
      </c>
      <c r="C101" s="58">
        <v>0</v>
      </c>
      <c r="D101" s="58">
        <v>0</v>
      </c>
      <c r="E101" s="58">
        <v>0</v>
      </c>
      <c r="F101" s="58">
        <v>0</v>
      </c>
      <c r="G101" s="58">
        <v>0</v>
      </c>
      <c r="H101" s="58">
        <f t="shared" ref="H101:AK108" si="79">(G101+1)*(1+G55)-1</f>
        <v>2.1165427032572515E-2</v>
      </c>
      <c r="I101" s="58">
        <f t="shared" si="79"/>
        <v>4.1926592305943311E-2</v>
      </c>
      <c r="J101" s="58">
        <f t="shared" si="79"/>
        <v>6.2240286032726688E-2</v>
      </c>
      <c r="K101" s="58">
        <f t="shared" si="79"/>
        <v>8.2063504214904937E-2</v>
      </c>
      <c r="L101" s="58">
        <f t="shared" si="79"/>
        <v>0.10135359655934439</v>
      </c>
      <c r="M101" s="58">
        <f t="shared" si="79"/>
        <v>0.12006841604804475</v>
      </c>
      <c r="N101" s="58">
        <f t="shared" si="79"/>
        <v>0.13816646944918021</v>
      </c>
      <c r="O101" s="58">
        <f t="shared" si="79"/>
        <v>0.15224273320561887</v>
      </c>
      <c r="P101" s="58">
        <f t="shared" si="79"/>
        <v>0.16631899696205754</v>
      </c>
      <c r="Q101" s="58">
        <f t="shared" si="79"/>
        <v>0.1783843658961477</v>
      </c>
      <c r="R101" s="58">
        <f t="shared" si="79"/>
        <v>0.18843884000788957</v>
      </c>
      <c r="S101" s="58">
        <f t="shared" si="79"/>
        <v>0.19849331411963145</v>
      </c>
      <c r="T101" s="58">
        <f t="shared" si="79"/>
        <v>0.21055868305372161</v>
      </c>
      <c r="U101" s="58">
        <f t="shared" si="79"/>
        <v>0.2206131571654637</v>
      </c>
      <c r="V101" s="58">
        <f t="shared" si="79"/>
        <v>0.23066763127720558</v>
      </c>
      <c r="W101" s="58">
        <f t="shared" si="79"/>
        <v>0.24072210538894745</v>
      </c>
      <c r="X101" s="58">
        <f t="shared" si="79"/>
        <v>0.24675478985599275</v>
      </c>
      <c r="Y101" s="58">
        <f t="shared" si="79"/>
        <v>0.25680926396773462</v>
      </c>
      <c r="Z101" s="58">
        <f t="shared" si="79"/>
        <v>0.2668637380794765</v>
      </c>
      <c r="AA101" s="58">
        <f t="shared" si="79"/>
        <v>0.27490731736886986</v>
      </c>
      <c r="AB101" s="58">
        <f t="shared" si="79"/>
        <v>0.28496179148061174</v>
      </c>
      <c r="AC101" s="58">
        <f t="shared" si="79"/>
        <v>0.29501626559235339</v>
      </c>
      <c r="AD101" s="58">
        <f t="shared" si="79"/>
        <v>0.30305984488174675</v>
      </c>
      <c r="AE101" s="58">
        <f t="shared" si="79"/>
        <v>0.31311431899348863</v>
      </c>
      <c r="AF101" s="58">
        <f t="shared" si="79"/>
        <v>0.32115789828288221</v>
      </c>
      <c r="AG101" s="58">
        <f t="shared" si="79"/>
        <v>0.3292014775722758</v>
      </c>
      <c r="AH101" s="58">
        <f t="shared" si="79"/>
        <v>0.33724505686166939</v>
      </c>
      <c r="AI101" s="58">
        <f t="shared" si="79"/>
        <v>0.34528863615106276</v>
      </c>
      <c r="AJ101" s="58">
        <f t="shared" si="79"/>
        <v>0.35333221544045634</v>
      </c>
      <c r="AK101" s="58">
        <f t="shared" si="79"/>
        <v>0.36338668955219822</v>
      </c>
    </row>
    <row r="102" spans="1:37" x14ac:dyDescent="0.25">
      <c r="A102" s="1" t="s">
        <v>40</v>
      </c>
      <c r="B102">
        <v>0</v>
      </c>
      <c r="C102" s="58">
        <v>0</v>
      </c>
      <c r="D102" s="58">
        <v>0</v>
      </c>
      <c r="E102" s="58">
        <v>0</v>
      </c>
      <c r="F102" s="58">
        <v>0</v>
      </c>
      <c r="G102" s="58">
        <v>0</v>
      </c>
      <c r="H102" s="58">
        <f t="shared" ref="H102:R102" si="80">(G102+1)*(1+G56)-1</f>
        <v>-8.7283702213279968E-3</v>
      </c>
      <c r="I102" s="58">
        <f t="shared" si="80"/>
        <v>-1.3146210583420137E-2</v>
      </c>
      <c r="J102" s="58">
        <f t="shared" si="80"/>
        <v>-1.3328887743634055E-2</v>
      </c>
      <c r="K102" s="58">
        <f t="shared" si="80"/>
        <v>-9.2968373834877438E-3</v>
      </c>
      <c r="L102" s="58">
        <f t="shared" si="80"/>
        <v>-1.0163928412161294E-3</v>
      </c>
      <c r="M102" s="58">
        <f t="shared" si="80"/>
        <v>1.1600549014187722E-2</v>
      </c>
      <c r="N102" s="58">
        <f t="shared" si="80"/>
        <v>2.8698023082033064E-2</v>
      </c>
      <c r="O102" s="58">
        <f t="shared" si="80"/>
        <v>3.4397181104648178E-2</v>
      </c>
      <c r="P102" s="58">
        <f t="shared" si="80"/>
        <v>4.8645076161186074E-2</v>
      </c>
      <c r="Q102" s="58">
        <f t="shared" si="80"/>
        <v>5.4344234183801188E-2</v>
      </c>
      <c r="R102" s="58">
        <f t="shared" si="80"/>
        <v>6.1468181712070136E-2</v>
      </c>
      <c r="S102" s="58">
        <f t="shared" si="79"/>
        <v>6.4317760723377582E-2</v>
      </c>
      <c r="T102" s="58">
        <f t="shared" si="79"/>
        <v>7.0016918745992696E-2</v>
      </c>
      <c r="U102" s="58">
        <f t="shared" si="79"/>
        <v>7.571607676860781E-2</v>
      </c>
      <c r="V102" s="58">
        <f t="shared" si="79"/>
        <v>7.999044528556909E-2</v>
      </c>
      <c r="W102" s="58">
        <f t="shared" si="79"/>
        <v>8.5689603308184203E-2</v>
      </c>
      <c r="X102" s="58">
        <f t="shared" si="79"/>
        <v>8.5689603308184203E-2</v>
      </c>
      <c r="Y102" s="58">
        <f t="shared" si="79"/>
        <v>8.8539182319491871E-2</v>
      </c>
      <c r="Z102" s="58">
        <f t="shared" si="79"/>
        <v>8.9963971825145705E-2</v>
      </c>
      <c r="AA102" s="58">
        <f t="shared" si="79"/>
        <v>8.9963971825145705E-2</v>
      </c>
      <c r="AB102" s="58">
        <f t="shared" si="79"/>
        <v>9.4238340342107207E-2</v>
      </c>
      <c r="AC102" s="58">
        <f t="shared" si="79"/>
        <v>9.9937498364722321E-2</v>
      </c>
      <c r="AD102" s="58">
        <f t="shared" si="79"/>
        <v>0.1042118668816836</v>
      </c>
      <c r="AE102" s="58">
        <f t="shared" si="79"/>
        <v>0.11133581440995233</v>
      </c>
      <c r="AF102" s="58">
        <f t="shared" si="79"/>
        <v>0.11561018292691361</v>
      </c>
      <c r="AG102" s="58">
        <f t="shared" si="79"/>
        <v>0.11845976193822128</v>
      </c>
      <c r="AH102" s="58">
        <f t="shared" si="79"/>
        <v>0.11561018292691361</v>
      </c>
      <c r="AI102" s="58">
        <f t="shared" si="79"/>
        <v>0.11133581440995233</v>
      </c>
      <c r="AJ102" s="58">
        <f t="shared" si="79"/>
        <v>0.11988455144387511</v>
      </c>
      <c r="AK102" s="58">
        <f t="shared" si="79"/>
        <v>0.12415891996083639</v>
      </c>
    </row>
    <row r="103" spans="1:37" x14ac:dyDescent="0.25">
      <c r="A103" s="1" t="s">
        <v>41</v>
      </c>
      <c r="B103">
        <v>0</v>
      </c>
      <c r="C103" s="58">
        <v>0</v>
      </c>
      <c r="D103" s="58">
        <v>0</v>
      </c>
      <c r="E103" s="58">
        <v>0</v>
      </c>
      <c r="F103" s="58">
        <v>0</v>
      </c>
      <c r="G103" s="58">
        <v>0</v>
      </c>
      <c r="H103" s="58">
        <f t="shared" si="79"/>
        <v>4.9557344064386388E-2</v>
      </c>
      <c r="I103" s="58">
        <f t="shared" si="79"/>
        <v>9.5858238971049614E-2</v>
      </c>
      <c r="J103" s="58">
        <f t="shared" si="79"/>
        <v>0.13823730406767631</v>
      </c>
      <c r="K103" s="58">
        <f t="shared" si="79"/>
        <v>0.17606021971491503</v>
      </c>
      <c r="L103" s="58">
        <f t="shared" si="79"/>
        <v>0.20873907612188281</v>
      </c>
      <c r="M103" s="58">
        <f t="shared" si="79"/>
        <v>0.23574721986500835</v>
      </c>
      <c r="N103" s="58">
        <f t="shared" si="79"/>
        <v>0.25663308836976895</v>
      </c>
      <c r="O103" s="58">
        <f t="shared" si="79"/>
        <v>0.2635950445380224</v>
      </c>
      <c r="P103" s="58">
        <f t="shared" si="79"/>
        <v>0.28099993495865627</v>
      </c>
      <c r="Q103" s="58">
        <f t="shared" si="79"/>
        <v>0.28796189112690995</v>
      </c>
      <c r="R103" s="58">
        <f t="shared" si="79"/>
        <v>0.296664336337227</v>
      </c>
      <c r="S103" s="58">
        <f t="shared" si="79"/>
        <v>0.30014531442135373</v>
      </c>
      <c r="T103" s="58">
        <f t="shared" si="79"/>
        <v>0.30710727058960718</v>
      </c>
      <c r="U103" s="58">
        <f t="shared" si="79"/>
        <v>0.31406922675786086</v>
      </c>
      <c r="V103" s="58">
        <f t="shared" si="79"/>
        <v>0.31929069388405096</v>
      </c>
      <c r="W103" s="58">
        <f t="shared" si="79"/>
        <v>0.32625265005230464</v>
      </c>
      <c r="X103" s="58">
        <f t="shared" si="79"/>
        <v>0.32625265005230464</v>
      </c>
      <c r="Y103" s="58">
        <f t="shared" si="79"/>
        <v>0.32973362813643159</v>
      </c>
      <c r="Z103" s="58">
        <f t="shared" si="79"/>
        <v>0.33147411717849495</v>
      </c>
      <c r="AA103" s="58">
        <f t="shared" si="79"/>
        <v>0.33147411717849495</v>
      </c>
      <c r="AB103" s="58">
        <f t="shared" si="79"/>
        <v>0.33669558430468483</v>
      </c>
      <c r="AC103" s="58">
        <f t="shared" si="79"/>
        <v>0.34365754047293851</v>
      </c>
      <c r="AD103" s="58">
        <f t="shared" si="79"/>
        <v>0.3488790075991286</v>
      </c>
      <c r="AE103" s="58">
        <f t="shared" si="79"/>
        <v>0.35758145280944564</v>
      </c>
      <c r="AF103" s="58">
        <f t="shared" si="79"/>
        <v>0.36280291993563574</v>
      </c>
      <c r="AG103" s="58">
        <f t="shared" si="79"/>
        <v>0.36628389801976269</v>
      </c>
      <c r="AH103" s="58">
        <f t="shared" si="79"/>
        <v>0.36280291993563596</v>
      </c>
      <c r="AI103" s="58">
        <f t="shared" si="79"/>
        <v>0.35758145280944564</v>
      </c>
      <c r="AJ103" s="58">
        <f t="shared" si="79"/>
        <v>0.36802438706182605</v>
      </c>
      <c r="AK103" s="58">
        <f t="shared" si="79"/>
        <v>0.37324585418801615</v>
      </c>
    </row>
    <row r="104" spans="1:37" x14ac:dyDescent="0.25">
      <c r="A104" s="1" t="s">
        <v>4</v>
      </c>
      <c r="B104">
        <v>0</v>
      </c>
      <c r="C104" s="58">
        <v>0</v>
      </c>
      <c r="D104" s="58">
        <v>0</v>
      </c>
      <c r="E104" s="58">
        <v>0</v>
      </c>
      <c r="F104" s="58">
        <v>0</v>
      </c>
      <c r="G104" s="58">
        <v>0</v>
      </c>
      <c r="H104" s="58">
        <f t="shared" si="79"/>
        <v>-1.0819258860248149E-2</v>
      </c>
      <c r="I104" s="58">
        <f t="shared" si="79"/>
        <v>-1.6951336318955068E-2</v>
      </c>
      <c r="J104" s="58">
        <f t="shared" si="79"/>
        <v>-1.8503605964748426E-2</v>
      </c>
      <c r="K104" s="58">
        <f t="shared" si="79"/>
        <v>-1.5518802019240607E-2</v>
      </c>
      <c r="L104" s="58">
        <f t="shared" si="79"/>
        <v>-7.9765084344999293E-3</v>
      </c>
      <c r="M104" s="58">
        <f t="shared" si="79"/>
        <v>4.2068269267527825E-3</v>
      </c>
      <c r="N104" s="58">
        <f t="shared" si="79"/>
        <v>2.1179336677627392E-2</v>
      </c>
      <c r="O104" s="58">
        <f t="shared" si="79"/>
        <v>2.6836839927919076E-2</v>
      </c>
      <c r="P104" s="58">
        <f t="shared" si="79"/>
        <v>4.0980598053647954E-2</v>
      </c>
      <c r="Q104" s="58">
        <f t="shared" si="79"/>
        <v>4.6638101303939417E-2</v>
      </c>
      <c r="R104" s="58">
        <f t="shared" si="79"/>
        <v>5.3709980366803967E-2</v>
      </c>
      <c r="S104" s="58">
        <f t="shared" si="79"/>
        <v>5.653873199194992E-2</v>
      </c>
      <c r="T104" s="58">
        <f t="shared" si="79"/>
        <v>6.2196235242241382E-2</v>
      </c>
      <c r="U104" s="58">
        <f t="shared" si="79"/>
        <v>6.7853738492533067E-2</v>
      </c>
      <c r="V104" s="58">
        <f t="shared" si="79"/>
        <v>7.2096865930251886E-2</v>
      </c>
      <c r="W104" s="58">
        <f t="shared" si="79"/>
        <v>7.7754369180543348E-2</v>
      </c>
      <c r="X104" s="58">
        <f t="shared" si="79"/>
        <v>7.7754369180543348E-2</v>
      </c>
      <c r="Y104" s="58">
        <f t="shared" si="79"/>
        <v>8.0583120805689301E-2</v>
      </c>
      <c r="Z104" s="58">
        <f t="shared" si="79"/>
        <v>8.1997496618262167E-2</v>
      </c>
      <c r="AA104" s="58">
        <f t="shared" si="79"/>
        <v>8.1997496618262167E-2</v>
      </c>
      <c r="AB104" s="58">
        <f t="shared" si="79"/>
        <v>8.6240624055980764E-2</v>
      </c>
      <c r="AC104" s="58">
        <f t="shared" si="79"/>
        <v>9.1898127306272448E-2</v>
      </c>
      <c r="AD104" s="58">
        <f t="shared" si="79"/>
        <v>9.6141254743991045E-2</v>
      </c>
      <c r="AE104" s="58">
        <f t="shared" si="79"/>
        <v>0.10321313380685559</v>
      </c>
      <c r="AF104" s="58">
        <f t="shared" si="79"/>
        <v>0.10745626124457419</v>
      </c>
      <c r="AG104" s="58">
        <f t="shared" si="79"/>
        <v>0.11028501286971992</v>
      </c>
      <c r="AH104" s="58">
        <f t="shared" si="79"/>
        <v>0.10745626124457419</v>
      </c>
      <c r="AI104" s="58">
        <f t="shared" si="79"/>
        <v>0.10321313380685537</v>
      </c>
      <c r="AJ104" s="58">
        <f t="shared" si="79"/>
        <v>0.11169938868229279</v>
      </c>
      <c r="AK104" s="58">
        <f t="shared" si="79"/>
        <v>0.11594251612001161</v>
      </c>
    </row>
    <row r="105" spans="1:37" x14ac:dyDescent="0.25">
      <c r="A105" s="1" t="s">
        <v>5</v>
      </c>
      <c r="B105">
        <v>0</v>
      </c>
      <c r="C105" s="58">
        <v>0</v>
      </c>
      <c r="D105" s="58">
        <v>0</v>
      </c>
      <c r="E105" s="58">
        <v>0</v>
      </c>
      <c r="F105" s="58">
        <v>0</v>
      </c>
      <c r="G105" s="58">
        <v>0</v>
      </c>
      <c r="H105" s="58">
        <f t="shared" si="79"/>
        <v>3.2857142857143362E-3</v>
      </c>
      <c r="I105" s="58">
        <f t="shared" si="79"/>
        <v>1.0882020408163218E-2</v>
      </c>
      <c r="J105" s="58">
        <f t="shared" si="79"/>
        <v>2.2868192935859843E-2</v>
      </c>
      <c r="K105" s="58">
        <f t="shared" si="79"/>
        <v>3.9380208050395993E-2</v>
      </c>
      <c r="L105" s="58">
        <f t="shared" si="79"/>
        <v>6.0613260871996921E-2</v>
      </c>
      <c r="M105" s="58">
        <f t="shared" si="79"/>
        <v>8.6825560033547688E-2</v>
      </c>
      <c r="N105" s="58">
        <f t="shared" si="79"/>
        <v>0.11834350127452042</v>
      </c>
      <c r="O105" s="58">
        <f t="shared" si="79"/>
        <v>0.15077546281148146</v>
      </c>
      <c r="P105" s="58">
        <f t="shared" si="79"/>
        <v>0.18414795123301442</v>
      </c>
      <c r="Q105" s="58">
        <f t="shared" si="79"/>
        <v>0.21848824181877169</v>
      </c>
      <c r="R105" s="58">
        <f t="shared" si="79"/>
        <v>0.25382440083151603</v>
      </c>
      <c r="S105" s="58">
        <f t="shared" si="79"/>
        <v>0.29018530845562984</v>
      </c>
      <c r="T105" s="58">
        <f t="shared" si="79"/>
        <v>0.32760068240084306</v>
      </c>
      <c r="U105" s="58">
        <f t="shared" si="79"/>
        <v>0.36610110219046743</v>
      </c>
      <c r="V105" s="58">
        <f t="shared" si="79"/>
        <v>0.40571803415399077</v>
      </c>
      <c r="W105" s="58">
        <f t="shared" si="79"/>
        <v>0.44648385714445649</v>
      </c>
      <c r="X105" s="58">
        <f t="shared" si="79"/>
        <v>0.48843188900164569</v>
      </c>
      <c r="Y105" s="58">
        <f t="shared" si="79"/>
        <v>0.5315964137826934</v>
      </c>
      <c r="Z105" s="58">
        <f t="shared" si="79"/>
        <v>0.57601270978239127</v>
      </c>
      <c r="AA105" s="58">
        <f t="shared" si="79"/>
        <v>0.62171707836608059</v>
      </c>
      <c r="AB105" s="58">
        <f t="shared" si="79"/>
        <v>0.66874687363869678</v>
      </c>
      <c r="AC105" s="58">
        <f t="shared" si="79"/>
        <v>0.71714053297421887</v>
      </c>
      <c r="AD105" s="58">
        <f t="shared" si="79"/>
        <v>0.7669376084304711</v>
      </c>
      <c r="AE105" s="58">
        <f t="shared" si="79"/>
        <v>0.8181787990749545</v>
      </c>
      <c r="AF105" s="58">
        <f t="shared" si="79"/>
        <v>0.87090598424812793</v>
      </c>
      <c r="AG105" s="58">
        <f t="shared" si="79"/>
        <v>0.92516225779132344</v>
      </c>
      <c r="AH105" s="58">
        <f t="shared" si="79"/>
        <v>0.98099196326727167</v>
      </c>
      <c r="AI105" s="58">
        <f t="shared" si="79"/>
        <v>1.0384407302020224</v>
      </c>
      <c r="AJ105" s="58">
        <f t="shared" si="79"/>
        <v>1.0975555113778808</v>
      </c>
      <c r="AK105" s="58">
        <f t="shared" si="79"/>
        <v>1.1583846212078392</v>
      </c>
    </row>
    <row r="106" spans="1:37" x14ac:dyDescent="0.25">
      <c r="A106" s="1" t="s">
        <v>6</v>
      </c>
      <c r="B106">
        <v>0</v>
      </c>
      <c r="C106" s="58">
        <v>0</v>
      </c>
      <c r="D106" s="58">
        <v>0</v>
      </c>
      <c r="E106" s="58">
        <v>0</v>
      </c>
      <c r="F106" s="58">
        <v>0</v>
      </c>
      <c r="G106" s="58">
        <v>0</v>
      </c>
      <c r="H106" s="58">
        <f t="shared" si="79"/>
        <v>9.7388421858861651E-3</v>
      </c>
      <c r="I106" s="58">
        <f t="shared" si="79"/>
        <v>2.0009098180201468E-2</v>
      </c>
      <c r="J106" s="58">
        <f t="shared" si="79"/>
        <v>3.082482419477639E-2</v>
      </c>
      <c r="K106" s="58">
        <f t="shared" si="79"/>
        <v>4.2200920847804468E-2</v>
      </c>
      <c r="L106" s="58">
        <f t="shared" si="79"/>
        <v>5.4153167156995252E-2</v>
      </c>
      <c r="M106" s="58">
        <f t="shared" si="79"/>
        <v>6.6698256762695474E-2</v>
      </c>
      <c r="N106" s="58">
        <f t="shared" si="79"/>
        <v>7.9853836496664998E-2</v>
      </c>
      <c r="O106" s="58">
        <f t="shared" si="79"/>
        <v>9.5202012852962925E-2</v>
      </c>
      <c r="P106" s="58">
        <f t="shared" si="79"/>
        <v>0.11055018920926063</v>
      </c>
      <c r="Q106" s="58">
        <f t="shared" si="79"/>
        <v>0.12370576894323015</v>
      </c>
      <c r="R106" s="58">
        <f t="shared" si="79"/>
        <v>0.13686134867719968</v>
      </c>
      <c r="S106" s="58">
        <f t="shared" si="79"/>
        <v>0.15220952503349738</v>
      </c>
      <c r="T106" s="58">
        <f t="shared" si="79"/>
        <v>0.16426880645630293</v>
      </c>
      <c r="U106" s="58">
        <f t="shared" si="79"/>
        <v>0.17523178956794427</v>
      </c>
      <c r="V106" s="58">
        <f t="shared" si="79"/>
        <v>0.1861947726795854</v>
      </c>
      <c r="W106" s="58">
        <f t="shared" si="79"/>
        <v>0.19825405410239072</v>
      </c>
      <c r="X106" s="58">
        <f t="shared" si="79"/>
        <v>0.21140963383636024</v>
      </c>
      <c r="Y106" s="58">
        <f t="shared" si="79"/>
        <v>0.22456521357032977</v>
      </c>
      <c r="Z106" s="58">
        <f t="shared" si="79"/>
        <v>0.23772079330429929</v>
      </c>
      <c r="AA106" s="58">
        <f t="shared" si="79"/>
        <v>0.25087637303826882</v>
      </c>
      <c r="AB106" s="58">
        <f t="shared" si="79"/>
        <v>0.26403195277223834</v>
      </c>
      <c r="AC106" s="58">
        <f t="shared" si="79"/>
        <v>0.27718753250620765</v>
      </c>
      <c r="AD106" s="58">
        <f t="shared" si="79"/>
        <v>0.29143941055134115</v>
      </c>
      <c r="AE106" s="58">
        <f t="shared" si="79"/>
        <v>0.3045949902853109</v>
      </c>
      <c r="AF106" s="58">
        <f t="shared" si="79"/>
        <v>0.31775057001928042</v>
      </c>
      <c r="AG106" s="58">
        <f t="shared" si="79"/>
        <v>0.32980985144208574</v>
      </c>
      <c r="AH106" s="58">
        <f t="shared" si="79"/>
        <v>0.34296543117605527</v>
      </c>
      <c r="AI106" s="58">
        <f t="shared" si="79"/>
        <v>0.35502471259886081</v>
      </c>
      <c r="AJ106" s="58">
        <f t="shared" si="79"/>
        <v>0.36818029233283034</v>
      </c>
      <c r="AK106" s="58">
        <f t="shared" si="79"/>
        <v>0.38023957375563588</v>
      </c>
    </row>
    <row r="107" spans="1:37" x14ac:dyDescent="0.25">
      <c r="A107" s="1" t="s">
        <v>7</v>
      </c>
      <c r="B107">
        <v>0</v>
      </c>
      <c r="C107" s="58">
        <v>0</v>
      </c>
      <c r="D107" s="58">
        <v>0</v>
      </c>
      <c r="E107" s="58">
        <v>0</v>
      </c>
      <c r="F107" s="58">
        <v>0</v>
      </c>
      <c r="G107" s="58">
        <v>0</v>
      </c>
      <c r="H107" s="58">
        <f t="shared" si="79"/>
        <v>-2.2893823839581495E-3</v>
      </c>
      <c r="I107" s="58">
        <f t="shared" si="79"/>
        <v>-1.6346009579784049E-3</v>
      </c>
      <c r="J107" s="58">
        <f t="shared" si="79"/>
        <v>1.9614614963314736E-3</v>
      </c>
      <c r="K107" s="58">
        <f t="shared" si="79"/>
        <v>8.5219208943183578E-3</v>
      </c>
      <c r="L107" s="58">
        <f t="shared" si="79"/>
        <v>1.8096104694416359E-2</v>
      </c>
      <c r="M107" s="58">
        <f t="shared" si="79"/>
        <v>3.0760150309288026E-2</v>
      </c>
      <c r="N107" s="58">
        <f t="shared" si="79"/>
        <v>4.6617998775584812E-2</v>
      </c>
      <c r="O107" s="58">
        <f t="shared" si="79"/>
        <v>7.8333695708178164E-2</v>
      </c>
      <c r="P107" s="58">
        <f t="shared" si="79"/>
        <v>9.419154417447495E-2</v>
      </c>
      <c r="Q107" s="58">
        <f t="shared" si="79"/>
        <v>9.419154417447495E-2</v>
      </c>
      <c r="R107" s="58">
        <f t="shared" si="79"/>
        <v>9.419154417447495E-2</v>
      </c>
      <c r="S107" s="58">
        <f t="shared" si="79"/>
        <v>9.419154417447495E-2</v>
      </c>
      <c r="T107" s="58">
        <f t="shared" si="79"/>
        <v>0.11004939264077174</v>
      </c>
      <c r="U107" s="58">
        <f t="shared" si="79"/>
        <v>0.12590724110706852</v>
      </c>
      <c r="V107" s="58">
        <f t="shared" si="79"/>
        <v>0.12590724110706852</v>
      </c>
      <c r="W107" s="58">
        <f t="shared" si="79"/>
        <v>0.12590724110706852</v>
      </c>
      <c r="X107" s="58">
        <f t="shared" si="79"/>
        <v>0.12590724110706852</v>
      </c>
      <c r="Y107" s="58">
        <f t="shared" si="79"/>
        <v>0.12590724110706852</v>
      </c>
      <c r="Z107" s="58">
        <f t="shared" si="79"/>
        <v>0.12590724110706852</v>
      </c>
      <c r="AA107" s="58">
        <f t="shared" si="79"/>
        <v>0.11004939264077174</v>
      </c>
      <c r="AB107" s="58">
        <f t="shared" si="79"/>
        <v>0.11004939264077174</v>
      </c>
      <c r="AC107" s="58">
        <f t="shared" si="79"/>
        <v>0.11004939264077174</v>
      </c>
      <c r="AD107" s="58">
        <f t="shared" si="79"/>
        <v>9.419154417447495E-2</v>
      </c>
      <c r="AE107" s="58">
        <f t="shared" si="79"/>
        <v>9.419154417447495E-2</v>
      </c>
      <c r="AF107" s="58">
        <f t="shared" si="79"/>
        <v>7.8333695708178164E-2</v>
      </c>
      <c r="AG107" s="58">
        <f t="shared" si="79"/>
        <v>6.2475847241881377E-2</v>
      </c>
      <c r="AH107" s="58">
        <f t="shared" si="79"/>
        <v>4.661799877558459E-2</v>
      </c>
      <c r="AI107" s="58">
        <f t="shared" si="79"/>
        <v>4.661799877558459E-2</v>
      </c>
      <c r="AJ107" s="58">
        <f t="shared" si="79"/>
        <v>3.0760150309287804E-2</v>
      </c>
      <c r="AK107" s="58">
        <f t="shared" si="79"/>
        <v>3.0760150309287804E-2</v>
      </c>
    </row>
    <row r="108" spans="1:37" x14ac:dyDescent="0.25">
      <c r="A108" s="1" t="s">
        <v>8</v>
      </c>
      <c r="B108">
        <v>0</v>
      </c>
      <c r="C108" s="58">
        <v>0</v>
      </c>
      <c r="D108" s="58">
        <v>0</v>
      </c>
      <c r="E108" s="58">
        <v>0</v>
      </c>
      <c r="F108" s="58">
        <v>0</v>
      </c>
      <c r="G108" s="58">
        <v>0</v>
      </c>
      <c r="H108" s="58">
        <f t="shared" si="79"/>
        <v>1.911370262390677E-2</v>
      </c>
      <c r="I108" s="58">
        <f t="shared" si="79"/>
        <v>3.3613046264736823E-2</v>
      </c>
      <c r="J108" s="58">
        <f t="shared" si="79"/>
        <v>4.3268137227512993E-2</v>
      </c>
      <c r="K108" s="58">
        <f t="shared" si="79"/>
        <v>4.7915699074987161E-2</v>
      </c>
      <c r="L108" s="58">
        <f t="shared" si="79"/>
        <v>4.7463537199001538E-2</v>
      </c>
      <c r="M108" s="58">
        <f t="shared" si="79"/>
        <v>4.1893352091564307E-2</v>
      </c>
      <c r="N108" s="58">
        <f t="shared" si="79"/>
        <v>3.126178727430351E-2</v>
      </c>
      <c r="O108" s="58">
        <f t="shared" si="79"/>
        <v>3.126178727430351E-2</v>
      </c>
      <c r="P108" s="58">
        <f t="shared" si="79"/>
        <v>4.1893352091564307E-2</v>
      </c>
      <c r="Q108" s="58">
        <f t="shared" si="79"/>
        <v>6.3156481726086122E-2</v>
      </c>
      <c r="R108" s="58">
        <f t="shared" si="79"/>
        <v>6.3156481726086122E-2</v>
      </c>
      <c r="S108" s="58">
        <f t="shared" si="79"/>
        <v>6.3156481726086122E-2</v>
      </c>
      <c r="T108" s="58">
        <f t="shared" si="79"/>
        <v>7.3788046543346919E-2</v>
      </c>
      <c r="U108" s="58">
        <f t="shared" si="79"/>
        <v>9.5051176177868735E-2</v>
      </c>
      <c r="V108" s="58">
        <f t="shared" si="79"/>
        <v>0.11631430581239055</v>
      </c>
      <c r="W108" s="58">
        <f t="shared" si="79"/>
        <v>0.12694587062965135</v>
      </c>
      <c r="X108" s="58">
        <f t="shared" si="79"/>
        <v>0.12694587062965135</v>
      </c>
      <c r="Y108" s="58">
        <f t="shared" si="79"/>
        <v>0.13757743544691237</v>
      </c>
      <c r="Z108" s="58">
        <f t="shared" si="79"/>
        <v>0.13757743544691237</v>
      </c>
      <c r="AA108" s="58">
        <f t="shared" si="79"/>
        <v>0.14820900026417316</v>
      </c>
      <c r="AB108" s="58">
        <f t="shared" si="79"/>
        <v>0.14820900026417316</v>
      </c>
      <c r="AC108" s="58">
        <f t="shared" si="79"/>
        <v>0.16947212989869498</v>
      </c>
      <c r="AD108" s="58">
        <f t="shared" si="79"/>
        <v>0.18010369471595578</v>
      </c>
      <c r="AE108" s="58">
        <f t="shared" si="79"/>
        <v>0.19073525953321657</v>
      </c>
      <c r="AF108" s="58">
        <f t="shared" si="79"/>
        <v>0.19073525953321657</v>
      </c>
      <c r="AG108" s="58">
        <f t="shared" si="79"/>
        <v>0.18010369471595578</v>
      </c>
      <c r="AH108" s="58">
        <f t="shared" si="79"/>
        <v>0.16947212989869498</v>
      </c>
      <c r="AI108" s="58">
        <f t="shared" si="79"/>
        <v>0.16947212989869498</v>
      </c>
      <c r="AJ108" s="58">
        <f t="shared" ref="H108:AK116" si="81">(AI108+1)*(1+AI62)-1</f>
        <v>0.15884056508143418</v>
      </c>
      <c r="AK108" s="58">
        <f t="shared" si="81"/>
        <v>0.16947212989869498</v>
      </c>
    </row>
    <row r="109" spans="1:37" x14ac:dyDescent="0.25">
      <c r="A109" s="1" t="s">
        <v>9</v>
      </c>
      <c r="B109">
        <v>0</v>
      </c>
      <c r="C109" s="58">
        <v>0</v>
      </c>
      <c r="D109" s="58">
        <v>0</v>
      </c>
      <c r="E109" s="58">
        <v>0</v>
      </c>
      <c r="F109" s="58">
        <v>0</v>
      </c>
      <c r="G109" s="58">
        <v>0</v>
      </c>
      <c r="H109" s="58">
        <f t="shared" si="81"/>
        <v>1.1765416116504834E-3</v>
      </c>
      <c r="I109" s="58">
        <f t="shared" si="81"/>
        <v>3.1396921255268939E-3</v>
      </c>
      <c r="J109" s="58">
        <f t="shared" si="81"/>
        <v>5.8934564250445742E-3</v>
      </c>
      <c r="K109" s="58">
        <f t="shared" si="81"/>
        <v>9.4437043451860436E-3</v>
      </c>
      <c r="L109" s="58">
        <f t="shared" si="81"/>
        <v>1.3798191281584327E-2</v>
      </c>
      <c r="M109" s="58">
        <f t="shared" si="81"/>
        <v>1.8966586218097881E-2</v>
      </c>
      <c r="N109" s="58">
        <f t="shared" si="81"/>
        <v>2.4960507313498415E-2</v>
      </c>
      <c r="O109" s="58">
        <f t="shared" si="81"/>
        <v>3.0954428408898949E-2</v>
      </c>
      <c r="P109" s="58">
        <f t="shared" si="81"/>
        <v>3.6948349504299483E-2</v>
      </c>
      <c r="Q109" s="58">
        <f t="shared" si="81"/>
        <v>4.2942270599700016E-2</v>
      </c>
      <c r="R109" s="58">
        <f t="shared" si="81"/>
        <v>4.2942270599700016E-2</v>
      </c>
      <c r="S109" s="58">
        <f t="shared" si="81"/>
        <v>5.4930112790501306E-2</v>
      </c>
      <c r="T109" s="58">
        <f t="shared" si="81"/>
        <v>6.092403388590184E-2</v>
      </c>
      <c r="U109" s="58">
        <f t="shared" si="81"/>
        <v>7.2911876076702908E-2</v>
      </c>
      <c r="V109" s="58">
        <f t="shared" si="81"/>
        <v>7.8905797172103442E-2</v>
      </c>
      <c r="W109" s="58">
        <f t="shared" si="81"/>
        <v>9.089363936290451E-2</v>
      </c>
      <c r="X109" s="58">
        <f t="shared" si="81"/>
        <v>9.6887560458305044E-2</v>
      </c>
      <c r="Y109" s="58">
        <f t="shared" si="81"/>
        <v>0.10288148155370558</v>
      </c>
      <c r="Z109" s="58">
        <f t="shared" si="81"/>
        <v>0.10887540264910611</v>
      </c>
      <c r="AA109" s="58">
        <f t="shared" si="81"/>
        <v>0.11486932374450665</v>
      </c>
      <c r="AB109" s="58">
        <f t="shared" si="81"/>
        <v>0.12086324483990718</v>
      </c>
      <c r="AC109" s="58">
        <f t="shared" si="81"/>
        <v>0.13285108703070847</v>
      </c>
      <c r="AD109" s="58">
        <f t="shared" si="81"/>
        <v>0.138845008126109</v>
      </c>
      <c r="AE109" s="58">
        <f t="shared" si="81"/>
        <v>0.14483892922150954</v>
      </c>
      <c r="AF109" s="58">
        <f t="shared" si="81"/>
        <v>0.15083285031691007</v>
      </c>
      <c r="AG109" s="58">
        <f t="shared" si="81"/>
        <v>0.15083285031691007</v>
      </c>
      <c r="AH109" s="58">
        <f t="shared" si="81"/>
        <v>0.15083285031691007</v>
      </c>
      <c r="AI109" s="58">
        <f t="shared" si="81"/>
        <v>0.15682677141231061</v>
      </c>
      <c r="AJ109" s="58">
        <f t="shared" si="81"/>
        <v>0.16282069250771114</v>
      </c>
      <c r="AK109" s="58">
        <f t="shared" si="81"/>
        <v>0.16282069250771114</v>
      </c>
    </row>
    <row r="110" spans="1:37" x14ac:dyDescent="0.25">
      <c r="A110" s="1" t="s">
        <v>10</v>
      </c>
      <c r="B110">
        <v>0</v>
      </c>
      <c r="C110" s="58">
        <v>0</v>
      </c>
      <c r="D110" s="58">
        <v>0</v>
      </c>
      <c r="E110" s="58">
        <v>0</v>
      </c>
      <c r="F110" s="58">
        <v>0</v>
      </c>
      <c r="G110" s="58">
        <v>0</v>
      </c>
      <c r="H110" s="58">
        <f t="shared" si="81"/>
        <v>5.5151906916612869E-3</v>
      </c>
      <c r="I110" s="58">
        <f t="shared" si="81"/>
        <v>9.5678003968728831E-3</v>
      </c>
      <c r="J110" s="58">
        <f t="shared" si="81"/>
        <v>1.213772799736601E-2</v>
      </c>
      <c r="K110" s="58">
        <f t="shared" si="81"/>
        <v>1.3211366013942349E-2</v>
      </c>
      <c r="L110" s="58">
        <f t="shared" si="81"/>
        <v>1.2781717238179446E-2</v>
      </c>
      <c r="M110" s="58">
        <f t="shared" si="81"/>
        <v>1.0848462932423475E-2</v>
      </c>
      <c r="N110" s="58">
        <f t="shared" si="81"/>
        <v>7.4179817233768208E-3</v>
      </c>
      <c r="O110" s="58">
        <f t="shared" si="81"/>
        <v>6.2744879870277881E-3</v>
      </c>
      <c r="P110" s="58">
        <f t="shared" si="81"/>
        <v>5.1309942506789774E-3</v>
      </c>
      <c r="Q110" s="58">
        <f t="shared" si="81"/>
        <v>1.7005130416323233E-3</v>
      </c>
      <c r="R110" s="58">
        <f t="shared" si="81"/>
        <v>-5.1604493764610959E-3</v>
      </c>
      <c r="S110" s="58">
        <f t="shared" si="81"/>
        <v>-1.0877918058205593E-2</v>
      </c>
      <c r="T110" s="58">
        <f t="shared" si="81"/>
        <v>-1.5451893003601169E-2</v>
      </c>
      <c r="U110" s="58">
        <f t="shared" si="81"/>
        <v>-1.7738880476298902E-2</v>
      </c>
      <c r="V110" s="58">
        <f t="shared" si="81"/>
        <v>-1.8882374212647823E-2</v>
      </c>
      <c r="W110" s="58">
        <f t="shared" si="81"/>
        <v>-2.0025867948996745E-2</v>
      </c>
      <c r="X110" s="58">
        <f t="shared" si="81"/>
        <v>-2.2312855421694588E-2</v>
      </c>
      <c r="Y110" s="58">
        <f t="shared" si="81"/>
        <v>-2.3456349158043399E-2</v>
      </c>
      <c r="Z110" s="58">
        <f t="shared" si="81"/>
        <v>-2.4599842894392321E-2</v>
      </c>
      <c r="AA110" s="58">
        <f t="shared" si="81"/>
        <v>-2.4599842894392321E-2</v>
      </c>
      <c r="AB110" s="58">
        <f t="shared" si="81"/>
        <v>-2.2312855421694477E-2</v>
      </c>
      <c r="AC110" s="58">
        <f t="shared" si="81"/>
        <v>-2.0025867948996745E-2</v>
      </c>
      <c r="AD110" s="58">
        <f t="shared" si="81"/>
        <v>-1.7738880476298902E-2</v>
      </c>
      <c r="AE110" s="58">
        <f t="shared" si="81"/>
        <v>-1.659538673994998E-2</v>
      </c>
      <c r="AF110" s="58">
        <f t="shared" si="81"/>
        <v>-1.5451893003601169E-2</v>
      </c>
      <c r="AG110" s="58">
        <f t="shared" si="81"/>
        <v>-1.3164905530903437E-2</v>
      </c>
      <c r="AH110" s="58">
        <f t="shared" si="81"/>
        <v>-9.7344243218567827E-3</v>
      </c>
      <c r="AI110" s="58">
        <f t="shared" si="81"/>
        <v>-6.3039431128101286E-3</v>
      </c>
      <c r="AJ110" s="58">
        <f t="shared" si="81"/>
        <v>-2.8734619037633635E-3</v>
      </c>
      <c r="AK110" s="58">
        <f t="shared" si="81"/>
        <v>3.9875005143299447E-3</v>
      </c>
    </row>
    <row r="111" spans="1:37" x14ac:dyDescent="0.25">
      <c r="A111" s="1" t="s">
        <v>36</v>
      </c>
      <c r="B111">
        <v>0</v>
      </c>
      <c r="C111" s="58">
        <v>0</v>
      </c>
      <c r="D111" s="58">
        <v>0</v>
      </c>
      <c r="E111" s="58">
        <v>0</v>
      </c>
      <c r="F111" s="58">
        <v>0</v>
      </c>
      <c r="G111" s="58">
        <v>0</v>
      </c>
      <c r="H111" s="58">
        <f t="shared" si="81"/>
        <v>2.2692985554340961E-2</v>
      </c>
      <c r="I111" s="58">
        <f t="shared" si="81"/>
        <v>4.6343563060345705E-2</v>
      </c>
      <c r="J111" s="58">
        <f t="shared" si="81"/>
        <v>7.0993935024306731E-2</v>
      </c>
      <c r="K111" s="58">
        <f t="shared" si="81"/>
        <v>9.6688559783087547E-2</v>
      </c>
      <c r="L111" s="58">
        <f t="shared" si="81"/>
        <v>0.12347427966172253</v>
      </c>
      <c r="M111" s="58">
        <f t="shared" si="81"/>
        <v>0.15140045719823325</v>
      </c>
      <c r="N111" s="58">
        <f t="shared" si="81"/>
        <v>0.18051911997247716</v>
      </c>
      <c r="O111" s="58">
        <f t="shared" si="81"/>
        <v>0.20842450513112776</v>
      </c>
      <c r="P111" s="58">
        <f t="shared" si="81"/>
        <v>0.23269005744299776</v>
      </c>
      <c r="Q111" s="58">
        <f t="shared" si="81"/>
        <v>0.25088922167690031</v>
      </c>
      <c r="R111" s="58">
        <f t="shared" si="81"/>
        <v>0.26544855306402249</v>
      </c>
      <c r="S111" s="58">
        <f t="shared" si="81"/>
        <v>0.28243443968233151</v>
      </c>
      <c r="T111" s="58">
        <f t="shared" si="81"/>
        <v>0.30548671437860797</v>
      </c>
      <c r="U111" s="58">
        <f t="shared" si="81"/>
        <v>0.32853898907488444</v>
      </c>
      <c r="V111" s="58">
        <f t="shared" si="81"/>
        <v>0.35765765184912834</v>
      </c>
      <c r="W111" s="58">
        <f t="shared" si="81"/>
        <v>0.38798959223896579</v>
      </c>
      <c r="X111" s="58">
        <f t="shared" si="81"/>
        <v>0.41468169978202263</v>
      </c>
      <c r="Y111" s="58">
        <f t="shared" si="81"/>
        <v>0.44137380732507969</v>
      </c>
      <c r="Z111" s="58">
        <f t="shared" si="81"/>
        <v>0.46927919248373029</v>
      </c>
      <c r="AA111" s="58">
        <f t="shared" si="81"/>
        <v>0.49718457764238089</v>
      </c>
      <c r="AB111" s="58">
        <f t="shared" si="81"/>
        <v>0.53358290611018599</v>
      </c>
      <c r="AC111" s="58">
        <f t="shared" si="81"/>
        <v>0.57362106742477148</v>
      </c>
      <c r="AD111" s="58">
        <f t="shared" si="81"/>
        <v>0.61244595112376343</v>
      </c>
      <c r="AE111" s="58">
        <f t="shared" si="81"/>
        <v>0.65005755720716207</v>
      </c>
      <c r="AF111" s="58">
        <f t="shared" si="81"/>
        <v>0.68160277521259305</v>
      </c>
      <c r="AG111" s="58">
        <f t="shared" si="81"/>
        <v>0.70829488275564989</v>
      </c>
      <c r="AH111" s="58">
        <f t="shared" si="81"/>
        <v>0.73741354552989402</v>
      </c>
      <c r="AI111" s="58">
        <f t="shared" si="81"/>
        <v>0.77017204115091853</v>
      </c>
      <c r="AJ111" s="58">
        <f t="shared" si="81"/>
        <v>0.80778364723431695</v>
      </c>
      <c r="AK111" s="58">
        <f t="shared" si="81"/>
        <v>0.84296869808652852</v>
      </c>
    </row>
    <row r="112" spans="1:37" x14ac:dyDescent="0.25">
      <c r="A112" s="1" t="s">
        <v>37</v>
      </c>
      <c r="B112">
        <v>0</v>
      </c>
      <c r="C112" s="58">
        <v>0</v>
      </c>
      <c r="D112" s="58">
        <v>0</v>
      </c>
      <c r="E112" s="58">
        <v>0</v>
      </c>
      <c r="F112" s="58">
        <v>0</v>
      </c>
      <c r="G112" s="58">
        <v>0</v>
      </c>
      <c r="H112" s="58">
        <f t="shared" si="81"/>
        <v>-8.5714285714288962E-4</v>
      </c>
      <c r="I112" s="58">
        <f t="shared" si="81"/>
        <v>1.426612244897818E-3</v>
      </c>
      <c r="J112" s="58">
        <f t="shared" si="81"/>
        <v>6.8629281399414932E-3</v>
      </c>
      <c r="K112" s="58">
        <f t="shared" si="81"/>
        <v>1.5493181809712597E-2</v>
      </c>
      <c r="L112" s="58">
        <f t="shared" si="81"/>
        <v>2.7388959082340625E-2</v>
      </c>
      <c r="M112" s="58">
        <f t="shared" si="81"/>
        <v>4.2653023617278407E-2</v>
      </c>
      <c r="N112" s="58">
        <f t="shared" si="81"/>
        <v>6.1420778042389435E-2</v>
      </c>
      <c r="O112" s="58">
        <f t="shared" si="81"/>
        <v>8.0526352047152416E-2</v>
      </c>
      <c r="P112" s="58">
        <f t="shared" si="81"/>
        <v>9.9975826384001154E-2</v>
      </c>
      <c r="Q112" s="58">
        <f t="shared" si="81"/>
        <v>0.11977539125891323</v>
      </c>
      <c r="R112" s="58">
        <f t="shared" si="81"/>
        <v>0.13993134830157361</v>
      </c>
      <c r="S112" s="58">
        <f t="shared" si="81"/>
        <v>0.16045011257100206</v>
      </c>
      <c r="T112" s="58">
        <f t="shared" si="81"/>
        <v>0.18133821459728017</v>
      </c>
      <c r="U112" s="58">
        <f t="shared" si="81"/>
        <v>0.20260230246003119</v>
      </c>
      <c r="V112" s="58">
        <f t="shared" si="81"/>
        <v>0.22424914390431172</v>
      </c>
      <c r="W112" s="58">
        <f t="shared" si="81"/>
        <v>0.24628562849458935</v>
      </c>
      <c r="X112" s="58">
        <f t="shared" si="81"/>
        <v>0.26871876980749199</v>
      </c>
      <c r="Y112" s="58">
        <f t="shared" si="81"/>
        <v>0.29155570766402694</v>
      </c>
      <c r="Z112" s="58">
        <f t="shared" si="81"/>
        <v>0.31480371040197941</v>
      </c>
      <c r="AA112" s="58">
        <f t="shared" si="81"/>
        <v>0.33847017718921513</v>
      </c>
      <c r="AB112" s="58">
        <f t="shared" si="81"/>
        <v>0.36256264037862107</v>
      </c>
      <c r="AC112" s="58">
        <f t="shared" si="81"/>
        <v>0.38708876790543623</v>
      </c>
      <c r="AD112" s="58">
        <f t="shared" si="81"/>
        <v>0.41205636572773408</v>
      </c>
      <c r="AE112" s="58">
        <f t="shared" si="81"/>
        <v>0.43747338031083327</v>
      </c>
      <c r="AF112" s="58">
        <f t="shared" si="81"/>
        <v>0.46334790115642832</v>
      </c>
      <c r="AG112" s="58">
        <f t="shared" si="81"/>
        <v>0.48968816337724408</v>
      </c>
      <c r="AH112" s="58">
        <f t="shared" si="81"/>
        <v>0.51650255031803449</v>
      </c>
      <c r="AI112" s="58">
        <f t="shared" si="81"/>
        <v>0.54379959622375917</v>
      </c>
      <c r="AJ112" s="58">
        <f t="shared" si="81"/>
        <v>0.57158798895578689</v>
      </c>
      <c r="AK112" s="58">
        <f t="shared" si="81"/>
        <v>0.59987657275699102</v>
      </c>
    </row>
    <row r="113" spans="1:37" x14ac:dyDescent="0.25">
      <c r="A113" s="1" t="s">
        <v>11</v>
      </c>
      <c r="B113">
        <v>0</v>
      </c>
      <c r="C113" s="58">
        <v>0</v>
      </c>
      <c r="D113" s="58">
        <v>0</v>
      </c>
      <c r="E113" s="58">
        <v>0</v>
      </c>
      <c r="F113" s="58">
        <v>0</v>
      </c>
      <c r="G113" s="58">
        <v>0</v>
      </c>
      <c r="H113" s="58">
        <f t="shared" si="81"/>
        <v>1.9412635173591264E-2</v>
      </c>
      <c r="I113" s="58">
        <f t="shared" si="81"/>
        <v>4.0642178896415304E-2</v>
      </c>
      <c r="J113" s="58">
        <f t="shared" si="81"/>
        <v>6.3783881351646254E-2</v>
      </c>
      <c r="K113" s="58">
        <f t="shared" si="81"/>
        <v>8.8942945327563416E-2</v>
      </c>
      <c r="L113" s="58">
        <f t="shared" si="81"/>
        <v>0.1162353138764789</v>
      </c>
      <c r="M113" s="58">
        <f t="shared" si="81"/>
        <v>0.14578854912457584</v>
      </c>
      <c r="N113" s="58">
        <f t="shared" si="81"/>
        <v>0.1777428114507591</v>
      </c>
      <c r="O113" s="58">
        <f t="shared" si="81"/>
        <v>0.20513217915891624</v>
      </c>
      <c r="P113" s="58">
        <f t="shared" si="81"/>
        <v>0.22795665224904726</v>
      </c>
      <c r="Q113" s="58">
        <f t="shared" si="81"/>
        <v>0.24621623072115217</v>
      </c>
      <c r="R113" s="58">
        <f t="shared" si="81"/>
        <v>0.25991091457523074</v>
      </c>
      <c r="S113" s="58">
        <f t="shared" si="81"/>
        <v>0.28273538766536177</v>
      </c>
      <c r="T113" s="58">
        <f t="shared" si="81"/>
        <v>0.31012475537351891</v>
      </c>
      <c r="U113" s="58">
        <f t="shared" si="81"/>
        <v>0.33294922846364994</v>
      </c>
      <c r="V113" s="58">
        <f t="shared" si="81"/>
        <v>0.3603385961718073</v>
      </c>
      <c r="W113" s="58">
        <f t="shared" si="81"/>
        <v>0.38772796387996467</v>
      </c>
      <c r="X113" s="58">
        <f t="shared" si="81"/>
        <v>0.41511733158812181</v>
      </c>
      <c r="Y113" s="58">
        <f t="shared" si="81"/>
        <v>0.43794180467825283</v>
      </c>
      <c r="Z113" s="58">
        <f t="shared" si="81"/>
        <v>0.46076627776838386</v>
      </c>
      <c r="AA113" s="58">
        <f t="shared" si="81"/>
        <v>0.48359075085851488</v>
      </c>
      <c r="AB113" s="58">
        <f t="shared" si="81"/>
        <v>0.50641522394864591</v>
      </c>
      <c r="AC113" s="58">
        <f t="shared" si="81"/>
        <v>0.53836948627482939</v>
      </c>
      <c r="AD113" s="58">
        <f t="shared" si="81"/>
        <v>0.56575885398298653</v>
      </c>
      <c r="AE113" s="58">
        <f t="shared" si="81"/>
        <v>0.59314822169114367</v>
      </c>
      <c r="AF113" s="58">
        <f t="shared" si="81"/>
        <v>0.6159726947812747</v>
      </c>
      <c r="AG113" s="58">
        <f t="shared" si="81"/>
        <v>0.63423227325337939</v>
      </c>
      <c r="AH113" s="58">
        <f t="shared" si="81"/>
        <v>0.65705674634351019</v>
      </c>
      <c r="AI113" s="58">
        <f t="shared" si="81"/>
        <v>0.68444611405166733</v>
      </c>
      <c r="AJ113" s="58">
        <f t="shared" si="81"/>
        <v>0.70727058714179836</v>
      </c>
      <c r="AK113" s="58">
        <f t="shared" si="81"/>
        <v>0.73465995484995572</v>
      </c>
    </row>
    <row r="114" spans="1:37" x14ac:dyDescent="0.25">
      <c r="A114" s="1" t="s">
        <v>42</v>
      </c>
      <c r="B114">
        <v>0</v>
      </c>
      <c r="C114" s="58">
        <v>0</v>
      </c>
      <c r="D114" s="58">
        <v>0</v>
      </c>
      <c r="E114" s="58">
        <v>0</v>
      </c>
      <c r="F114" s="58">
        <v>0</v>
      </c>
      <c r="G114" s="58">
        <v>0</v>
      </c>
      <c r="H114" s="58">
        <f t="shared" si="81"/>
        <v>4.3350649350649251E-2</v>
      </c>
      <c r="I114" s="58">
        <f t="shared" si="81"/>
        <v>8.8946427728116007E-2</v>
      </c>
      <c r="J114" s="58">
        <f t="shared" si="81"/>
        <v>0.13691663919374952</v>
      </c>
      <c r="K114" s="58">
        <f t="shared" si="81"/>
        <v>0.18739869100418383</v>
      </c>
      <c r="L114" s="58">
        <f t="shared" si="81"/>
        <v>0.24053863761717631</v>
      </c>
      <c r="M114" s="58">
        <f t="shared" si="81"/>
        <v>0.29649176344113015</v>
      </c>
      <c r="N114" s="58">
        <f t="shared" si="81"/>
        <v>0.35542320723390874</v>
      </c>
      <c r="O114" s="58">
        <f t="shared" si="81"/>
        <v>0.35542320723390874</v>
      </c>
      <c r="P114" s="58">
        <f t="shared" si="81"/>
        <v>0.35542320723390874</v>
      </c>
      <c r="Q114" s="58">
        <f t="shared" si="81"/>
        <v>0.41435465102668734</v>
      </c>
      <c r="R114" s="58">
        <f t="shared" si="81"/>
        <v>0.41435465102668734</v>
      </c>
      <c r="S114" s="58">
        <f t="shared" si="81"/>
        <v>0.41435465102668734</v>
      </c>
      <c r="T114" s="58">
        <f t="shared" si="81"/>
        <v>0.41435465102668734</v>
      </c>
      <c r="U114" s="58">
        <f t="shared" si="81"/>
        <v>0.41435465102668734</v>
      </c>
      <c r="V114" s="58">
        <f t="shared" si="81"/>
        <v>0.47328609481946615</v>
      </c>
      <c r="W114" s="58">
        <f t="shared" si="81"/>
        <v>0.47328609481946615</v>
      </c>
      <c r="X114" s="58">
        <f t="shared" si="81"/>
        <v>0.47328609481946615</v>
      </c>
      <c r="Y114" s="58">
        <f t="shared" si="81"/>
        <v>0.47328609481946615</v>
      </c>
      <c r="Z114" s="58">
        <f t="shared" si="81"/>
        <v>0.53221753861224474</v>
      </c>
      <c r="AA114" s="58">
        <f t="shared" si="81"/>
        <v>0.53221753861224474</v>
      </c>
      <c r="AB114" s="58">
        <f t="shared" si="81"/>
        <v>0.53221753861224474</v>
      </c>
      <c r="AC114" s="58">
        <f t="shared" si="81"/>
        <v>0.59114898240502356</v>
      </c>
      <c r="AD114" s="58">
        <f t="shared" si="81"/>
        <v>0.59114898240502356</v>
      </c>
      <c r="AE114" s="58">
        <f t="shared" si="81"/>
        <v>0.59114898240502356</v>
      </c>
      <c r="AF114" s="58">
        <f t="shared" si="81"/>
        <v>0.65008042619780215</v>
      </c>
      <c r="AG114" s="58">
        <f t="shared" si="81"/>
        <v>0.65008042619780215</v>
      </c>
      <c r="AH114" s="58">
        <f t="shared" si="81"/>
        <v>0.65008042619780215</v>
      </c>
      <c r="AI114" s="58">
        <f t="shared" si="81"/>
        <v>0.65008042619780215</v>
      </c>
      <c r="AJ114" s="58">
        <f t="shared" si="81"/>
        <v>0.65008042619780215</v>
      </c>
      <c r="AK114" s="58">
        <f t="shared" si="81"/>
        <v>0.70901186999058097</v>
      </c>
    </row>
    <row r="115" spans="1:37" x14ac:dyDescent="0.25">
      <c r="A115" s="1" t="s">
        <v>43</v>
      </c>
      <c r="B115">
        <v>0</v>
      </c>
      <c r="C115" s="58">
        <v>0</v>
      </c>
      <c r="D115" s="58">
        <v>0</v>
      </c>
      <c r="E115" s="58">
        <v>0</v>
      </c>
      <c r="F115" s="58">
        <v>0</v>
      </c>
      <c r="G115" s="58">
        <v>0</v>
      </c>
      <c r="H115" s="58">
        <f t="shared" si="81"/>
        <v>2.7623995052566519E-2</v>
      </c>
      <c r="I115" s="58">
        <f t="shared" si="81"/>
        <v>6.2697939571398464E-2</v>
      </c>
      <c r="J115" s="58">
        <f t="shared" si="81"/>
        <v>0.10588409108971364</v>
      </c>
      <c r="K115" s="58">
        <f t="shared" si="81"/>
        <v>0.15802136245652454</v>
      </c>
      <c r="L115" s="58">
        <f t="shared" si="81"/>
        <v>0.2201520373614585</v>
      </c>
      <c r="M115" s="58">
        <f t="shared" si="81"/>
        <v>0.29355584063322593</v>
      </c>
      <c r="N115" s="58">
        <f t="shared" si="81"/>
        <v>0.37979289667544092</v>
      </c>
      <c r="O115" s="58">
        <f t="shared" si="81"/>
        <v>0.37979289667544092</v>
      </c>
      <c r="P115" s="58">
        <f t="shared" si="81"/>
        <v>0.37979289667544092</v>
      </c>
      <c r="Q115" s="58">
        <f t="shared" si="81"/>
        <v>0.37979289667544092</v>
      </c>
      <c r="R115" s="58">
        <f t="shared" si="81"/>
        <v>0.37979289667544092</v>
      </c>
      <c r="S115" s="58">
        <f t="shared" si="81"/>
        <v>0.4660299527176559</v>
      </c>
      <c r="T115" s="58">
        <f t="shared" si="81"/>
        <v>0.4660299527176559</v>
      </c>
      <c r="U115" s="58">
        <f t="shared" si="81"/>
        <v>0.4660299527176559</v>
      </c>
      <c r="V115" s="58">
        <f t="shared" si="81"/>
        <v>0.4660299527176559</v>
      </c>
      <c r="W115" s="58">
        <f t="shared" si="81"/>
        <v>0.4660299527176559</v>
      </c>
      <c r="X115" s="58">
        <f t="shared" si="81"/>
        <v>0.4660299527176559</v>
      </c>
      <c r="Y115" s="58">
        <f t="shared" si="81"/>
        <v>0.55226700875987089</v>
      </c>
      <c r="Z115" s="58">
        <f t="shared" si="81"/>
        <v>0.55226700875987089</v>
      </c>
      <c r="AA115" s="58">
        <f t="shared" si="81"/>
        <v>0.55226700875987089</v>
      </c>
      <c r="AB115" s="58">
        <f t="shared" si="81"/>
        <v>0.55226700875987089</v>
      </c>
      <c r="AC115" s="58">
        <f t="shared" si="81"/>
        <v>0.55226700875987089</v>
      </c>
      <c r="AD115" s="58">
        <f t="shared" si="81"/>
        <v>0.55226700875987089</v>
      </c>
      <c r="AE115" s="58">
        <f t="shared" si="81"/>
        <v>0.63850406480208588</v>
      </c>
      <c r="AF115" s="58">
        <f t="shared" si="81"/>
        <v>0.63850406480208588</v>
      </c>
      <c r="AG115" s="58">
        <f t="shared" si="81"/>
        <v>0.63850406480208588</v>
      </c>
      <c r="AH115" s="58">
        <f t="shared" si="81"/>
        <v>0.63850406480208588</v>
      </c>
      <c r="AI115" s="58">
        <f t="shared" si="81"/>
        <v>0.63850406480208588</v>
      </c>
      <c r="AJ115" s="58">
        <f t="shared" si="81"/>
        <v>0.63850406480208588</v>
      </c>
      <c r="AK115" s="58">
        <f t="shared" si="81"/>
        <v>0.72474112084430087</v>
      </c>
    </row>
    <row r="116" spans="1:37" x14ac:dyDescent="0.25">
      <c r="A116" s="1" t="s">
        <v>44</v>
      </c>
      <c r="B116">
        <v>0</v>
      </c>
      <c r="C116" s="58">
        <v>0</v>
      </c>
      <c r="D116" s="58">
        <v>0</v>
      </c>
      <c r="E116" s="58">
        <v>0</v>
      </c>
      <c r="F116" s="58">
        <v>0</v>
      </c>
      <c r="G116" s="58">
        <v>0</v>
      </c>
      <c r="H116" s="58">
        <f t="shared" si="81"/>
        <v>2.3428571428571354E-2</v>
      </c>
      <c r="I116" s="58">
        <f t="shared" si="81"/>
        <v>5.2961795918367249E-2</v>
      </c>
      <c r="J116" s="58">
        <f t="shared" si="81"/>
        <v>8.9063343206996937E-2</v>
      </c>
      <c r="K116" s="58">
        <f t="shared" si="81"/>
        <v>0.13231471598007483</v>
      </c>
      <c r="L116" s="58">
        <f t="shared" si="81"/>
        <v>0.1834306374443182</v>
      </c>
      <c r="M116" s="58">
        <f t="shared" si="81"/>
        <v>0.24327841539507356</v>
      </c>
      <c r="N116" s="58">
        <f t="shared" si="81"/>
        <v>0.3129020066571977</v>
      </c>
      <c r="O116" s="58">
        <f t="shared" si="81"/>
        <v>0.3427406886266795</v>
      </c>
      <c r="P116" s="58">
        <f t="shared" si="81"/>
        <v>0.35268691594984003</v>
      </c>
      <c r="Q116" s="58">
        <f t="shared" si="81"/>
        <v>0.35268691594984003</v>
      </c>
      <c r="R116" s="58">
        <f t="shared" si="81"/>
        <v>0.33279446130351897</v>
      </c>
      <c r="S116" s="58">
        <f t="shared" ref="H116:AK123" si="82">(R116+1)*(1+R70)-1</f>
        <v>0.33279446130351897</v>
      </c>
      <c r="T116" s="58">
        <f t="shared" si="82"/>
        <v>0.35268691594984025</v>
      </c>
      <c r="U116" s="58">
        <f t="shared" si="82"/>
        <v>0.34274068862667972</v>
      </c>
      <c r="V116" s="58">
        <f t="shared" si="82"/>
        <v>0.35268691594984025</v>
      </c>
      <c r="W116" s="58">
        <f t="shared" si="82"/>
        <v>0.36263314327300078</v>
      </c>
      <c r="X116" s="58">
        <f t="shared" si="82"/>
        <v>0.36263314327300078</v>
      </c>
      <c r="Y116" s="58">
        <f t="shared" si="82"/>
        <v>0.37257937059616153</v>
      </c>
      <c r="Z116" s="58">
        <f t="shared" si="82"/>
        <v>0.39247182524248281</v>
      </c>
      <c r="AA116" s="58">
        <f t="shared" si="82"/>
        <v>0.38252559791932228</v>
      </c>
      <c r="AB116" s="58">
        <f t="shared" si="82"/>
        <v>0.39247182524248281</v>
      </c>
      <c r="AC116" s="58">
        <f t="shared" si="82"/>
        <v>0.42231050721196439</v>
      </c>
      <c r="AD116" s="58">
        <f t="shared" si="82"/>
        <v>0.43225673453512514</v>
      </c>
      <c r="AE116" s="58">
        <f t="shared" si="82"/>
        <v>0.43225673453512514</v>
      </c>
      <c r="AF116" s="58">
        <f t="shared" si="82"/>
        <v>0.42231050721196461</v>
      </c>
      <c r="AG116" s="58">
        <f t="shared" si="82"/>
        <v>0.41236427988880409</v>
      </c>
      <c r="AH116" s="58">
        <f t="shared" si="82"/>
        <v>0.41236427988880409</v>
      </c>
      <c r="AI116" s="58">
        <f t="shared" si="82"/>
        <v>0.41236427988880409</v>
      </c>
      <c r="AJ116" s="58">
        <f t="shared" si="82"/>
        <v>0.42231050721196461</v>
      </c>
      <c r="AK116" s="58">
        <f t="shared" si="82"/>
        <v>0.42231050721196461</v>
      </c>
    </row>
    <row r="117" spans="1:37" x14ac:dyDescent="0.25">
      <c r="A117" s="1" t="s">
        <v>45</v>
      </c>
      <c r="B117">
        <v>0</v>
      </c>
      <c r="C117" s="58">
        <v>0</v>
      </c>
      <c r="D117" s="58">
        <v>0</v>
      </c>
      <c r="E117" s="58">
        <v>0</v>
      </c>
      <c r="F117" s="58">
        <v>0</v>
      </c>
      <c r="G117" s="58">
        <v>0</v>
      </c>
      <c r="H117" s="58">
        <f t="shared" si="82"/>
        <v>2.4165092902832752E-2</v>
      </c>
      <c r="I117" s="58">
        <f t="shared" si="82"/>
        <v>5.3324005858552459E-2</v>
      </c>
      <c r="J117" s="58">
        <f t="shared" si="82"/>
        <v>8.7848520928432317E-2</v>
      </c>
      <c r="K117" s="58">
        <f t="shared" si="82"/>
        <v>0.12818871423786549</v>
      </c>
      <c r="L117" s="58">
        <f t="shared" si="82"/>
        <v>0.17488259974295617</v>
      </c>
      <c r="M117" s="58">
        <f t="shared" si="82"/>
        <v>0.22856789926103116</v>
      </c>
      <c r="N117" s="58">
        <f t="shared" si="82"/>
        <v>0.2899962942240828</v>
      </c>
      <c r="O117" s="58">
        <f t="shared" si="82"/>
        <v>0.3207104917056085</v>
      </c>
      <c r="P117" s="58">
        <f t="shared" si="82"/>
        <v>0.3207104917056085</v>
      </c>
      <c r="Q117" s="58">
        <f t="shared" si="82"/>
        <v>0.35142468918713443</v>
      </c>
      <c r="R117" s="58">
        <f t="shared" si="82"/>
        <v>0.35142468918713443</v>
      </c>
      <c r="S117" s="58">
        <f t="shared" si="82"/>
        <v>0.35142468918713443</v>
      </c>
      <c r="T117" s="58">
        <f t="shared" si="82"/>
        <v>0.35142468918713443</v>
      </c>
      <c r="U117" s="58">
        <f t="shared" si="82"/>
        <v>0.35142468918713443</v>
      </c>
      <c r="V117" s="58">
        <f t="shared" si="82"/>
        <v>0.38213888666866014</v>
      </c>
      <c r="W117" s="58">
        <f t="shared" si="82"/>
        <v>0.41285308415018585</v>
      </c>
      <c r="X117" s="58">
        <f t="shared" si="82"/>
        <v>0.41285308415018585</v>
      </c>
      <c r="Y117" s="58">
        <f t="shared" si="82"/>
        <v>0.44356728163171177</v>
      </c>
      <c r="Z117" s="58">
        <f t="shared" si="82"/>
        <v>0.44356728163171177</v>
      </c>
      <c r="AA117" s="58">
        <f t="shared" si="82"/>
        <v>0.47428147911323748</v>
      </c>
      <c r="AB117" s="58">
        <f t="shared" si="82"/>
        <v>0.47428147911323748</v>
      </c>
      <c r="AC117" s="58">
        <f t="shared" si="82"/>
        <v>0.50499567659476319</v>
      </c>
      <c r="AD117" s="58">
        <f t="shared" si="82"/>
        <v>0.53570987407628889</v>
      </c>
      <c r="AE117" s="58">
        <f t="shared" si="82"/>
        <v>0.53570987407628889</v>
      </c>
      <c r="AF117" s="58">
        <f t="shared" si="82"/>
        <v>0.5664240715578146</v>
      </c>
      <c r="AG117" s="58">
        <f t="shared" si="82"/>
        <v>0.5664240715578146</v>
      </c>
      <c r="AH117" s="58">
        <f t="shared" si="82"/>
        <v>0.59713826903934031</v>
      </c>
      <c r="AI117" s="58">
        <f t="shared" si="82"/>
        <v>0.59713826903934031</v>
      </c>
      <c r="AJ117" s="58">
        <f t="shared" si="82"/>
        <v>0.62785246652086601</v>
      </c>
      <c r="AK117" s="58">
        <f t="shared" si="82"/>
        <v>0.62785246652086601</v>
      </c>
    </row>
    <row r="118" spans="1:37" x14ac:dyDescent="0.25">
      <c r="A118" s="1" t="s">
        <v>12</v>
      </c>
      <c r="B118">
        <v>0</v>
      </c>
      <c r="C118" s="58">
        <v>0</v>
      </c>
      <c r="D118" s="58">
        <v>0</v>
      </c>
      <c r="E118" s="58">
        <v>0</v>
      </c>
      <c r="F118" s="58">
        <v>0</v>
      </c>
      <c r="G118" s="58">
        <v>0</v>
      </c>
      <c r="H118" s="58">
        <f t="shared" si="82"/>
        <v>2.834493797519011E-2</v>
      </c>
      <c r="I118" s="58">
        <f t="shared" si="82"/>
        <v>5.8876371617874845E-2</v>
      </c>
      <c r="J118" s="58">
        <f t="shared" si="82"/>
        <v>9.1738402781218698E-2</v>
      </c>
      <c r="K118" s="58">
        <f t="shared" si="82"/>
        <v>0.12708862140380672</v>
      </c>
      <c r="L118" s="58">
        <f t="shared" si="82"/>
        <v>0.16509933562336254</v>
      </c>
      <c r="M118" s="58">
        <f t="shared" si="82"/>
        <v>0.20595893573328472</v>
      </c>
      <c r="N118" s="58">
        <f t="shared" si="82"/>
        <v>0.249873406782396</v>
      </c>
      <c r="O118" s="58">
        <f t="shared" si="82"/>
        <v>0.28703180536241302</v>
      </c>
      <c r="P118" s="58">
        <f t="shared" si="82"/>
        <v>0.3039219865351479</v>
      </c>
      <c r="Q118" s="58">
        <f t="shared" si="82"/>
        <v>0.31743413147333599</v>
      </c>
      <c r="R118" s="58">
        <f t="shared" si="82"/>
        <v>0.32081216770788301</v>
      </c>
      <c r="S118" s="58">
        <f t="shared" si="82"/>
        <v>0.3343243126460711</v>
      </c>
      <c r="T118" s="58">
        <f t="shared" si="82"/>
        <v>0.36472663875699407</v>
      </c>
      <c r="U118" s="58">
        <f t="shared" si="82"/>
        <v>0.38837289239882322</v>
      </c>
      <c r="V118" s="58">
        <f t="shared" si="82"/>
        <v>0.41201914604065237</v>
      </c>
      <c r="W118" s="58">
        <f t="shared" si="82"/>
        <v>0.44579950838612259</v>
      </c>
      <c r="X118" s="58">
        <f t="shared" si="82"/>
        <v>0.47620183449704556</v>
      </c>
      <c r="Y118" s="58">
        <f t="shared" si="82"/>
        <v>0.50660416060796876</v>
      </c>
      <c r="Z118" s="58">
        <f t="shared" si="82"/>
        <v>0.54038452295343897</v>
      </c>
      <c r="AA118" s="58">
        <f t="shared" si="82"/>
        <v>0.56403077659526812</v>
      </c>
      <c r="AB118" s="58">
        <f t="shared" si="82"/>
        <v>0.58767703023709728</v>
      </c>
      <c r="AC118" s="58">
        <f t="shared" si="82"/>
        <v>0.62821346505166153</v>
      </c>
      <c r="AD118" s="58">
        <f t="shared" si="82"/>
        <v>0.65523775492803749</v>
      </c>
      <c r="AE118" s="58">
        <f t="shared" si="82"/>
        <v>0.67212793610077237</v>
      </c>
      <c r="AF118" s="58">
        <f t="shared" si="82"/>
        <v>0.68226204480441344</v>
      </c>
      <c r="AG118" s="58">
        <f t="shared" si="82"/>
        <v>0.68226204480441344</v>
      </c>
      <c r="AH118" s="58">
        <f t="shared" si="82"/>
        <v>0.68564008103896046</v>
      </c>
      <c r="AI118" s="58">
        <f t="shared" si="82"/>
        <v>0.6957741897426013</v>
      </c>
      <c r="AJ118" s="58">
        <f t="shared" si="82"/>
        <v>0.70590829844624237</v>
      </c>
      <c r="AK118" s="58">
        <f t="shared" si="82"/>
        <v>0.71266437091533641</v>
      </c>
    </row>
    <row r="119" spans="1:37" x14ac:dyDescent="0.25">
      <c r="A119" s="1" t="s">
        <v>13</v>
      </c>
      <c r="B119">
        <v>0</v>
      </c>
      <c r="C119" s="58">
        <v>0</v>
      </c>
      <c r="D119" s="58">
        <v>0</v>
      </c>
      <c r="E119" s="58">
        <v>0</v>
      </c>
      <c r="F119" s="58">
        <v>0</v>
      </c>
      <c r="G119" s="58">
        <v>0</v>
      </c>
      <c r="H119" s="58">
        <f t="shared" si="82"/>
        <v>2.2743993800051765E-2</v>
      </c>
      <c r="I119" s="58">
        <f t="shared" si="82"/>
        <v>4.9834424025907875E-2</v>
      </c>
      <c r="J119" s="58">
        <f t="shared" si="82"/>
        <v>8.1572998806301644E-2</v>
      </c>
      <c r="K119" s="58">
        <f t="shared" si="82"/>
        <v>0.11832049619095764</v>
      </c>
      <c r="L119" s="58">
        <f t="shared" si="82"/>
        <v>0.16050351063963397</v>
      </c>
      <c r="M119" s="58">
        <f t="shared" si="82"/>
        <v>0.20862258503442477</v>
      </c>
      <c r="N119" s="58">
        <f t="shared" si="82"/>
        <v>0.26326194240487788</v>
      </c>
      <c r="O119" s="58">
        <f t="shared" si="82"/>
        <v>0.30697342830124064</v>
      </c>
      <c r="P119" s="58">
        <f t="shared" si="82"/>
        <v>0.34412819131314887</v>
      </c>
      <c r="Q119" s="58">
        <f t="shared" si="82"/>
        <v>0.37035508285096652</v>
      </c>
      <c r="R119" s="58">
        <f t="shared" si="82"/>
        <v>0.3878396772095114</v>
      </c>
      <c r="S119" s="58">
        <f t="shared" si="82"/>
        <v>0.40969542015769256</v>
      </c>
      <c r="T119" s="58">
        <f t="shared" si="82"/>
        <v>0.43810788599032802</v>
      </c>
      <c r="U119" s="58">
        <f t="shared" si="82"/>
        <v>0.46652035182296392</v>
      </c>
      <c r="V119" s="58">
        <f t="shared" si="82"/>
        <v>0.49930396624523565</v>
      </c>
      <c r="W119" s="58">
        <f t="shared" si="82"/>
        <v>0.53427315496232564</v>
      </c>
      <c r="X119" s="58">
        <f t="shared" si="82"/>
        <v>0.56924234367941584</v>
      </c>
      <c r="Y119" s="58">
        <f t="shared" si="82"/>
        <v>0.60639710669132407</v>
      </c>
      <c r="Z119" s="58">
        <f t="shared" si="82"/>
        <v>0.64792301829286836</v>
      </c>
      <c r="AA119" s="58">
        <f t="shared" si="82"/>
        <v>0.68726335559959484</v>
      </c>
      <c r="AB119" s="58">
        <f t="shared" si="82"/>
        <v>0.73534599008559387</v>
      </c>
      <c r="AC119" s="58">
        <f t="shared" si="82"/>
        <v>0.78342862457159268</v>
      </c>
      <c r="AD119" s="58">
        <f t="shared" si="82"/>
        <v>0.82714011046795499</v>
      </c>
      <c r="AE119" s="58">
        <f t="shared" si="82"/>
        <v>0.86866602206949928</v>
      </c>
      <c r="AF119" s="58">
        <f t="shared" si="82"/>
        <v>0.90582078508140751</v>
      </c>
      <c r="AG119" s="58">
        <f t="shared" si="82"/>
        <v>0.94297554809331574</v>
      </c>
      <c r="AH119" s="58">
        <f t="shared" si="82"/>
        <v>0.98231588540004222</v>
      </c>
      <c r="AI119" s="58">
        <f t="shared" si="82"/>
        <v>1.0216562227067683</v>
      </c>
      <c r="AJ119" s="58">
        <f t="shared" si="82"/>
        <v>1.065367708603131</v>
      </c>
      <c r="AK119" s="58">
        <f t="shared" si="82"/>
        <v>1.1134503430891298</v>
      </c>
    </row>
    <row r="120" spans="1:37" x14ac:dyDescent="0.25">
      <c r="A120" s="1" t="s">
        <v>14</v>
      </c>
      <c r="B120">
        <v>0</v>
      </c>
      <c r="C120" s="58">
        <v>0</v>
      </c>
      <c r="D120" s="58">
        <v>0</v>
      </c>
      <c r="E120" s="58">
        <v>0</v>
      </c>
      <c r="F120" s="58">
        <v>0</v>
      </c>
      <c r="G120" s="58">
        <v>0</v>
      </c>
      <c r="H120" s="58">
        <f t="shared" si="82"/>
        <v>2.3766970618034344E-2</v>
      </c>
      <c r="I120" s="58">
        <f t="shared" si="82"/>
        <v>4.8884009314605681E-2</v>
      </c>
      <c r="J120" s="58">
        <f t="shared" si="82"/>
        <v>7.5421731179453166E-2</v>
      </c>
      <c r="K120" s="58">
        <f t="shared" si="82"/>
        <v>0.10345569847582214</v>
      </c>
      <c r="L120" s="58">
        <f t="shared" si="82"/>
        <v>0.13306677003593426</v>
      </c>
      <c r="M120" s="58">
        <f t="shared" si="82"/>
        <v>0.16434147927209342</v>
      </c>
      <c r="N120" s="58">
        <f t="shared" si="82"/>
        <v>0.19737244322307479</v>
      </c>
      <c r="O120" s="58">
        <f t="shared" si="82"/>
        <v>0.22214566618631082</v>
      </c>
      <c r="P120" s="58">
        <f t="shared" si="82"/>
        <v>0.24691888914954663</v>
      </c>
      <c r="Q120" s="58">
        <f t="shared" si="82"/>
        <v>0.26343437112503731</v>
      </c>
      <c r="R120" s="58">
        <f t="shared" si="82"/>
        <v>0.27169211211278266</v>
      </c>
      <c r="S120" s="58">
        <f t="shared" si="82"/>
        <v>0.279949853100528</v>
      </c>
      <c r="T120" s="58">
        <f t="shared" si="82"/>
        <v>0.30472307606376403</v>
      </c>
      <c r="U120" s="58">
        <f t="shared" si="82"/>
        <v>0.34601178100249075</v>
      </c>
      <c r="V120" s="58">
        <f t="shared" si="82"/>
        <v>0.37904274495347212</v>
      </c>
      <c r="W120" s="58">
        <f t="shared" si="82"/>
        <v>0.42033144989219862</v>
      </c>
      <c r="X120" s="58">
        <f t="shared" si="82"/>
        <v>0.46162015483092533</v>
      </c>
      <c r="Y120" s="58">
        <f t="shared" si="82"/>
        <v>0.50290885976965205</v>
      </c>
      <c r="Z120" s="58">
        <f t="shared" si="82"/>
        <v>0.54419756470837855</v>
      </c>
      <c r="AA120" s="58">
        <f t="shared" si="82"/>
        <v>0.59374401063485038</v>
      </c>
      <c r="AB120" s="58">
        <f t="shared" si="82"/>
        <v>0.63503271557357732</v>
      </c>
      <c r="AC120" s="58">
        <f t="shared" si="82"/>
        <v>0.6928369024877945</v>
      </c>
      <c r="AD120" s="58">
        <f t="shared" si="82"/>
        <v>0.73412560742652122</v>
      </c>
      <c r="AE120" s="58">
        <f t="shared" si="82"/>
        <v>0.77541431236524772</v>
      </c>
      <c r="AF120" s="58">
        <f t="shared" si="82"/>
        <v>0.81670301730397443</v>
      </c>
      <c r="AG120" s="58">
        <f t="shared" si="82"/>
        <v>0.85799172224270115</v>
      </c>
      <c r="AH120" s="58">
        <f t="shared" si="82"/>
        <v>0.90753816816917299</v>
      </c>
      <c r="AI120" s="58">
        <f t="shared" si="82"/>
        <v>0.95708461409564505</v>
      </c>
      <c r="AJ120" s="58">
        <f t="shared" si="82"/>
        <v>1.0066310600221171</v>
      </c>
      <c r="AK120" s="58">
        <f t="shared" si="82"/>
        <v>1.0561775059485892</v>
      </c>
    </row>
    <row r="121" spans="1:37" x14ac:dyDescent="0.25">
      <c r="A121" s="1" t="s">
        <v>15</v>
      </c>
      <c r="B121">
        <v>0</v>
      </c>
      <c r="C121" s="58">
        <v>0</v>
      </c>
      <c r="D121" s="58">
        <v>0</v>
      </c>
      <c r="E121" s="58">
        <v>0</v>
      </c>
      <c r="F121" s="58">
        <v>0</v>
      </c>
      <c r="G121" s="58">
        <v>0</v>
      </c>
      <c r="H121" s="58">
        <f t="shared" si="82"/>
        <v>2.7545879812882257E-2</v>
      </c>
      <c r="I121" s="58">
        <f t="shared" si="82"/>
        <v>5.8466543432656337E-2</v>
      </c>
      <c r="J121" s="58">
        <f t="shared" si="82"/>
        <v>9.3012392835082336E-2</v>
      </c>
      <c r="K121" s="58">
        <f t="shared" si="82"/>
        <v>0.13146841540055565</v>
      </c>
      <c r="L121" s="58">
        <f t="shared" si="82"/>
        <v>0.17415803877398073</v>
      </c>
      <c r="M121" s="58">
        <f t="shared" si="82"/>
        <v>0.22144758123161945</v>
      </c>
      <c r="N121" s="58">
        <f t="shared" si="82"/>
        <v>0.27375138193927073</v>
      </c>
      <c r="O121" s="58">
        <f t="shared" si="82"/>
        <v>0.31682510016910115</v>
      </c>
      <c r="P121" s="58">
        <f t="shared" si="82"/>
        <v>0.32913187680619549</v>
      </c>
      <c r="Q121" s="58">
        <f t="shared" si="82"/>
        <v>0.34143865344329005</v>
      </c>
      <c r="R121" s="58">
        <f t="shared" si="82"/>
        <v>0.35374543008038439</v>
      </c>
      <c r="S121" s="58">
        <f t="shared" si="82"/>
        <v>0.3752822891952996</v>
      </c>
      <c r="T121" s="58">
        <f t="shared" si="82"/>
        <v>0.41527931326585632</v>
      </c>
      <c r="U121" s="58">
        <f t="shared" si="82"/>
        <v>0.4429695606993187</v>
      </c>
      <c r="V121" s="58">
        <f t="shared" si="82"/>
        <v>0.47065980813278108</v>
      </c>
      <c r="W121" s="58">
        <f t="shared" si="82"/>
        <v>0.50142674972551715</v>
      </c>
      <c r="X121" s="58">
        <f t="shared" si="82"/>
        <v>0.52604030299970606</v>
      </c>
      <c r="Y121" s="58">
        <f t="shared" si="82"/>
        <v>0.55065385627389474</v>
      </c>
      <c r="Z121" s="58">
        <f t="shared" si="82"/>
        <v>0.57526740954808342</v>
      </c>
      <c r="AA121" s="58">
        <f t="shared" si="82"/>
        <v>0.59680426866299863</v>
      </c>
      <c r="AB121" s="58">
        <f t="shared" si="82"/>
        <v>0.61834112777791361</v>
      </c>
      <c r="AC121" s="58">
        <f t="shared" si="82"/>
        <v>0.64603137521137599</v>
      </c>
      <c r="AD121" s="58">
        <f t="shared" si="82"/>
        <v>0.66756823432629098</v>
      </c>
      <c r="AE121" s="58">
        <f t="shared" si="82"/>
        <v>0.68295170512265901</v>
      </c>
      <c r="AF121" s="58">
        <f t="shared" si="82"/>
        <v>0.69218178760047988</v>
      </c>
      <c r="AG121" s="58">
        <f t="shared" si="82"/>
        <v>0.70141187007830053</v>
      </c>
      <c r="AH121" s="58">
        <f t="shared" si="82"/>
        <v>0.71987203503394226</v>
      </c>
      <c r="AI121" s="58">
        <f t="shared" si="82"/>
        <v>0.74140889414885747</v>
      </c>
      <c r="AJ121" s="58">
        <f t="shared" si="82"/>
        <v>0.7629457532637729</v>
      </c>
      <c r="AK121" s="58">
        <f t="shared" si="82"/>
        <v>0.77832922406014071</v>
      </c>
    </row>
    <row r="122" spans="1:37" x14ac:dyDescent="0.25">
      <c r="A122" s="1" t="s">
        <v>16</v>
      </c>
      <c r="B122">
        <v>0</v>
      </c>
      <c r="C122" s="58">
        <v>0</v>
      </c>
      <c r="D122" s="58">
        <v>0</v>
      </c>
      <c r="E122" s="58">
        <v>0</v>
      </c>
      <c r="F122" s="58">
        <v>0</v>
      </c>
      <c r="G122" s="58">
        <v>0</v>
      </c>
      <c r="H122" s="58">
        <f t="shared" si="82"/>
        <v>6.4145956183648822E-2</v>
      </c>
      <c r="I122" s="58">
        <f t="shared" si="82"/>
        <v>0.12223943982048735</v>
      </c>
      <c r="J122" s="58">
        <f t="shared" si="82"/>
        <v>0.1727821234170781</v>
      </c>
      <c r="K122" s="58">
        <f t="shared" si="82"/>
        <v>0.21439599579576751</v>
      </c>
      <c r="L122" s="58">
        <f t="shared" si="82"/>
        <v>0.2458837436624226</v>
      </c>
      <c r="M122" s="58">
        <f t="shared" si="82"/>
        <v>0.26628437419307471</v>
      </c>
      <c r="N122" s="58">
        <f t="shared" si="82"/>
        <v>0.27492058475875636</v>
      </c>
      <c r="O122" s="58">
        <f t="shared" si="82"/>
        <v>0.29974969013509112</v>
      </c>
      <c r="P122" s="58">
        <f t="shared" si="82"/>
        <v>0.31810163758716459</v>
      </c>
      <c r="Q122" s="58">
        <f t="shared" si="82"/>
        <v>0.32565832183213628</v>
      </c>
      <c r="R122" s="58">
        <f t="shared" si="82"/>
        <v>0.3353740587185281</v>
      </c>
      <c r="S122" s="58">
        <f t="shared" si="82"/>
        <v>0.35480553249131175</v>
      </c>
      <c r="T122" s="58">
        <f t="shared" si="82"/>
        <v>0.38935037475403855</v>
      </c>
      <c r="U122" s="58">
        <f t="shared" si="82"/>
        <v>0.41957711173392442</v>
      </c>
      <c r="V122" s="58">
        <f t="shared" si="82"/>
        <v>0.443326690789549</v>
      </c>
      <c r="W122" s="58">
        <f t="shared" si="82"/>
        <v>0.46923532248659394</v>
      </c>
      <c r="X122" s="58">
        <f t="shared" si="82"/>
        <v>0.49298490154221852</v>
      </c>
      <c r="Y122" s="58">
        <f t="shared" si="82"/>
        <v>0.50917779635287164</v>
      </c>
      <c r="Z122" s="58">
        <f t="shared" si="82"/>
        <v>0.52860927012565551</v>
      </c>
      <c r="AA122" s="58">
        <f t="shared" si="82"/>
        <v>0.54372263861559844</v>
      </c>
      <c r="AB122" s="58">
        <f t="shared" si="82"/>
        <v>0.56639269135051284</v>
      </c>
      <c r="AC122" s="58">
        <f t="shared" si="82"/>
        <v>0.59446037568897836</v>
      </c>
      <c r="AD122" s="58">
        <f t="shared" si="82"/>
        <v>0.62252806002744365</v>
      </c>
      <c r="AE122" s="58">
        <f t="shared" si="82"/>
        <v>0.64519811276235783</v>
      </c>
      <c r="AF122" s="58">
        <f t="shared" si="82"/>
        <v>0.66247053389372135</v>
      </c>
      <c r="AG122" s="58">
        <f t="shared" si="82"/>
        <v>0.68190200766650522</v>
      </c>
      <c r="AH122" s="58">
        <f t="shared" si="82"/>
        <v>0.70565158672213002</v>
      </c>
      <c r="AI122" s="58">
        <f t="shared" si="82"/>
        <v>0.73371927106059553</v>
      </c>
      <c r="AJ122" s="58">
        <f t="shared" si="82"/>
        <v>0.75854837643693052</v>
      </c>
      <c r="AK122" s="58">
        <f t="shared" si="82"/>
        <v>0.7833774818132655</v>
      </c>
    </row>
    <row r="123" spans="1:37" x14ac:dyDescent="0.25">
      <c r="A123" s="1" t="s">
        <v>17</v>
      </c>
      <c r="B123">
        <v>0</v>
      </c>
      <c r="C123" s="58">
        <v>0</v>
      </c>
      <c r="D123" s="58">
        <v>0</v>
      </c>
      <c r="E123" s="58">
        <v>0</v>
      </c>
      <c r="F123" s="58">
        <v>0</v>
      </c>
      <c r="G123" s="58">
        <v>0</v>
      </c>
      <c r="H123" s="58">
        <f t="shared" si="82"/>
        <v>1.6314591689142732E-2</v>
      </c>
      <c r="I123" s="58">
        <f t="shared" si="82"/>
        <v>3.1287120817512504E-2</v>
      </c>
      <c r="J123" s="58">
        <f t="shared" si="82"/>
        <v>4.4848306761201107E-2</v>
      </c>
      <c r="K123" s="58">
        <f t="shared" si="82"/>
        <v>5.6934438590621195E-2</v>
      </c>
      <c r="L123" s="58">
        <f t="shared" si="82"/>
        <v>6.7487869205568041E-2</v>
      </c>
      <c r="M123" s="58">
        <f t="shared" si="82"/>
        <v>7.645746955450905E-2</v>
      </c>
      <c r="N123" s="58">
        <f t="shared" si="82"/>
        <v>8.3799037974318091E-2</v>
      </c>
      <c r="O123" s="58">
        <f t="shared" si="82"/>
        <v>0.10490604718126928</v>
      </c>
      <c r="P123" s="58">
        <f t="shared" si="82"/>
        <v>0.12050688007336352</v>
      </c>
      <c r="Q123" s="58">
        <f t="shared" si="82"/>
        <v>0.12693075244069663</v>
      </c>
      <c r="R123" s="58">
        <f t="shared" si="82"/>
        <v>0.13519001691298183</v>
      </c>
      <c r="S123" s="58">
        <f t="shared" si="82"/>
        <v>0.15170854585755222</v>
      </c>
      <c r="T123" s="58">
        <f t="shared" si="82"/>
        <v>0.18107481953678861</v>
      </c>
      <c r="U123" s="58">
        <f t="shared" si="82"/>
        <v>0.20677030900612037</v>
      </c>
      <c r="V123" s="58">
        <f t="shared" si="82"/>
        <v>0.2269596221605954</v>
      </c>
      <c r="W123" s="58">
        <f t="shared" si="82"/>
        <v>0.24898432742002252</v>
      </c>
      <c r="X123" s="58">
        <f t="shared" si="82"/>
        <v>0.26917364057449755</v>
      </c>
      <c r="Y123" s="58">
        <f t="shared" si="82"/>
        <v>0.2829390813616397</v>
      </c>
      <c r="Z123" s="58">
        <f t="shared" si="82"/>
        <v>0.29945761030621032</v>
      </c>
      <c r="AA123" s="58">
        <f t="shared" si="82"/>
        <v>0.31230535504087631</v>
      </c>
      <c r="AB123" s="58">
        <f t="shared" si="82"/>
        <v>0.33157697214287518</v>
      </c>
      <c r="AC123" s="58">
        <f t="shared" si="82"/>
        <v>0.35543706950725484</v>
      </c>
      <c r="AD123" s="58">
        <f t="shared" si="82"/>
        <v>0.37929716687163428</v>
      </c>
      <c r="AE123" s="58">
        <f t="shared" si="82"/>
        <v>0.39856878397363316</v>
      </c>
      <c r="AF123" s="58">
        <f t="shared" si="82"/>
        <v>0.41325192081325146</v>
      </c>
      <c r="AG123" s="58">
        <f t="shared" si="82"/>
        <v>0.42977044975782208</v>
      </c>
      <c r="AH123" s="58">
        <f t="shared" si="82"/>
        <v>0.44995976291229711</v>
      </c>
      <c r="AI123" s="58">
        <f t="shared" si="82"/>
        <v>0.47381986027667677</v>
      </c>
      <c r="AJ123" s="58">
        <f t="shared" ref="H123:AK131" si="83">(AI123+1)*(1+AI77)-1</f>
        <v>0.49492686948362796</v>
      </c>
      <c r="AK123" s="58">
        <f t="shared" si="83"/>
        <v>0.51603387869057915</v>
      </c>
    </row>
    <row r="124" spans="1:37" x14ac:dyDescent="0.25">
      <c r="A124" s="1" t="s">
        <v>18</v>
      </c>
      <c r="B124">
        <v>0</v>
      </c>
      <c r="C124" s="58">
        <v>0</v>
      </c>
      <c r="D124" s="58">
        <v>0</v>
      </c>
      <c r="E124" s="58">
        <v>0</v>
      </c>
      <c r="F124" s="58">
        <v>0</v>
      </c>
      <c r="G124" s="58">
        <v>0</v>
      </c>
      <c r="H124" s="58">
        <f t="shared" si="83"/>
        <v>9.2635465742578749E-3</v>
      </c>
      <c r="I124" s="58">
        <f t="shared" si="83"/>
        <v>2.1727196218075839E-2</v>
      </c>
      <c r="J124" s="58">
        <f t="shared" si="83"/>
        <v>3.7497511532329941E-2</v>
      </c>
      <c r="K124" s="58">
        <f t="shared" si="83"/>
        <v>5.6712652451879508E-2</v>
      </c>
      <c r="L124" s="58">
        <f t="shared" si="83"/>
        <v>7.9544374232261017E-2</v>
      </c>
      <c r="M124" s="58">
        <f t="shared" si="83"/>
        <v>0.10620056227110242</v>
      </c>
      <c r="N124" s="58">
        <f t="shared" si="83"/>
        <v>0.13692835566752182</v>
      </c>
      <c r="O124" s="58">
        <f t="shared" si="83"/>
        <v>0.16765614906394122</v>
      </c>
      <c r="P124" s="58">
        <f t="shared" si="83"/>
        <v>0.18302004576215092</v>
      </c>
      <c r="Q124" s="58">
        <f t="shared" si="83"/>
        <v>0.19838394246036062</v>
      </c>
      <c r="R124" s="58">
        <f t="shared" si="83"/>
        <v>0.21374783915857032</v>
      </c>
      <c r="S124" s="58">
        <f t="shared" si="83"/>
        <v>0.21374783915857032</v>
      </c>
      <c r="T124" s="58">
        <f t="shared" si="83"/>
        <v>0.24447563255498972</v>
      </c>
      <c r="U124" s="58">
        <f t="shared" si="83"/>
        <v>0.25983952925319964</v>
      </c>
      <c r="V124" s="58">
        <f t="shared" si="83"/>
        <v>0.27520342595140934</v>
      </c>
      <c r="W124" s="58">
        <f t="shared" si="83"/>
        <v>0.30593121934782896</v>
      </c>
      <c r="X124" s="58">
        <f t="shared" si="83"/>
        <v>0.32129511604603866</v>
      </c>
      <c r="Y124" s="58">
        <f t="shared" si="83"/>
        <v>0.35202290944245829</v>
      </c>
      <c r="Z124" s="58">
        <f t="shared" si="83"/>
        <v>0.36738680614066821</v>
      </c>
      <c r="AA124" s="58">
        <f t="shared" si="83"/>
        <v>0.39811459953708783</v>
      </c>
      <c r="AB124" s="58">
        <f t="shared" si="83"/>
        <v>0.41347849623529753</v>
      </c>
      <c r="AC124" s="58">
        <f t="shared" si="83"/>
        <v>0.44420628963171715</v>
      </c>
      <c r="AD124" s="58">
        <f t="shared" si="83"/>
        <v>0.47493408302813656</v>
      </c>
      <c r="AE124" s="58">
        <f t="shared" si="83"/>
        <v>0.49029797972634648</v>
      </c>
      <c r="AF124" s="58">
        <f t="shared" si="83"/>
        <v>0.50566187642455618</v>
      </c>
      <c r="AG124" s="58">
        <f t="shared" si="83"/>
        <v>0.50566187642455618</v>
      </c>
      <c r="AH124" s="58">
        <f t="shared" si="83"/>
        <v>0.52102577312276588</v>
      </c>
      <c r="AI124" s="58">
        <f t="shared" si="83"/>
        <v>0.5363896698209758</v>
      </c>
      <c r="AJ124" s="58">
        <f t="shared" si="83"/>
        <v>0.5517535665191855</v>
      </c>
      <c r="AK124" s="58">
        <f t="shared" si="83"/>
        <v>0.5671174632173952</v>
      </c>
    </row>
    <row r="125" spans="1:37" x14ac:dyDescent="0.25">
      <c r="A125" s="1" t="s">
        <v>46</v>
      </c>
      <c r="B125">
        <v>0</v>
      </c>
      <c r="C125" s="58">
        <v>0</v>
      </c>
      <c r="D125" s="58">
        <v>0</v>
      </c>
      <c r="E125" s="58">
        <v>0</v>
      </c>
      <c r="F125" s="58">
        <v>0</v>
      </c>
      <c r="G125" s="58">
        <v>0</v>
      </c>
      <c r="H125" s="58">
        <f t="shared" si="83"/>
        <v>6.7142857142856727E-3</v>
      </c>
      <c r="I125" s="58">
        <f t="shared" si="83"/>
        <v>1.5199448979591912E-2</v>
      </c>
      <c r="J125" s="58">
        <f t="shared" si="83"/>
        <v>2.5496471962099365E-2</v>
      </c>
      <c r="K125" s="58">
        <f t="shared" si="83"/>
        <v>3.7655930129649962E-2</v>
      </c>
      <c r="L125" s="58">
        <f t="shared" si="83"/>
        <v>5.1738403467123772E-2</v>
      </c>
      <c r="M125" s="58">
        <f t="shared" si="83"/>
        <v>6.7814976205835542E-2</v>
      </c>
      <c r="N125" s="58">
        <f t="shared" si="83"/>
        <v>8.5967830801334744E-2</v>
      </c>
      <c r="O125" s="58">
        <f t="shared" si="83"/>
        <v>0.10442928392495743</v>
      </c>
      <c r="P125" s="58">
        <f t="shared" si="83"/>
        <v>0.12320458175168159</v>
      </c>
      <c r="Q125" s="58">
        <f t="shared" si="83"/>
        <v>0.14229905964146017</v>
      </c>
      <c r="R125" s="58">
        <f t="shared" si="83"/>
        <v>0.16171814365536497</v>
      </c>
      <c r="S125" s="58">
        <f t="shared" si="83"/>
        <v>0.18146735209750608</v>
      </c>
      <c r="T125" s="58">
        <f t="shared" si="83"/>
        <v>0.20155229708316358</v>
      </c>
      <c r="U125" s="58">
        <f t="shared" si="83"/>
        <v>0.2219786861335773</v>
      </c>
      <c r="V125" s="58">
        <f t="shared" si="83"/>
        <v>0.24275232379784795</v>
      </c>
      <c r="W125" s="58">
        <f t="shared" si="83"/>
        <v>0.26387911330241121</v>
      </c>
      <c r="X125" s="58">
        <f t="shared" si="83"/>
        <v>0.28536505822855207</v>
      </c>
      <c r="Y125" s="58">
        <f t="shared" si="83"/>
        <v>0.30721626421843728</v>
      </c>
      <c r="Z125" s="58">
        <f t="shared" si="83"/>
        <v>0.32943894071015056</v>
      </c>
      <c r="AA125" s="58">
        <f t="shared" si="83"/>
        <v>0.35203940270222289</v>
      </c>
      <c r="AB125" s="58">
        <f t="shared" si="83"/>
        <v>0.37502407254816061</v>
      </c>
      <c r="AC125" s="58">
        <f t="shared" si="83"/>
        <v>0.3983994817814791</v>
      </c>
      <c r="AD125" s="58">
        <f t="shared" si="83"/>
        <v>0.42217227297176407</v>
      </c>
      <c r="AE125" s="58">
        <f t="shared" si="83"/>
        <v>0.44634920161228386</v>
      </c>
      <c r="AF125" s="58">
        <f t="shared" si="83"/>
        <v>0.4709371380396925</v>
      </c>
      <c r="AG125" s="58">
        <f t="shared" si="83"/>
        <v>0.49594306938636712</v>
      </c>
      <c r="AH125" s="58">
        <f t="shared" si="83"/>
        <v>0.52137410156593522</v>
      </c>
      <c r="AI125" s="58">
        <f t="shared" si="83"/>
        <v>0.5472374612925559</v>
      </c>
      <c r="AJ125" s="58">
        <f t="shared" si="83"/>
        <v>0.57354049813452912</v>
      </c>
      <c r="AK125" s="58">
        <f t="shared" si="83"/>
        <v>0.60029068660281593</v>
      </c>
    </row>
    <row r="126" spans="1:37" x14ac:dyDescent="0.25">
      <c r="A126" s="1" t="s">
        <v>47</v>
      </c>
      <c r="B126">
        <v>0</v>
      </c>
      <c r="C126" s="58">
        <v>0</v>
      </c>
      <c r="D126" s="58">
        <v>0</v>
      </c>
      <c r="E126" s="58">
        <v>0</v>
      </c>
      <c r="F126" s="58">
        <v>0</v>
      </c>
      <c r="G126" s="58">
        <v>0</v>
      </c>
      <c r="H126" s="58">
        <f t="shared" si="83"/>
        <v>2.8571428571428914E-3</v>
      </c>
      <c r="I126" s="58">
        <f t="shared" si="83"/>
        <v>6.5820408163266286E-3</v>
      </c>
      <c r="J126" s="58">
        <f t="shared" si="83"/>
        <v>1.1183558717201336E-2</v>
      </c>
      <c r="K126" s="58">
        <f t="shared" si="83"/>
        <v>1.6672840893094731E-2</v>
      </c>
      <c r="L126" s="58">
        <f t="shared" si="83"/>
        <v>2.306335589299402E-2</v>
      </c>
      <c r="M126" s="58">
        <f t="shared" si="83"/>
        <v>3.0370951292229664E-2</v>
      </c>
      <c r="N126" s="58">
        <f t="shared" si="83"/>
        <v>3.8613918902567601E-2</v>
      </c>
      <c r="O126" s="58">
        <f t="shared" si="83"/>
        <v>4.6922830253788073E-2</v>
      </c>
      <c r="P126" s="58">
        <f t="shared" si="83"/>
        <v>5.5298212895818377E-2</v>
      </c>
      <c r="Q126" s="58">
        <f t="shared" si="83"/>
        <v>6.3740598598984954E-2</v>
      </c>
      <c r="R126" s="58">
        <f t="shared" si="83"/>
        <v>7.2250523387776822E-2</v>
      </c>
      <c r="S126" s="58">
        <f t="shared" si="83"/>
        <v>8.0828527574879017E-2</v>
      </c>
      <c r="T126" s="58">
        <f t="shared" si="83"/>
        <v>8.9475155795478045E-2</v>
      </c>
      <c r="U126" s="58">
        <f t="shared" si="83"/>
        <v>9.8190957041841775E-2</v>
      </c>
      <c r="V126" s="58">
        <f t="shared" si="83"/>
        <v>0.10697648469817644</v>
      </c>
      <c r="W126" s="58">
        <f t="shared" si="83"/>
        <v>0.11583229657576188</v>
      </c>
      <c r="X126" s="58">
        <f t="shared" si="83"/>
        <v>0.12475895494836808</v>
      </c>
      <c r="Y126" s="58">
        <f t="shared" si="83"/>
        <v>0.13375702658795507</v>
      </c>
      <c r="Z126" s="58">
        <f t="shared" si="83"/>
        <v>0.14282708280065881</v>
      </c>
      <c r="AA126" s="58">
        <f t="shared" si="83"/>
        <v>0.15196969946306416</v>
      </c>
      <c r="AB126" s="58">
        <f t="shared" si="83"/>
        <v>0.16118545705876874</v>
      </c>
      <c r="AC126" s="58">
        <f t="shared" si="83"/>
        <v>0.17047494071523883</v>
      </c>
      <c r="AD126" s="58">
        <f t="shared" si="83"/>
        <v>0.17983874024096069</v>
      </c>
      <c r="AE126" s="58">
        <f t="shared" si="83"/>
        <v>0.18927745016288844</v>
      </c>
      <c r="AF126" s="58">
        <f t="shared" si="83"/>
        <v>0.1987916697641916</v>
      </c>
      <c r="AG126" s="58">
        <f t="shared" si="83"/>
        <v>0.20838200312230515</v>
      </c>
      <c r="AH126" s="58">
        <f t="shared" si="83"/>
        <v>0.21804905914728367</v>
      </c>
      <c r="AI126" s="58">
        <f t="shared" si="83"/>
        <v>0.22779345162046205</v>
      </c>
      <c r="AJ126" s="58">
        <f t="shared" si="83"/>
        <v>0.2376157992334258</v>
      </c>
      <c r="AK126" s="58">
        <f t="shared" si="83"/>
        <v>0.24751672562729321</v>
      </c>
    </row>
    <row r="127" spans="1:37" x14ac:dyDescent="0.25">
      <c r="A127" s="1" t="s">
        <v>48</v>
      </c>
      <c r="B127">
        <v>0</v>
      </c>
      <c r="C127" s="58">
        <v>0</v>
      </c>
      <c r="D127" s="58">
        <v>0</v>
      </c>
      <c r="E127" s="58">
        <v>0</v>
      </c>
      <c r="F127" s="58">
        <v>0</v>
      </c>
      <c r="G127" s="58">
        <v>0</v>
      </c>
      <c r="H127" s="58">
        <f t="shared" si="83"/>
        <v>1.4900157100963485E-2</v>
      </c>
      <c r="I127" s="58">
        <f t="shared" si="83"/>
        <v>3.0272753477728953E-2</v>
      </c>
      <c r="J127" s="58">
        <f t="shared" si="83"/>
        <v>4.6132414864857418E-2</v>
      </c>
      <c r="K127" s="58">
        <f t="shared" si="83"/>
        <v>6.2494345469618295E-2</v>
      </c>
      <c r="L127" s="58">
        <f t="shared" si="83"/>
        <v>7.9374351597756077E-2</v>
      </c>
      <c r="M127" s="58">
        <f t="shared" si="83"/>
        <v>9.6788866374116322E-2</v>
      </c>
      <c r="N127" s="58">
        <f t="shared" si="83"/>
        <v>0.11475497561104442</v>
      </c>
      <c r="O127" s="58">
        <f t="shared" si="83"/>
        <v>0.1330153813083117</v>
      </c>
      <c r="P127" s="58">
        <f t="shared" si="83"/>
        <v>0.15157490423180708</v>
      </c>
      <c r="Q127" s="58">
        <f t="shared" si="83"/>
        <v>0.17043844411467513</v>
      </c>
      <c r="R127" s="58">
        <f t="shared" si="83"/>
        <v>0.18961098095085016</v>
      </c>
      <c r="S127" s="58">
        <f t="shared" si="83"/>
        <v>0.20909757630978043</v>
      </c>
      <c r="T127" s="58">
        <f t="shared" si="83"/>
        <v>0.22890337467268695</v>
      </c>
      <c r="U127" s="58">
        <f t="shared" si="83"/>
        <v>0.24903360479071224</v>
      </c>
      <c r="V127" s="58">
        <f t="shared" si="83"/>
        <v>0.26949358106531607</v>
      </c>
      <c r="W127" s="58">
        <f t="shared" si="83"/>
        <v>0.29028870495128256</v>
      </c>
      <c r="X127" s="58">
        <f t="shared" si="83"/>
        <v>0.31142446638271015</v>
      </c>
      <c r="Y127" s="58">
        <f t="shared" si="83"/>
        <v>0.33290644522235979</v>
      </c>
      <c r="Z127" s="58">
        <f t="shared" si="83"/>
        <v>0.35474031273474393</v>
      </c>
      <c r="AA127" s="58">
        <f t="shared" si="83"/>
        <v>0.3769318330833471</v>
      </c>
      <c r="AB127" s="58">
        <f t="shared" si="83"/>
        <v>0.39948686485237039</v>
      </c>
      <c r="AC127" s="58">
        <f t="shared" si="83"/>
        <v>0.42241136259340362</v>
      </c>
      <c r="AD127" s="58">
        <f t="shared" si="83"/>
        <v>0.44571137839743358</v>
      </c>
      <c r="AE127" s="58">
        <f t="shared" si="83"/>
        <v>0.46939306349260179</v>
      </c>
      <c r="AF127" s="58">
        <f t="shared" si="83"/>
        <v>0.49346266986813525</v>
      </c>
      <c r="AG127" s="58">
        <f t="shared" si="83"/>
        <v>0.51792655192487835</v>
      </c>
      <c r="AH127" s="58">
        <f t="shared" si="83"/>
        <v>0.54279116815286055</v>
      </c>
      <c r="AI127" s="58">
        <f t="shared" si="83"/>
        <v>0.5680630828363451</v>
      </c>
      <c r="AJ127" s="58">
        <f t="shared" si="83"/>
        <v>0.59374896778680619</v>
      </c>
      <c r="AK127" s="58">
        <f t="shared" si="83"/>
        <v>0.61985560410429441</v>
      </c>
    </row>
    <row r="128" spans="1:37" x14ac:dyDescent="0.25">
      <c r="A128" s="1" t="s">
        <v>19</v>
      </c>
      <c r="B128">
        <v>0</v>
      </c>
      <c r="C128" s="58">
        <v>0</v>
      </c>
      <c r="D128" s="58">
        <v>0</v>
      </c>
      <c r="E128" s="58">
        <v>0</v>
      </c>
      <c r="F128" s="58">
        <v>0</v>
      </c>
      <c r="G128" s="58">
        <v>0</v>
      </c>
      <c r="H128" s="58">
        <f t="shared" si="83"/>
        <v>1.8891288696904152E-2</v>
      </c>
      <c r="I128" s="58">
        <f t="shared" si="83"/>
        <v>3.7009801894034133E-2</v>
      </c>
      <c r="J128" s="58">
        <f t="shared" si="83"/>
        <v>5.4300764465571749E-2</v>
      </c>
      <c r="K128" s="58">
        <f t="shared" si="83"/>
        <v>7.0711119057181193E-2</v>
      </c>
      <c r="L128" s="58">
        <f t="shared" si="83"/>
        <v>8.6189793838079787E-2</v>
      </c>
      <c r="M128" s="58">
        <f t="shared" si="83"/>
        <v>0.10068796430442828</v>
      </c>
      <c r="N128" s="58">
        <f t="shared" si="83"/>
        <v>0.11415930728007662</v>
      </c>
      <c r="O128" s="58">
        <f t="shared" si="83"/>
        <v>0.11812146697879666</v>
      </c>
      <c r="P128" s="58">
        <f t="shared" si="83"/>
        <v>0.12683821831598063</v>
      </c>
      <c r="Q128" s="58">
        <f t="shared" si="83"/>
        <v>0.15219604038778889</v>
      </c>
      <c r="R128" s="58">
        <f t="shared" si="83"/>
        <v>0.1672522472429252</v>
      </c>
      <c r="S128" s="58">
        <f t="shared" si="83"/>
        <v>0.1672522472429252</v>
      </c>
      <c r="T128" s="58">
        <f t="shared" si="83"/>
        <v>0.16487495142369313</v>
      </c>
      <c r="U128" s="58">
        <f t="shared" si="83"/>
        <v>0.16804467918266908</v>
      </c>
      <c r="V128" s="58">
        <f t="shared" si="83"/>
        <v>0.17121440694164503</v>
      </c>
      <c r="W128" s="58">
        <f t="shared" si="83"/>
        <v>0.17913872633908512</v>
      </c>
      <c r="X128" s="58">
        <f t="shared" si="83"/>
        <v>0.19102520543524526</v>
      </c>
      <c r="Y128" s="58">
        <f t="shared" si="83"/>
        <v>0.20608141229038135</v>
      </c>
      <c r="Z128" s="58">
        <f t="shared" si="83"/>
        <v>0.22351491496474951</v>
      </c>
      <c r="AA128" s="58">
        <f t="shared" si="83"/>
        <v>0.23777868988014172</v>
      </c>
      <c r="AB128" s="58">
        <f t="shared" si="83"/>
        <v>0.25441976061476601</v>
      </c>
      <c r="AC128" s="58">
        <f t="shared" si="83"/>
        <v>0.27740028686734242</v>
      </c>
      <c r="AD128" s="58">
        <f t="shared" si="83"/>
        <v>0.2948337895417108</v>
      </c>
      <c r="AE128" s="58">
        <f t="shared" si="83"/>
        <v>0.30751270057761504</v>
      </c>
      <c r="AF128" s="58">
        <f t="shared" si="83"/>
        <v>0.31939917967377518</v>
      </c>
      <c r="AG128" s="58">
        <f t="shared" si="83"/>
        <v>0.3312856587699351</v>
      </c>
      <c r="AH128" s="58">
        <f t="shared" si="83"/>
        <v>0.34634186562507119</v>
      </c>
      <c r="AI128" s="58">
        <f t="shared" si="83"/>
        <v>0.36139807248020728</v>
      </c>
      <c r="AJ128" s="58">
        <f t="shared" si="83"/>
        <v>0.37486941545585539</v>
      </c>
      <c r="AK128" s="58">
        <f t="shared" si="83"/>
        <v>0.38992562231099148</v>
      </c>
    </row>
    <row r="129" spans="1:37" x14ac:dyDescent="0.25">
      <c r="A129" s="1" t="s">
        <v>20</v>
      </c>
      <c r="B129">
        <v>0</v>
      </c>
      <c r="C129" s="58">
        <v>0</v>
      </c>
      <c r="D129" s="58">
        <v>0</v>
      </c>
      <c r="E129" s="58">
        <v>0</v>
      </c>
      <c r="F129" s="58">
        <v>0</v>
      </c>
      <c r="G129" s="58">
        <v>0</v>
      </c>
      <c r="H129" s="58">
        <f t="shared" si="83"/>
        <v>3.8747459557594954E-2</v>
      </c>
      <c r="I129" s="58">
        <f t="shared" si="83"/>
        <v>7.6619934181229921E-2</v>
      </c>
      <c r="J129" s="58">
        <f t="shared" si="83"/>
        <v>0.11341023812433182</v>
      </c>
      <c r="K129" s="58">
        <f t="shared" si="83"/>
        <v>0.14891058478956976</v>
      </c>
      <c r="L129" s="58">
        <f t="shared" si="83"/>
        <v>0.18291446486740526</v>
      </c>
      <c r="M129" s="58">
        <f t="shared" si="83"/>
        <v>0.21521858263743376</v>
      </c>
      <c r="N129" s="58">
        <f t="shared" si="83"/>
        <v>0.24562482610803071</v>
      </c>
      <c r="O129" s="58">
        <f t="shared" si="83"/>
        <v>0.2767918706848671</v>
      </c>
      <c r="P129" s="58">
        <f t="shared" si="83"/>
        <v>0.30873875253476868</v>
      </c>
      <c r="Q129" s="58">
        <f t="shared" si="83"/>
        <v>0.34148498413255379</v>
      </c>
      <c r="R129" s="58">
        <f t="shared" si="83"/>
        <v>0.37505056617883659</v>
      </c>
      <c r="S129" s="58">
        <f t="shared" si="83"/>
        <v>0.40945599981602943</v>
      </c>
      <c r="T129" s="58">
        <f t="shared" si="83"/>
        <v>0.44472229915000372</v>
      </c>
      <c r="U129" s="58">
        <f t="shared" si="83"/>
        <v>0.48087100408505812</v>
      </c>
      <c r="V129" s="58">
        <f t="shared" si="83"/>
        <v>0.51792419348003293</v>
      </c>
      <c r="W129" s="58">
        <f t="shared" si="83"/>
        <v>0.5559044986336068</v>
      </c>
      <c r="X129" s="58">
        <f t="shared" si="83"/>
        <v>0.59483511710701231</v>
      </c>
      <c r="Y129" s="58">
        <f t="shared" si="83"/>
        <v>0.63473982689261144</v>
      </c>
      <c r="Z129" s="58">
        <f t="shared" si="83"/>
        <v>0.67564300093698693</v>
      </c>
      <c r="AA129" s="58">
        <f t="shared" si="83"/>
        <v>0.71756962202741903</v>
      </c>
      <c r="AB129" s="58">
        <f t="shared" si="83"/>
        <v>0.76054529805083981</v>
      </c>
      <c r="AC129" s="58">
        <f t="shared" si="83"/>
        <v>0.8045962776345843</v>
      </c>
      <c r="AD129" s="58">
        <f t="shared" si="83"/>
        <v>0.84974946617849345</v>
      </c>
      <c r="AE129" s="58">
        <f t="shared" si="83"/>
        <v>0.89603244228815893</v>
      </c>
      <c r="AF129" s="58">
        <f t="shared" si="83"/>
        <v>0.94347347461934805</v>
      </c>
      <c r="AG129" s="58">
        <f t="shared" si="83"/>
        <v>0.99210153914389609</v>
      </c>
      <c r="AH129" s="58">
        <f t="shared" si="83"/>
        <v>1.0419463368476127</v>
      </c>
      <c r="AI129" s="58">
        <f t="shared" si="83"/>
        <v>1.0930383118710116</v>
      </c>
      <c r="AJ129" s="58">
        <f t="shared" si="83"/>
        <v>1.1454086701039428</v>
      </c>
      <c r="AK129" s="58">
        <f t="shared" si="83"/>
        <v>1.1990893982454849</v>
      </c>
    </row>
    <row r="130" spans="1:37" x14ac:dyDescent="0.25">
      <c r="A130" s="1" t="s">
        <v>21</v>
      </c>
      <c r="B130">
        <v>0</v>
      </c>
      <c r="C130" s="58">
        <v>0</v>
      </c>
      <c r="D130" s="58">
        <v>0</v>
      </c>
      <c r="E130" s="58">
        <v>0</v>
      </c>
      <c r="F130" s="58">
        <v>0</v>
      </c>
      <c r="G130" s="58">
        <v>0</v>
      </c>
      <c r="H130" s="58">
        <f t="shared" si="83"/>
        <v>1.7714285714285793E-2</v>
      </c>
      <c r="I130" s="58">
        <f t="shared" si="83"/>
        <v>3.5451591836734631E-2</v>
      </c>
      <c r="J130" s="58">
        <f t="shared" si="83"/>
        <v>5.3202190553935713E-2</v>
      </c>
      <c r="K130" s="58">
        <f t="shared" si="83"/>
        <v>7.0956170337559188E-2</v>
      </c>
      <c r="L130" s="58">
        <f t="shared" si="83"/>
        <v>8.8703444017438793E-2</v>
      </c>
      <c r="M130" s="58">
        <f t="shared" si="83"/>
        <v>0.10643375724857984</v>
      </c>
      <c r="N130" s="58">
        <f t="shared" si="83"/>
        <v>0.12413669736455724</v>
      </c>
      <c r="O130" s="58">
        <f t="shared" si="83"/>
        <v>0.14212288452239008</v>
      </c>
      <c r="P130" s="58">
        <f t="shared" si="83"/>
        <v>0.1603968506747484</v>
      </c>
      <c r="Q130" s="58">
        <f t="shared" si="83"/>
        <v>0.17896320028554435</v>
      </c>
      <c r="R130" s="58">
        <f t="shared" si="83"/>
        <v>0.19782661149011305</v>
      </c>
      <c r="S130" s="58">
        <f t="shared" si="83"/>
        <v>0.21699183727395477</v>
      </c>
      <c r="T130" s="58">
        <f t="shared" si="83"/>
        <v>0.23646370667033811</v>
      </c>
      <c r="U130" s="58">
        <f t="shared" si="83"/>
        <v>0.25624712597706356</v>
      </c>
      <c r="V130" s="58">
        <f t="shared" si="83"/>
        <v>0.27634707999269659</v>
      </c>
      <c r="W130" s="58">
        <f t="shared" si="83"/>
        <v>0.29676863327257985</v>
      </c>
      <c r="X130" s="58">
        <f t="shared" si="83"/>
        <v>0.31751693140494108</v>
      </c>
      <c r="Y130" s="58">
        <f t="shared" si="83"/>
        <v>0.33859720230742019</v>
      </c>
      <c r="Z130" s="58">
        <f t="shared" si="83"/>
        <v>0.36001475754433887</v>
      </c>
      <c r="AA130" s="58">
        <f t="shared" si="83"/>
        <v>0.3817749936650483</v>
      </c>
      <c r="AB130" s="58">
        <f t="shared" si="83"/>
        <v>0.40388339356368919</v>
      </c>
      <c r="AC130" s="58">
        <f t="shared" si="83"/>
        <v>0.42634552786070823</v>
      </c>
      <c r="AD130" s="58">
        <f t="shared" si="83"/>
        <v>0.44916705630647957</v>
      </c>
      <c r="AE130" s="58">
        <f t="shared" si="83"/>
        <v>0.47235372920738317</v>
      </c>
      <c r="AF130" s="58">
        <f t="shared" si="83"/>
        <v>0.49591138887470132</v>
      </c>
      <c r="AG130" s="58">
        <f t="shared" si="83"/>
        <v>0.5198459710966965</v>
      </c>
      <c r="AH130" s="58">
        <f t="shared" si="83"/>
        <v>0.54416350663424362</v>
      </c>
      <c r="AI130" s="58">
        <f t="shared" si="83"/>
        <v>0.56887012274039161</v>
      </c>
      <c r="AJ130" s="58">
        <f t="shared" si="83"/>
        <v>0.59397204470423781</v>
      </c>
      <c r="AK130" s="58">
        <f t="shared" si="83"/>
        <v>0.61947559741950564</v>
      </c>
    </row>
    <row r="131" spans="1:37" x14ac:dyDescent="0.25">
      <c r="A131" s="1" t="s">
        <v>22</v>
      </c>
      <c r="B131">
        <v>0</v>
      </c>
      <c r="C131" s="58">
        <v>0</v>
      </c>
      <c r="D131" s="58">
        <v>0</v>
      </c>
      <c r="E131" s="58">
        <v>0</v>
      </c>
      <c r="F131" s="58">
        <v>0</v>
      </c>
      <c r="G131" s="58">
        <v>0</v>
      </c>
      <c r="H131" s="58">
        <f t="shared" si="83"/>
        <v>2.9571428571428582E-2</v>
      </c>
      <c r="I131" s="58">
        <f t="shared" si="83"/>
        <v>5.8546510204081859E-2</v>
      </c>
      <c r="J131" s="58">
        <f t="shared" si="83"/>
        <v>8.6824824119533739E-2</v>
      </c>
      <c r="K131" s="58">
        <f t="shared" si="83"/>
        <v>0.11430596610084209</v>
      </c>
      <c r="L131" s="58">
        <f t="shared" si="83"/>
        <v>0.14089012272067647</v>
      </c>
      <c r="M131" s="58">
        <f t="shared" si="83"/>
        <v>0.16647865833026887</v>
      </c>
      <c r="N131" s="58">
        <f t="shared" si="83"/>
        <v>0.1909747101552044</v>
      </c>
      <c r="O131" s="58">
        <f t="shared" si="83"/>
        <v>0.21598517906846348</v>
      </c>
      <c r="P131" s="58">
        <f t="shared" si="83"/>
        <v>0.24152086782890114</v>
      </c>
      <c r="Q131" s="58">
        <f t="shared" si="83"/>
        <v>0.26759280605330793</v>
      </c>
      <c r="R131" s="58">
        <f t="shared" si="83"/>
        <v>0.29421225498042736</v>
      </c>
      <c r="S131" s="58">
        <f t="shared" ref="H131:AK138" si="84">(R131+1)*(1+R85)-1</f>
        <v>0.32139071233501615</v>
      </c>
      <c r="T131" s="58">
        <f t="shared" si="84"/>
        <v>0.34913991729405147</v>
      </c>
      <c r="U131" s="58">
        <f t="shared" si="84"/>
        <v>0.37747185555722651</v>
      </c>
      <c r="V131" s="58">
        <f t="shared" si="84"/>
        <v>0.4063987645239282</v>
      </c>
      <c r="W131" s="58">
        <f t="shared" si="84"/>
        <v>0.43593313857893046</v>
      </c>
      <c r="X131" s="58">
        <f t="shared" si="84"/>
        <v>0.46608773448908791</v>
      </c>
      <c r="Y131" s="58">
        <f t="shared" si="84"/>
        <v>0.4968755769133586</v>
      </c>
      <c r="Z131" s="58">
        <f t="shared" si="84"/>
        <v>0.52830996402853891</v>
      </c>
      <c r="AA131" s="58">
        <f t="shared" si="84"/>
        <v>0.56040447327313814</v>
      </c>
      <c r="AB131" s="58">
        <f t="shared" si="84"/>
        <v>0.59317296721187396</v>
      </c>
      <c r="AC131" s="58">
        <f t="shared" si="84"/>
        <v>0.62662959952332309</v>
      </c>
      <c r="AD131" s="58">
        <f t="shared" si="84"/>
        <v>0.66078882111331283</v>
      </c>
      <c r="AE131" s="58">
        <f t="shared" si="84"/>
        <v>0.69566538635669217</v>
      </c>
      <c r="AF131" s="58">
        <f t="shared" si="84"/>
        <v>0.73127435947018249</v>
      </c>
      <c r="AG131" s="58">
        <f t="shared" si="84"/>
        <v>0.76763112101905606</v>
      </c>
      <c r="AH131" s="58">
        <f t="shared" si="84"/>
        <v>0.80475137456045598</v>
      </c>
      <c r="AI131" s="58">
        <f t="shared" si="84"/>
        <v>0.84265115342622532</v>
      </c>
      <c r="AJ131" s="58">
        <f t="shared" si="84"/>
        <v>0.88134682764817596</v>
      </c>
      <c r="AK131" s="58">
        <f t="shared" si="84"/>
        <v>0.92085511102878748</v>
      </c>
    </row>
    <row r="132" spans="1:37" x14ac:dyDescent="0.25">
      <c r="A132" s="1" t="s">
        <v>23</v>
      </c>
      <c r="B132">
        <v>0</v>
      </c>
      <c r="C132" s="58">
        <v>0</v>
      </c>
      <c r="D132" s="58">
        <v>0</v>
      </c>
      <c r="E132" s="58">
        <v>0</v>
      </c>
      <c r="F132" s="58">
        <v>0</v>
      </c>
      <c r="G132" s="58">
        <v>0</v>
      </c>
      <c r="H132" s="58">
        <f t="shared" si="84"/>
        <v>2.3001157251526072E-2</v>
      </c>
      <c r="I132" s="58">
        <f t="shared" si="84"/>
        <v>4.7110847879562545E-2</v>
      </c>
      <c r="J132" s="58">
        <f t="shared" si="84"/>
        <v>7.2381883356682719E-2</v>
      </c>
      <c r="K132" s="58">
        <f t="shared" si="84"/>
        <v>9.8870263415683945E-2</v>
      </c>
      <c r="L132" s="58">
        <f t="shared" si="84"/>
        <v>0.12663537626770482</v>
      </c>
      <c r="M132" s="58">
        <f t="shared" si="84"/>
        <v>0.15574021302262953</v>
      </c>
      <c r="N132" s="58">
        <f t="shared" si="84"/>
        <v>0.18625159736719632</v>
      </c>
      <c r="O132" s="58">
        <f t="shared" si="84"/>
        <v>0.21756847810630942</v>
      </c>
      <c r="P132" s="58">
        <f t="shared" si="84"/>
        <v>0.24971212023516842</v>
      </c>
      <c r="Q132" s="58">
        <f t="shared" si="84"/>
        <v>0.28270435014195283</v>
      </c>
      <c r="R132" s="58">
        <f t="shared" si="84"/>
        <v>0.31656757042851957</v>
      </c>
      <c r="S132" s="58">
        <f t="shared" si="84"/>
        <v>0.35132477512236582</v>
      </c>
      <c r="T132" s="58">
        <f t="shared" si="84"/>
        <v>0.38699956529018564</v>
      </c>
      <c r="U132" s="58">
        <f t="shared" si="84"/>
        <v>0.4236161650636221</v>
      </c>
      <c r="V132" s="58">
        <f t="shared" si="84"/>
        <v>0.46119943808809705</v>
      </c>
      <c r="W132" s="58">
        <f t="shared" si="84"/>
        <v>0.4997749044058879</v>
      </c>
      <c r="X132" s="58">
        <f t="shared" si="84"/>
        <v>0.53936875778491533</v>
      </c>
      <c r="Y132" s="58">
        <f t="shared" si="84"/>
        <v>0.58000788350500843</v>
      </c>
      <c r="Z132" s="58">
        <f t="shared" si="84"/>
        <v>0.62171987661372508</v>
      </c>
      <c r="AA132" s="58">
        <f t="shared" si="84"/>
        <v>0.66453306066412354</v>
      </c>
      <c r="AB132" s="58">
        <f t="shared" si="84"/>
        <v>0.70847650694720854</v>
      </c>
      <c r="AC132" s="58">
        <f t="shared" si="84"/>
        <v>0.75358005423211072</v>
      </c>
      <c r="AD132" s="58">
        <f t="shared" si="84"/>
        <v>0.79987432902740552</v>
      </c>
      <c r="AE132" s="58">
        <f t="shared" si="84"/>
        <v>0.84739076637732658</v>
      </c>
      <c r="AF132" s="58">
        <f t="shared" si="84"/>
        <v>0.89616163120699799</v>
      </c>
      <c r="AG132" s="58">
        <f t="shared" si="84"/>
        <v>0.94622004023117579</v>
      </c>
      <c r="AH132" s="58">
        <f t="shared" si="84"/>
        <v>0.99759998444137943</v>
      </c>
      <c r="AI132" s="58">
        <f t="shared" si="84"/>
        <v>1.0503363521866782</v>
      </c>
      <c r="AJ132" s="58">
        <f t="shared" si="84"/>
        <v>1.1044649528638097</v>
      </c>
      <c r="AK132" s="58">
        <f t="shared" si="84"/>
        <v>1.1600225412327116</v>
      </c>
    </row>
    <row r="133" spans="1:37" x14ac:dyDescent="0.25">
      <c r="A133" s="1" t="s">
        <v>24</v>
      </c>
      <c r="B133">
        <v>0</v>
      </c>
      <c r="C133" s="58">
        <v>0</v>
      </c>
      <c r="D133" s="58">
        <v>0</v>
      </c>
      <c r="E133" s="58">
        <v>0</v>
      </c>
      <c r="F133" s="58">
        <v>0</v>
      </c>
      <c r="G133" s="58">
        <v>0</v>
      </c>
      <c r="H133" s="58">
        <f t="shared" si="84"/>
        <v>3.4571428571428475E-2</v>
      </c>
      <c r="I133" s="58">
        <f t="shared" si="84"/>
        <v>6.7825510204081452E-2</v>
      </c>
      <c r="J133" s="58">
        <f t="shared" si="84"/>
        <v>9.9555182507288453E-2</v>
      </c>
      <c r="K133" s="58">
        <f t="shared" si="84"/>
        <v>0.12955733105855893</v>
      </c>
      <c r="L133" s="58">
        <f t="shared" si="84"/>
        <v>0.15763489900201466</v>
      </c>
      <c r="M133" s="58">
        <f t="shared" si="84"/>
        <v>0.18359899602248841</v>
      </c>
      <c r="N133" s="58">
        <f t="shared" si="84"/>
        <v>0.20727097594293831</v>
      </c>
      <c r="O133" s="58">
        <f t="shared" si="84"/>
        <v>0.23141639546179715</v>
      </c>
      <c r="P133" s="58">
        <f t="shared" si="84"/>
        <v>0.25604472337103301</v>
      </c>
      <c r="Q133" s="58">
        <f t="shared" si="84"/>
        <v>0.28116561783845362</v>
      </c>
      <c r="R133" s="58">
        <f t="shared" si="84"/>
        <v>0.30678893019522269</v>
      </c>
      <c r="S133" s="58">
        <f t="shared" si="84"/>
        <v>0.33292470879912717</v>
      </c>
      <c r="T133" s="58">
        <f t="shared" si="84"/>
        <v>0.35958320297510982</v>
      </c>
      <c r="U133" s="58">
        <f t="shared" si="84"/>
        <v>0.38677486703461206</v>
      </c>
      <c r="V133" s="58">
        <f t="shared" si="84"/>
        <v>0.41451036437530431</v>
      </c>
      <c r="W133" s="58">
        <f t="shared" si="84"/>
        <v>0.4428005716628105</v>
      </c>
      <c r="X133" s="58">
        <f t="shared" si="84"/>
        <v>0.47165658309606684</v>
      </c>
      <c r="Y133" s="58">
        <f t="shared" si="84"/>
        <v>0.50108971475798825</v>
      </c>
      <c r="Z133" s="58">
        <f t="shared" si="84"/>
        <v>0.53111150905314797</v>
      </c>
      <c r="AA133" s="58">
        <f t="shared" si="84"/>
        <v>0.56173373923421099</v>
      </c>
      <c r="AB133" s="58">
        <f t="shared" si="84"/>
        <v>0.59296841401889533</v>
      </c>
      <c r="AC133" s="58">
        <f t="shared" si="84"/>
        <v>0.62482778229927316</v>
      </c>
      <c r="AD133" s="58">
        <f t="shared" si="84"/>
        <v>0.65732433794525869</v>
      </c>
      <c r="AE133" s="58">
        <f t="shared" si="84"/>
        <v>0.69047082470416399</v>
      </c>
      <c r="AF133" s="58">
        <f t="shared" si="84"/>
        <v>0.72428024119824719</v>
      </c>
      <c r="AG133" s="58">
        <f t="shared" si="84"/>
        <v>0.7587658460222122</v>
      </c>
      <c r="AH133" s="58">
        <f t="shared" si="84"/>
        <v>0.79394116294265649</v>
      </c>
      <c r="AI133" s="58">
        <f t="shared" si="84"/>
        <v>0.82981998620150965</v>
      </c>
      <c r="AJ133" s="58">
        <f t="shared" si="84"/>
        <v>0.86641638592553982</v>
      </c>
      <c r="AK133" s="58">
        <f t="shared" si="84"/>
        <v>0.90374471364405062</v>
      </c>
    </row>
    <row r="134" spans="1:37" x14ac:dyDescent="0.25">
      <c r="A134" s="1" t="s">
        <v>25</v>
      </c>
      <c r="B134">
        <v>0</v>
      </c>
      <c r="C134" s="58">
        <v>0</v>
      </c>
      <c r="D134" s="58">
        <v>0</v>
      </c>
      <c r="E134" s="58">
        <v>0</v>
      </c>
      <c r="F134" s="58">
        <v>0</v>
      </c>
      <c r="G134" s="58">
        <v>0</v>
      </c>
      <c r="H134" s="58">
        <f t="shared" si="84"/>
        <v>0.11882759154925848</v>
      </c>
      <c r="I134" s="58">
        <f t="shared" si="84"/>
        <v>0.23657446567550577</v>
      </c>
      <c r="J134" s="58">
        <f t="shared" si="84"/>
        <v>0.34991271743262797</v>
      </c>
      <c r="K134" s="58">
        <f t="shared" si="84"/>
        <v>0.45529868538508333</v>
      </c>
      <c r="L134" s="58">
        <f t="shared" si="84"/>
        <v>0.54913989460395429</v>
      </c>
      <c r="M134" s="58">
        <f t="shared" si="84"/>
        <v>0.6279851530680538</v>
      </c>
      <c r="N134" s="58">
        <f t="shared" si="84"/>
        <v>0.6887250565066716</v>
      </c>
      <c r="O134" s="58">
        <f t="shared" si="84"/>
        <v>0.75173115743657459</v>
      </c>
      <c r="P134" s="58">
        <f t="shared" si="84"/>
        <v>0.81708800737626675</v>
      </c>
      <c r="Q134" s="58">
        <f t="shared" si="84"/>
        <v>0.88488331244984497</v>
      </c>
      <c r="R134" s="58">
        <f t="shared" si="84"/>
        <v>0.95520805108490281</v>
      </c>
      <c r="S134" s="58">
        <f t="shared" si="84"/>
        <v>1.0281565961017263</v>
      </c>
      <c r="T134" s="58">
        <f t="shared" si="84"/>
        <v>1.1038268413576207</v>
      </c>
      <c r="U134" s="58">
        <f t="shared" si="84"/>
        <v>1.182320333116321</v>
      </c>
      <c r="V134" s="58">
        <f t="shared" si="84"/>
        <v>1.2637424063187761</v>
      </c>
      <c r="W134" s="58">
        <f t="shared" si="84"/>
        <v>1.3482023259381775</v>
      </c>
      <c r="X134" s="58">
        <f t="shared" si="84"/>
        <v>1.4358134336089243</v>
      </c>
      <c r="Y134" s="58">
        <f t="shared" si="84"/>
        <v>1.5266932997262961</v>
      </c>
      <c r="Z134" s="58">
        <f t="shared" si="84"/>
        <v>1.620963881220943</v>
      </c>
      <c r="AA134" s="58">
        <f t="shared" si="84"/>
        <v>1.7187516852199209</v>
      </c>
      <c r="AB134" s="58">
        <f t="shared" si="84"/>
        <v>1.8201879388138957</v>
      </c>
      <c r="AC134" s="58">
        <f t="shared" si="84"/>
        <v>1.925408765158342</v>
      </c>
      <c r="AD134" s="58">
        <f t="shared" si="84"/>
        <v>2.0345553661450499</v>
      </c>
      <c r="AE134" s="58">
        <f t="shared" si="84"/>
        <v>2.1477742118890837</v>
      </c>
      <c r="AF134" s="58">
        <f t="shared" si="84"/>
        <v>2.2652172372854715</v>
      </c>
      <c r="AG134" s="58">
        <f t="shared" si="84"/>
        <v>2.3870420458993982</v>
      </c>
      <c r="AH134" s="58">
        <f t="shared" si="84"/>
        <v>2.5134121214635132</v>
      </c>
      <c r="AI134" s="58">
        <f t="shared" si="84"/>
        <v>2.6444970472661762</v>
      </c>
      <c r="AJ134" s="58">
        <f t="shared" si="84"/>
        <v>2.7804727337250448</v>
      </c>
      <c r="AK134" s="58">
        <f t="shared" si="84"/>
        <v>2.9215216544514044</v>
      </c>
    </row>
    <row r="135" spans="1:37" x14ac:dyDescent="0.25">
      <c r="A135" s="1" t="s">
        <v>26</v>
      </c>
      <c r="B135">
        <v>0</v>
      </c>
      <c r="C135" s="58">
        <v>0</v>
      </c>
      <c r="D135" s="58">
        <v>0</v>
      </c>
      <c r="E135" s="58">
        <v>0</v>
      </c>
      <c r="F135" s="58">
        <v>0</v>
      </c>
      <c r="G135" s="58">
        <v>0</v>
      </c>
      <c r="H135" s="58">
        <f t="shared" si="84"/>
        <v>1.1428571428571344E-2</v>
      </c>
      <c r="I135" s="58">
        <f t="shared" si="84"/>
        <v>2.3421224489795778E-2</v>
      </c>
      <c r="J135" s="58">
        <f t="shared" si="84"/>
        <v>3.5994685247813241E-2</v>
      </c>
      <c r="K135" s="58">
        <f t="shared" si="84"/>
        <v>4.916661767453534E-2</v>
      </c>
      <c r="L135" s="58">
        <f t="shared" si="84"/>
        <v>6.2955664649686272E-2</v>
      </c>
      <c r="M135" s="58">
        <f t="shared" si="84"/>
        <v>7.7381491527074964E-2</v>
      </c>
      <c r="N135" s="58">
        <f t="shared" si="84"/>
        <v>9.2464832408454045E-2</v>
      </c>
      <c r="O135" s="58">
        <f t="shared" si="84"/>
        <v>0.10775934006217236</v>
      </c>
      <c r="P135" s="58">
        <f t="shared" si="84"/>
        <v>0.12326797082304286</v>
      </c>
      <c r="Q135" s="58">
        <f t="shared" si="84"/>
        <v>0.13899372241456542</v>
      </c>
      <c r="R135" s="58">
        <f t="shared" si="84"/>
        <v>0.15493963452836934</v>
      </c>
      <c r="S135" s="58">
        <f t="shared" si="84"/>
        <v>0.17110878941176644</v>
      </c>
      <c r="T135" s="58">
        <f t="shared" si="84"/>
        <v>0.18750431246353116</v>
      </c>
      <c r="U135" s="58">
        <f t="shared" si="84"/>
        <v>0.20412937283802068</v>
      </c>
      <c r="V135" s="58">
        <f t="shared" si="84"/>
        <v>0.22098718405775308</v>
      </c>
      <c r="W135" s="58">
        <f t="shared" si="84"/>
        <v>0.23808100463456161</v>
      </c>
      <c r="X135" s="58">
        <f t="shared" si="84"/>
        <v>0.25541413869944551</v>
      </c>
      <c r="Y135" s="58">
        <f t="shared" si="84"/>
        <v>0.27298993664123783</v>
      </c>
      <c r="Z135" s="58">
        <f t="shared" si="84"/>
        <v>0.29081179575421512</v>
      </c>
      <c r="AA135" s="58">
        <f t="shared" si="84"/>
        <v>0.30888316089477419</v>
      </c>
      <c r="AB135" s="58">
        <f t="shared" si="84"/>
        <v>0.327207525147301</v>
      </c>
      <c r="AC135" s="58">
        <f t="shared" si="84"/>
        <v>0.34578843049936325</v>
      </c>
      <c r="AD135" s="58">
        <f t="shared" si="84"/>
        <v>0.36462946852635425</v>
      </c>
      <c r="AE135" s="58">
        <f t="shared" si="84"/>
        <v>0.38373428108572316</v>
      </c>
      <c r="AF135" s="58">
        <f t="shared" si="84"/>
        <v>0.40310656102092324</v>
      </c>
      <c r="AG135" s="58">
        <f t="shared" si="84"/>
        <v>0.42275005287521616</v>
      </c>
      <c r="AH135" s="58">
        <f t="shared" si="84"/>
        <v>0.44266855361546931</v>
      </c>
      <c r="AI135" s="58">
        <f t="shared" si="84"/>
        <v>0.46286591336608596</v>
      </c>
      <c r="AJ135" s="58">
        <f t="shared" si="84"/>
        <v>0.48334603615321114</v>
      </c>
      <c r="AK135" s="58">
        <f t="shared" si="84"/>
        <v>0.50411288065935622</v>
      </c>
    </row>
    <row r="136" spans="1:37" x14ac:dyDescent="0.25">
      <c r="A136" s="1" t="s">
        <v>27</v>
      </c>
      <c r="B136">
        <v>0</v>
      </c>
      <c r="C136" s="58">
        <v>0</v>
      </c>
      <c r="D136" s="58">
        <v>0</v>
      </c>
      <c r="E136" s="58">
        <v>0</v>
      </c>
      <c r="F136" s="58">
        <v>0</v>
      </c>
      <c r="G136" s="58">
        <v>0</v>
      </c>
      <c r="H136" s="58">
        <f t="shared" si="84"/>
        <v>2.2428571428571464E-2</v>
      </c>
      <c r="I136" s="58">
        <f t="shared" si="84"/>
        <v>4.4775938775510227E-2</v>
      </c>
      <c r="J136" s="58">
        <f t="shared" si="84"/>
        <v>6.7014740900874781E-2</v>
      </c>
      <c r="K136" s="58">
        <f t="shared" si="84"/>
        <v>8.9117189105250016E-2</v>
      </c>
      <c r="L136" s="58">
        <f t="shared" si="84"/>
        <v>0.11105512105722726</v>
      </c>
      <c r="M136" s="58">
        <f t="shared" si="84"/>
        <v>0.13280005699791864</v>
      </c>
      <c r="N136" s="58">
        <f t="shared" si="84"/>
        <v>0.15432325808087888</v>
      </c>
      <c r="O136" s="58">
        <f t="shared" si="84"/>
        <v>0.17625539998441542</v>
      </c>
      <c r="P136" s="58">
        <f t="shared" si="84"/>
        <v>0.19860425258411918</v>
      </c>
      <c r="Q136" s="58">
        <f t="shared" si="84"/>
        <v>0.22137773338321742</v>
      </c>
      <c r="R136" s="58">
        <f t="shared" si="84"/>
        <v>0.24458391031749849</v>
      </c>
      <c r="S136" s="58">
        <f t="shared" si="84"/>
        <v>0.26823100461353078</v>
      </c>
      <c r="T136" s="58">
        <f t="shared" si="84"/>
        <v>0.29232739370118765</v>
      </c>
      <c r="U136" s="58">
        <f t="shared" si="84"/>
        <v>0.31688161418151006</v>
      </c>
      <c r="V136" s="58">
        <f t="shared" si="84"/>
        <v>0.34190236485095871</v>
      </c>
      <c r="W136" s="58">
        <f t="shared" si="84"/>
        <v>0.36739850978312671</v>
      </c>
      <c r="X136" s="58">
        <f t="shared" si="84"/>
        <v>0.39337908146900591</v>
      </c>
      <c r="Y136" s="58">
        <f t="shared" si="84"/>
        <v>0.41985328401691691</v>
      </c>
      <c r="Z136" s="58">
        <f t="shared" si="84"/>
        <v>0.44683049641323813</v>
      </c>
      <c r="AA136" s="58">
        <f t="shared" si="84"/>
        <v>0.47432027584508951</v>
      </c>
      <c r="AB136" s="58">
        <f t="shared" si="84"/>
        <v>0.5023323610861461</v>
      </c>
      <c r="AC136" s="58">
        <f t="shared" si="84"/>
        <v>0.53087667594678267</v>
      </c>
      <c r="AD136" s="58">
        <f t="shared" si="84"/>
        <v>0.55996333278977151</v>
      </c>
      <c r="AE136" s="58">
        <f t="shared" si="84"/>
        <v>0.58960263611277708</v>
      </c>
      <c r="AF136" s="58">
        <f t="shared" si="84"/>
        <v>0.61980508619891972</v>
      </c>
      <c r="AG136" s="58">
        <f t="shared" si="84"/>
        <v>0.65058138283669908</v>
      </c>
      <c r="AH136" s="58">
        <f t="shared" si="84"/>
        <v>0.68194242911059622</v>
      </c>
      <c r="AI136" s="58">
        <f t="shared" si="84"/>
        <v>0.71389933526369731</v>
      </c>
      <c r="AJ136" s="58">
        <f t="shared" si="84"/>
        <v>0.74646342263370746</v>
      </c>
      <c r="AK136" s="58">
        <f t="shared" si="84"/>
        <v>0.77964622766374769</v>
      </c>
    </row>
    <row r="137" spans="1:37" x14ac:dyDescent="0.25">
      <c r="A137" s="1" t="s">
        <v>28</v>
      </c>
      <c r="B137">
        <v>0</v>
      </c>
      <c r="C137" s="58">
        <v>0</v>
      </c>
      <c r="D137" s="58">
        <v>0</v>
      </c>
      <c r="E137" s="58">
        <v>0</v>
      </c>
      <c r="F137" s="58">
        <v>0</v>
      </c>
      <c r="G137" s="58">
        <v>0</v>
      </c>
      <c r="H137" s="58">
        <f t="shared" si="84"/>
        <v>3.0770724076984779E-2</v>
      </c>
      <c r="I137" s="58">
        <f t="shared" si="84"/>
        <v>6.1076584558873659E-2</v>
      </c>
      <c r="J137" s="58">
        <f t="shared" si="84"/>
        <v>9.0820265943984291E-2</v>
      </c>
      <c r="K137" s="58">
        <f t="shared" si="84"/>
        <v>0.11990376807407199</v>
      </c>
      <c r="L137" s="58">
        <f t="shared" si="84"/>
        <v>0.14822892193484494</v>
      </c>
      <c r="M137" s="58">
        <f t="shared" si="84"/>
        <v>0.17569792248432581</v>
      </c>
      <c r="N137" s="58">
        <f t="shared" si="84"/>
        <v>0.20221387465458251</v>
      </c>
      <c r="O137" s="58">
        <f t="shared" si="84"/>
        <v>0.22932785094825481</v>
      </c>
      <c r="P137" s="58">
        <f t="shared" si="84"/>
        <v>0.25705333882564196</v>
      </c>
      <c r="Q137" s="58">
        <f t="shared" si="84"/>
        <v>0.28540412993474717</v>
      </c>
      <c r="R137" s="58">
        <f t="shared" si="84"/>
        <v>0.31439432697173708</v>
      </c>
      <c r="S137" s="58">
        <f t="shared" si="84"/>
        <v>0.34403835069612532</v>
      </c>
      <c r="T137" s="58">
        <f t="shared" si="84"/>
        <v>0.37435094710417438</v>
      </c>
      <c r="U137" s="58">
        <f t="shared" si="84"/>
        <v>0.40534719476408054</v>
      </c>
      <c r="V137" s="58">
        <f t="shared" si="84"/>
        <v>0.43704251231659197</v>
      </c>
      <c r="W137" s="58">
        <f t="shared" si="84"/>
        <v>0.46945266614479197</v>
      </c>
      <c r="X137" s="58">
        <f t="shared" si="84"/>
        <v>0.5025937782168608</v>
      </c>
      <c r="Y137" s="58">
        <f t="shared" si="84"/>
        <v>0.53648233410571811</v>
      </c>
      <c r="Z137" s="58">
        <f t="shared" si="84"/>
        <v>0.5711351911895366</v>
      </c>
      <c r="AA137" s="58">
        <f t="shared" si="84"/>
        <v>0.60656958703720321</v>
      </c>
      <c r="AB137" s="58">
        <f t="shared" si="84"/>
        <v>0.64280314798290217</v>
      </c>
      <c r="AC137" s="58">
        <f t="shared" si="84"/>
        <v>0.67985389789408313</v>
      </c>
      <c r="AD137" s="58">
        <f t="shared" si="84"/>
        <v>0.71774026713717642</v>
      </c>
      <c r="AE137" s="58">
        <f t="shared" si="84"/>
        <v>0.75648110174551575</v>
      </c>
      <c r="AF137" s="58">
        <f t="shared" si="84"/>
        <v>0.79609567279402826</v>
      </c>
      <c r="AG137" s="58">
        <f t="shared" si="84"/>
        <v>0.83660368598535584</v>
      </c>
      <c r="AH137" s="58">
        <f t="shared" si="84"/>
        <v>0.87802529145217512</v>
      </c>
      <c r="AI137" s="58">
        <f t="shared" si="84"/>
        <v>0.92038109378059341</v>
      </c>
      <c r="AJ137" s="58">
        <f t="shared" si="84"/>
        <v>0.96369216225960597</v>
      </c>
      <c r="AK137" s="58">
        <f t="shared" si="84"/>
        <v>1.0079800413617126</v>
      </c>
    </row>
    <row r="138" spans="1:37" x14ac:dyDescent="0.25">
      <c r="A138" s="1" t="s">
        <v>29</v>
      </c>
      <c r="B138">
        <v>0</v>
      </c>
      <c r="C138" s="58">
        <v>0</v>
      </c>
      <c r="D138" s="58">
        <v>0</v>
      </c>
      <c r="E138" s="58">
        <v>0</v>
      </c>
      <c r="F138" s="58">
        <v>0</v>
      </c>
      <c r="G138" s="58">
        <v>0</v>
      </c>
      <c r="H138" s="58">
        <f t="shared" si="84"/>
        <v>4.3532888504240752E-3</v>
      </c>
      <c r="I138" s="58">
        <f t="shared" si="84"/>
        <v>9.2602723488521832E-3</v>
      </c>
      <c r="J138" s="58">
        <f t="shared" si="84"/>
        <v>1.4728586096478535E-2</v>
      </c>
      <c r="K138" s="58">
        <f t="shared" si="84"/>
        <v>2.0766795534463034E-2</v>
      </c>
      <c r="L138" s="58">
        <f t="shared" si="84"/>
        <v>2.7384418233638463E-2</v>
      </c>
      <c r="M138" s="58">
        <f t="shared" si="84"/>
        <v>3.4591948815941853E-2</v>
      </c>
      <c r="N138" s="58">
        <f t="shared" si="84"/>
        <v>4.2400886598641385E-2</v>
      </c>
      <c r="O138" s="58">
        <f t="shared" si="84"/>
        <v>5.026876501911004E-2</v>
      </c>
      <c r="P138" s="58">
        <f t="shared" si="84"/>
        <v>5.8196028952038681E-2</v>
      </c>
      <c r="Q138" s="58">
        <f t="shared" si="84"/>
        <v>6.6183126629962175E-2</v>
      </c>
      <c r="R138" s="58">
        <f t="shared" si="84"/>
        <v>7.4230509668604672E-2</v>
      </c>
      <c r="S138" s="58">
        <f t="shared" si="84"/>
        <v>8.2338633092414515E-2</v>
      </c>
      <c r="T138" s="58">
        <f t="shared" si="84"/>
        <v>9.0507955360293879E-2</v>
      </c>
      <c r="U138" s="58">
        <f t="shared" si="84"/>
        <v>9.8738938391520259E-2</v>
      </c>
      <c r="V138" s="58">
        <f t="shared" si="84"/>
        <v>0.10703204759186558</v>
      </c>
      <c r="W138" s="58">
        <f t="shared" si="84"/>
        <v>0.11538775187991157</v>
      </c>
      <c r="X138" s="58">
        <f t="shared" si="84"/>
        <v>0.12380652371356415</v>
      </c>
      <c r="Y138" s="58">
        <f t="shared" si="84"/>
        <v>0.13228883911676692</v>
      </c>
      <c r="Z138" s="58">
        <f t="shared" si="84"/>
        <v>0.14083517770641785</v>
      </c>
      <c r="AA138" s="58">
        <f t="shared" si="84"/>
        <v>0.14944602271948804</v>
      </c>
      <c r="AB138" s="58">
        <f t="shared" si="84"/>
        <v>0.15812186104034542</v>
      </c>
      <c r="AC138" s="58">
        <f t="shared" si="84"/>
        <v>0.16686318322828475</v>
      </c>
      <c r="AD138" s="58">
        <f t="shared" si="84"/>
        <v>0.17567048354526538</v>
      </c>
      <c r="AE138" s="58">
        <f t="shared" si="84"/>
        <v>0.1845442599838587</v>
      </c>
      <c r="AF138" s="58">
        <f t="shared" si="84"/>
        <v>0.19348501429540543</v>
      </c>
      <c r="AG138" s="58">
        <f t="shared" si="84"/>
        <v>0.2024932520183873</v>
      </c>
      <c r="AH138" s="58">
        <f t="shared" si="84"/>
        <v>0.21156948250701069</v>
      </c>
      <c r="AI138" s="58">
        <f t="shared" si="84"/>
        <v>0.22071421896000798</v>
      </c>
      <c r="AJ138" s="58">
        <f t="shared" ref="H138:AK142" si="85">(AI138+1)*(1+AI92)-1</f>
        <v>0.22992797844965507</v>
      </c>
      <c r="AK138" s="58">
        <f t="shared" si="85"/>
        <v>0.23921128195100816</v>
      </c>
    </row>
    <row r="139" spans="1:37" x14ac:dyDescent="0.25">
      <c r="A139" s="1" t="s">
        <v>30</v>
      </c>
      <c r="B139">
        <v>0</v>
      </c>
      <c r="C139" s="58">
        <v>0</v>
      </c>
      <c r="D139" s="58">
        <v>0</v>
      </c>
      <c r="E139" s="58">
        <v>0</v>
      </c>
      <c r="F139" s="58">
        <v>0</v>
      </c>
      <c r="G139" s="58">
        <v>0</v>
      </c>
      <c r="H139" s="58">
        <f t="shared" si="85"/>
        <v>2.4285714285714466E-3</v>
      </c>
      <c r="I139" s="58">
        <f t="shared" si="85"/>
        <v>7.2975102040817585E-3</v>
      </c>
      <c r="J139" s="58">
        <f t="shared" si="85"/>
        <v>1.4636392064140136E-2</v>
      </c>
      <c r="K139" s="58">
        <f t="shared" si="85"/>
        <v>2.4492859872763395E-2</v>
      </c>
      <c r="L139" s="58">
        <f t="shared" si="85"/>
        <v>3.6933130314075635E-2</v>
      </c>
      <c r="M139" s="58">
        <f t="shared" si="85"/>
        <v>5.2042727355795071E-2</v>
      </c>
      <c r="N139" s="58">
        <f t="shared" si="85"/>
        <v>6.9927453720843413E-2</v>
      </c>
      <c r="O139" s="58">
        <f t="shared" si="85"/>
        <v>8.8116220434097725E-2</v>
      </c>
      <c r="P139" s="58">
        <f t="shared" si="85"/>
        <v>0.10661419618147727</v>
      </c>
      <c r="Q139" s="58">
        <f t="shared" si="85"/>
        <v>0.12542663751656224</v>
      </c>
      <c r="R139" s="58">
        <f t="shared" si="85"/>
        <v>0.14455889035434377</v>
      </c>
      <c r="S139" s="58">
        <f t="shared" si="85"/>
        <v>0.1640163914903674</v>
      </c>
      <c r="T139" s="58">
        <f t="shared" si="85"/>
        <v>0.18380467014570345</v>
      </c>
      <c r="U139" s="58">
        <f t="shared" si="85"/>
        <v>0.2039293495381802</v>
      </c>
      <c r="V139" s="58">
        <f t="shared" si="85"/>
        <v>0.22439614848032918</v>
      </c>
      <c r="W139" s="58">
        <f t="shared" si="85"/>
        <v>0.24521088300449456</v>
      </c>
      <c r="X139" s="58">
        <f t="shared" si="85"/>
        <v>0.26637946801557089</v>
      </c>
      <c r="Y139" s="58">
        <f t="shared" si="85"/>
        <v>0.28790791897183543</v>
      </c>
      <c r="Z139" s="58">
        <f t="shared" si="85"/>
        <v>0.30980235359435659</v>
      </c>
      <c r="AA139" s="58">
        <f t="shared" si="85"/>
        <v>0.33206899360546061</v>
      </c>
      <c r="AB139" s="58">
        <f t="shared" si="85"/>
        <v>0.35471416649675325</v>
      </c>
      <c r="AC139" s="58">
        <f t="shared" si="85"/>
        <v>0.37774430732719799</v>
      </c>
      <c r="AD139" s="58">
        <f t="shared" si="85"/>
        <v>0.40116596055176013</v>
      </c>
      <c r="AE139" s="58">
        <f t="shared" si="85"/>
        <v>0.42498578188114</v>
      </c>
      <c r="AF139" s="58">
        <f t="shared" si="85"/>
        <v>0.44921054017311923</v>
      </c>
      <c r="AG139" s="58">
        <f t="shared" si="85"/>
        <v>0.47384711935606205</v>
      </c>
      <c r="AH139" s="58">
        <f t="shared" si="85"/>
        <v>0.49890252038511496</v>
      </c>
      <c r="AI139" s="58">
        <f t="shared" si="85"/>
        <v>0.52438386323166175</v>
      </c>
      <c r="AJ139" s="58">
        <f t="shared" si="85"/>
        <v>0.55029838890659977</v>
      </c>
      <c r="AK139" s="58">
        <f t="shared" si="85"/>
        <v>0.57665346151801189</v>
      </c>
    </row>
    <row r="140" spans="1:37" x14ac:dyDescent="0.25">
      <c r="A140" s="1" t="s">
        <v>31</v>
      </c>
      <c r="B140">
        <v>0</v>
      </c>
      <c r="C140" s="58">
        <v>0</v>
      </c>
      <c r="D140" s="58">
        <v>0</v>
      </c>
      <c r="E140" s="58">
        <v>0</v>
      </c>
      <c r="F140" s="58">
        <v>0</v>
      </c>
      <c r="G140" s="58">
        <v>0</v>
      </c>
      <c r="H140" s="58">
        <f t="shared" si="85"/>
        <v>2.8142857142857247E-2</v>
      </c>
      <c r="I140" s="58">
        <f t="shared" si="85"/>
        <v>5.7224612244898054E-2</v>
      </c>
      <c r="J140" s="58">
        <f t="shared" si="85"/>
        <v>8.7279997650145935E-2</v>
      </c>
      <c r="K140" s="58">
        <f t="shared" si="85"/>
        <v>0.1183451404401501</v>
      </c>
      <c r="L140" s="58">
        <f t="shared" si="85"/>
        <v>0.15045762232993143</v>
      </c>
      <c r="M140" s="58">
        <f t="shared" si="85"/>
        <v>0.18365654228859518</v>
      </c>
      <c r="N140" s="58">
        <f t="shared" si="85"/>
        <v>0.21798258201496434</v>
      </c>
      <c r="O140" s="58">
        <f t="shared" si="85"/>
        <v>0.25330407689339829</v>
      </c>
      <c r="P140" s="58">
        <f t="shared" si="85"/>
        <v>0.28964989512330663</v>
      </c>
      <c r="Q140" s="58">
        <f t="shared" si="85"/>
        <v>0.32704974208188231</v>
      </c>
      <c r="R140" s="58">
        <f t="shared" si="85"/>
        <v>0.36553418460225684</v>
      </c>
      <c r="S140" s="58">
        <f t="shared" si="85"/>
        <v>0.40513467595572217</v>
      </c>
      <c r="T140" s="58">
        <f t="shared" si="85"/>
        <v>0.44588358155843788</v>
      </c>
      <c r="U140" s="58">
        <f t="shared" si="85"/>
        <v>0.48781420542363252</v>
      </c>
      <c r="V140" s="58">
        <f t="shared" si="85"/>
        <v>0.53096081738091772</v>
      </c>
      <c r="W140" s="58">
        <f t="shared" si="85"/>
        <v>0.57535868108496424</v>
      </c>
      <c r="X140" s="58">
        <f t="shared" si="85"/>
        <v>0.62104408283642809</v>
      </c>
      <c r="Y140" s="58">
        <f t="shared" si="85"/>
        <v>0.66805436123868445</v>
      </c>
      <c r="Z140" s="58">
        <f t="shared" si="85"/>
        <v>0.71642793771460611</v>
      </c>
      <c r="AA140" s="58">
        <f t="shared" si="85"/>
        <v>0.76620434790832959</v>
      </c>
      <c r="AB140" s="58">
        <f t="shared" si="85"/>
        <v>0.81742427399767092</v>
      </c>
      <c r="AC140" s="58">
        <f t="shared" si="85"/>
        <v>0.87012957794360313</v>
      </c>
      <c r="AD140" s="58">
        <f t="shared" si="85"/>
        <v>0.92436333570396756</v>
      </c>
      <c r="AE140" s="58">
        <f t="shared" si="85"/>
        <v>0.98016987243938236</v>
      </c>
      <c r="AF140" s="58">
        <f t="shared" si="85"/>
        <v>1.0375947987401242</v>
      </c>
      <c r="AG140" s="58">
        <f t="shared" si="85"/>
        <v>1.0966850479035877</v>
      </c>
      <c r="AH140" s="58">
        <f t="shared" si="85"/>
        <v>1.1574889142927915</v>
      </c>
      <c r="AI140" s="58">
        <f t="shared" si="85"/>
        <v>1.2200560928072823</v>
      </c>
      <c r="AJ140" s="58">
        <f t="shared" si="85"/>
        <v>1.2844377194986931</v>
      </c>
      <c r="AK140" s="58">
        <f t="shared" si="85"/>
        <v>1.350686413364155</v>
      </c>
    </row>
    <row r="141" spans="1:37" x14ac:dyDescent="0.25">
      <c r="A141" s="1" t="s">
        <v>32</v>
      </c>
      <c r="B141">
        <v>0</v>
      </c>
      <c r="C141" s="58">
        <v>0</v>
      </c>
      <c r="D141" s="58">
        <v>0</v>
      </c>
      <c r="E141" s="58">
        <v>0</v>
      </c>
      <c r="F141" s="58">
        <v>0</v>
      </c>
      <c r="G141" s="58">
        <v>0</v>
      </c>
      <c r="H141" s="58">
        <f t="shared" si="85"/>
        <v>2.3714285714285799E-2</v>
      </c>
      <c r="I141" s="58">
        <f t="shared" si="85"/>
        <v>4.7698448979591745E-2</v>
      </c>
      <c r="J141" s="58">
        <f t="shared" si="85"/>
        <v>7.1945184513119376E-2</v>
      </c>
      <c r="K141" s="58">
        <f t="shared" si="85"/>
        <v>9.6446788730562227E-2</v>
      </c>
      <c r="L141" s="58">
        <f t="shared" si="85"/>
        <v>0.12119515910476619</v>
      </c>
      <c r="M141" s="58">
        <f t="shared" si="85"/>
        <v>0.14618179407910104</v>
      </c>
      <c r="N141" s="58">
        <f t="shared" si="85"/>
        <v>0.17139779354884133</v>
      </c>
      <c r="O141" s="58">
        <f t="shared" si="85"/>
        <v>0.19716854500691583</v>
      </c>
      <c r="P141" s="58">
        <f t="shared" si="85"/>
        <v>0.22350625299706794</v>
      </c>
      <c r="Q141" s="58">
        <f t="shared" si="85"/>
        <v>0.25042339056300356</v>
      </c>
      <c r="R141" s="58">
        <f t="shared" si="85"/>
        <v>0.2779327051553897</v>
      </c>
      <c r="S141" s="58">
        <f t="shared" si="85"/>
        <v>0.3060472246688084</v>
      </c>
      <c r="T141" s="58">
        <f t="shared" si="85"/>
        <v>0.33478026361152224</v>
      </c>
      <c r="U141" s="58">
        <f t="shared" si="85"/>
        <v>0.36414542941097583</v>
      </c>
      <c r="V141" s="58">
        <f t="shared" si="85"/>
        <v>0.39415662885801739</v>
      </c>
      <c r="W141" s="58">
        <f t="shared" si="85"/>
        <v>0.42482807469289385</v>
      </c>
      <c r="X141" s="58">
        <f t="shared" si="85"/>
        <v>0.4561742923361376</v>
      </c>
      <c r="Y141" s="58">
        <f t="shared" si="85"/>
        <v>0.48821012676753273</v>
      </c>
      <c r="Z141" s="58">
        <f t="shared" si="85"/>
        <v>0.52095074955641851</v>
      </c>
      <c r="AA141" s="58">
        <f t="shared" si="85"/>
        <v>0.55441166604665981</v>
      </c>
      <c r="AB141" s="58">
        <f t="shared" si="85"/>
        <v>0.58860872269968634</v>
      </c>
      <c r="AC141" s="58">
        <f t="shared" si="85"/>
        <v>0.62355811459907939</v>
      </c>
      <c r="AD141" s="58">
        <f t="shared" si="85"/>
        <v>0.65927639312025921</v>
      </c>
      <c r="AE141" s="58">
        <f t="shared" si="85"/>
        <v>0.69578047376890484</v>
      </c>
      <c r="AF141" s="58">
        <f t="shared" si="85"/>
        <v>0.73308764419182082</v>
      </c>
      <c r="AG141" s="58">
        <f t="shared" si="85"/>
        <v>0.77121557236404081</v>
      </c>
      <c r="AH141" s="58">
        <f t="shared" si="85"/>
        <v>0.81018231495604964</v>
      </c>
      <c r="AI141" s="58">
        <f t="shared" si="85"/>
        <v>0.85000632588508274</v>
      </c>
      <c r="AJ141" s="58">
        <f t="shared" si="85"/>
        <v>0.89070646505455464</v>
      </c>
      <c r="AK141" s="58">
        <f t="shared" si="85"/>
        <v>0.93230200728575485</v>
      </c>
    </row>
    <row r="142" spans="1:37" x14ac:dyDescent="0.25">
      <c r="A142" s="1" t="s">
        <v>33</v>
      </c>
      <c r="B142">
        <v>0</v>
      </c>
      <c r="C142" s="58">
        <v>0</v>
      </c>
      <c r="D142" s="58">
        <v>0</v>
      </c>
      <c r="E142" s="58">
        <v>0</v>
      </c>
      <c r="F142" s="58">
        <v>0</v>
      </c>
      <c r="G142" s="58">
        <v>0</v>
      </c>
      <c r="H142" s="58">
        <f t="shared" si="85"/>
        <v>9.2857142857143415E-3</v>
      </c>
      <c r="I142" s="58">
        <f t="shared" si="85"/>
        <v>1.9955306122449112E-2</v>
      </c>
      <c r="J142" s="58">
        <f t="shared" si="85"/>
        <v>3.2049061895043751E-2</v>
      </c>
      <c r="K142" s="58">
        <f t="shared" si="85"/>
        <v>4.5613135279950034E-2</v>
      </c>
      <c r="L142" s="58">
        <f t="shared" si="85"/>
        <v>6.0699839088989238E-2</v>
      </c>
      <c r="M142" s="58">
        <f t="shared" si="85"/>
        <v>7.7367979417530597E-2</v>
      </c>
      <c r="N142" s="58">
        <f t="shared" si="85"/>
        <v>9.5683235067628436E-2</v>
      </c>
      <c r="O142" s="58">
        <f t="shared" si="85"/>
        <v>0.11430985006377803</v>
      </c>
      <c r="P142" s="58">
        <f t="shared" si="85"/>
        <v>0.13325311751486213</v>
      </c>
      <c r="Q142" s="58">
        <f t="shared" si="85"/>
        <v>0.15251842051261466</v>
      </c>
      <c r="R142" s="58">
        <f t="shared" si="85"/>
        <v>0.17211123366132908</v>
      </c>
      <c r="S142" s="58">
        <f t="shared" si="85"/>
        <v>0.19203712463357148</v>
      </c>
      <c r="T142" s="58">
        <f t="shared" si="85"/>
        <v>0.21230175575234211</v>
      </c>
      <c r="U142" s="58">
        <f t="shared" si="85"/>
        <v>0.23291088560013185</v>
      </c>
      <c r="V142" s="58">
        <f t="shared" si="85"/>
        <v>0.25387037065533402</v>
      </c>
      <c r="W142" s="58">
        <f t="shared" si="85"/>
        <v>0.27518616695647458</v>
      </c>
      <c r="X142" s="58">
        <f t="shared" si="85"/>
        <v>0.29686433179473459</v>
      </c>
      <c r="Y142" s="58">
        <f t="shared" si="85"/>
        <v>0.31891102543524497</v>
      </c>
      <c r="Z142" s="58">
        <f t="shared" si="85"/>
        <v>0.3413325128676441</v>
      </c>
      <c r="AA142" s="58">
        <f t="shared" si="85"/>
        <v>0.36413516558639403</v>
      </c>
      <c r="AB142" s="58">
        <f t="shared" si="85"/>
        <v>0.38732546340136254</v>
      </c>
      <c r="AC142" s="58">
        <f t="shared" si="85"/>
        <v>0.41090999627918556</v>
      </c>
      <c r="AD142" s="58">
        <f t="shared" si="85"/>
        <v>0.43489546621593167</v>
      </c>
      <c r="AE142" s="58">
        <f t="shared" si="85"/>
        <v>0.45928868914160237</v>
      </c>
      <c r="AF142" s="58">
        <f t="shared" si="85"/>
        <v>0.48409659685700945</v>
      </c>
      <c r="AG142" s="58">
        <f t="shared" si="85"/>
        <v>0.50932623900357843</v>
      </c>
      <c r="AH142" s="58">
        <f t="shared" si="85"/>
        <v>0.53498478506663916</v>
      </c>
      <c r="AI142" s="58">
        <f t="shared" si="85"/>
        <v>0.56107952641277192</v>
      </c>
      <c r="AJ142" s="58">
        <f t="shared" si="85"/>
        <v>0.58761787836178891</v>
      </c>
      <c r="AK142" s="58">
        <f t="shared" si="85"/>
        <v>0.61460738229393908</v>
      </c>
    </row>
  </sheetData>
  <phoneticPr fontId="3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4832-82CD-4863-AC04-515CF1BFAE44}">
  <sheetPr>
    <tabColor rgb="FF92D050"/>
  </sheetPr>
  <dimension ref="A1:AT530"/>
  <sheetViews>
    <sheetView topLeftCell="P1" workbookViewId="0">
      <selection activeCell="C9" sqref="C9:AD19"/>
    </sheetView>
  </sheetViews>
  <sheetFormatPr defaultColWidth="12.5703125" defaultRowHeight="15" x14ac:dyDescent="0.25"/>
  <cols>
    <col min="1" max="1" width="72.85546875" customWidth="1"/>
    <col min="2" max="2" width="33" customWidth="1"/>
    <col min="3" max="3" width="13.42578125" bestFit="1" customWidth="1"/>
    <col min="15" max="15" width="75" customWidth="1"/>
  </cols>
  <sheetData>
    <row r="1" spans="1:46" x14ac:dyDescent="0.25">
      <c r="A1" s="82" t="s">
        <v>724</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row>
    <row r="2" spans="1:46" ht="54" customHeight="1" x14ac:dyDescent="0.25">
      <c r="A2" s="84" t="s">
        <v>725</v>
      </c>
    </row>
    <row r="3" spans="1:46" ht="26.25" x14ac:dyDescent="0.25">
      <c r="A3" s="84" t="s">
        <v>726</v>
      </c>
    </row>
    <row r="4" spans="1:46" x14ac:dyDescent="0.25">
      <c r="A4" s="85"/>
    </row>
    <row r="5" spans="1:46" x14ac:dyDescent="0.25">
      <c r="A5" s="86" t="s">
        <v>727</v>
      </c>
    </row>
    <row r="6" spans="1:46" x14ac:dyDescent="0.25">
      <c r="A6" s="82" t="s">
        <v>728</v>
      </c>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83"/>
      <c r="AR6" s="83"/>
      <c r="AS6" s="83"/>
      <c r="AT6" s="83"/>
    </row>
    <row r="7" spans="1:46" x14ac:dyDescent="0.25">
      <c r="AG7" s="85"/>
      <c r="AH7" s="85"/>
      <c r="AI7" s="85"/>
      <c r="AJ7" s="85"/>
      <c r="AK7" s="85"/>
      <c r="AL7" s="85"/>
      <c r="AM7" s="85"/>
      <c r="AN7" s="85"/>
      <c r="AO7" s="85"/>
      <c r="AP7" s="85"/>
      <c r="AQ7" s="85"/>
      <c r="AR7" s="85"/>
      <c r="AS7" s="85"/>
      <c r="AT7" s="85"/>
    </row>
    <row r="8" spans="1:46" x14ac:dyDescent="0.25">
      <c r="A8" s="87" t="s">
        <v>729</v>
      </c>
      <c r="C8" s="85">
        <v>2023</v>
      </c>
      <c r="D8" s="85">
        <v>2024</v>
      </c>
      <c r="E8" s="85">
        <v>2025</v>
      </c>
      <c r="F8" s="85">
        <v>2026</v>
      </c>
      <c r="G8" s="85">
        <v>2027</v>
      </c>
      <c r="H8" s="85">
        <v>2028</v>
      </c>
      <c r="I8" s="85">
        <v>2029</v>
      </c>
      <c r="J8" s="85">
        <v>2030</v>
      </c>
      <c r="K8" s="85">
        <v>2031</v>
      </c>
      <c r="L8" s="85">
        <v>2032</v>
      </c>
      <c r="M8" s="85">
        <v>2033</v>
      </c>
      <c r="N8" s="85">
        <v>2034</v>
      </c>
      <c r="O8" s="85">
        <v>2035</v>
      </c>
      <c r="P8" s="85">
        <v>2036</v>
      </c>
      <c r="Q8" s="85">
        <v>2037</v>
      </c>
      <c r="R8" s="85">
        <v>2038</v>
      </c>
      <c r="S8" s="85">
        <v>2039</v>
      </c>
      <c r="T8" s="85">
        <v>2040</v>
      </c>
      <c r="U8" s="85">
        <v>2041</v>
      </c>
      <c r="V8" s="85">
        <v>2042</v>
      </c>
      <c r="W8" s="85">
        <v>2043</v>
      </c>
      <c r="X8" s="85">
        <v>2044</v>
      </c>
      <c r="Y8" s="85">
        <v>2045</v>
      </c>
      <c r="Z8" s="85">
        <v>2046</v>
      </c>
      <c r="AA8" s="85">
        <v>2047</v>
      </c>
      <c r="AB8" s="85">
        <v>2048</v>
      </c>
      <c r="AC8" s="85">
        <v>2049</v>
      </c>
      <c r="AD8" s="85">
        <v>2050</v>
      </c>
      <c r="AG8" s="85"/>
      <c r="AH8" s="85"/>
      <c r="AI8" s="85"/>
      <c r="AJ8" s="85"/>
      <c r="AK8" s="85"/>
      <c r="AL8" s="85"/>
      <c r="AM8" s="85"/>
      <c r="AN8" s="85"/>
      <c r="AO8" s="85"/>
      <c r="AP8" s="85"/>
      <c r="AQ8" s="85"/>
      <c r="AR8" s="85"/>
      <c r="AS8" s="85"/>
      <c r="AT8" s="85"/>
    </row>
    <row r="9" spans="1:46" x14ac:dyDescent="0.25">
      <c r="A9" s="88" t="s">
        <v>730</v>
      </c>
      <c r="B9" s="88"/>
      <c r="C9" s="88">
        <v>0</v>
      </c>
      <c r="D9" s="88">
        <v>0</v>
      </c>
      <c r="E9" s="88">
        <v>0</v>
      </c>
      <c r="F9" s="88">
        <v>0</v>
      </c>
      <c r="G9" s="88">
        <v>0</v>
      </c>
      <c r="H9" s="88">
        <v>0</v>
      </c>
      <c r="I9" s="88">
        <v>0</v>
      </c>
      <c r="J9" s="88">
        <v>0</v>
      </c>
      <c r="K9" s="88">
        <v>0</v>
      </c>
      <c r="L9" s="88">
        <v>0</v>
      </c>
      <c r="M9" s="88">
        <v>0</v>
      </c>
      <c r="N9" s="88">
        <v>0</v>
      </c>
      <c r="O9" s="88">
        <v>0</v>
      </c>
      <c r="P9" s="88">
        <v>0</v>
      </c>
      <c r="Q9" s="88">
        <v>0</v>
      </c>
      <c r="R9" s="88">
        <v>0</v>
      </c>
      <c r="S9" s="88">
        <v>0</v>
      </c>
      <c r="T9" s="88">
        <v>0</v>
      </c>
      <c r="U9" s="88">
        <v>0</v>
      </c>
      <c r="V9" s="88">
        <v>0</v>
      </c>
      <c r="W9" s="88">
        <v>0</v>
      </c>
      <c r="X9" s="88">
        <v>0</v>
      </c>
      <c r="Y9" s="88">
        <v>0</v>
      </c>
      <c r="Z9" s="88">
        <v>0</v>
      </c>
      <c r="AA9" s="88">
        <v>0</v>
      </c>
      <c r="AB9" s="88">
        <v>0</v>
      </c>
      <c r="AC9" s="88">
        <v>0</v>
      </c>
      <c r="AD9" s="88">
        <v>0</v>
      </c>
    </row>
    <row r="10" spans="1:46" x14ac:dyDescent="0.25">
      <c r="A10" s="88" t="s">
        <v>731</v>
      </c>
      <c r="B10" s="88"/>
      <c r="C10" s="88">
        <v>0</v>
      </c>
      <c r="D10" s="88">
        <v>0</v>
      </c>
      <c r="E10" s="88">
        <v>0</v>
      </c>
      <c r="F10" s="88">
        <v>0</v>
      </c>
      <c r="G10" s="88">
        <v>0</v>
      </c>
      <c r="H10" s="88">
        <v>0</v>
      </c>
      <c r="I10" s="88">
        <v>0</v>
      </c>
      <c r="J10" s="88">
        <v>0</v>
      </c>
      <c r="K10" s="88">
        <v>0</v>
      </c>
      <c r="L10" s="88">
        <v>0</v>
      </c>
      <c r="M10" s="88">
        <v>0</v>
      </c>
      <c r="N10" s="88">
        <v>0</v>
      </c>
      <c r="O10" s="88">
        <v>0</v>
      </c>
      <c r="P10" s="88">
        <v>0</v>
      </c>
      <c r="Q10" s="88">
        <v>0</v>
      </c>
      <c r="R10" s="88">
        <v>0</v>
      </c>
      <c r="S10" s="88">
        <v>0</v>
      </c>
      <c r="T10" s="88">
        <v>0</v>
      </c>
      <c r="U10" s="88">
        <v>0</v>
      </c>
      <c r="V10" s="88">
        <v>0</v>
      </c>
      <c r="W10" s="88">
        <v>0</v>
      </c>
      <c r="X10" s="88">
        <v>0</v>
      </c>
      <c r="Y10" s="88">
        <v>0</v>
      </c>
      <c r="Z10" s="88">
        <v>0</v>
      </c>
      <c r="AA10" s="88">
        <v>0</v>
      </c>
      <c r="AB10" s="88">
        <v>0</v>
      </c>
      <c r="AC10" s="88">
        <v>0</v>
      </c>
      <c r="AD10" s="88">
        <v>0</v>
      </c>
    </row>
    <row r="11" spans="1:46" x14ac:dyDescent="0.25">
      <c r="A11" s="88" t="s">
        <v>732</v>
      </c>
      <c r="B11" s="88"/>
      <c r="C11" s="88">
        <v>0</v>
      </c>
      <c r="D11" s="88">
        <v>0</v>
      </c>
      <c r="E11" s="88">
        <v>0</v>
      </c>
      <c r="F11" s="88">
        <v>0</v>
      </c>
      <c r="G11" s="88">
        <v>0</v>
      </c>
      <c r="H11" s="88">
        <v>0</v>
      </c>
      <c r="I11" s="88">
        <v>0</v>
      </c>
      <c r="J11" s="88">
        <v>0</v>
      </c>
      <c r="K11" s="88">
        <v>0</v>
      </c>
      <c r="L11" s="88">
        <v>0</v>
      </c>
      <c r="M11" s="88">
        <v>0</v>
      </c>
      <c r="N11" s="88">
        <v>0</v>
      </c>
      <c r="O11" s="88">
        <v>0</v>
      </c>
      <c r="P11" s="88">
        <v>0</v>
      </c>
      <c r="Q11" s="88">
        <v>0</v>
      </c>
      <c r="R11" s="88">
        <v>0</v>
      </c>
      <c r="S11" s="88">
        <v>0</v>
      </c>
      <c r="T11" s="88">
        <v>0</v>
      </c>
      <c r="U11" s="88">
        <v>0</v>
      </c>
      <c r="V11" s="88">
        <v>0</v>
      </c>
      <c r="W11" s="88">
        <v>0</v>
      </c>
      <c r="X11" s="88">
        <v>0</v>
      </c>
      <c r="Y11" s="88">
        <v>0</v>
      </c>
      <c r="Z11" s="88">
        <v>0</v>
      </c>
      <c r="AA11" s="88">
        <v>0</v>
      </c>
      <c r="AB11" s="88">
        <v>0</v>
      </c>
      <c r="AC11" s="88">
        <v>0</v>
      </c>
      <c r="AD11" s="88">
        <v>0</v>
      </c>
    </row>
    <row r="12" spans="1:46" x14ac:dyDescent="0.25">
      <c r="A12" s="88" t="s">
        <v>733</v>
      </c>
      <c r="B12" s="88"/>
      <c r="C12" s="88">
        <v>0</v>
      </c>
      <c r="D12" s="88">
        <v>0</v>
      </c>
      <c r="E12" s="88">
        <v>0</v>
      </c>
      <c r="F12" s="88">
        <v>0</v>
      </c>
      <c r="G12" s="88">
        <v>0</v>
      </c>
      <c r="H12" s="88">
        <v>0</v>
      </c>
      <c r="I12" s="88">
        <v>0</v>
      </c>
      <c r="J12" s="88">
        <v>0</v>
      </c>
      <c r="K12" s="88">
        <v>0</v>
      </c>
      <c r="L12" s="88">
        <v>0</v>
      </c>
      <c r="M12" s="88">
        <v>0</v>
      </c>
      <c r="N12" s="88">
        <v>0</v>
      </c>
      <c r="O12" s="88">
        <v>0</v>
      </c>
      <c r="P12" s="88">
        <v>0</v>
      </c>
      <c r="Q12" s="88">
        <v>0</v>
      </c>
      <c r="R12" s="88">
        <v>0</v>
      </c>
      <c r="S12" s="88">
        <v>0</v>
      </c>
      <c r="T12" s="88">
        <v>0</v>
      </c>
      <c r="U12" s="88">
        <v>0</v>
      </c>
      <c r="V12" s="88">
        <v>0</v>
      </c>
      <c r="W12" s="88">
        <v>0</v>
      </c>
      <c r="X12" s="88">
        <v>0</v>
      </c>
      <c r="Y12" s="88">
        <v>0</v>
      </c>
      <c r="Z12" s="88">
        <v>0</v>
      </c>
      <c r="AA12" s="88">
        <v>0</v>
      </c>
      <c r="AB12" s="88">
        <v>0</v>
      </c>
      <c r="AC12" s="88">
        <v>0</v>
      </c>
      <c r="AD12" s="88">
        <v>0</v>
      </c>
    </row>
    <row r="13" spans="1:46" x14ac:dyDescent="0.25">
      <c r="A13" s="88" t="s">
        <v>734</v>
      </c>
      <c r="B13" s="88"/>
      <c r="C13" s="88">
        <v>0</v>
      </c>
      <c r="D13" s="88">
        <v>0</v>
      </c>
      <c r="E13" s="88">
        <v>0</v>
      </c>
      <c r="F13" s="88">
        <v>0</v>
      </c>
      <c r="G13" s="88">
        <v>0</v>
      </c>
      <c r="H13" s="88">
        <v>0</v>
      </c>
      <c r="I13" s="88">
        <v>0</v>
      </c>
      <c r="J13" s="88">
        <v>0</v>
      </c>
      <c r="K13" s="88">
        <v>0</v>
      </c>
      <c r="L13" s="88">
        <v>0</v>
      </c>
      <c r="M13" s="88">
        <v>0</v>
      </c>
      <c r="N13" s="88">
        <v>0</v>
      </c>
      <c r="O13" s="88">
        <v>0</v>
      </c>
      <c r="P13" s="88">
        <v>0</v>
      </c>
      <c r="Q13" s="88">
        <v>0</v>
      </c>
      <c r="R13" s="88">
        <v>0</v>
      </c>
      <c r="S13" s="88">
        <v>0</v>
      </c>
      <c r="T13" s="88">
        <v>0</v>
      </c>
      <c r="U13" s="88">
        <v>0</v>
      </c>
      <c r="V13" s="88">
        <v>0</v>
      </c>
      <c r="W13" s="88">
        <v>0</v>
      </c>
      <c r="X13" s="88">
        <v>0</v>
      </c>
      <c r="Y13" s="88">
        <v>0</v>
      </c>
      <c r="Z13" s="88">
        <v>0</v>
      </c>
      <c r="AA13" s="88">
        <v>0</v>
      </c>
      <c r="AB13" s="88">
        <v>0</v>
      </c>
      <c r="AC13" s="88">
        <v>0</v>
      </c>
      <c r="AD13" s="88">
        <v>0</v>
      </c>
    </row>
    <row r="14" spans="1:46" x14ac:dyDescent="0.25">
      <c r="A14" s="88" t="s">
        <v>735</v>
      </c>
      <c r="B14" s="88"/>
      <c r="C14" s="88">
        <v>0</v>
      </c>
      <c r="D14" s="88">
        <v>0</v>
      </c>
      <c r="E14" s="88">
        <v>0</v>
      </c>
      <c r="F14" s="88">
        <v>0</v>
      </c>
      <c r="G14" s="88">
        <v>0</v>
      </c>
      <c r="H14" s="88">
        <v>0</v>
      </c>
      <c r="I14" s="88">
        <v>0</v>
      </c>
      <c r="J14" s="88">
        <v>0</v>
      </c>
      <c r="K14" s="88">
        <v>0</v>
      </c>
      <c r="L14" s="88">
        <v>0</v>
      </c>
      <c r="M14" s="88">
        <v>0</v>
      </c>
      <c r="N14" s="88">
        <v>0</v>
      </c>
      <c r="O14" s="88">
        <v>0</v>
      </c>
      <c r="P14" s="88">
        <v>0</v>
      </c>
      <c r="Q14" s="88">
        <v>0</v>
      </c>
      <c r="R14" s="88">
        <v>0</v>
      </c>
      <c r="S14" s="88">
        <v>0</v>
      </c>
      <c r="T14" s="88">
        <v>0</v>
      </c>
      <c r="U14" s="88">
        <v>0</v>
      </c>
      <c r="V14" s="88">
        <v>0</v>
      </c>
      <c r="W14" s="88">
        <v>0</v>
      </c>
      <c r="X14" s="88">
        <v>0</v>
      </c>
      <c r="Y14" s="88">
        <v>0</v>
      </c>
      <c r="Z14" s="88">
        <v>0</v>
      </c>
      <c r="AA14" s="88">
        <v>0</v>
      </c>
      <c r="AB14" s="88">
        <v>0</v>
      </c>
      <c r="AC14" s="88">
        <v>0</v>
      </c>
      <c r="AD14" s="88">
        <v>0</v>
      </c>
    </row>
    <row r="15" spans="1:46" x14ac:dyDescent="0.25">
      <c r="A15" s="88" t="s">
        <v>736</v>
      </c>
      <c r="B15" s="88"/>
      <c r="C15" s="88">
        <v>0</v>
      </c>
      <c r="D15" s="88">
        <v>0</v>
      </c>
      <c r="E15" s="88">
        <v>0</v>
      </c>
      <c r="F15" s="88">
        <v>0</v>
      </c>
      <c r="G15" s="88">
        <v>0</v>
      </c>
      <c r="H15" s="88">
        <v>0</v>
      </c>
      <c r="I15" s="88">
        <v>0</v>
      </c>
      <c r="J15" s="88">
        <v>0</v>
      </c>
      <c r="K15" s="88">
        <v>0</v>
      </c>
      <c r="L15" s="88">
        <v>0</v>
      </c>
      <c r="M15" s="88">
        <v>0</v>
      </c>
      <c r="N15" s="88">
        <v>0</v>
      </c>
      <c r="O15" s="88">
        <v>0</v>
      </c>
      <c r="P15" s="88">
        <v>0</v>
      </c>
      <c r="Q15" s="88">
        <v>0</v>
      </c>
      <c r="R15" s="88">
        <v>0</v>
      </c>
      <c r="S15" s="88">
        <v>0</v>
      </c>
      <c r="T15" s="88">
        <v>0</v>
      </c>
      <c r="U15" s="88">
        <v>0</v>
      </c>
      <c r="V15" s="88">
        <v>0</v>
      </c>
      <c r="W15" s="88">
        <v>0</v>
      </c>
      <c r="X15" s="88">
        <v>0</v>
      </c>
      <c r="Y15" s="88">
        <v>0</v>
      </c>
      <c r="Z15" s="88">
        <v>0</v>
      </c>
      <c r="AA15" s="88">
        <v>0</v>
      </c>
      <c r="AB15" s="88">
        <v>0</v>
      </c>
      <c r="AC15" s="88">
        <v>0</v>
      </c>
      <c r="AD15" s="88">
        <v>0</v>
      </c>
    </row>
    <row r="16" spans="1:46" x14ac:dyDescent="0.25">
      <c r="A16" s="88" t="s">
        <v>737</v>
      </c>
      <c r="B16" s="88"/>
      <c r="C16" s="88">
        <v>0</v>
      </c>
      <c r="D16" s="88">
        <v>0</v>
      </c>
      <c r="E16" s="88">
        <v>0</v>
      </c>
      <c r="F16" s="88">
        <v>0</v>
      </c>
      <c r="G16" s="88">
        <v>0</v>
      </c>
      <c r="H16" s="88">
        <v>0</v>
      </c>
      <c r="I16" s="88">
        <v>0</v>
      </c>
      <c r="J16" s="88">
        <v>0</v>
      </c>
      <c r="K16" s="88">
        <v>0</v>
      </c>
      <c r="L16" s="88">
        <v>0</v>
      </c>
      <c r="M16" s="88">
        <v>0</v>
      </c>
      <c r="N16" s="88">
        <v>0</v>
      </c>
      <c r="O16" s="88">
        <v>0</v>
      </c>
      <c r="P16" s="88">
        <v>0</v>
      </c>
      <c r="Q16" s="88">
        <v>0</v>
      </c>
      <c r="R16" s="88">
        <v>0</v>
      </c>
      <c r="S16" s="88">
        <v>0</v>
      </c>
      <c r="T16" s="88">
        <v>0</v>
      </c>
      <c r="U16" s="88">
        <v>0</v>
      </c>
      <c r="V16" s="88">
        <v>0</v>
      </c>
      <c r="W16" s="88">
        <v>0</v>
      </c>
      <c r="X16" s="88">
        <v>0</v>
      </c>
      <c r="Y16" s="88">
        <v>0</v>
      </c>
      <c r="Z16" s="88">
        <v>0</v>
      </c>
      <c r="AA16" s="88">
        <v>0</v>
      </c>
      <c r="AB16" s="88">
        <v>0</v>
      </c>
      <c r="AC16" s="88">
        <v>0</v>
      </c>
      <c r="AD16" s="88">
        <v>0</v>
      </c>
    </row>
    <row r="17" spans="1:46" x14ac:dyDescent="0.25">
      <c r="A17" s="88" t="s">
        <v>738</v>
      </c>
      <c r="B17" s="88"/>
      <c r="C17" s="88">
        <v>0</v>
      </c>
      <c r="D17" s="88">
        <v>0</v>
      </c>
      <c r="E17" s="88">
        <v>0</v>
      </c>
      <c r="F17" s="88">
        <v>0</v>
      </c>
      <c r="G17" s="88">
        <v>0</v>
      </c>
      <c r="H17" s="88">
        <v>0</v>
      </c>
      <c r="I17" s="88">
        <v>0</v>
      </c>
      <c r="J17" s="88">
        <v>0</v>
      </c>
      <c r="K17" s="88">
        <v>0</v>
      </c>
      <c r="L17" s="88">
        <v>0</v>
      </c>
      <c r="M17" s="88">
        <v>0</v>
      </c>
      <c r="N17" s="88">
        <v>0</v>
      </c>
      <c r="O17" s="88">
        <v>0</v>
      </c>
      <c r="P17" s="88">
        <v>0</v>
      </c>
      <c r="Q17" s="88">
        <v>0</v>
      </c>
      <c r="R17" s="88">
        <v>0</v>
      </c>
      <c r="S17" s="88">
        <v>0</v>
      </c>
      <c r="T17" s="88">
        <v>0</v>
      </c>
      <c r="U17" s="88">
        <v>0</v>
      </c>
      <c r="V17" s="88">
        <v>0</v>
      </c>
      <c r="W17" s="88">
        <v>0</v>
      </c>
      <c r="X17" s="88">
        <v>0</v>
      </c>
      <c r="Y17" s="88">
        <v>0</v>
      </c>
      <c r="Z17" s="88">
        <v>0</v>
      </c>
      <c r="AA17" s="88">
        <v>0</v>
      </c>
      <c r="AB17" s="88">
        <v>0</v>
      </c>
      <c r="AC17" s="88">
        <v>0</v>
      </c>
      <c r="AD17" s="88">
        <v>0</v>
      </c>
    </row>
    <row r="18" spans="1:46" x14ac:dyDescent="0.25">
      <c r="A18" s="88" t="s">
        <v>739</v>
      </c>
      <c r="B18" s="88"/>
      <c r="C18" s="88">
        <v>0</v>
      </c>
      <c r="D18" s="88">
        <v>0</v>
      </c>
      <c r="E18" s="88">
        <v>0</v>
      </c>
      <c r="F18" s="88">
        <v>0</v>
      </c>
      <c r="G18" s="88">
        <v>0</v>
      </c>
      <c r="H18" s="88">
        <v>0</v>
      </c>
      <c r="I18" s="88">
        <v>0</v>
      </c>
      <c r="J18" s="88">
        <v>0</v>
      </c>
      <c r="K18" s="88">
        <v>0</v>
      </c>
      <c r="L18" s="88">
        <v>0</v>
      </c>
      <c r="M18" s="88">
        <v>0</v>
      </c>
      <c r="N18" s="88">
        <v>0</v>
      </c>
      <c r="O18" s="88">
        <v>0</v>
      </c>
      <c r="P18" s="88">
        <v>0</v>
      </c>
      <c r="Q18" s="88">
        <v>0</v>
      </c>
      <c r="R18" s="88">
        <v>0</v>
      </c>
      <c r="S18" s="88">
        <v>0</v>
      </c>
      <c r="T18" s="88">
        <v>0</v>
      </c>
      <c r="U18" s="88">
        <v>0</v>
      </c>
      <c r="V18" s="88">
        <v>0</v>
      </c>
      <c r="W18" s="88">
        <v>0</v>
      </c>
      <c r="X18" s="88">
        <v>0</v>
      </c>
      <c r="Y18" s="88">
        <v>0</v>
      </c>
      <c r="Z18" s="88">
        <v>0</v>
      </c>
      <c r="AA18" s="88">
        <v>0</v>
      </c>
      <c r="AB18" s="88">
        <v>0</v>
      </c>
      <c r="AC18" s="88">
        <v>0</v>
      </c>
      <c r="AD18" s="88">
        <v>0</v>
      </c>
    </row>
    <row r="19" spans="1:46" x14ac:dyDescent="0.25">
      <c r="A19" s="88" t="s">
        <v>740</v>
      </c>
      <c r="B19" s="88"/>
      <c r="C19" s="88">
        <v>0</v>
      </c>
      <c r="D19" s="88">
        <v>0</v>
      </c>
      <c r="E19" s="88">
        <v>0</v>
      </c>
      <c r="F19" s="88">
        <v>0</v>
      </c>
      <c r="G19" s="88">
        <v>0</v>
      </c>
      <c r="H19" s="88">
        <v>0</v>
      </c>
      <c r="I19" s="88">
        <v>0</v>
      </c>
      <c r="J19" s="88">
        <v>0</v>
      </c>
      <c r="K19" s="88">
        <v>0</v>
      </c>
      <c r="L19" s="88">
        <v>0</v>
      </c>
      <c r="M19" s="88">
        <v>0</v>
      </c>
      <c r="N19" s="88">
        <v>0</v>
      </c>
      <c r="O19" s="88">
        <v>0</v>
      </c>
      <c r="P19" s="88">
        <v>0</v>
      </c>
      <c r="Q19" s="88">
        <v>0</v>
      </c>
      <c r="R19" s="88">
        <v>0</v>
      </c>
      <c r="S19" s="88">
        <v>0</v>
      </c>
      <c r="T19" s="88">
        <v>0</v>
      </c>
      <c r="U19" s="88">
        <v>0</v>
      </c>
      <c r="V19" s="88">
        <v>0</v>
      </c>
      <c r="W19" s="88">
        <v>0</v>
      </c>
      <c r="X19" s="88">
        <v>0</v>
      </c>
      <c r="Y19" s="88">
        <v>0</v>
      </c>
      <c r="Z19" s="88">
        <v>0</v>
      </c>
      <c r="AA19" s="88">
        <v>0</v>
      </c>
      <c r="AB19" s="88">
        <v>0</v>
      </c>
      <c r="AC19" s="88">
        <v>0</v>
      </c>
      <c r="AD19" s="88">
        <v>0</v>
      </c>
    </row>
    <row r="20" spans="1:46" x14ac:dyDescent="0.25">
      <c r="A20" s="87"/>
      <c r="C20" s="85"/>
      <c r="D20" s="85"/>
      <c r="E20" s="85"/>
      <c r="F20" s="85"/>
      <c r="G20" s="85"/>
      <c r="H20" s="85"/>
      <c r="I20" s="85"/>
      <c r="J20" s="85"/>
      <c r="K20" s="85"/>
      <c r="L20" s="85"/>
    </row>
    <row r="22" spans="1:46" x14ac:dyDescent="0.25">
      <c r="A22" s="82" t="s">
        <v>741</v>
      </c>
      <c r="B22" s="82"/>
      <c r="C22" s="82"/>
      <c r="D22" s="82"/>
      <c r="E22" s="82"/>
      <c r="F22" s="82"/>
      <c r="G22" s="82"/>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R22" s="82"/>
      <c r="AS22" s="82"/>
      <c r="AT22" s="82"/>
    </row>
    <row r="23" spans="1:46" x14ac:dyDescent="0.25">
      <c r="A23" s="87" t="s">
        <v>742</v>
      </c>
      <c r="B23" s="89">
        <v>0.3</v>
      </c>
      <c r="C23" s="87"/>
      <c r="D23" s="87"/>
      <c r="E23" s="87"/>
      <c r="F23" s="87"/>
      <c r="G23" s="87"/>
      <c r="H23" s="87"/>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row>
    <row r="24" spans="1:46" x14ac:dyDescent="0.25">
      <c r="A24" s="87"/>
      <c r="B24" s="87"/>
      <c r="C24" s="87"/>
      <c r="D24" s="87"/>
      <c r="E24" s="87"/>
      <c r="F24" s="87"/>
      <c r="G24" s="87"/>
      <c r="H24" s="87"/>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row>
    <row r="25" spans="1:46" x14ac:dyDescent="0.25">
      <c r="A25" s="87" t="s">
        <v>743</v>
      </c>
    </row>
    <row r="26" spans="1:46" x14ac:dyDescent="0.25">
      <c r="A26" s="90">
        <v>2500000000</v>
      </c>
      <c r="B26" s="85" t="s">
        <v>744</v>
      </c>
    </row>
    <row r="27" spans="1:46" x14ac:dyDescent="0.25">
      <c r="A27" s="90">
        <v>400000000</v>
      </c>
      <c r="B27" s="85" t="s">
        <v>745</v>
      </c>
    </row>
    <row r="28" spans="1:46" x14ac:dyDescent="0.25">
      <c r="A28" s="90">
        <f>A26-A27</f>
        <v>2100000000</v>
      </c>
      <c r="B28" s="85" t="s">
        <v>746</v>
      </c>
    </row>
    <row r="30" spans="1:46" x14ac:dyDescent="0.25">
      <c r="A30" s="87"/>
      <c r="B30" s="85">
        <v>2022</v>
      </c>
      <c r="C30" s="85">
        <v>2023</v>
      </c>
      <c r="D30" s="85">
        <v>2024</v>
      </c>
      <c r="E30" s="85">
        <v>2025</v>
      </c>
      <c r="F30" s="85">
        <v>2026</v>
      </c>
      <c r="G30" s="85">
        <v>2027</v>
      </c>
      <c r="H30" s="85">
        <v>2028</v>
      </c>
      <c r="I30" s="85">
        <v>2029</v>
      </c>
      <c r="J30" s="85">
        <v>2030</v>
      </c>
      <c r="K30" s="85">
        <v>2031</v>
      </c>
    </row>
    <row r="31" spans="1:46" x14ac:dyDescent="0.25">
      <c r="A31" s="85" t="s">
        <v>747</v>
      </c>
      <c r="B31" s="91">
        <v>5000000000</v>
      </c>
      <c r="C31" s="91">
        <v>5000000000</v>
      </c>
      <c r="D31" s="91">
        <v>1875000000</v>
      </c>
      <c r="E31" s="91">
        <v>1875000000</v>
      </c>
      <c r="F31" s="91">
        <v>1875000000</v>
      </c>
      <c r="G31" s="91">
        <v>1875000000</v>
      </c>
      <c r="H31" s="91">
        <v>1875000000</v>
      </c>
      <c r="I31" s="91">
        <v>1875000000</v>
      </c>
      <c r="J31" s="91">
        <v>1875000000</v>
      </c>
      <c r="K31" s="91">
        <v>1875000000</v>
      </c>
    </row>
    <row r="32" spans="1:46" x14ac:dyDescent="0.25">
      <c r="A32" s="85" t="s">
        <v>748</v>
      </c>
      <c r="B32" s="91">
        <v>800000000</v>
      </c>
      <c r="C32" s="91">
        <v>300000000</v>
      </c>
      <c r="D32" s="91">
        <v>300000000</v>
      </c>
      <c r="E32" s="91">
        <v>300000000</v>
      </c>
      <c r="F32" s="91">
        <v>300000000</v>
      </c>
      <c r="G32" s="91">
        <v>300000000</v>
      </c>
      <c r="H32" s="91">
        <v>300000000</v>
      </c>
      <c r="I32" s="91">
        <v>300000000</v>
      </c>
      <c r="J32" s="91">
        <v>300000000</v>
      </c>
      <c r="K32" s="91">
        <v>300000000</v>
      </c>
    </row>
    <row r="33" spans="1:11" x14ac:dyDescent="0.25">
      <c r="A33" s="85" t="s">
        <v>749</v>
      </c>
      <c r="B33" s="91">
        <f t="shared" ref="B33:K33" si="0">B31-B32</f>
        <v>4200000000</v>
      </c>
      <c r="C33" s="91">
        <f t="shared" si="0"/>
        <v>4700000000</v>
      </c>
      <c r="D33" s="91">
        <f t="shared" si="0"/>
        <v>1575000000</v>
      </c>
      <c r="E33" s="91">
        <f t="shared" si="0"/>
        <v>1575000000</v>
      </c>
      <c r="F33" s="91">
        <f t="shared" si="0"/>
        <v>1575000000</v>
      </c>
      <c r="G33" s="91">
        <f t="shared" si="0"/>
        <v>1575000000</v>
      </c>
      <c r="H33" s="91">
        <f t="shared" si="0"/>
        <v>1575000000</v>
      </c>
      <c r="I33" s="91">
        <f t="shared" si="0"/>
        <v>1575000000</v>
      </c>
      <c r="J33" s="91">
        <f t="shared" si="0"/>
        <v>1575000000</v>
      </c>
      <c r="K33" s="91">
        <f t="shared" si="0"/>
        <v>1575000000</v>
      </c>
    </row>
    <row r="34" spans="1:11" x14ac:dyDescent="0.25">
      <c r="A34" s="87"/>
    </row>
    <row r="35" spans="1:11" x14ac:dyDescent="0.25">
      <c r="A35" s="87" t="s">
        <v>750</v>
      </c>
      <c r="B35" s="88">
        <v>0.3</v>
      </c>
      <c r="C35" s="85"/>
      <c r="D35" s="85"/>
      <c r="E35" s="85"/>
      <c r="F35" s="85"/>
      <c r="G35" s="85"/>
      <c r="H35" s="85"/>
      <c r="I35" s="85"/>
      <c r="J35" s="85"/>
      <c r="K35" s="85"/>
    </row>
    <row r="36" spans="1:11" x14ac:dyDescent="0.25">
      <c r="A36" s="87"/>
      <c r="B36" s="85"/>
      <c r="C36" s="85"/>
      <c r="D36" s="85"/>
      <c r="E36" s="85"/>
      <c r="F36" s="85"/>
      <c r="G36" s="85"/>
      <c r="H36" s="85"/>
      <c r="I36" s="85"/>
      <c r="J36" s="85"/>
      <c r="K36" s="85"/>
    </row>
    <row r="37" spans="1:11" x14ac:dyDescent="0.25">
      <c r="A37" s="87"/>
      <c r="B37" s="85">
        <v>2023</v>
      </c>
      <c r="C37" s="85">
        <v>2024</v>
      </c>
      <c r="D37" s="85">
        <v>2025</v>
      </c>
      <c r="E37" s="85">
        <v>2026</v>
      </c>
      <c r="F37" s="85">
        <v>2027</v>
      </c>
      <c r="G37" s="85">
        <v>2028</v>
      </c>
      <c r="H37" s="85">
        <v>2029</v>
      </c>
      <c r="I37" s="85">
        <v>2030</v>
      </c>
      <c r="J37" s="85">
        <v>2031</v>
      </c>
      <c r="K37" s="85">
        <v>2032</v>
      </c>
    </row>
    <row r="38" spans="1:11" x14ac:dyDescent="0.25">
      <c r="A38" s="85" t="s">
        <v>751</v>
      </c>
      <c r="B38" s="91">
        <f t="shared" ref="B38:K40" si="1">B31*10/25*(1-$B$35)</f>
        <v>1400000000</v>
      </c>
      <c r="C38" s="91">
        <f t="shared" si="1"/>
        <v>1400000000</v>
      </c>
      <c r="D38" s="91">
        <f t="shared" si="1"/>
        <v>524999999.99999994</v>
      </c>
      <c r="E38" s="91">
        <f t="shared" si="1"/>
        <v>524999999.99999994</v>
      </c>
      <c r="F38" s="91">
        <f t="shared" si="1"/>
        <v>524999999.99999994</v>
      </c>
      <c r="G38" s="91">
        <f t="shared" si="1"/>
        <v>524999999.99999994</v>
      </c>
      <c r="H38" s="91">
        <f t="shared" si="1"/>
        <v>524999999.99999994</v>
      </c>
      <c r="I38" s="91">
        <f t="shared" si="1"/>
        <v>524999999.99999994</v>
      </c>
      <c r="J38" s="91">
        <f t="shared" si="1"/>
        <v>524999999.99999994</v>
      </c>
      <c r="K38" s="91">
        <f t="shared" si="1"/>
        <v>524999999.99999994</v>
      </c>
    </row>
    <row r="39" spans="1:11" x14ac:dyDescent="0.25">
      <c r="A39" s="85" t="s">
        <v>748</v>
      </c>
      <c r="B39" s="91">
        <f t="shared" si="1"/>
        <v>224000000</v>
      </c>
      <c r="C39" s="91">
        <f t="shared" si="1"/>
        <v>84000000</v>
      </c>
      <c r="D39" s="91">
        <f t="shared" si="1"/>
        <v>84000000</v>
      </c>
      <c r="E39" s="91">
        <f t="shared" si="1"/>
        <v>84000000</v>
      </c>
      <c r="F39" s="91">
        <f t="shared" si="1"/>
        <v>84000000</v>
      </c>
      <c r="G39" s="91">
        <f t="shared" si="1"/>
        <v>84000000</v>
      </c>
      <c r="H39" s="91">
        <f t="shared" si="1"/>
        <v>84000000</v>
      </c>
      <c r="I39" s="91">
        <f t="shared" si="1"/>
        <v>84000000</v>
      </c>
      <c r="J39" s="91">
        <f t="shared" si="1"/>
        <v>84000000</v>
      </c>
      <c r="K39" s="91">
        <f t="shared" si="1"/>
        <v>84000000</v>
      </c>
    </row>
    <row r="40" spans="1:11" x14ac:dyDescent="0.25">
      <c r="A40" s="85" t="s">
        <v>749</v>
      </c>
      <c r="B40" s="91">
        <f t="shared" si="1"/>
        <v>1176000000</v>
      </c>
      <c r="C40" s="91">
        <f t="shared" si="1"/>
        <v>1316000000</v>
      </c>
      <c r="D40" s="91">
        <f t="shared" si="1"/>
        <v>441000000</v>
      </c>
      <c r="E40" s="91">
        <f t="shared" si="1"/>
        <v>441000000</v>
      </c>
      <c r="F40" s="91">
        <f t="shared" si="1"/>
        <v>441000000</v>
      </c>
      <c r="G40" s="91">
        <f t="shared" si="1"/>
        <v>441000000</v>
      </c>
      <c r="H40" s="91">
        <f t="shared" si="1"/>
        <v>441000000</v>
      </c>
      <c r="I40" s="91">
        <f t="shared" si="1"/>
        <v>441000000</v>
      </c>
      <c r="J40" s="91">
        <f t="shared" si="1"/>
        <v>441000000</v>
      </c>
      <c r="K40" s="91">
        <f t="shared" si="1"/>
        <v>441000000</v>
      </c>
    </row>
    <row r="41" spans="1:11" x14ac:dyDescent="0.25">
      <c r="A41" s="87"/>
    </row>
    <row r="42" spans="1:11" x14ac:dyDescent="0.25">
      <c r="A42" s="87" t="s">
        <v>752</v>
      </c>
    </row>
    <row r="43" spans="1:11" x14ac:dyDescent="0.25">
      <c r="A43" s="87" t="s">
        <v>753</v>
      </c>
      <c r="B43" s="87"/>
      <c r="C43" s="87"/>
    </row>
    <row r="44" spans="1:11" x14ac:dyDescent="0.25">
      <c r="A44" s="87" t="s">
        <v>754</v>
      </c>
      <c r="B44" s="87" t="s">
        <v>755</v>
      </c>
      <c r="C44" s="87" t="s">
        <v>756</v>
      </c>
    </row>
    <row r="45" spans="1:11" x14ac:dyDescent="0.25">
      <c r="A45" s="88">
        <f t="shared" ref="A45:A55" si="2">C474</f>
        <v>0.6618814743668382</v>
      </c>
      <c r="B45" s="85" t="str">
        <f t="shared" ref="B45:C55" si="3">A474</f>
        <v>appliances and and electrical equipment 27</v>
      </c>
      <c r="C45" s="85" t="str">
        <f t="shared" si="3"/>
        <v>ISIC 27</v>
      </c>
    </row>
    <row r="46" spans="1:11" x14ac:dyDescent="0.25">
      <c r="A46" s="88">
        <f t="shared" si="2"/>
        <v>1.7782478268941946E-2</v>
      </c>
      <c r="B46" s="85" t="str">
        <f t="shared" si="3"/>
        <v>chemicals 20</v>
      </c>
      <c r="C46" s="85" t="str">
        <f t="shared" si="3"/>
        <v>ISIC 20</v>
      </c>
    </row>
    <row r="47" spans="1:11" x14ac:dyDescent="0.25">
      <c r="A47" s="88">
        <f t="shared" si="2"/>
        <v>0.11787782481068719</v>
      </c>
      <c r="B47" s="85" t="str">
        <f t="shared" si="3"/>
        <v>other machinery 28</v>
      </c>
      <c r="C47" s="85" t="str">
        <f t="shared" si="3"/>
        <v>ISIC 28</v>
      </c>
    </row>
    <row r="48" spans="1:11" x14ac:dyDescent="0.25">
      <c r="A48" s="88">
        <f t="shared" si="2"/>
        <v>1.5496109959526627E-3</v>
      </c>
      <c r="B48" s="85" t="str">
        <f t="shared" si="3"/>
        <v>other manufacturing 31T33</v>
      </c>
      <c r="C48" s="85" t="str">
        <f t="shared" si="3"/>
        <v>ISIC 31T33</v>
      </c>
    </row>
    <row r="49" spans="1:3" x14ac:dyDescent="0.25">
      <c r="A49" s="88">
        <f t="shared" si="2"/>
        <v>8.8664188451909693E-4</v>
      </c>
      <c r="B49" s="85" t="str">
        <f t="shared" si="3"/>
        <v>rubber and plastic products 22</v>
      </c>
      <c r="C49" s="85" t="str">
        <f t="shared" si="3"/>
        <v>ISIC 22</v>
      </c>
    </row>
    <row r="50" spans="1:3" x14ac:dyDescent="0.25">
      <c r="A50" s="88">
        <f t="shared" si="2"/>
        <v>7.8652416974080486E-2</v>
      </c>
      <c r="B50" s="85" t="str">
        <f t="shared" si="3"/>
        <v>metal products except machinery and vehicles 25</v>
      </c>
      <c r="C50" s="85" t="str">
        <f t="shared" si="3"/>
        <v>ISIC 25</v>
      </c>
    </row>
    <row r="51" spans="1:3" x14ac:dyDescent="0.25">
      <c r="A51" s="88">
        <f t="shared" si="2"/>
        <v>7.3297826254832332E-2</v>
      </c>
      <c r="B51" s="85" t="str">
        <f t="shared" si="3"/>
        <v>nonroad vehicles 30</v>
      </c>
      <c r="C51" s="85" t="str">
        <f t="shared" si="3"/>
        <v>ISIC 30</v>
      </c>
    </row>
    <row r="52" spans="1:3" x14ac:dyDescent="0.25">
      <c r="A52" s="88">
        <f t="shared" si="2"/>
        <v>1.1507289830772744E-2</v>
      </c>
      <c r="B52" s="85" t="str">
        <f t="shared" si="3"/>
        <v>cement and other nonmetallic minerals 239</v>
      </c>
      <c r="C52" s="85" t="str">
        <f t="shared" si="3"/>
        <v>ISIC 239</v>
      </c>
    </row>
    <row r="53" spans="1:3" x14ac:dyDescent="0.25">
      <c r="A53" s="88">
        <f t="shared" si="2"/>
        <v>2.9316718497395945E-3</v>
      </c>
      <c r="B53" s="85" t="str">
        <f t="shared" si="3"/>
        <v>other metals 242</v>
      </c>
      <c r="C53" s="85" t="str">
        <f t="shared" si="3"/>
        <v>ISIC 242</v>
      </c>
    </row>
    <row r="54" spans="1:3" x14ac:dyDescent="0.25">
      <c r="A54" s="88">
        <f t="shared" si="2"/>
        <v>2.3458757323451922E-2</v>
      </c>
      <c r="B54" s="85" t="str">
        <f t="shared" si="3"/>
        <v>glass and glass products 231</v>
      </c>
      <c r="C54" s="85" t="str">
        <f t="shared" si="3"/>
        <v>ISIC 231</v>
      </c>
    </row>
    <row r="55" spans="1:3" x14ac:dyDescent="0.25">
      <c r="A55" s="88">
        <f t="shared" si="2"/>
        <v>1.0174007440183873E-2</v>
      </c>
      <c r="B55" s="85" t="str">
        <f t="shared" si="3"/>
        <v>road vehicles 29</v>
      </c>
      <c r="C55" s="85" t="str">
        <f t="shared" si="3"/>
        <v>ISIC 29</v>
      </c>
    </row>
    <row r="56" spans="1:3" x14ac:dyDescent="0.25">
      <c r="A56" s="87"/>
    </row>
    <row r="57" spans="1:3" x14ac:dyDescent="0.25">
      <c r="A57" s="87" t="s">
        <v>757</v>
      </c>
    </row>
    <row r="58" spans="1:3" x14ac:dyDescent="0.25">
      <c r="A58" s="87" t="s">
        <v>754</v>
      </c>
      <c r="B58" s="87" t="s">
        <v>755</v>
      </c>
      <c r="C58" s="87" t="s">
        <v>756</v>
      </c>
    </row>
    <row r="59" spans="1:3" x14ac:dyDescent="0.25">
      <c r="A59" s="88">
        <f t="shared" ref="A59:A68" si="4">A45/(SUM($A$45:$A$55)-$A$55)*(1-$A$69)</f>
        <v>0.56169512888857132</v>
      </c>
      <c r="B59" s="85" t="str">
        <f t="shared" ref="B59:C69" si="5">B45</f>
        <v>appliances and and electrical equipment 27</v>
      </c>
      <c r="C59" s="85" t="str">
        <f t="shared" si="5"/>
        <v>ISIC 27</v>
      </c>
    </row>
    <row r="60" spans="1:3" x14ac:dyDescent="0.25">
      <c r="A60" s="88">
        <f t="shared" si="4"/>
        <v>1.5090815818325319E-2</v>
      </c>
      <c r="B60" s="85" t="str">
        <f t="shared" si="5"/>
        <v>chemicals 20</v>
      </c>
      <c r="C60" s="85" t="str">
        <f t="shared" si="5"/>
        <v>ISIC 20</v>
      </c>
    </row>
    <row r="61" spans="1:3" x14ac:dyDescent="0.25">
      <c r="A61" s="88">
        <f t="shared" si="4"/>
        <v>0.10003513100813374</v>
      </c>
      <c r="B61" s="85" t="str">
        <f t="shared" si="5"/>
        <v>other machinery 28</v>
      </c>
      <c r="C61" s="85" t="str">
        <f t="shared" si="5"/>
        <v>ISIC 28</v>
      </c>
    </row>
    <row r="62" spans="1:3" x14ac:dyDescent="0.25">
      <c r="A62" s="88">
        <f t="shared" si="4"/>
        <v>1.3150525914498808E-3</v>
      </c>
      <c r="B62" s="85" t="str">
        <f t="shared" si="5"/>
        <v>other manufacturing 31T33</v>
      </c>
      <c r="C62" s="85" t="str">
        <f t="shared" si="5"/>
        <v>ISIC 31T33</v>
      </c>
    </row>
    <row r="63" spans="1:3" x14ac:dyDescent="0.25">
      <c r="A63" s="88">
        <f t="shared" si="4"/>
        <v>7.5243445675734122E-4</v>
      </c>
      <c r="B63" s="85" t="str">
        <f t="shared" si="5"/>
        <v>rubber and plastic products 22</v>
      </c>
      <c r="C63" s="85" t="str">
        <f t="shared" si="5"/>
        <v>ISIC 22</v>
      </c>
    </row>
    <row r="64" spans="1:3" x14ac:dyDescent="0.25">
      <c r="A64" s="88">
        <f t="shared" si="4"/>
        <v>6.674711591212841E-2</v>
      </c>
      <c r="B64" s="85" t="str">
        <f t="shared" si="5"/>
        <v>metal products except machinery and vehicles 25</v>
      </c>
      <c r="C64" s="85" t="str">
        <f t="shared" si="5"/>
        <v>ISIC 25</v>
      </c>
    </row>
    <row r="65" spans="1:12" x14ac:dyDescent="0.25">
      <c r="A65" s="88">
        <f t="shared" si="4"/>
        <v>6.2203028125004924E-2</v>
      </c>
      <c r="B65" s="85" t="str">
        <f t="shared" si="5"/>
        <v>nonroad vehicles 30</v>
      </c>
      <c r="C65" s="85" t="str">
        <f t="shared" si="5"/>
        <v>ISIC 30</v>
      </c>
    </row>
    <row r="66" spans="1:12" x14ac:dyDescent="0.25">
      <c r="A66" s="88">
        <f t="shared" si="4"/>
        <v>9.7654774985765705E-3</v>
      </c>
      <c r="B66" s="85" t="str">
        <f t="shared" si="5"/>
        <v>cement and other nonmetallic minerals 239</v>
      </c>
      <c r="C66" s="85" t="str">
        <f t="shared" si="5"/>
        <v>ISIC 239</v>
      </c>
    </row>
    <row r="67" spans="1:12" x14ac:dyDescent="0.25">
      <c r="A67" s="88">
        <f t="shared" si="4"/>
        <v>2.4879164340922697E-3</v>
      </c>
      <c r="B67" s="85" t="str">
        <f t="shared" si="5"/>
        <v>other metals 242</v>
      </c>
      <c r="C67" s="85" t="str">
        <f t="shared" si="5"/>
        <v>ISIC 242</v>
      </c>
    </row>
    <row r="68" spans="1:12" x14ac:dyDescent="0.25">
      <c r="A68" s="88">
        <f t="shared" si="4"/>
        <v>1.9907899266960096E-2</v>
      </c>
      <c r="B68" s="85" t="str">
        <f t="shared" si="5"/>
        <v>glass and glass products 231</v>
      </c>
      <c r="C68" s="85" t="str">
        <f t="shared" si="5"/>
        <v>ISIC 231</v>
      </c>
    </row>
    <row r="69" spans="1:12" x14ac:dyDescent="0.25">
      <c r="A69" s="88">
        <f>B39/B38</f>
        <v>0.16</v>
      </c>
      <c r="B69" s="85" t="str">
        <f t="shared" si="5"/>
        <v>road vehicles 29</v>
      </c>
      <c r="C69" s="85" t="str">
        <f t="shared" si="5"/>
        <v>ISIC 29</v>
      </c>
    </row>
    <row r="70" spans="1:12" x14ac:dyDescent="0.25">
      <c r="A70" s="87"/>
    </row>
    <row r="71" spans="1:12" x14ac:dyDescent="0.25">
      <c r="A71" s="87" t="s">
        <v>758</v>
      </c>
    </row>
    <row r="72" spans="1:12" x14ac:dyDescent="0.25">
      <c r="A72" s="85">
        <f>500000000</f>
        <v>500000000</v>
      </c>
      <c r="B72" s="85" t="s">
        <v>759</v>
      </c>
    </row>
    <row r="73" spans="1:12" x14ac:dyDescent="0.25">
      <c r="A73" s="87"/>
    </row>
    <row r="74" spans="1:12" x14ac:dyDescent="0.25">
      <c r="A74" s="87" t="s">
        <v>760</v>
      </c>
    </row>
    <row r="75" spans="1:12" x14ac:dyDescent="0.25">
      <c r="A75" s="87" t="s">
        <v>755</v>
      </c>
      <c r="B75" s="87" t="s">
        <v>756</v>
      </c>
      <c r="C75" s="85">
        <v>2023</v>
      </c>
      <c r="D75" s="85">
        <v>2024</v>
      </c>
      <c r="E75" s="85">
        <v>2025</v>
      </c>
      <c r="F75" s="85">
        <v>2026</v>
      </c>
      <c r="G75" s="85">
        <v>2027</v>
      </c>
      <c r="H75" s="85">
        <v>2028</v>
      </c>
      <c r="I75" s="85">
        <v>2029</v>
      </c>
      <c r="J75" s="85">
        <v>2030</v>
      </c>
      <c r="K75" s="85">
        <v>2031</v>
      </c>
      <c r="L75" s="85">
        <v>2032</v>
      </c>
    </row>
    <row r="76" spans="1:12" x14ac:dyDescent="0.25">
      <c r="A76" s="85" t="str">
        <f t="shared" ref="A76:B86" si="6">B59</f>
        <v>appliances and and electrical equipment 27</v>
      </c>
      <c r="B76" s="85" t="str">
        <f t="shared" si="6"/>
        <v>ISIC 27</v>
      </c>
      <c r="C76" s="90">
        <f t="shared" ref="C76:L76" si="7">$A59*B$38+$A$72/2/9</f>
        <v>814150958.22177768</v>
      </c>
      <c r="D76" s="90">
        <f t="shared" si="7"/>
        <v>814150958.22177768</v>
      </c>
      <c r="E76" s="90">
        <f t="shared" si="7"/>
        <v>322667720.4442777</v>
      </c>
      <c r="F76" s="90">
        <f t="shared" si="7"/>
        <v>322667720.4442777</v>
      </c>
      <c r="G76" s="90">
        <f t="shared" si="7"/>
        <v>322667720.4442777</v>
      </c>
      <c r="H76" s="90">
        <f t="shared" si="7"/>
        <v>322667720.4442777</v>
      </c>
      <c r="I76" s="90">
        <f t="shared" si="7"/>
        <v>322667720.4442777</v>
      </c>
      <c r="J76" s="90">
        <f t="shared" si="7"/>
        <v>322667720.4442777</v>
      </c>
      <c r="K76" s="90">
        <f t="shared" si="7"/>
        <v>322667720.4442777</v>
      </c>
      <c r="L76" s="90">
        <f t="shared" si="7"/>
        <v>322667720.4442777</v>
      </c>
    </row>
    <row r="77" spans="1:12" x14ac:dyDescent="0.25">
      <c r="A77" s="85" t="str">
        <f t="shared" si="6"/>
        <v>chemicals 20</v>
      </c>
      <c r="B77" s="85" t="str">
        <f t="shared" si="6"/>
        <v>ISIC 20</v>
      </c>
      <c r="C77" s="90">
        <f t="shared" ref="C77:L83" si="8">$A60*B$38</f>
        <v>21127142.145655446</v>
      </c>
      <c r="D77" s="90">
        <f t="shared" si="8"/>
        <v>21127142.145655446</v>
      </c>
      <c r="E77" s="90">
        <f t="shared" si="8"/>
        <v>7922678.3046207922</v>
      </c>
      <c r="F77" s="90">
        <f t="shared" si="8"/>
        <v>7922678.3046207922</v>
      </c>
      <c r="G77" s="90">
        <f t="shared" si="8"/>
        <v>7922678.3046207922</v>
      </c>
      <c r="H77" s="90">
        <f t="shared" si="8"/>
        <v>7922678.3046207922</v>
      </c>
      <c r="I77" s="90">
        <f t="shared" si="8"/>
        <v>7922678.3046207922</v>
      </c>
      <c r="J77" s="90">
        <f t="shared" si="8"/>
        <v>7922678.3046207922</v>
      </c>
      <c r="K77" s="90">
        <f t="shared" si="8"/>
        <v>7922678.3046207922</v>
      </c>
      <c r="L77" s="90">
        <f t="shared" si="8"/>
        <v>7922678.3046207922</v>
      </c>
    </row>
    <row r="78" spans="1:12" x14ac:dyDescent="0.25">
      <c r="A78" s="85" t="str">
        <f t="shared" si="6"/>
        <v>other machinery 28</v>
      </c>
      <c r="B78" s="85" t="str">
        <f t="shared" si="6"/>
        <v>ISIC 28</v>
      </c>
      <c r="C78" s="90">
        <f t="shared" si="8"/>
        <v>140049183.41138723</v>
      </c>
      <c r="D78" s="90">
        <f t="shared" si="8"/>
        <v>140049183.41138723</v>
      </c>
      <c r="E78" s="90">
        <f t="shared" si="8"/>
        <v>52518443.779270209</v>
      </c>
      <c r="F78" s="90">
        <f t="shared" si="8"/>
        <v>52518443.779270209</v>
      </c>
      <c r="G78" s="90">
        <f t="shared" si="8"/>
        <v>52518443.779270209</v>
      </c>
      <c r="H78" s="90">
        <f t="shared" si="8"/>
        <v>52518443.779270209</v>
      </c>
      <c r="I78" s="90">
        <f t="shared" si="8"/>
        <v>52518443.779270209</v>
      </c>
      <c r="J78" s="90">
        <f t="shared" si="8"/>
        <v>52518443.779270209</v>
      </c>
      <c r="K78" s="90">
        <f t="shared" si="8"/>
        <v>52518443.779270209</v>
      </c>
      <c r="L78" s="90">
        <f t="shared" si="8"/>
        <v>52518443.779270209</v>
      </c>
    </row>
    <row r="79" spans="1:12" x14ac:dyDescent="0.25">
      <c r="A79" s="85" t="str">
        <f t="shared" si="6"/>
        <v>other manufacturing 31T33</v>
      </c>
      <c r="B79" s="85" t="str">
        <f t="shared" si="6"/>
        <v>ISIC 31T33</v>
      </c>
      <c r="C79" s="90">
        <f t="shared" si="8"/>
        <v>1841073.6280298331</v>
      </c>
      <c r="D79" s="90">
        <f t="shared" si="8"/>
        <v>1841073.6280298331</v>
      </c>
      <c r="E79" s="90">
        <f t="shared" si="8"/>
        <v>690402.61051118735</v>
      </c>
      <c r="F79" s="90">
        <f t="shared" si="8"/>
        <v>690402.61051118735</v>
      </c>
      <c r="G79" s="90">
        <f t="shared" si="8"/>
        <v>690402.61051118735</v>
      </c>
      <c r="H79" s="90">
        <f t="shared" si="8"/>
        <v>690402.61051118735</v>
      </c>
      <c r="I79" s="90">
        <f t="shared" si="8"/>
        <v>690402.61051118735</v>
      </c>
      <c r="J79" s="90">
        <f t="shared" si="8"/>
        <v>690402.61051118735</v>
      </c>
      <c r="K79" s="90">
        <f t="shared" si="8"/>
        <v>690402.61051118735</v>
      </c>
      <c r="L79" s="90">
        <f t="shared" si="8"/>
        <v>690402.61051118735</v>
      </c>
    </row>
    <row r="80" spans="1:12" x14ac:dyDescent="0.25">
      <c r="A80" s="85" t="str">
        <f t="shared" si="6"/>
        <v>rubber and plastic products 22</v>
      </c>
      <c r="B80" s="85" t="str">
        <f t="shared" si="6"/>
        <v>ISIC 22</v>
      </c>
      <c r="C80" s="90">
        <f t="shared" si="8"/>
        <v>1053408.2394602776</v>
      </c>
      <c r="D80" s="90">
        <f t="shared" si="8"/>
        <v>1053408.2394602776</v>
      </c>
      <c r="E80" s="90">
        <f t="shared" si="8"/>
        <v>395028.08979760407</v>
      </c>
      <c r="F80" s="90">
        <f t="shared" si="8"/>
        <v>395028.08979760407</v>
      </c>
      <c r="G80" s="90">
        <f t="shared" si="8"/>
        <v>395028.08979760407</v>
      </c>
      <c r="H80" s="90">
        <f t="shared" si="8"/>
        <v>395028.08979760407</v>
      </c>
      <c r="I80" s="90">
        <f t="shared" si="8"/>
        <v>395028.08979760407</v>
      </c>
      <c r="J80" s="90">
        <f t="shared" si="8"/>
        <v>395028.08979760407</v>
      </c>
      <c r="K80" s="90">
        <f t="shared" si="8"/>
        <v>395028.08979760407</v>
      </c>
      <c r="L80" s="90">
        <f t="shared" si="8"/>
        <v>395028.08979760407</v>
      </c>
    </row>
    <row r="81" spans="1:43" x14ac:dyDescent="0.25">
      <c r="A81" s="85" t="str">
        <f t="shared" si="6"/>
        <v>metal products except machinery and vehicles 25</v>
      </c>
      <c r="B81" s="85" t="str">
        <f t="shared" si="6"/>
        <v>ISIC 25</v>
      </c>
      <c r="C81" s="90">
        <f t="shared" si="8"/>
        <v>93445962.276979774</v>
      </c>
      <c r="D81" s="90">
        <f t="shared" si="8"/>
        <v>93445962.276979774</v>
      </c>
      <c r="E81" s="90">
        <f t="shared" si="8"/>
        <v>35042235.853867412</v>
      </c>
      <c r="F81" s="90">
        <f t="shared" si="8"/>
        <v>35042235.853867412</v>
      </c>
      <c r="G81" s="90">
        <f t="shared" si="8"/>
        <v>35042235.853867412</v>
      </c>
      <c r="H81" s="90">
        <f t="shared" si="8"/>
        <v>35042235.853867412</v>
      </c>
      <c r="I81" s="90">
        <f t="shared" si="8"/>
        <v>35042235.853867412</v>
      </c>
      <c r="J81" s="90">
        <f t="shared" si="8"/>
        <v>35042235.853867412</v>
      </c>
      <c r="K81" s="90">
        <f t="shared" si="8"/>
        <v>35042235.853867412</v>
      </c>
      <c r="L81" s="90">
        <f t="shared" si="8"/>
        <v>35042235.853867412</v>
      </c>
    </row>
    <row r="82" spans="1:43" x14ac:dyDescent="0.25">
      <c r="A82" s="85" t="str">
        <f t="shared" si="6"/>
        <v>nonroad vehicles 30</v>
      </c>
      <c r="B82" s="85" t="str">
        <f t="shared" si="6"/>
        <v>ISIC 30</v>
      </c>
      <c r="C82" s="90">
        <f t="shared" si="8"/>
        <v>87084239.375006899</v>
      </c>
      <c r="D82" s="90">
        <f t="shared" si="8"/>
        <v>87084239.375006899</v>
      </c>
      <c r="E82" s="90">
        <f t="shared" si="8"/>
        <v>32656589.765627582</v>
      </c>
      <c r="F82" s="90">
        <f t="shared" si="8"/>
        <v>32656589.765627582</v>
      </c>
      <c r="G82" s="90">
        <f t="shared" si="8"/>
        <v>32656589.765627582</v>
      </c>
      <c r="H82" s="90">
        <f t="shared" si="8"/>
        <v>32656589.765627582</v>
      </c>
      <c r="I82" s="90">
        <f t="shared" si="8"/>
        <v>32656589.765627582</v>
      </c>
      <c r="J82" s="90">
        <f t="shared" si="8"/>
        <v>32656589.765627582</v>
      </c>
      <c r="K82" s="90">
        <f t="shared" si="8"/>
        <v>32656589.765627582</v>
      </c>
      <c r="L82" s="90">
        <f t="shared" si="8"/>
        <v>32656589.765627582</v>
      </c>
    </row>
    <row r="83" spans="1:43" x14ac:dyDescent="0.25">
      <c r="A83" s="85" t="str">
        <f t="shared" si="6"/>
        <v>cement and other nonmetallic minerals 239</v>
      </c>
      <c r="B83" s="85" t="str">
        <f t="shared" si="6"/>
        <v>ISIC 239</v>
      </c>
      <c r="C83" s="90">
        <f t="shared" si="8"/>
        <v>13671668.498007199</v>
      </c>
      <c r="D83" s="90">
        <f t="shared" si="8"/>
        <v>13671668.498007199</v>
      </c>
      <c r="E83" s="90">
        <f t="shared" si="8"/>
        <v>5126875.6867526993</v>
      </c>
      <c r="F83" s="90">
        <f t="shared" si="8"/>
        <v>5126875.6867526993</v>
      </c>
      <c r="G83" s="90">
        <f t="shared" si="8"/>
        <v>5126875.6867526993</v>
      </c>
      <c r="H83" s="90">
        <f t="shared" si="8"/>
        <v>5126875.6867526993</v>
      </c>
      <c r="I83" s="90">
        <f t="shared" si="8"/>
        <v>5126875.6867526993</v>
      </c>
      <c r="J83" s="90">
        <f t="shared" si="8"/>
        <v>5126875.6867526993</v>
      </c>
      <c r="K83" s="90">
        <f t="shared" si="8"/>
        <v>5126875.6867526993</v>
      </c>
      <c r="L83" s="90">
        <f t="shared" si="8"/>
        <v>5126875.6867526993</v>
      </c>
    </row>
    <row r="84" spans="1:43" x14ac:dyDescent="0.25">
      <c r="A84" s="85" t="str">
        <f t="shared" si="6"/>
        <v>other metals 242</v>
      </c>
      <c r="B84" s="85" t="str">
        <f t="shared" si="6"/>
        <v>ISIC 242</v>
      </c>
      <c r="C84" s="90">
        <f t="shared" ref="C84:L84" si="9">$A67*B$38+$A$72/2/9</f>
        <v>31260860.785506953</v>
      </c>
      <c r="D84" s="90">
        <f t="shared" si="9"/>
        <v>31260860.785506953</v>
      </c>
      <c r="E84" s="90">
        <f t="shared" si="9"/>
        <v>29083933.905676216</v>
      </c>
      <c r="F84" s="90">
        <f t="shared" si="9"/>
        <v>29083933.905676216</v>
      </c>
      <c r="G84" s="90">
        <f t="shared" si="9"/>
        <v>29083933.905676216</v>
      </c>
      <c r="H84" s="90">
        <f t="shared" si="9"/>
        <v>29083933.905676216</v>
      </c>
      <c r="I84" s="90">
        <f t="shared" si="9"/>
        <v>29083933.905676216</v>
      </c>
      <c r="J84" s="90">
        <f t="shared" si="9"/>
        <v>29083933.905676216</v>
      </c>
      <c r="K84" s="90">
        <f t="shared" si="9"/>
        <v>29083933.905676216</v>
      </c>
      <c r="L84" s="90">
        <f t="shared" si="9"/>
        <v>29083933.905676216</v>
      </c>
    </row>
    <row r="85" spans="1:43" x14ac:dyDescent="0.25">
      <c r="A85" s="85" t="str">
        <f t="shared" si="6"/>
        <v>glass and glass products 231</v>
      </c>
      <c r="B85" s="85" t="str">
        <f t="shared" si="6"/>
        <v>ISIC 231</v>
      </c>
      <c r="C85" s="90">
        <f t="shared" ref="C85:L86" si="10">$A68*B$38</f>
        <v>27871058.973744135</v>
      </c>
      <c r="D85" s="90">
        <f t="shared" si="10"/>
        <v>27871058.973744135</v>
      </c>
      <c r="E85" s="90">
        <f t="shared" si="10"/>
        <v>10451647.115154048</v>
      </c>
      <c r="F85" s="90">
        <f t="shared" si="10"/>
        <v>10451647.115154048</v>
      </c>
      <c r="G85" s="90">
        <f t="shared" si="10"/>
        <v>10451647.115154048</v>
      </c>
      <c r="H85" s="90">
        <f t="shared" si="10"/>
        <v>10451647.115154048</v>
      </c>
      <c r="I85" s="90">
        <f t="shared" si="10"/>
        <v>10451647.115154048</v>
      </c>
      <c r="J85" s="90">
        <f t="shared" si="10"/>
        <v>10451647.115154048</v>
      </c>
      <c r="K85" s="90">
        <f t="shared" si="10"/>
        <v>10451647.115154048</v>
      </c>
      <c r="L85" s="90">
        <f t="shared" si="10"/>
        <v>10451647.115154048</v>
      </c>
    </row>
    <row r="86" spans="1:43" x14ac:dyDescent="0.25">
      <c r="A86" s="85" t="str">
        <f t="shared" si="6"/>
        <v>road vehicles 29</v>
      </c>
      <c r="B86" s="85" t="str">
        <f t="shared" si="6"/>
        <v>ISIC 29</v>
      </c>
      <c r="C86" s="90">
        <f t="shared" si="10"/>
        <v>224000000</v>
      </c>
      <c r="D86" s="90">
        <f t="shared" si="10"/>
        <v>224000000</v>
      </c>
      <c r="E86" s="90">
        <f t="shared" si="10"/>
        <v>83999999.999999985</v>
      </c>
      <c r="F86" s="90">
        <f t="shared" si="10"/>
        <v>83999999.999999985</v>
      </c>
      <c r="G86" s="90">
        <f t="shared" si="10"/>
        <v>83999999.999999985</v>
      </c>
      <c r="H86" s="90">
        <f t="shared" si="10"/>
        <v>83999999.999999985</v>
      </c>
      <c r="I86" s="90">
        <f t="shared" si="10"/>
        <v>83999999.999999985</v>
      </c>
      <c r="J86" s="90">
        <f t="shared" si="10"/>
        <v>83999999.999999985</v>
      </c>
      <c r="K86" s="90">
        <f t="shared" si="10"/>
        <v>83999999.999999985</v>
      </c>
      <c r="L86" s="90">
        <f t="shared" si="10"/>
        <v>83999999.999999985</v>
      </c>
    </row>
    <row r="87" spans="1:43" x14ac:dyDescent="0.25">
      <c r="A87" s="87"/>
    </row>
    <row r="88" spans="1:43" x14ac:dyDescent="0.25">
      <c r="A88" s="87" t="s">
        <v>761</v>
      </c>
    </row>
    <row r="89" spans="1:43" x14ac:dyDescent="0.25">
      <c r="A89" s="87" t="str">
        <f t="shared" ref="A89:B100" si="11">A75</f>
        <v>Industry Category</v>
      </c>
      <c r="B89" s="87" t="str">
        <f t="shared" si="11"/>
        <v>ISIC Code</v>
      </c>
      <c r="C89" s="85">
        <v>2023</v>
      </c>
      <c r="D89" s="85">
        <v>2024</v>
      </c>
      <c r="E89" s="85">
        <v>2025</v>
      </c>
      <c r="F89" s="85">
        <v>2026</v>
      </c>
      <c r="G89" s="85">
        <v>2027</v>
      </c>
      <c r="H89" s="85">
        <v>2028</v>
      </c>
      <c r="I89" s="85">
        <v>2029</v>
      </c>
      <c r="J89" s="85">
        <v>2030</v>
      </c>
      <c r="K89" s="85">
        <v>2031</v>
      </c>
      <c r="L89" s="85">
        <v>2032</v>
      </c>
    </row>
    <row r="90" spans="1:43" x14ac:dyDescent="0.25">
      <c r="A90" s="85" t="str">
        <f t="shared" si="11"/>
        <v>appliances and and electrical equipment 27</v>
      </c>
      <c r="B90" s="85" t="str">
        <f t="shared" si="11"/>
        <v>ISIC 27</v>
      </c>
      <c r="C90" s="90">
        <f>C76/$B$23</f>
        <v>2713836527.4059258</v>
      </c>
      <c r="D90" s="90">
        <f t="shared" ref="D90:L90" si="12">D76/$B$23</f>
        <v>2713836527.4059258</v>
      </c>
      <c r="E90" s="90">
        <f t="shared" si="12"/>
        <v>1075559068.1475923</v>
      </c>
      <c r="F90" s="90">
        <f t="shared" si="12"/>
        <v>1075559068.1475923</v>
      </c>
      <c r="G90" s="90">
        <f t="shared" si="12"/>
        <v>1075559068.1475923</v>
      </c>
      <c r="H90" s="90">
        <f t="shared" si="12"/>
        <v>1075559068.1475923</v>
      </c>
      <c r="I90" s="90">
        <f t="shared" si="12"/>
        <v>1075559068.1475923</v>
      </c>
      <c r="J90" s="90">
        <f t="shared" si="12"/>
        <v>1075559068.1475923</v>
      </c>
      <c r="K90" s="90">
        <f t="shared" si="12"/>
        <v>1075559068.1475923</v>
      </c>
      <c r="L90" s="90">
        <f t="shared" si="12"/>
        <v>1075559068.1475923</v>
      </c>
    </row>
    <row r="91" spans="1:43" x14ac:dyDescent="0.25">
      <c r="A91" s="85" t="str">
        <f t="shared" si="11"/>
        <v>chemicals 20</v>
      </c>
      <c r="B91" s="85" t="str">
        <f t="shared" si="11"/>
        <v>ISIC 20</v>
      </c>
      <c r="C91" s="90">
        <f t="shared" ref="C91:L100" si="13">C77/$B$23</f>
        <v>70423807.152184829</v>
      </c>
      <c r="D91" s="90">
        <f t="shared" si="13"/>
        <v>70423807.152184829</v>
      </c>
      <c r="E91" s="90">
        <f t="shared" si="13"/>
        <v>26408927.682069309</v>
      </c>
      <c r="F91" s="90">
        <f t="shared" si="13"/>
        <v>26408927.682069309</v>
      </c>
      <c r="G91" s="90">
        <f t="shared" si="13"/>
        <v>26408927.682069309</v>
      </c>
      <c r="H91" s="90">
        <f t="shared" si="13"/>
        <v>26408927.682069309</v>
      </c>
      <c r="I91" s="90">
        <f t="shared" si="13"/>
        <v>26408927.682069309</v>
      </c>
      <c r="J91" s="90">
        <f t="shared" si="13"/>
        <v>26408927.682069309</v>
      </c>
      <c r="K91" s="90">
        <f t="shared" si="13"/>
        <v>26408927.682069309</v>
      </c>
      <c r="L91" s="90">
        <f t="shared" si="13"/>
        <v>26408927.682069309</v>
      </c>
    </row>
    <row r="92" spans="1:43" x14ac:dyDescent="0.25">
      <c r="A92" s="85" t="str">
        <f t="shared" si="11"/>
        <v>other machinery 28</v>
      </c>
      <c r="B92" s="85" t="str">
        <f t="shared" si="11"/>
        <v>ISIC 28</v>
      </c>
      <c r="C92" s="90">
        <f t="shared" si="13"/>
        <v>466830611.3712908</v>
      </c>
      <c r="D92" s="90">
        <f t="shared" si="13"/>
        <v>466830611.3712908</v>
      </c>
      <c r="E92" s="90">
        <f t="shared" si="13"/>
        <v>175061479.26423404</v>
      </c>
      <c r="F92" s="90">
        <f t="shared" si="13"/>
        <v>175061479.26423404</v>
      </c>
      <c r="G92" s="90">
        <f t="shared" si="13"/>
        <v>175061479.26423404</v>
      </c>
      <c r="H92" s="90">
        <f t="shared" si="13"/>
        <v>175061479.26423404</v>
      </c>
      <c r="I92" s="90">
        <f t="shared" si="13"/>
        <v>175061479.26423404</v>
      </c>
      <c r="J92" s="90">
        <f t="shared" si="13"/>
        <v>175061479.26423404</v>
      </c>
      <c r="K92" s="90">
        <f t="shared" si="13"/>
        <v>175061479.26423404</v>
      </c>
      <c r="L92" s="90">
        <f t="shared" si="13"/>
        <v>175061479.26423404</v>
      </c>
    </row>
    <row r="93" spans="1:43" x14ac:dyDescent="0.25">
      <c r="A93" s="85" t="str">
        <f t="shared" si="11"/>
        <v>other manufacturing 31T33</v>
      </c>
      <c r="B93" s="85" t="str">
        <f t="shared" si="11"/>
        <v>ISIC 31T33</v>
      </c>
      <c r="C93" s="90">
        <f t="shared" si="13"/>
        <v>6136912.0934327776</v>
      </c>
      <c r="D93" s="90">
        <f t="shared" si="13"/>
        <v>6136912.0934327776</v>
      </c>
      <c r="E93" s="90">
        <f t="shared" si="13"/>
        <v>2301342.0350372912</v>
      </c>
      <c r="F93" s="90">
        <f t="shared" si="13"/>
        <v>2301342.0350372912</v>
      </c>
      <c r="G93" s="90">
        <f t="shared" si="13"/>
        <v>2301342.0350372912</v>
      </c>
      <c r="H93" s="90">
        <f t="shared" si="13"/>
        <v>2301342.0350372912</v>
      </c>
      <c r="I93" s="90">
        <f t="shared" si="13"/>
        <v>2301342.0350372912</v>
      </c>
      <c r="J93" s="90">
        <f t="shared" si="13"/>
        <v>2301342.0350372912</v>
      </c>
      <c r="K93" s="90">
        <f t="shared" si="13"/>
        <v>2301342.0350372912</v>
      </c>
      <c r="L93" s="90">
        <f t="shared" si="13"/>
        <v>2301342.0350372912</v>
      </c>
      <c r="P93" s="91"/>
      <c r="Q93" s="91"/>
      <c r="R93" s="91"/>
      <c r="S93" s="91"/>
      <c r="T93" s="91"/>
      <c r="U93" s="91"/>
      <c r="V93" s="91"/>
      <c r="W93" s="91"/>
      <c r="X93" s="91"/>
      <c r="Y93" s="91"/>
      <c r="Z93" s="91"/>
      <c r="AA93" s="91"/>
      <c r="AB93" s="91"/>
      <c r="AC93" s="91"/>
      <c r="AD93" s="91"/>
      <c r="AE93" s="91"/>
      <c r="AF93" s="91"/>
      <c r="AG93" s="91"/>
      <c r="AH93" s="91"/>
      <c r="AI93" s="91"/>
      <c r="AJ93" s="91"/>
      <c r="AK93" s="91"/>
      <c r="AL93" s="91"/>
      <c r="AM93" s="91"/>
      <c r="AN93" s="91"/>
      <c r="AO93" s="91"/>
      <c r="AP93" s="91"/>
      <c r="AQ93" s="91"/>
    </row>
    <row r="94" spans="1:43" x14ac:dyDescent="0.25">
      <c r="A94" s="85" t="str">
        <f t="shared" si="11"/>
        <v>rubber and plastic products 22</v>
      </c>
      <c r="B94" s="85" t="str">
        <f t="shared" si="11"/>
        <v>ISIC 22</v>
      </c>
      <c r="C94" s="90">
        <f t="shared" si="13"/>
        <v>3511360.7982009253</v>
      </c>
      <c r="D94" s="90">
        <f t="shared" si="13"/>
        <v>3511360.7982009253</v>
      </c>
      <c r="E94" s="90">
        <f t="shared" si="13"/>
        <v>1316760.2993253469</v>
      </c>
      <c r="F94" s="90">
        <f t="shared" si="13"/>
        <v>1316760.2993253469</v>
      </c>
      <c r="G94" s="90">
        <f t="shared" si="13"/>
        <v>1316760.2993253469</v>
      </c>
      <c r="H94" s="90">
        <f t="shared" si="13"/>
        <v>1316760.2993253469</v>
      </c>
      <c r="I94" s="90">
        <f t="shared" si="13"/>
        <v>1316760.2993253469</v>
      </c>
      <c r="J94" s="90">
        <f t="shared" si="13"/>
        <v>1316760.2993253469</v>
      </c>
      <c r="K94" s="90">
        <f t="shared" si="13"/>
        <v>1316760.2993253469</v>
      </c>
      <c r="L94" s="90">
        <f t="shared" si="13"/>
        <v>1316760.2993253469</v>
      </c>
      <c r="P94" s="91"/>
      <c r="Q94" s="91"/>
      <c r="R94" s="91"/>
      <c r="S94" s="91"/>
      <c r="T94" s="91"/>
      <c r="U94" s="91"/>
      <c r="V94" s="91"/>
      <c r="W94" s="91"/>
      <c r="X94" s="91"/>
      <c r="Y94" s="91"/>
      <c r="Z94" s="91"/>
      <c r="AA94" s="91"/>
      <c r="AB94" s="91"/>
      <c r="AC94" s="91"/>
      <c r="AD94" s="91"/>
      <c r="AE94" s="91"/>
      <c r="AF94" s="91"/>
      <c r="AG94" s="91"/>
      <c r="AH94" s="91"/>
      <c r="AI94" s="91"/>
      <c r="AJ94" s="91"/>
      <c r="AK94" s="91"/>
      <c r="AL94" s="91"/>
      <c r="AM94" s="91"/>
      <c r="AN94" s="91"/>
      <c r="AO94" s="91"/>
      <c r="AP94" s="91"/>
      <c r="AQ94" s="91"/>
    </row>
    <row r="95" spans="1:43" x14ac:dyDescent="0.25">
      <c r="A95" s="85" t="str">
        <f t="shared" si="11"/>
        <v>metal products except machinery and vehicles 25</v>
      </c>
      <c r="B95" s="85" t="str">
        <f t="shared" si="11"/>
        <v>ISIC 25</v>
      </c>
      <c r="C95" s="90">
        <f t="shared" si="13"/>
        <v>311486540.92326593</v>
      </c>
      <c r="D95" s="90">
        <f t="shared" si="13"/>
        <v>311486540.92326593</v>
      </c>
      <c r="E95" s="90">
        <f t="shared" si="13"/>
        <v>116807452.84622471</v>
      </c>
      <c r="F95" s="90">
        <f t="shared" si="13"/>
        <v>116807452.84622471</v>
      </c>
      <c r="G95" s="90">
        <f t="shared" si="13"/>
        <v>116807452.84622471</v>
      </c>
      <c r="H95" s="90">
        <f t="shared" si="13"/>
        <v>116807452.84622471</v>
      </c>
      <c r="I95" s="90">
        <f t="shared" si="13"/>
        <v>116807452.84622471</v>
      </c>
      <c r="J95" s="90">
        <f t="shared" si="13"/>
        <v>116807452.84622471</v>
      </c>
      <c r="K95" s="90">
        <f t="shared" si="13"/>
        <v>116807452.84622471</v>
      </c>
      <c r="L95" s="90">
        <f t="shared" si="13"/>
        <v>116807452.84622471</v>
      </c>
      <c r="P95" s="91"/>
      <c r="Q95" s="91"/>
      <c r="R95" s="91"/>
      <c r="S95" s="91"/>
      <c r="T95" s="91"/>
      <c r="U95" s="91"/>
      <c r="V95" s="91"/>
      <c r="W95" s="91"/>
      <c r="X95" s="91"/>
      <c r="Y95" s="91"/>
      <c r="Z95" s="91"/>
      <c r="AA95" s="91"/>
      <c r="AB95" s="91"/>
      <c r="AC95" s="91"/>
      <c r="AD95" s="91"/>
      <c r="AE95" s="91"/>
      <c r="AF95" s="91"/>
      <c r="AG95" s="91"/>
      <c r="AH95" s="91"/>
      <c r="AI95" s="91"/>
      <c r="AJ95" s="91"/>
      <c r="AK95" s="91"/>
      <c r="AL95" s="91"/>
      <c r="AM95" s="91"/>
      <c r="AN95" s="91"/>
      <c r="AO95" s="91"/>
      <c r="AP95" s="91"/>
      <c r="AQ95" s="91"/>
    </row>
    <row r="96" spans="1:43" x14ac:dyDescent="0.25">
      <c r="A96" s="85" t="str">
        <f t="shared" si="11"/>
        <v>nonroad vehicles 30</v>
      </c>
      <c r="B96" s="85" t="str">
        <f t="shared" si="11"/>
        <v>ISIC 30</v>
      </c>
      <c r="C96" s="90">
        <f t="shared" si="13"/>
        <v>290280797.91668969</v>
      </c>
      <c r="D96" s="90">
        <f t="shared" si="13"/>
        <v>290280797.91668969</v>
      </c>
      <c r="E96" s="90">
        <f t="shared" si="13"/>
        <v>108855299.21875861</v>
      </c>
      <c r="F96" s="90">
        <f t="shared" si="13"/>
        <v>108855299.21875861</v>
      </c>
      <c r="G96" s="90">
        <f t="shared" si="13"/>
        <v>108855299.21875861</v>
      </c>
      <c r="H96" s="90">
        <f t="shared" si="13"/>
        <v>108855299.21875861</v>
      </c>
      <c r="I96" s="90">
        <f t="shared" si="13"/>
        <v>108855299.21875861</v>
      </c>
      <c r="J96" s="90">
        <f t="shared" si="13"/>
        <v>108855299.21875861</v>
      </c>
      <c r="K96" s="90">
        <f t="shared" si="13"/>
        <v>108855299.21875861</v>
      </c>
      <c r="L96" s="90">
        <f t="shared" si="13"/>
        <v>108855299.21875861</v>
      </c>
      <c r="P96" s="91"/>
      <c r="Q96" s="91"/>
      <c r="R96" s="91"/>
      <c r="S96" s="91"/>
      <c r="T96" s="91"/>
      <c r="U96" s="91"/>
      <c r="V96" s="91"/>
      <c r="W96" s="91"/>
      <c r="X96" s="91"/>
      <c r="Y96" s="91"/>
      <c r="Z96" s="91"/>
      <c r="AA96" s="91"/>
      <c r="AB96" s="91"/>
      <c r="AC96" s="91"/>
      <c r="AD96" s="91"/>
      <c r="AE96" s="91"/>
      <c r="AF96" s="91"/>
      <c r="AG96" s="91"/>
      <c r="AH96" s="91"/>
      <c r="AI96" s="91"/>
      <c r="AJ96" s="91"/>
      <c r="AK96" s="91"/>
      <c r="AL96" s="91"/>
      <c r="AM96" s="91"/>
      <c r="AN96" s="91"/>
      <c r="AO96" s="91"/>
      <c r="AP96" s="91"/>
      <c r="AQ96" s="91"/>
    </row>
    <row r="97" spans="1:43" x14ac:dyDescent="0.25">
      <c r="A97" s="85" t="str">
        <f t="shared" si="11"/>
        <v>cement and other nonmetallic minerals 239</v>
      </c>
      <c r="B97" s="85" t="str">
        <f t="shared" si="11"/>
        <v>ISIC 239</v>
      </c>
      <c r="C97" s="90">
        <f t="shared" si="13"/>
        <v>45572228.326690666</v>
      </c>
      <c r="D97" s="90">
        <f t="shared" si="13"/>
        <v>45572228.326690666</v>
      </c>
      <c r="E97" s="90">
        <f t="shared" si="13"/>
        <v>17089585.622508999</v>
      </c>
      <c r="F97" s="90">
        <f t="shared" si="13"/>
        <v>17089585.622508999</v>
      </c>
      <c r="G97" s="90">
        <f t="shared" si="13"/>
        <v>17089585.622508999</v>
      </c>
      <c r="H97" s="90">
        <f t="shared" si="13"/>
        <v>17089585.622508999</v>
      </c>
      <c r="I97" s="90">
        <f t="shared" si="13"/>
        <v>17089585.622508999</v>
      </c>
      <c r="J97" s="90">
        <f t="shared" si="13"/>
        <v>17089585.622508999</v>
      </c>
      <c r="K97" s="90">
        <f t="shared" si="13"/>
        <v>17089585.622508999</v>
      </c>
      <c r="L97" s="90">
        <f t="shared" si="13"/>
        <v>17089585.622508999</v>
      </c>
      <c r="P97" s="91"/>
      <c r="Q97" s="91"/>
      <c r="R97" s="91"/>
      <c r="S97" s="91"/>
      <c r="T97" s="91"/>
      <c r="U97" s="91"/>
      <c r="V97" s="91"/>
      <c r="W97" s="91"/>
      <c r="X97" s="91"/>
      <c r="Y97" s="91"/>
      <c r="Z97" s="91"/>
      <c r="AA97" s="91"/>
      <c r="AB97" s="91"/>
      <c r="AC97" s="91"/>
      <c r="AD97" s="91"/>
      <c r="AE97" s="91"/>
      <c r="AF97" s="91"/>
      <c r="AG97" s="91"/>
      <c r="AH97" s="91"/>
      <c r="AI97" s="91"/>
      <c r="AJ97" s="91"/>
      <c r="AK97" s="91"/>
      <c r="AL97" s="91"/>
      <c r="AM97" s="91"/>
      <c r="AN97" s="91"/>
      <c r="AO97" s="91"/>
      <c r="AP97" s="91"/>
      <c r="AQ97" s="91"/>
    </row>
    <row r="98" spans="1:43" x14ac:dyDescent="0.25">
      <c r="A98" s="85" t="str">
        <f t="shared" si="11"/>
        <v>other metals 242</v>
      </c>
      <c r="B98" s="85" t="str">
        <f t="shared" si="11"/>
        <v>ISIC 242</v>
      </c>
      <c r="C98" s="90">
        <f t="shared" si="13"/>
        <v>104202869.28502318</v>
      </c>
      <c r="D98" s="90">
        <f t="shared" si="13"/>
        <v>104202869.28502318</v>
      </c>
      <c r="E98" s="90">
        <f t="shared" si="13"/>
        <v>96946446.352254063</v>
      </c>
      <c r="F98" s="90">
        <f t="shared" si="13"/>
        <v>96946446.352254063</v>
      </c>
      <c r="G98" s="90">
        <f t="shared" si="13"/>
        <v>96946446.352254063</v>
      </c>
      <c r="H98" s="90">
        <f t="shared" si="13"/>
        <v>96946446.352254063</v>
      </c>
      <c r="I98" s="90">
        <f t="shared" si="13"/>
        <v>96946446.352254063</v>
      </c>
      <c r="J98" s="90">
        <f t="shared" si="13"/>
        <v>96946446.352254063</v>
      </c>
      <c r="K98" s="90">
        <f t="shared" si="13"/>
        <v>96946446.352254063</v>
      </c>
      <c r="L98" s="90">
        <f t="shared" si="13"/>
        <v>96946446.352254063</v>
      </c>
      <c r="P98" s="91"/>
      <c r="Q98" s="91"/>
      <c r="R98" s="91"/>
      <c r="S98" s="91"/>
      <c r="T98" s="91"/>
      <c r="U98" s="91"/>
      <c r="V98" s="91"/>
      <c r="W98" s="91"/>
      <c r="X98" s="91"/>
      <c r="Y98" s="91"/>
      <c r="Z98" s="91"/>
      <c r="AA98" s="91"/>
      <c r="AB98" s="91"/>
      <c r="AC98" s="91"/>
      <c r="AD98" s="91"/>
      <c r="AE98" s="91"/>
      <c r="AF98" s="91"/>
      <c r="AG98" s="91"/>
      <c r="AH98" s="91"/>
      <c r="AI98" s="91"/>
      <c r="AJ98" s="91"/>
      <c r="AK98" s="91"/>
      <c r="AL98" s="91"/>
      <c r="AM98" s="91"/>
      <c r="AN98" s="91"/>
      <c r="AO98" s="91"/>
      <c r="AP98" s="91"/>
      <c r="AQ98" s="91"/>
    </row>
    <row r="99" spans="1:43" x14ac:dyDescent="0.25">
      <c r="A99" s="85" t="str">
        <f t="shared" si="11"/>
        <v>glass and glass products 231</v>
      </c>
      <c r="B99" s="85" t="str">
        <f t="shared" si="11"/>
        <v>ISIC 231</v>
      </c>
      <c r="C99" s="90">
        <f t="shared" si="13"/>
        <v>92903529.912480459</v>
      </c>
      <c r="D99" s="90">
        <f t="shared" si="13"/>
        <v>92903529.912480459</v>
      </c>
      <c r="E99" s="90">
        <f t="shared" si="13"/>
        <v>34838823.717180163</v>
      </c>
      <c r="F99" s="90">
        <f t="shared" si="13"/>
        <v>34838823.717180163</v>
      </c>
      <c r="G99" s="90">
        <f t="shared" si="13"/>
        <v>34838823.717180163</v>
      </c>
      <c r="H99" s="90">
        <f t="shared" si="13"/>
        <v>34838823.717180163</v>
      </c>
      <c r="I99" s="90">
        <f t="shared" si="13"/>
        <v>34838823.717180163</v>
      </c>
      <c r="J99" s="90">
        <f t="shared" si="13"/>
        <v>34838823.717180163</v>
      </c>
      <c r="K99" s="90">
        <f t="shared" si="13"/>
        <v>34838823.717180163</v>
      </c>
      <c r="L99" s="90">
        <f t="shared" si="13"/>
        <v>34838823.717180163</v>
      </c>
      <c r="P99" s="91"/>
      <c r="Q99" s="91"/>
      <c r="R99" s="91"/>
      <c r="S99" s="91"/>
      <c r="T99" s="91"/>
      <c r="U99" s="91"/>
      <c r="V99" s="91"/>
      <c r="W99" s="91"/>
      <c r="X99" s="91"/>
      <c r="Y99" s="91"/>
      <c r="Z99" s="91"/>
      <c r="AA99" s="91"/>
      <c r="AB99" s="91"/>
      <c r="AC99" s="91"/>
      <c r="AD99" s="91"/>
      <c r="AE99" s="91"/>
      <c r="AF99" s="91"/>
      <c r="AG99" s="91"/>
      <c r="AH99" s="91"/>
      <c r="AI99" s="91"/>
      <c r="AJ99" s="91"/>
      <c r="AK99" s="91"/>
      <c r="AL99" s="91"/>
      <c r="AM99" s="91"/>
      <c r="AN99" s="91"/>
      <c r="AO99" s="91"/>
      <c r="AP99" s="91"/>
      <c r="AQ99" s="91"/>
    </row>
    <row r="100" spans="1:43" x14ac:dyDescent="0.25">
      <c r="A100" s="85" t="str">
        <f t="shared" si="11"/>
        <v>road vehicles 29</v>
      </c>
      <c r="B100" s="85" t="str">
        <f t="shared" si="11"/>
        <v>ISIC 29</v>
      </c>
      <c r="C100" s="90">
        <f t="shared" si="13"/>
        <v>746666666.66666675</v>
      </c>
      <c r="D100" s="90">
        <f t="shared" si="13"/>
        <v>746666666.66666675</v>
      </c>
      <c r="E100" s="90">
        <f t="shared" si="13"/>
        <v>279999999.99999994</v>
      </c>
      <c r="F100" s="90">
        <f t="shared" si="13"/>
        <v>279999999.99999994</v>
      </c>
      <c r="G100" s="90">
        <f t="shared" si="13"/>
        <v>279999999.99999994</v>
      </c>
      <c r="H100" s="90">
        <f t="shared" si="13"/>
        <v>279999999.99999994</v>
      </c>
      <c r="I100" s="90">
        <f t="shared" si="13"/>
        <v>279999999.99999994</v>
      </c>
      <c r="J100" s="90">
        <f t="shared" si="13"/>
        <v>279999999.99999994</v>
      </c>
      <c r="K100" s="90">
        <f t="shared" si="13"/>
        <v>279999999.99999994</v>
      </c>
      <c r="L100" s="90">
        <f t="shared" si="13"/>
        <v>279999999.99999994</v>
      </c>
      <c r="P100" s="91"/>
      <c r="Q100" s="91"/>
      <c r="R100" s="91"/>
      <c r="S100" s="91"/>
      <c r="T100" s="91"/>
      <c r="U100" s="91"/>
      <c r="V100" s="91"/>
      <c r="W100" s="91"/>
      <c r="X100" s="91"/>
      <c r="Y100" s="91"/>
      <c r="Z100" s="91"/>
      <c r="AA100" s="91"/>
      <c r="AB100" s="91"/>
      <c r="AC100" s="91"/>
      <c r="AD100" s="91"/>
      <c r="AE100" s="91"/>
      <c r="AF100" s="91"/>
      <c r="AG100" s="91"/>
      <c r="AH100" s="91"/>
      <c r="AI100" s="91"/>
      <c r="AJ100" s="91"/>
      <c r="AK100" s="91"/>
      <c r="AL100" s="91"/>
      <c r="AM100" s="91"/>
      <c r="AN100" s="91"/>
      <c r="AO100" s="91"/>
      <c r="AP100" s="91"/>
      <c r="AQ100" s="91"/>
    </row>
    <row r="101" spans="1:43" x14ac:dyDescent="0.25">
      <c r="P101" s="91"/>
      <c r="Q101" s="91"/>
      <c r="R101" s="91"/>
      <c r="S101" s="91"/>
      <c r="T101" s="91"/>
      <c r="U101" s="91"/>
      <c r="V101" s="91"/>
      <c r="W101" s="91"/>
      <c r="X101" s="91"/>
      <c r="Y101" s="91"/>
      <c r="Z101" s="91"/>
      <c r="AA101" s="91"/>
      <c r="AB101" s="91"/>
      <c r="AC101" s="91"/>
      <c r="AD101" s="91"/>
      <c r="AE101" s="91"/>
      <c r="AF101" s="91"/>
      <c r="AG101" s="91"/>
      <c r="AH101" s="91"/>
      <c r="AI101" s="91"/>
      <c r="AJ101" s="91"/>
      <c r="AK101" s="91"/>
      <c r="AL101" s="91"/>
      <c r="AM101" s="91"/>
      <c r="AN101" s="91"/>
      <c r="AO101" s="91"/>
      <c r="AP101" s="91"/>
      <c r="AQ101" s="91"/>
    </row>
    <row r="102" spans="1:43" x14ac:dyDescent="0.25">
      <c r="A102" s="87" t="s">
        <v>762</v>
      </c>
    </row>
    <row r="103" spans="1:43" x14ac:dyDescent="0.25">
      <c r="A103" s="87" t="str">
        <f t="shared" ref="A103:B114" si="14">A89</f>
        <v>Industry Category</v>
      </c>
      <c r="B103" s="87" t="str">
        <f t="shared" si="14"/>
        <v>ISIC Code</v>
      </c>
      <c r="C103" s="85">
        <v>2023</v>
      </c>
      <c r="D103" s="85">
        <v>2024</v>
      </c>
      <c r="E103" s="85">
        <v>2025</v>
      </c>
      <c r="F103" s="85">
        <v>2026</v>
      </c>
      <c r="G103" s="85">
        <v>2027</v>
      </c>
      <c r="H103" s="85">
        <v>2028</v>
      </c>
      <c r="I103" s="85">
        <v>2029</v>
      </c>
      <c r="J103" s="85">
        <v>2030</v>
      </c>
      <c r="K103" s="85">
        <v>2031</v>
      </c>
      <c r="L103" s="85">
        <v>2032</v>
      </c>
    </row>
    <row r="104" spans="1:43" x14ac:dyDescent="0.25">
      <c r="A104" s="85" t="str">
        <f t="shared" si="14"/>
        <v>appliances and and electrical equipment 27</v>
      </c>
      <c r="B104" s="85" t="str">
        <f t="shared" si="14"/>
        <v>ISIC 27</v>
      </c>
      <c r="C104" s="90">
        <f t="shared" ref="C104:L104" si="15">SUM($C90:C90)</f>
        <v>2713836527.4059258</v>
      </c>
      <c r="D104" s="90">
        <f t="shared" si="15"/>
        <v>5427673054.8118515</v>
      </c>
      <c r="E104" s="90">
        <f t="shared" si="15"/>
        <v>6503232122.959444</v>
      </c>
      <c r="F104" s="90">
        <f t="shared" si="15"/>
        <v>7578791191.1070366</v>
      </c>
      <c r="G104" s="90">
        <f t="shared" si="15"/>
        <v>8654350259.2546291</v>
      </c>
      <c r="H104" s="90">
        <f t="shared" si="15"/>
        <v>9729909327.4022217</v>
      </c>
      <c r="I104" s="90">
        <f t="shared" si="15"/>
        <v>10805468395.549814</v>
      </c>
      <c r="J104" s="90">
        <f t="shared" si="15"/>
        <v>11881027463.697407</v>
      </c>
      <c r="K104" s="90">
        <f t="shared" si="15"/>
        <v>12956586531.844999</v>
      </c>
      <c r="L104" s="90">
        <f t="shared" si="15"/>
        <v>14032145599.992592</v>
      </c>
    </row>
    <row r="105" spans="1:43" x14ac:dyDescent="0.25">
      <c r="A105" s="85" t="str">
        <f t="shared" si="14"/>
        <v>chemicals 20</v>
      </c>
      <c r="B105" s="85" t="str">
        <f t="shared" si="14"/>
        <v>ISIC 20</v>
      </c>
      <c r="C105" s="90">
        <f t="shared" ref="C105:L114" si="16">SUM($C91:C91)</f>
        <v>70423807.152184829</v>
      </c>
      <c r="D105" s="90">
        <f t="shared" si="16"/>
        <v>140847614.30436966</v>
      </c>
      <c r="E105" s="90">
        <f t="shared" si="16"/>
        <v>167256541.98643896</v>
      </c>
      <c r="F105" s="90">
        <f t="shared" si="16"/>
        <v>193665469.66850826</v>
      </c>
      <c r="G105" s="90">
        <f t="shared" si="16"/>
        <v>220074397.35057756</v>
      </c>
      <c r="H105" s="90">
        <f t="shared" si="16"/>
        <v>246483325.03264686</v>
      </c>
      <c r="I105" s="90">
        <f t="shared" si="16"/>
        <v>272892252.7147162</v>
      </c>
      <c r="J105" s="90">
        <f t="shared" si="16"/>
        <v>299301180.3967855</v>
      </c>
      <c r="K105" s="90">
        <f t="shared" si="16"/>
        <v>325710108.0788548</v>
      </c>
      <c r="L105" s="90">
        <f t="shared" si="16"/>
        <v>352119035.7609241</v>
      </c>
    </row>
    <row r="106" spans="1:43" x14ac:dyDescent="0.25">
      <c r="A106" s="85" t="str">
        <f t="shared" si="14"/>
        <v>other machinery 28</v>
      </c>
      <c r="B106" s="85" t="str">
        <f t="shared" si="14"/>
        <v>ISIC 28</v>
      </c>
      <c r="C106" s="90">
        <f t="shared" si="16"/>
        <v>466830611.3712908</v>
      </c>
      <c r="D106" s="90">
        <f t="shared" si="16"/>
        <v>933661222.74258161</v>
      </c>
      <c r="E106" s="90">
        <f t="shared" si="16"/>
        <v>1108722702.0068157</v>
      </c>
      <c r="F106" s="90">
        <f t="shared" si="16"/>
        <v>1283784181.2710497</v>
      </c>
      <c r="G106" s="90">
        <f t="shared" si="16"/>
        <v>1458845660.5352838</v>
      </c>
      <c r="H106" s="90">
        <f t="shared" si="16"/>
        <v>1633907139.7995179</v>
      </c>
      <c r="I106" s="90">
        <f t="shared" si="16"/>
        <v>1808968619.0637519</v>
      </c>
      <c r="J106" s="90">
        <f t="shared" si="16"/>
        <v>1984030098.327986</v>
      </c>
      <c r="K106" s="90">
        <f t="shared" si="16"/>
        <v>2159091577.5922198</v>
      </c>
      <c r="L106" s="90">
        <f t="shared" si="16"/>
        <v>2334153056.8564539</v>
      </c>
    </row>
    <row r="107" spans="1:43" x14ac:dyDescent="0.25">
      <c r="A107" s="85" t="str">
        <f t="shared" si="14"/>
        <v>other manufacturing 31T33</v>
      </c>
      <c r="B107" s="85" t="str">
        <f t="shared" si="14"/>
        <v>ISIC 31T33</v>
      </c>
      <c r="C107" s="90">
        <f t="shared" si="16"/>
        <v>6136912.0934327776</v>
      </c>
      <c r="D107" s="90">
        <f t="shared" si="16"/>
        <v>12273824.186865555</v>
      </c>
      <c r="E107" s="90">
        <f t="shared" si="16"/>
        <v>14575166.221902847</v>
      </c>
      <c r="F107" s="90">
        <f t="shared" si="16"/>
        <v>16876508.256940138</v>
      </c>
      <c r="G107" s="90">
        <f t="shared" si="16"/>
        <v>19177850.291977428</v>
      </c>
      <c r="H107" s="90">
        <f t="shared" si="16"/>
        <v>21479192.327014718</v>
      </c>
      <c r="I107" s="90">
        <f t="shared" si="16"/>
        <v>23780534.362052009</v>
      </c>
      <c r="J107" s="90">
        <f t="shared" si="16"/>
        <v>26081876.397089299</v>
      </c>
      <c r="K107" s="90">
        <f t="shared" si="16"/>
        <v>28383218.432126589</v>
      </c>
      <c r="L107" s="90">
        <f t="shared" si="16"/>
        <v>30684560.467163879</v>
      </c>
      <c r="P107" s="91"/>
      <c r="Q107" s="91"/>
      <c r="R107" s="91"/>
      <c r="S107" s="91"/>
      <c r="T107" s="91"/>
      <c r="U107" s="91"/>
      <c r="V107" s="91"/>
      <c r="W107" s="91"/>
      <c r="X107" s="91"/>
      <c r="Y107" s="91"/>
      <c r="Z107" s="91"/>
      <c r="AA107" s="91"/>
      <c r="AB107" s="91"/>
      <c r="AC107" s="91"/>
      <c r="AD107" s="91"/>
      <c r="AE107" s="91"/>
      <c r="AF107" s="91"/>
      <c r="AG107" s="91"/>
      <c r="AH107" s="91"/>
      <c r="AI107" s="91"/>
      <c r="AJ107" s="91"/>
      <c r="AK107" s="91"/>
      <c r="AL107" s="91"/>
      <c r="AM107" s="91"/>
      <c r="AN107" s="91"/>
      <c r="AO107" s="91"/>
      <c r="AP107" s="91"/>
      <c r="AQ107" s="91"/>
    </row>
    <row r="108" spans="1:43" x14ac:dyDescent="0.25">
      <c r="A108" s="85" t="str">
        <f t="shared" si="14"/>
        <v>rubber and plastic products 22</v>
      </c>
      <c r="B108" s="85" t="str">
        <f t="shared" si="14"/>
        <v>ISIC 22</v>
      </c>
      <c r="C108" s="90">
        <f t="shared" si="16"/>
        <v>3511360.7982009253</v>
      </c>
      <c r="D108" s="90">
        <f t="shared" si="16"/>
        <v>7022721.5964018507</v>
      </c>
      <c r="E108" s="90">
        <f t="shared" si="16"/>
        <v>8339481.8957271976</v>
      </c>
      <c r="F108" s="90">
        <f t="shared" si="16"/>
        <v>9656242.1950525455</v>
      </c>
      <c r="G108" s="90">
        <f t="shared" si="16"/>
        <v>10973002.494377892</v>
      </c>
      <c r="H108" s="90">
        <f t="shared" si="16"/>
        <v>12289762.793703239</v>
      </c>
      <c r="I108" s="90">
        <f t="shared" si="16"/>
        <v>13606523.093028586</v>
      </c>
      <c r="J108" s="90">
        <f t="shared" si="16"/>
        <v>14923283.392353933</v>
      </c>
      <c r="K108" s="90">
        <f t="shared" si="16"/>
        <v>16240043.69167928</v>
      </c>
      <c r="L108" s="90">
        <f t="shared" si="16"/>
        <v>17556803.991004627</v>
      </c>
      <c r="P108" s="91"/>
      <c r="Q108" s="91"/>
      <c r="R108" s="91"/>
      <c r="S108" s="91"/>
      <c r="T108" s="91"/>
      <c r="U108" s="91"/>
      <c r="V108" s="91"/>
      <c r="W108" s="91"/>
      <c r="X108" s="91"/>
      <c r="Y108" s="91"/>
      <c r="Z108" s="91"/>
      <c r="AA108" s="91"/>
      <c r="AB108" s="91"/>
      <c r="AC108" s="91"/>
      <c r="AD108" s="91"/>
      <c r="AE108" s="91"/>
      <c r="AF108" s="91"/>
      <c r="AG108" s="91"/>
      <c r="AH108" s="91"/>
      <c r="AI108" s="91"/>
      <c r="AJ108" s="91"/>
      <c r="AK108" s="91"/>
      <c r="AL108" s="91"/>
      <c r="AM108" s="91"/>
      <c r="AN108" s="91"/>
      <c r="AO108" s="91"/>
      <c r="AP108" s="91"/>
      <c r="AQ108" s="91"/>
    </row>
    <row r="109" spans="1:43" x14ac:dyDescent="0.25">
      <c r="A109" s="85" t="str">
        <f t="shared" si="14"/>
        <v>metal products except machinery and vehicles 25</v>
      </c>
      <c r="B109" s="85" t="str">
        <f t="shared" si="14"/>
        <v>ISIC 25</v>
      </c>
      <c r="C109" s="90">
        <f t="shared" si="16"/>
        <v>311486540.92326593</v>
      </c>
      <c r="D109" s="90">
        <f t="shared" si="16"/>
        <v>622973081.84653187</v>
      </c>
      <c r="E109" s="90">
        <f t="shared" si="16"/>
        <v>739780534.69275653</v>
      </c>
      <c r="F109" s="90">
        <f t="shared" si="16"/>
        <v>856587987.5389812</v>
      </c>
      <c r="G109" s="90">
        <f t="shared" si="16"/>
        <v>973395440.38520586</v>
      </c>
      <c r="H109" s="90">
        <f t="shared" si="16"/>
        <v>1090202893.2314305</v>
      </c>
      <c r="I109" s="90">
        <f t="shared" si="16"/>
        <v>1207010346.0776553</v>
      </c>
      <c r="J109" s="90">
        <f t="shared" si="16"/>
        <v>1323817798.9238801</v>
      </c>
      <c r="K109" s="90">
        <f t="shared" si="16"/>
        <v>1440625251.7701049</v>
      </c>
      <c r="L109" s="90">
        <f t="shared" si="16"/>
        <v>1557432704.6163297</v>
      </c>
      <c r="P109" s="91"/>
      <c r="Q109" s="91"/>
      <c r="R109" s="91"/>
      <c r="S109" s="91"/>
      <c r="T109" s="91"/>
      <c r="U109" s="91"/>
      <c r="V109" s="91"/>
      <c r="W109" s="91"/>
      <c r="X109" s="91"/>
      <c r="Y109" s="91"/>
      <c r="Z109" s="91"/>
      <c r="AA109" s="91"/>
      <c r="AB109" s="91"/>
      <c r="AC109" s="91"/>
      <c r="AD109" s="91"/>
      <c r="AE109" s="91"/>
      <c r="AF109" s="91"/>
      <c r="AG109" s="91"/>
      <c r="AH109" s="91"/>
      <c r="AI109" s="91"/>
      <c r="AJ109" s="91"/>
      <c r="AK109" s="91"/>
      <c r="AL109" s="91"/>
      <c r="AM109" s="91"/>
      <c r="AN109" s="91"/>
      <c r="AO109" s="91"/>
      <c r="AP109" s="91"/>
      <c r="AQ109" s="91"/>
    </row>
    <row r="110" spans="1:43" x14ac:dyDescent="0.25">
      <c r="A110" s="85" t="str">
        <f t="shared" si="14"/>
        <v>nonroad vehicles 30</v>
      </c>
      <c r="B110" s="85" t="str">
        <f t="shared" si="14"/>
        <v>ISIC 30</v>
      </c>
      <c r="C110" s="90">
        <f t="shared" si="16"/>
        <v>290280797.91668969</v>
      </c>
      <c r="D110" s="90">
        <f t="shared" si="16"/>
        <v>580561595.83337939</v>
      </c>
      <c r="E110" s="90">
        <f t="shared" si="16"/>
        <v>689416895.05213797</v>
      </c>
      <c r="F110" s="90">
        <f t="shared" si="16"/>
        <v>798272194.27089655</v>
      </c>
      <c r="G110" s="90">
        <f t="shared" si="16"/>
        <v>907127493.48965514</v>
      </c>
      <c r="H110" s="90">
        <f t="shared" si="16"/>
        <v>1015982792.7084137</v>
      </c>
      <c r="I110" s="90">
        <f t="shared" si="16"/>
        <v>1124838091.9271724</v>
      </c>
      <c r="J110" s="90">
        <f t="shared" si="16"/>
        <v>1233693391.145931</v>
      </c>
      <c r="K110" s="90">
        <f t="shared" si="16"/>
        <v>1342548690.3646896</v>
      </c>
      <c r="L110" s="90">
        <f t="shared" si="16"/>
        <v>1451403989.5834482</v>
      </c>
      <c r="P110" s="91"/>
      <c r="Q110" s="91"/>
      <c r="R110" s="91"/>
      <c r="S110" s="91"/>
      <c r="T110" s="91"/>
      <c r="U110" s="91"/>
      <c r="V110" s="91"/>
      <c r="W110" s="91"/>
      <c r="X110" s="91"/>
      <c r="Y110" s="91"/>
      <c r="Z110" s="91"/>
      <c r="AA110" s="91"/>
      <c r="AB110" s="91"/>
      <c r="AC110" s="91"/>
      <c r="AD110" s="91"/>
      <c r="AE110" s="91"/>
      <c r="AF110" s="91"/>
      <c r="AG110" s="91"/>
      <c r="AH110" s="91"/>
      <c r="AI110" s="91"/>
      <c r="AJ110" s="91"/>
      <c r="AK110" s="91"/>
      <c r="AL110" s="91"/>
      <c r="AM110" s="91"/>
      <c r="AN110" s="91"/>
      <c r="AO110" s="91"/>
      <c r="AP110" s="91"/>
      <c r="AQ110" s="91"/>
    </row>
    <row r="111" spans="1:43" x14ac:dyDescent="0.25">
      <c r="A111" s="85" t="str">
        <f t="shared" si="14"/>
        <v>cement and other nonmetallic minerals 239</v>
      </c>
      <c r="B111" s="85" t="str">
        <f t="shared" si="14"/>
        <v>ISIC 239</v>
      </c>
      <c r="C111" s="90">
        <f t="shared" si="16"/>
        <v>45572228.326690666</v>
      </c>
      <c r="D111" s="90">
        <f t="shared" si="16"/>
        <v>91144456.653381333</v>
      </c>
      <c r="E111" s="90">
        <f t="shared" si="16"/>
        <v>108234042.27589034</v>
      </c>
      <c r="F111" s="90">
        <f t="shared" si="16"/>
        <v>125323627.89839934</v>
      </c>
      <c r="G111" s="90">
        <f t="shared" si="16"/>
        <v>142413213.52090833</v>
      </c>
      <c r="H111" s="90">
        <f t="shared" si="16"/>
        <v>159502799.14341733</v>
      </c>
      <c r="I111" s="90">
        <f t="shared" si="16"/>
        <v>176592384.76592633</v>
      </c>
      <c r="J111" s="90">
        <f t="shared" si="16"/>
        <v>193681970.38843533</v>
      </c>
      <c r="K111" s="90">
        <f t="shared" si="16"/>
        <v>210771556.01094434</v>
      </c>
      <c r="L111" s="90">
        <f t="shared" si="16"/>
        <v>227861141.63345334</v>
      </c>
      <c r="P111" s="91"/>
      <c r="Q111" s="91"/>
      <c r="R111" s="91"/>
      <c r="S111" s="91"/>
      <c r="T111" s="91"/>
      <c r="U111" s="91"/>
      <c r="V111" s="91"/>
      <c r="W111" s="91"/>
      <c r="X111" s="91"/>
      <c r="Y111" s="91"/>
      <c r="Z111" s="91"/>
      <c r="AA111" s="91"/>
      <c r="AB111" s="91"/>
      <c r="AC111" s="91"/>
      <c r="AD111" s="91"/>
      <c r="AE111" s="91"/>
      <c r="AF111" s="91"/>
      <c r="AG111" s="91"/>
      <c r="AH111" s="91"/>
      <c r="AI111" s="91"/>
      <c r="AJ111" s="91"/>
      <c r="AK111" s="91"/>
      <c r="AL111" s="91"/>
      <c r="AM111" s="91"/>
      <c r="AN111" s="91"/>
      <c r="AO111" s="91"/>
      <c r="AP111" s="91"/>
      <c r="AQ111" s="91"/>
    </row>
    <row r="112" spans="1:43" x14ac:dyDescent="0.25">
      <c r="A112" s="85" t="str">
        <f t="shared" si="14"/>
        <v>other metals 242</v>
      </c>
      <c r="B112" s="85" t="str">
        <f t="shared" si="14"/>
        <v>ISIC 242</v>
      </c>
      <c r="C112" s="90">
        <f t="shared" si="16"/>
        <v>104202869.28502318</v>
      </c>
      <c r="D112" s="90">
        <f t="shared" si="16"/>
        <v>208405738.57004637</v>
      </c>
      <c r="E112" s="90">
        <f t="shared" si="16"/>
        <v>305352184.92230046</v>
      </c>
      <c r="F112" s="90">
        <f t="shared" si="16"/>
        <v>402298631.27455449</v>
      </c>
      <c r="G112" s="90">
        <f t="shared" si="16"/>
        <v>499245077.62680852</v>
      </c>
      <c r="H112" s="90">
        <f t="shared" si="16"/>
        <v>596191523.97906256</v>
      </c>
      <c r="I112" s="90">
        <f t="shared" si="16"/>
        <v>693137970.33131659</v>
      </c>
      <c r="J112" s="90">
        <f t="shared" si="16"/>
        <v>790084416.68357062</v>
      </c>
      <c r="K112" s="90">
        <f t="shared" si="16"/>
        <v>887030863.03582466</v>
      </c>
      <c r="L112" s="90">
        <f t="shared" si="16"/>
        <v>983977309.38807869</v>
      </c>
      <c r="P112" s="91"/>
      <c r="Q112" s="91"/>
      <c r="R112" s="91"/>
      <c r="S112" s="91"/>
      <c r="T112" s="91"/>
      <c r="U112" s="91"/>
      <c r="V112" s="91"/>
      <c r="W112" s="91"/>
      <c r="X112" s="91"/>
      <c r="Y112" s="91"/>
      <c r="Z112" s="91"/>
      <c r="AA112" s="91"/>
      <c r="AB112" s="91"/>
      <c r="AC112" s="91"/>
      <c r="AD112" s="91"/>
      <c r="AE112" s="91"/>
      <c r="AF112" s="91"/>
      <c r="AG112" s="91"/>
      <c r="AH112" s="91"/>
      <c r="AI112" s="91"/>
      <c r="AJ112" s="91"/>
      <c r="AK112" s="91"/>
      <c r="AL112" s="91"/>
      <c r="AM112" s="91"/>
      <c r="AN112" s="91"/>
      <c r="AO112" s="91"/>
      <c r="AP112" s="91"/>
      <c r="AQ112" s="91"/>
    </row>
    <row r="113" spans="1:43" x14ac:dyDescent="0.25">
      <c r="A113" s="85" t="str">
        <f t="shared" si="14"/>
        <v>glass and glass products 231</v>
      </c>
      <c r="B113" s="85" t="str">
        <f t="shared" si="14"/>
        <v>ISIC 231</v>
      </c>
      <c r="C113" s="90">
        <f t="shared" si="16"/>
        <v>92903529.912480459</v>
      </c>
      <c r="D113" s="90">
        <f t="shared" si="16"/>
        <v>185807059.82496092</v>
      </c>
      <c r="E113" s="90">
        <f t="shared" si="16"/>
        <v>220645883.54214108</v>
      </c>
      <c r="F113" s="90">
        <f t="shared" si="16"/>
        <v>255484707.25932124</v>
      </c>
      <c r="G113" s="90">
        <f t="shared" si="16"/>
        <v>290323530.97650141</v>
      </c>
      <c r="H113" s="90">
        <f t="shared" si="16"/>
        <v>325162354.6936816</v>
      </c>
      <c r="I113" s="90">
        <f t="shared" si="16"/>
        <v>360001178.41086173</v>
      </c>
      <c r="J113" s="90">
        <f t="shared" si="16"/>
        <v>394840002.12804186</v>
      </c>
      <c r="K113" s="90">
        <f t="shared" si="16"/>
        <v>429678825.845222</v>
      </c>
      <c r="L113" s="90">
        <f t="shared" si="16"/>
        <v>464517649.56240213</v>
      </c>
      <c r="P113" s="91"/>
      <c r="Q113" s="91"/>
      <c r="R113" s="91"/>
      <c r="S113" s="91"/>
      <c r="T113" s="91"/>
      <c r="U113" s="91"/>
      <c r="V113" s="91"/>
      <c r="W113" s="91"/>
      <c r="X113" s="91"/>
      <c r="Y113" s="91"/>
      <c r="Z113" s="91"/>
      <c r="AA113" s="91"/>
      <c r="AB113" s="91"/>
      <c r="AC113" s="91"/>
      <c r="AD113" s="91"/>
      <c r="AE113" s="91"/>
      <c r="AF113" s="91"/>
      <c r="AG113" s="91"/>
      <c r="AH113" s="91"/>
      <c r="AI113" s="91"/>
      <c r="AJ113" s="91"/>
      <c r="AK113" s="91"/>
      <c r="AL113" s="91"/>
      <c r="AM113" s="91"/>
      <c r="AN113" s="91"/>
      <c r="AO113" s="91"/>
      <c r="AP113" s="91"/>
      <c r="AQ113" s="91"/>
    </row>
    <row r="114" spans="1:43" x14ac:dyDescent="0.25">
      <c r="A114" s="85" t="str">
        <f t="shared" si="14"/>
        <v>road vehicles 29</v>
      </c>
      <c r="B114" s="85" t="str">
        <f t="shared" si="14"/>
        <v>ISIC 29</v>
      </c>
      <c r="C114" s="90">
        <f t="shared" si="16"/>
        <v>746666666.66666675</v>
      </c>
      <c r="D114" s="90">
        <f t="shared" si="16"/>
        <v>1493333333.3333335</v>
      </c>
      <c r="E114" s="90">
        <f t="shared" si="16"/>
        <v>1773333333.3333335</v>
      </c>
      <c r="F114" s="90">
        <f t="shared" si="16"/>
        <v>2053333333.3333335</v>
      </c>
      <c r="G114" s="90">
        <f t="shared" si="16"/>
        <v>2333333333.3333335</v>
      </c>
      <c r="H114" s="90">
        <f t="shared" si="16"/>
        <v>2613333333.3333335</v>
      </c>
      <c r="I114" s="90">
        <f t="shared" si="16"/>
        <v>2893333333.3333335</v>
      </c>
      <c r="J114" s="90">
        <f t="shared" si="16"/>
        <v>3173333333.3333335</v>
      </c>
      <c r="K114" s="90">
        <f t="shared" si="16"/>
        <v>3453333333.3333335</v>
      </c>
      <c r="L114" s="90">
        <f t="shared" si="16"/>
        <v>3733333333.3333335</v>
      </c>
      <c r="P114" s="91"/>
      <c r="Q114" s="91"/>
      <c r="R114" s="91"/>
      <c r="S114" s="91"/>
      <c r="T114" s="91"/>
      <c r="U114" s="91"/>
      <c r="V114" s="91"/>
      <c r="W114" s="91"/>
      <c r="X114" s="91"/>
      <c r="Y114" s="91"/>
      <c r="Z114" s="91"/>
      <c r="AA114" s="91"/>
      <c r="AB114" s="91"/>
      <c r="AC114" s="91"/>
      <c r="AD114" s="91"/>
      <c r="AE114" s="91"/>
      <c r="AF114" s="91"/>
      <c r="AG114" s="91"/>
      <c r="AH114" s="91"/>
      <c r="AI114" s="91"/>
      <c r="AJ114" s="91"/>
      <c r="AK114" s="91"/>
      <c r="AL114" s="91"/>
      <c r="AM114" s="91"/>
      <c r="AN114" s="91"/>
      <c r="AO114" s="91"/>
      <c r="AP114" s="91"/>
      <c r="AQ114" s="91"/>
    </row>
    <row r="115" spans="1:43" x14ac:dyDescent="0.25">
      <c r="A115" s="87"/>
      <c r="P115" s="91"/>
      <c r="Q115" s="91"/>
      <c r="R115" s="91"/>
      <c r="S115" s="91"/>
      <c r="T115" s="91"/>
      <c r="U115" s="91"/>
      <c r="V115" s="91"/>
      <c r="W115" s="91"/>
      <c r="X115" s="91"/>
      <c r="Y115" s="91"/>
      <c r="Z115" s="91"/>
      <c r="AA115" s="91"/>
      <c r="AB115" s="91"/>
      <c r="AC115" s="91"/>
      <c r="AD115" s="91"/>
      <c r="AE115" s="91"/>
      <c r="AF115" s="91"/>
      <c r="AG115" s="91"/>
      <c r="AH115" s="91"/>
      <c r="AI115" s="91"/>
      <c r="AJ115" s="91"/>
      <c r="AK115" s="91"/>
      <c r="AL115" s="91"/>
      <c r="AM115" s="91"/>
      <c r="AN115" s="91"/>
      <c r="AO115" s="91"/>
      <c r="AP115" s="91"/>
      <c r="AQ115" s="91"/>
    </row>
    <row r="116" spans="1:43" x14ac:dyDescent="0.25">
      <c r="A116" s="87" t="s">
        <v>763</v>
      </c>
      <c r="P116" s="91"/>
      <c r="Q116" s="91"/>
      <c r="R116" s="91"/>
      <c r="S116" s="91"/>
      <c r="T116" s="91"/>
      <c r="U116" s="91"/>
      <c r="V116" s="91"/>
      <c r="W116" s="91"/>
      <c r="X116" s="91"/>
      <c r="Y116" s="91"/>
      <c r="Z116" s="91"/>
      <c r="AA116" s="91"/>
      <c r="AB116" s="91"/>
      <c r="AC116" s="91"/>
      <c r="AD116" s="91"/>
      <c r="AE116" s="91"/>
      <c r="AF116" s="91"/>
      <c r="AG116" s="91"/>
      <c r="AH116" s="91"/>
      <c r="AI116" s="91"/>
      <c r="AJ116" s="91"/>
      <c r="AK116" s="91"/>
      <c r="AL116" s="91"/>
      <c r="AM116" s="91"/>
      <c r="AN116" s="91"/>
      <c r="AO116" s="91"/>
      <c r="AP116" s="91"/>
      <c r="AQ116" s="91"/>
    </row>
    <row r="117" spans="1:43" x14ac:dyDescent="0.25">
      <c r="A117" s="87" t="str">
        <f t="shared" ref="A117:B128" si="17">A89</f>
        <v>Industry Category</v>
      </c>
      <c r="B117" s="87" t="str">
        <f t="shared" si="17"/>
        <v>ISIC Code</v>
      </c>
      <c r="C117" s="85">
        <v>2023</v>
      </c>
      <c r="D117" s="85">
        <v>2024</v>
      </c>
      <c r="E117" s="85">
        <v>2025</v>
      </c>
      <c r="F117" s="85">
        <v>2026</v>
      </c>
      <c r="G117" s="85">
        <v>2027</v>
      </c>
      <c r="H117" s="85">
        <v>2028</v>
      </c>
      <c r="I117" s="85">
        <v>2029</v>
      </c>
      <c r="J117" s="85">
        <v>2030</v>
      </c>
      <c r="K117" s="85">
        <v>2031</v>
      </c>
      <c r="L117" s="85">
        <v>2032</v>
      </c>
      <c r="Y117" s="91"/>
      <c r="Z117" s="91"/>
      <c r="AA117" s="91"/>
      <c r="AB117" s="91"/>
      <c r="AC117" s="91"/>
      <c r="AD117" s="91"/>
      <c r="AE117" s="91"/>
      <c r="AF117" s="91"/>
      <c r="AG117" s="91"/>
      <c r="AH117" s="91"/>
      <c r="AI117" s="91"/>
      <c r="AJ117" s="91"/>
      <c r="AK117" s="91"/>
      <c r="AL117" s="91"/>
      <c r="AM117" s="91"/>
      <c r="AN117" s="91"/>
      <c r="AO117" s="91"/>
      <c r="AP117" s="91"/>
      <c r="AQ117" s="91"/>
    </row>
    <row r="118" spans="1:43" x14ac:dyDescent="0.25">
      <c r="A118" s="85" t="str">
        <f t="shared" si="17"/>
        <v>appliances and and electrical equipment 27</v>
      </c>
      <c r="B118" s="85" t="str">
        <f t="shared" si="17"/>
        <v>ISIC 27</v>
      </c>
      <c r="C118" s="91">
        <v>139823000000</v>
      </c>
      <c r="D118" s="91">
        <v>141987000000</v>
      </c>
      <c r="E118" s="91">
        <v>144071000000</v>
      </c>
      <c r="F118" s="91">
        <v>146070000000</v>
      </c>
      <c r="G118" s="91">
        <v>147977000000</v>
      </c>
      <c r="H118" s="91">
        <v>149914000000</v>
      </c>
      <c r="I118" s="91">
        <v>151882000000</v>
      </c>
      <c r="J118" s="91">
        <v>153881000000</v>
      </c>
      <c r="K118" s="91">
        <v>155912000000</v>
      </c>
      <c r="L118" s="91">
        <v>157943000000</v>
      </c>
      <c r="P118" s="91"/>
      <c r="Q118" s="91"/>
      <c r="R118" s="91"/>
      <c r="S118" s="91"/>
      <c r="T118" s="91"/>
      <c r="U118" s="91"/>
      <c r="V118" s="91"/>
      <c r="W118" s="91"/>
      <c r="X118" s="91"/>
      <c r="Y118" s="91"/>
      <c r="Z118" s="91"/>
      <c r="AA118" s="91"/>
      <c r="AB118" s="91"/>
      <c r="AC118" s="91"/>
      <c r="AD118" s="91"/>
      <c r="AE118" s="91"/>
      <c r="AF118" s="91"/>
      <c r="AG118" s="91"/>
      <c r="AH118" s="91"/>
      <c r="AI118" s="91"/>
      <c r="AJ118" s="91"/>
      <c r="AK118" s="91"/>
      <c r="AL118" s="91"/>
      <c r="AM118" s="91"/>
      <c r="AN118" s="91"/>
      <c r="AO118" s="91"/>
      <c r="AP118" s="91"/>
      <c r="AQ118" s="91"/>
    </row>
    <row r="119" spans="1:43" x14ac:dyDescent="0.25">
      <c r="A119" s="85" t="str">
        <f t="shared" si="17"/>
        <v>chemicals 20</v>
      </c>
      <c r="B119" s="85" t="str">
        <f t="shared" si="17"/>
        <v>ISIC 20</v>
      </c>
      <c r="C119" s="91">
        <v>574609000000</v>
      </c>
      <c r="D119" s="91">
        <v>584204000000</v>
      </c>
      <c r="E119" s="91">
        <v>593767000000</v>
      </c>
      <c r="F119" s="91">
        <v>603288000000</v>
      </c>
      <c r="G119" s="91">
        <v>612758000000</v>
      </c>
      <c r="H119" s="91">
        <v>622408000000</v>
      </c>
      <c r="I119" s="91">
        <v>632240000000</v>
      </c>
      <c r="J119" s="91">
        <v>642259000000</v>
      </c>
      <c r="K119" s="91">
        <v>652468000000</v>
      </c>
      <c r="L119" s="91">
        <v>662677000000</v>
      </c>
      <c r="Y119" s="91"/>
      <c r="Z119" s="91"/>
      <c r="AA119" s="91"/>
      <c r="AB119" s="91"/>
      <c r="AC119" s="91"/>
      <c r="AD119" s="91"/>
      <c r="AE119" s="91"/>
      <c r="AF119" s="91"/>
      <c r="AG119" s="91"/>
      <c r="AH119" s="91"/>
      <c r="AI119" s="91"/>
      <c r="AJ119" s="91"/>
      <c r="AK119" s="91"/>
      <c r="AL119" s="91"/>
      <c r="AM119" s="91"/>
      <c r="AN119" s="91"/>
      <c r="AO119" s="91"/>
      <c r="AP119" s="91"/>
      <c r="AQ119" s="91"/>
    </row>
    <row r="120" spans="1:43" x14ac:dyDescent="0.25">
      <c r="A120" s="85" t="str">
        <f t="shared" si="17"/>
        <v>other machinery 28</v>
      </c>
      <c r="B120" s="85" t="str">
        <f t="shared" si="17"/>
        <v>ISIC 28</v>
      </c>
      <c r="C120" s="91">
        <v>430054000000</v>
      </c>
      <c r="D120" s="91">
        <v>437010000000</v>
      </c>
      <c r="E120" s="91">
        <v>443622000000</v>
      </c>
      <c r="F120" s="91">
        <v>449866000000</v>
      </c>
      <c r="G120" s="91">
        <v>455719000000</v>
      </c>
      <c r="H120" s="91">
        <v>461664000000</v>
      </c>
      <c r="I120" s="91">
        <v>467702000000</v>
      </c>
      <c r="J120" s="91">
        <v>473835000000</v>
      </c>
      <c r="K120" s="91">
        <v>480064000000</v>
      </c>
      <c r="L120" s="91">
        <v>486293000000</v>
      </c>
      <c r="Y120" s="91"/>
      <c r="Z120" s="91"/>
      <c r="AA120" s="91"/>
      <c r="AB120" s="91"/>
      <c r="AC120" s="91"/>
      <c r="AD120" s="91"/>
      <c r="AE120" s="91"/>
      <c r="AF120" s="91"/>
      <c r="AG120" s="91"/>
      <c r="AH120" s="91"/>
      <c r="AI120" s="91"/>
      <c r="AJ120" s="91"/>
      <c r="AK120" s="91"/>
      <c r="AL120" s="91"/>
      <c r="AM120" s="91"/>
      <c r="AN120" s="91"/>
      <c r="AO120" s="91"/>
      <c r="AP120" s="91"/>
      <c r="AQ120" s="91"/>
    </row>
    <row r="121" spans="1:43" x14ac:dyDescent="0.25">
      <c r="A121" s="85" t="str">
        <f t="shared" si="17"/>
        <v>other manufacturing 31T33</v>
      </c>
      <c r="B121" s="85" t="str">
        <f t="shared" si="17"/>
        <v>ISIC 31T33</v>
      </c>
      <c r="C121" s="91">
        <v>249755000000</v>
      </c>
      <c r="D121" s="91">
        <v>251796000000</v>
      </c>
      <c r="E121" s="91">
        <v>254062000000</v>
      </c>
      <c r="F121" s="91">
        <v>256557000000</v>
      </c>
      <c r="G121" s="91">
        <v>259292000000</v>
      </c>
      <c r="H121" s="91">
        <v>262062000000</v>
      </c>
      <c r="I121" s="91">
        <v>264869000000</v>
      </c>
      <c r="J121" s="91">
        <v>267713000000</v>
      </c>
      <c r="K121" s="91">
        <v>270595000000</v>
      </c>
      <c r="L121" s="91">
        <v>273477000000</v>
      </c>
      <c r="Y121" s="91"/>
      <c r="Z121" s="91"/>
      <c r="AA121" s="91"/>
      <c r="AB121" s="91"/>
      <c r="AC121" s="91"/>
      <c r="AD121" s="91"/>
      <c r="AE121" s="91"/>
      <c r="AF121" s="91"/>
      <c r="AG121" s="91"/>
      <c r="AH121" s="91"/>
      <c r="AI121" s="91"/>
      <c r="AJ121" s="91"/>
      <c r="AK121" s="91"/>
      <c r="AL121" s="91"/>
      <c r="AM121" s="91"/>
      <c r="AN121" s="91"/>
      <c r="AO121" s="91"/>
      <c r="AP121" s="91"/>
      <c r="AQ121" s="91"/>
    </row>
    <row r="122" spans="1:43" x14ac:dyDescent="0.25">
      <c r="A122" s="85" t="str">
        <f t="shared" si="17"/>
        <v>rubber and plastic products 22</v>
      </c>
      <c r="B122" s="85" t="str">
        <f t="shared" si="17"/>
        <v>ISIC 22</v>
      </c>
      <c r="C122" s="91">
        <v>250905000000</v>
      </c>
      <c r="D122" s="91">
        <v>254551000000</v>
      </c>
      <c r="E122" s="91">
        <v>258253000000</v>
      </c>
      <c r="F122" s="91">
        <v>262011000000</v>
      </c>
      <c r="G122" s="91">
        <v>265826000000</v>
      </c>
      <c r="H122" s="91">
        <v>269709000000</v>
      </c>
      <c r="I122" s="91">
        <v>273660000000</v>
      </c>
      <c r="J122" s="91">
        <v>277682000000</v>
      </c>
      <c r="K122" s="91">
        <v>281774000000</v>
      </c>
      <c r="L122" s="91">
        <v>285866000000</v>
      </c>
      <c r="P122" s="91"/>
      <c r="Q122" s="91"/>
      <c r="R122" s="91"/>
      <c r="S122" s="91"/>
      <c r="T122" s="91"/>
      <c r="U122" s="91"/>
      <c r="V122" s="91"/>
      <c r="W122" s="91"/>
      <c r="X122" s="91"/>
      <c r="Y122" s="91"/>
      <c r="Z122" s="91"/>
      <c r="AA122" s="91"/>
      <c r="AB122" s="91"/>
      <c r="AC122" s="91"/>
      <c r="AD122" s="91"/>
      <c r="AE122" s="91"/>
      <c r="AF122" s="91"/>
      <c r="AG122" s="91"/>
      <c r="AH122" s="91"/>
      <c r="AI122" s="91"/>
      <c r="AJ122" s="91"/>
      <c r="AK122" s="91"/>
      <c r="AL122" s="91"/>
      <c r="AM122" s="91"/>
      <c r="AN122" s="91"/>
      <c r="AO122" s="91"/>
      <c r="AP122" s="91"/>
      <c r="AQ122" s="91"/>
    </row>
    <row r="123" spans="1:43" x14ac:dyDescent="0.25">
      <c r="A123" s="85" t="str">
        <f t="shared" si="17"/>
        <v>metal products except machinery and vehicles 25</v>
      </c>
      <c r="B123" s="85" t="str">
        <f t="shared" si="17"/>
        <v>ISIC 25</v>
      </c>
      <c r="C123" s="91">
        <v>418814000000</v>
      </c>
      <c r="D123" s="91">
        <v>425206000000</v>
      </c>
      <c r="E123" s="91">
        <v>430972000000</v>
      </c>
      <c r="F123" s="91">
        <v>436077000000</v>
      </c>
      <c r="G123" s="91">
        <v>440487000000</v>
      </c>
      <c r="H123" s="91">
        <v>444951000000</v>
      </c>
      <c r="I123" s="91">
        <v>449469000000</v>
      </c>
      <c r="J123" s="91">
        <v>454043000000</v>
      </c>
      <c r="K123" s="91">
        <v>458672000000</v>
      </c>
      <c r="L123" s="91">
        <v>463301000000</v>
      </c>
      <c r="Y123" s="91"/>
      <c r="Z123" s="91"/>
      <c r="AA123" s="91"/>
      <c r="AB123" s="91"/>
      <c r="AC123" s="91"/>
      <c r="AD123" s="91"/>
      <c r="AE123" s="91"/>
      <c r="AF123" s="91"/>
      <c r="AG123" s="91"/>
      <c r="AH123" s="91"/>
      <c r="AI123" s="91"/>
      <c r="AJ123" s="91"/>
      <c r="AK123" s="91"/>
      <c r="AL123" s="91"/>
      <c r="AM123" s="91"/>
      <c r="AN123" s="91"/>
      <c r="AO123" s="91"/>
      <c r="AP123" s="91"/>
      <c r="AQ123" s="91"/>
    </row>
    <row r="124" spans="1:43" x14ac:dyDescent="0.25">
      <c r="A124" s="85" t="str">
        <f t="shared" si="17"/>
        <v>nonroad vehicles 30</v>
      </c>
      <c r="B124" s="85" t="str">
        <f t="shared" si="17"/>
        <v>ISIC 30</v>
      </c>
      <c r="C124" s="91">
        <v>364597000000</v>
      </c>
      <c r="D124" s="91">
        <v>370521000000</v>
      </c>
      <c r="E124" s="91">
        <v>376715000000</v>
      </c>
      <c r="F124" s="91">
        <v>383193000000</v>
      </c>
      <c r="G124" s="91">
        <v>389967000000</v>
      </c>
      <c r="H124" s="91">
        <v>396885000000</v>
      </c>
      <c r="I124" s="91">
        <v>403953000000</v>
      </c>
      <c r="J124" s="91">
        <v>411171000000</v>
      </c>
      <c r="K124" s="91">
        <v>418544000000</v>
      </c>
      <c r="L124" s="91">
        <v>425917000000</v>
      </c>
      <c r="Y124" s="91"/>
      <c r="Z124" s="91"/>
      <c r="AA124" s="91"/>
      <c r="AB124" s="91"/>
      <c r="AC124" s="91"/>
      <c r="AD124" s="91"/>
      <c r="AE124" s="91"/>
      <c r="AF124" s="91"/>
      <c r="AG124" s="91"/>
      <c r="AH124" s="91"/>
      <c r="AI124" s="91"/>
      <c r="AJ124" s="91"/>
      <c r="AK124" s="91"/>
      <c r="AL124" s="91"/>
      <c r="AM124" s="91"/>
      <c r="AN124" s="91"/>
      <c r="AO124" s="91"/>
      <c r="AP124" s="91"/>
      <c r="AQ124" s="91"/>
    </row>
    <row r="125" spans="1:43" x14ac:dyDescent="0.25">
      <c r="A125" s="85" t="str">
        <f t="shared" si="17"/>
        <v>cement and other nonmetallic minerals 239</v>
      </c>
      <c r="B125" s="85" t="str">
        <f t="shared" si="17"/>
        <v>ISIC 239</v>
      </c>
      <c r="C125" s="91">
        <v>103178000000</v>
      </c>
      <c r="D125" s="91">
        <v>104631000000</v>
      </c>
      <c r="E125" s="91">
        <v>106026000000</v>
      </c>
      <c r="F125" s="91">
        <v>107359000000</v>
      </c>
      <c r="G125" s="91">
        <v>108626000000</v>
      </c>
      <c r="H125" s="91">
        <v>109910000000</v>
      </c>
      <c r="I125" s="91">
        <v>111214000000</v>
      </c>
      <c r="J125" s="91">
        <v>112535000000</v>
      </c>
      <c r="K125" s="91">
        <v>113876000000</v>
      </c>
      <c r="L125" s="91">
        <v>115217000000</v>
      </c>
      <c r="P125" s="91"/>
      <c r="Q125" s="91"/>
      <c r="R125" s="91"/>
      <c r="S125" s="91"/>
      <c r="T125" s="91"/>
      <c r="U125" s="91"/>
      <c r="V125" s="91"/>
      <c r="W125" s="91"/>
      <c r="X125" s="91"/>
      <c r="Y125" s="91"/>
      <c r="Z125" s="91"/>
      <c r="AA125" s="91"/>
      <c r="AB125" s="91"/>
      <c r="AC125" s="91"/>
      <c r="AD125" s="91"/>
      <c r="AE125" s="91"/>
      <c r="AF125" s="91"/>
      <c r="AG125" s="91"/>
      <c r="AH125" s="91"/>
      <c r="AI125" s="91"/>
      <c r="AJ125" s="91"/>
      <c r="AK125" s="91"/>
      <c r="AL125" s="91"/>
      <c r="AM125" s="91"/>
      <c r="AN125" s="91"/>
      <c r="AO125" s="91"/>
      <c r="AP125" s="91"/>
      <c r="AQ125" s="91"/>
    </row>
    <row r="126" spans="1:43" x14ac:dyDescent="0.25">
      <c r="A126" s="85" t="str">
        <f t="shared" si="17"/>
        <v>other metals 242</v>
      </c>
      <c r="B126" s="85" t="str">
        <f t="shared" si="17"/>
        <v>ISIC 242</v>
      </c>
      <c r="C126" s="91">
        <v>108509000000</v>
      </c>
      <c r="D126" s="91">
        <v>109837000000</v>
      </c>
      <c r="E126" s="91">
        <v>111074000000</v>
      </c>
      <c r="F126" s="91">
        <v>112218000000</v>
      </c>
      <c r="G126" s="91">
        <v>113263000000</v>
      </c>
      <c r="H126" s="91">
        <v>114321000000</v>
      </c>
      <c r="I126" s="91">
        <v>115390000000</v>
      </c>
      <c r="J126" s="91">
        <v>116472000000</v>
      </c>
      <c r="K126" s="91">
        <v>117566000000</v>
      </c>
      <c r="L126" s="91">
        <v>118660000000</v>
      </c>
      <c r="M126" s="85"/>
      <c r="N126" s="85"/>
      <c r="Y126" s="91"/>
      <c r="Z126" s="91"/>
      <c r="AA126" s="91"/>
      <c r="AB126" s="91"/>
      <c r="AC126" s="91"/>
      <c r="AD126" s="91"/>
      <c r="AE126" s="91"/>
      <c r="AF126" s="91"/>
      <c r="AG126" s="91"/>
      <c r="AH126" s="91"/>
      <c r="AI126" s="91"/>
      <c r="AJ126" s="91"/>
      <c r="AK126" s="91"/>
      <c r="AL126" s="91"/>
      <c r="AM126" s="91"/>
      <c r="AN126" s="91"/>
      <c r="AO126" s="91"/>
      <c r="AP126" s="91"/>
      <c r="AQ126" s="91"/>
    </row>
    <row r="127" spans="1:43" x14ac:dyDescent="0.25">
      <c r="A127" s="85" t="str">
        <f t="shared" si="17"/>
        <v>glass and glass products 231</v>
      </c>
      <c r="B127" s="85" t="str">
        <f t="shared" si="17"/>
        <v>ISIC 231</v>
      </c>
      <c r="C127" s="91">
        <v>32520600000</v>
      </c>
      <c r="D127" s="91">
        <v>33271400000</v>
      </c>
      <c r="E127" s="91">
        <v>33934000000</v>
      </c>
      <c r="F127" s="91">
        <v>34500900000</v>
      </c>
      <c r="G127" s="91">
        <v>34965500000</v>
      </c>
      <c r="H127" s="91">
        <v>35437400000</v>
      </c>
      <c r="I127" s="91">
        <v>35916800000</v>
      </c>
      <c r="J127" s="91">
        <v>36403900000</v>
      </c>
      <c r="K127" s="91">
        <v>36898600000</v>
      </c>
      <c r="L127" s="91">
        <v>37393300000</v>
      </c>
      <c r="M127" s="85"/>
      <c r="N127" s="85"/>
      <c r="Y127" s="91"/>
      <c r="Z127" s="91"/>
      <c r="AA127" s="91"/>
      <c r="AB127" s="91"/>
      <c r="AC127" s="91"/>
      <c r="AD127" s="91"/>
      <c r="AE127" s="91"/>
      <c r="AF127" s="91"/>
      <c r="AG127" s="91"/>
      <c r="AH127" s="91"/>
      <c r="AI127" s="91"/>
      <c r="AJ127" s="91"/>
      <c r="AK127" s="91"/>
      <c r="AL127" s="91"/>
      <c r="AM127" s="91"/>
      <c r="AN127" s="91"/>
      <c r="AO127" s="91"/>
      <c r="AP127" s="91"/>
      <c r="AQ127" s="91"/>
    </row>
    <row r="128" spans="1:43" x14ac:dyDescent="0.25">
      <c r="A128" s="85" t="str">
        <f t="shared" si="17"/>
        <v>road vehicles 29</v>
      </c>
      <c r="B128" s="85" t="str">
        <f t="shared" si="17"/>
        <v>ISIC 29</v>
      </c>
      <c r="C128" s="91">
        <v>1000430000000</v>
      </c>
      <c r="D128" s="91">
        <v>1038420000000</v>
      </c>
      <c r="E128" s="91">
        <v>1071320000000</v>
      </c>
      <c r="F128" s="91">
        <v>1098420000000</v>
      </c>
      <c r="G128" s="91">
        <v>1119100000000</v>
      </c>
      <c r="H128" s="91">
        <v>1140220000000</v>
      </c>
      <c r="I128" s="91">
        <v>1161800000000</v>
      </c>
      <c r="J128" s="91">
        <v>1183840000000</v>
      </c>
      <c r="K128" s="91">
        <v>1206350000000</v>
      </c>
      <c r="L128" s="91">
        <v>1228860000000</v>
      </c>
      <c r="M128" s="85"/>
      <c r="N128" s="85"/>
      <c r="Y128" s="91"/>
      <c r="Z128" s="91"/>
      <c r="AA128" s="91"/>
      <c r="AB128" s="91"/>
      <c r="AC128" s="91"/>
      <c r="AD128" s="91"/>
      <c r="AE128" s="91"/>
      <c r="AF128" s="91"/>
      <c r="AG128" s="91"/>
      <c r="AH128" s="91"/>
      <c r="AI128" s="91"/>
      <c r="AJ128" s="91"/>
      <c r="AK128" s="91"/>
      <c r="AL128" s="91"/>
      <c r="AM128" s="91"/>
      <c r="AN128" s="91"/>
      <c r="AO128" s="91"/>
      <c r="AP128" s="91"/>
      <c r="AQ128" s="91"/>
    </row>
    <row r="129" spans="1:43" x14ac:dyDescent="0.25">
      <c r="Y129" s="91"/>
      <c r="Z129" s="91"/>
      <c r="AA129" s="91"/>
      <c r="AB129" s="91"/>
      <c r="AC129" s="91"/>
      <c r="AD129" s="91"/>
      <c r="AE129" s="91"/>
      <c r="AF129" s="91"/>
      <c r="AG129" s="91"/>
      <c r="AH129" s="91"/>
      <c r="AI129" s="91"/>
      <c r="AJ129" s="91"/>
      <c r="AK129" s="91"/>
      <c r="AL129" s="91"/>
      <c r="AM129" s="91"/>
      <c r="AN129" s="91"/>
      <c r="AO129" s="91"/>
      <c r="AP129" s="91"/>
      <c r="AQ129" s="91"/>
    </row>
    <row r="130" spans="1:43" x14ac:dyDescent="0.25">
      <c r="A130" s="87" t="s">
        <v>764</v>
      </c>
      <c r="Y130" s="91"/>
      <c r="Z130" s="91"/>
      <c r="AA130" s="91"/>
      <c r="AB130" s="91"/>
      <c r="AC130" s="91"/>
      <c r="AD130" s="91"/>
      <c r="AE130" s="91"/>
      <c r="AF130" s="91"/>
      <c r="AG130" s="91"/>
      <c r="AH130" s="91"/>
      <c r="AI130" s="91"/>
      <c r="AJ130" s="91"/>
      <c r="AK130" s="91"/>
      <c r="AL130" s="91"/>
      <c r="AM130" s="91"/>
      <c r="AN130" s="91"/>
      <c r="AO130" s="91"/>
      <c r="AP130" s="91"/>
      <c r="AQ130" s="91"/>
    </row>
    <row r="131" spans="1:43" x14ac:dyDescent="0.25">
      <c r="A131" s="87" t="str">
        <f t="shared" ref="A131:B142" si="18">A117</f>
        <v>Industry Category</v>
      </c>
      <c r="B131" s="87" t="str">
        <f t="shared" si="18"/>
        <v>ISIC Code</v>
      </c>
      <c r="C131" s="87" t="s">
        <v>765</v>
      </c>
      <c r="P131" s="91"/>
      <c r="Q131" s="91"/>
      <c r="R131" s="91"/>
      <c r="S131" s="91"/>
      <c r="T131" s="91"/>
      <c r="U131" s="91"/>
      <c r="V131" s="91"/>
      <c r="W131" s="91"/>
      <c r="X131" s="91"/>
      <c r="Y131" s="91"/>
      <c r="Z131" s="91"/>
      <c r="AA131" s="91"/>
      <c r="AB131" s="91"/>
      <c r="AC131" s="91"/>
      <c r="AD131" s="91"/>
      <c r="AE131" s="91"/>
      <c r="AF131" s="91"/>
      <c r="AG131" s="91"/>
      <c r="AH131" s="91"/>
      <c r="AI131" s="91"/>
      <c r="AJ131" s="91"/>
      <c r="AK131" s="91"/>
      <c r="AL131" s="91"/>
      <c r="AM131" s="91"/>
      <c r="AN131" s="91"/>
      <c r="AO131" s="91"/>
      <c r="AP131" s="91"/>
      <c r="AQ131" s="91"/>
    </row>
    <row r="132" spans="1:43" x14ac:dyDescent="0.25">
      <c r="A132" s="85" t="str">
        <f t="shared" si="18"/>
        <v>appliances and and electrical equipment 27</v>
      </c>
      <c r="B132" s="85" t="str">
        <f t="shared" si="18"/>
        <v>ISIC 27</v>
      </c>
      <c r="C132" s="85">
        <f t="shared" ref="C132:C142" si="19">INDEX($B$277:$B$318,MATCH("*"&amp;B132&amp;"*",$A$277:$A$318,0),1)</f>
        <v>0.61</v>
      </c>
      <c r="P132" s="91"/>
      <c r="Q132" s="91"/>
      <c r="R132" s="91"/>
      <c r="S132" s="91"/>
      <c r="T132" s="91"/>
      <c r="U132" s="91"/>
      <c r="V132" s="91"/>
      <c r="W132" s="91"/>
      <c r="X132" s="91"/>
      <c r="Y132" s="91"/>
      <c r="Z132" s="91"/>
      <c r="AA132" s="91"/>
      <c r="AB132" s="91"/>
      <c r="AC132" s="91"/>
      <c r="AD132" s="91"/>
      <c r="AE132" s="91"/>
      <c r="AF132" s="91"/>
      <c r="AG132" s="91"/>
      <c r="AH132" s="91"/>
      <c r="AI132" s="91"/>
      <c r="AJ132" s="91"/>
      <c r="AK132" s="91"/>
      <c r="AL132" s="91"/>
      <c r="AM132" s="91"/>
      <c r="AN132" s="91"/>
      <c r="AO132" s="91"/>
      <c r="AP132" s="91"/>
      <c r="AQ132" s="91"/>
    </row>
    <row r="133" spans="1:43" x14ac:dyDescent="0.25">
      <c r="A133" s="85" t="str">
        <f t="shared" si="18"/>
        <v>chemicals 20</v>
      </c>
      <c r="B133" s="85" t="str">
        <f t="shared" si="18"/>
        <v>ISIC 20</v>
      </c>
      <c r="C133" s="85">
        <f t="shared" si="19"/>
        <v>0.872</v>
      </c>
      <c r="P133" s="91"/>
      <c r="Q133" s="91"/>
      <c r="R133" s="91"/>
      <c r="S133" s="91"/>
      <c r="T133" s="91"/>
      <c r="U133" s="91"/>
      <c r="V133" s="91"/>
      <c r="W133" s="91"/>
      <c r="X133" s="91"/>
      <c r="Y133" s="91"/>
      <c r="Z133" s="91"/>
      <c r="AA133" s="91"/>
      <c r="AB133" s="91"/>
      <c r="AC133" s="91"/>
      <c r="AD133" s="91"/>
      <c r="AE133" s="91"/>
      <c r="AF133" s="91"/>
      <c r="AG133" s="91"/>
      <c r="AH133" s="91"/>
      <c r="AI133" s="91"/>
      <c r="AJ133" s="91"/>
      <c r="AK133" s="91"/>
      <c r="AL133" s="91"/>
      <c r="AM133" s="91"/>
      <c r="AN133" s="91"/>
      <c r="AO133" s="91"/>
      <c r="AP133" s="91"/>
      <c r="AQ133" s="91"/>
    </row>
    <row r="134" spans="1:43" x14ac:dyDescent="0.25">
      <c r="A134" s="85" t="str">
        <f t="shared" si="18"/>
        <v>other machinery 28</v>
      </c>
      <c r="B134" s="85" t="str">
        <f t="shared" si="18"/>
        <v>ISIC 28</v>
      </c>
      <c r="C134" s="85">
        <f t="shared" si="19"/>
        <v>0.749</v>
      </c>
      <c r="P134" s="91"/>
      <c r="Q134" s="91"/>
      <c r="R134" s="91"/>
      <c r="S134" s="91"/>
      <c r="T134" s="91"/>
      <c r="U134" s="91"/>
      <c r="V134" s="91"/>
      <c r="W134" s="91"/>
      <c r="X134" s="91"/>
      <c r="Y134" s="91"/>
      <c r="Z134" s="91"/>
      <c r="AA134" s="91"/>
      <c r="AB134" s="91"/>
      <c r="AC134" s="91"/>
      <c r="AD134" s="91"/>
      <c r="AE134" s="91"/>
      <c r="AF134" s="91"/>
      <c r="AG134" s="91"/>
      <c r="AH134" s="91"/>
      <c r="AI134" s="91"/>
      <c r="AJ134" s="91"/>
      <c r="AK134" s="91"/>
      <c r="AL134" s="91"/>
      <c r="AM134" s="91"/>
      <c r="AN134" s="91"/>
      <c r="AO134" s="91"/>
      <c r="AP134" s="91"/>
      <c r="AQ134" s="91"/>
    </row>
    <row r="135" spans="1:43" x14ac:dyDescent="0.25">
      <c r="A135" s="85" t="str">
        <f t="shared" si="18"/>
        <v>other manufacturing 31T33</v>
      </c>
      <c r="B135" s="85" t="str">
        <f t="shared" si="18"/>
        <v>ISIC 31T33</v>
      </c>
      <c r="C135" s="85">
        <f t="shared" si="19"/>
        <v>0.72699999999999998</v>
      </c>
      <c r="P135" s="91"/>
      <c r="Q135" s="91"/>
      <c r="R135" s="91"/>
      <c r="S135" s="91"/>
      <c r="T135" s="91"/>
      <c r="U135" s="91"/>
      <c r="V135" s="91"/>
      <c r="W135" s="91"/>
      <c r="X135" s="91"/>
      <c r="Y135" s="91"/>
      <c r="Z135" s="91"/>
      <c r="AA135" s="91"/>
      <c r="AB135" s="91"/>
      <c r="AC135" s="91"/>
      <c r="AD135" s="91"/>
      <c r="AE135" s="91"/>
      <c r="AF135" s="91"/>
      <c r="AG135" s="91"/>
      <c r="AH135" s="91"/>
      <c r="AI135" s="91"/>
      <c r="AJ135" s="91"/>
      <c r="AK135" s="91"/>
      <c r="AL135" s="91"/>
      <c r="AM135" s="91"/>
      <c r="AN135" s="91"/>
      <c r="AO135" s="91"/>
      <c r="AP135" s="91"/>
      <c r="AQ135" s="91"/>
    </row>
    <row r="136" spans="1:43" x14ac:dyDescent="0.25">
      <c r="A136" s="85" t="str">
        <f t="shared" si="18"/>
        <v>rubber and plastic products 22</v>
      </c>
      <c r="B136" s="85" t="str">
        <f t="shared" si="18"/>
        <v>ISIC 22</v>
      </c>
      <c r="C136" s="85">
        <f t="shared" si="19"/>
        <v>0.83299999999999996</v>
      </c>
      <c r="E136" s="85"/>
      <c r="F136" s="85"/>
      <c r="G136" s="85"/>
      <c r="H136" s="85"/>
      <c r="I136" s="85"/>
      <c r="J136" s="85"/>
      <c r="K136" s="85"/>
      <c r="L136" s="85"/>
      <c r="M136" s="85"/>
      <c r="N136" s="85"/>
      <c r="P136" s="91"/>
      <c r="Q136" s="91"/>
      <c r="R136" s="91"/>
      <c r="S136" s="91"/>
      <c r="T136" s="91"/>
      <c r="U136" s="91"/>
      <c r="V136" s="91"/>
      <c r="W136" s="91"/>
      <c r="X136" s="91"/>
      <c r="Y136" s="91"/>
      <c r="Z136" s="91"/>
      <c r="AA136" s="91"/>
      <c r="AB136" s="91"/>
      <c r="AC136" s="91"/>
      <c r="AD136" s="91"/>
      <c r="AE136" s="91"/>
      <c r="AF136" s="91"/>
      <c r="AG136" s="91"/>
      <c r="AH136" s="91"/>
      <c r="AI136" s="91"/>
      <c r="AJ136" s="91"/>
      <c r="AK136" s="91"/>
      <c r="AL136" s="91"/>
      <c r="AM136" s="91"/>
      <c r="AN136" s="91"/>
      <c r="AO136" s="91"/>
      <c r="AP136" s="91"/>
      <c r="AQ136" s="91"/>
    </row>
    <row r="137" spans="1:43" x14ac:dyDescent="0.25">
      <c r="A137" s="85" t="str">
        <f t="shared" si="18"/>
        <v>metal products except machinery and vehicles 25</v>
      </c>
      <c r="B137" s="85" t="str">
        <f t="shared" si="18"/>
        <v>ISIC 25</v>
      </c>
      <c r="C137" s="85">
        <f t="shared" si="19"/>
        <v>0.85899999999999999</v>
      </c>
      <c r="E137" s="85"/>
      <c r="F137" s="85"/>
      <c r="G137" s="85"/>
      <c r="H137" s="85"/>
      <c r="I137" s="85"/>
      <c r="J137" s="85"/>
      <c r="K137" s="85"/>
      <c r="L137" s="85"/>
      <c r="M137" s="85"/>
      <c r="N137" s="85"/>
      <c r="P137" s="91"/>
      <c r="Q137" s="91"/>
      <c r="R137" s="91"/>
      <c r="S137" s="91"/>
      <c r="T137" s="91"/>
      <c r="U137" s="91"/>
      <c r="V137" s="91"/>
      <c r="W137" s="91"/>
      <c r="X137" s="91"/>
      <c r="Y137" s="91"/>
      <c r="Z137" s="91"/>
      <c r="AA137" s="91"/>
      <c r="AB137" s="91"/>
      <c r="AC137" s="91"/>
      <c r="AD137" s="91"/>
      <c r="AE137" s="91"/>
      <c r="AF137" s="91"/>
      <c r="AG137" s="91"/>
      <c r="AH137" s="91"/>
      <c r="AI137" s="91"/>
      <c r="AJ137" s="91"/>
      <c r="AK137" s="91"/>
      <c r="AL137" s="91"/>
      <c r="AM137" s="91"/>
      <c r="AN137" s="91"/>
      <c r="AO137" s="91"/>
      <c r="AP137" s="91"/>
      <c r="AQ137" s="91"/>
    </row>
    <row r="138" spans="1:43" x14ac:dyDescent="0.25">
      <c r="A138" s="85" t="str">
        <f t="shared" si="18"/>
        <v>nonroad vehicles 30</v>
      </c>
      <c r="B138" s="85" t="str">
        <f t="shared" si="18"/>
        <v>ISIC 30</v>
      </c>
      <c r="C138" s="85">
        <f t="shared" si="19"/>
        <v>0.80600000000000005</v>
      </c>
      <c r="E138" s="85"/>
      <c r="F138" s="85"/>
      <c r="G138" s="85"/>
      <c r="H138" s="85"/>
      <c r="I138" s="85"/>
      <c r="J138" s="85"/>
      <c r="K138" s="85"/>
      <c r="L138" s="85"/>
      <c r="M138" s="85"/>
      <c r="N138" s="85"/>
      <c r="P138" s="91"/>
      <c r="Q138" s="91"/>
      <c r="R138" s="91"/>
      <c r="S138" s="91"/>
      <c r="T138" s="91"/>
      <c r="U138" s="91"/>
      <c r="V138" s="91"/>
      <c r="W138" s="91"/>
      <c r="X138" s="91"/>
      <c r="Y138" s="91"/>
      <c r="Z138" s="91"/>
      <c r="AA138" s="91"/>
      <c r="AB138" s="91"/>
      <c r="AC138" s="91"/>
      <c r="AD138" s="91"/>
      <c r="AE138" s="91"/>
      <c r="AF138" s="91"/>
      <c r="AG138" s="91"/>
      <c r="AH138" s="91"/>
      <c r="AI138" s="91"/>
      <c r="AJ138" s="91"/>
      <c r="AK138" s="91"/>
      <c r="AL138" s="91"/>
      <c r="AM138" s="91"/>
      <c r="AN138" s="91"/>
      <c r="AO138" s="91"/>
      <c r="AP138" s="91"/>
      <c r="AQ138" s="91"/>
    </row>
    <row r="139" spans="1:43" x14ac:dyDescent="0.25">
      <c r="A139" s="85" t="str">
        <f t="shared" si="18"/>
        <v>cement and other nonmetallic minerals 239</v>
      </c>
      <c r="B139" s="85" t="str">
        <f t="shared" si="18"/>
        <v>ISIC 239</v>
      </c>
      <c r="C139" s="85">
        <f t="shared" si="19"/>
        <v>0.84399999999999997</v>
      </c>
      <c r="E139" s="85"/>
      <c r="F139" s="85"/>
      <c r="G139" s="85"/>
      <c r="H139" s="85"/>
      <c r="I139" s="85"/>
      <c r="J139" s="85"/>
      <c r="K139" s="85"/>
      <c r="L139" s="85"/>
      <c r="M139" s="85"/>
      <c r="N139" s="85"/>
      <c r="P139" s="91"/>
      <c r="Q139" s="91"/>
      <c r="R139" s="91"/>
      <c r="S139" s="91"/>
      <c r="T139" s="91"/>
      <c r="U139" s="91"/>
      <c r="V139" s="91"/>
      <c r="W139" s="91"/>
      <c r="X139" s="91"/>
      <c r="Y139" s="91"/>
      <c r="Z139" s="91"/>
      <c r="AA139" s="91"/>
      <c r="AB139" s="91"/>
      <c r="AC139" s="91"/>
      <c r="AD139" s="91"/>
      <c r="AE139" s="91"/>
      <c r="AF139" s="91"/>
      <c r="AG139" s="91"/>
      <c r="AH139" s="91"/>
      <c r="AI139" s="91"/>
      <c r="AJ139" s="91"/>
      <c r="AK139" s="91"/>
      <c r="AL139" s="91"/>
      <c r="AM139" s="91"/>
      <c r="AN139" s="91"/>
      <c r="AO139" s="91"/>
      <c r="AP139" s="91"/>
      <c r="AQ139" s="91"/>
    </row>
    <row r="140" spans="1:43" x14ac:dyDescent="0.25">
      <c r="A140" s="85" t="str">
        <f t="shared" si="18"/>
        <v>other metals 242</v>
      </c>
      <c r="B140" s="85" t="str">
        <f t="shared" si="18"/>
        <v>ISIC 242</v>
      </c>
      <c r="C140" s="85">
        <f t="shared" si="19"/>
        <v>0.73099999999999998</v>
      </c>
      <c r="E140" s="85"/>
      <c r="F140" s="85"/>
      <c r="G140" s="85"/>
      <c r="H140" s="85"/>
      <c r="I140" s="85"/>
      <c r="J140" s="85"/>
      <c r="K140" s="85"/>
      <c r="L140" s="85"/>
      <c r="M140" s="85"/>
      <c r="N140" s="85"/>
      <c r="P140" s="91"/>
      <c r="Q140" s="91"/>
      <c r="R140" s="91"/>
      <c r="S140" s="91"/>
      <c r="T140" s="91"/>
      <c r="U140" s="91"/>
      <c r="V140" s="91"/>
      <c r="W140" s="91"/>
      <c r="X140" s="91"/>
      <c r="Y140" s="91"/>
      <c r="Z140" s="91"/>
      <c r="AA140" s="91"/>
      <c r="AB140" s="91"/>
      <c r="AC140" s="91"/>
      <c r="AD140" s="91"/>
      <c r="AE140" s="91"/>
      <c r="AF140" s="91"/>
      <c r="AG140" s="91"/>
      <c r="AH140" s="91"/>
      <c r="AI140" s="91"/>
      <c r="AJ140" s="91"/>
      <c r="AK140" s="91"/>
      <c r="AL140" s="91"/>
      <c r="AM140" s="91"/>
      <c r="AN140" s="91"/>
      <c r="AO140" s="91"/>
      <c r="AP140" s="91"/>
      <c r="AQ140" s="91"/>
    </row>
    <row r="141" spans="1:43" x14ac:dyDescent="0.25">
      <c r="A141" s="85" t="str">
        <f t="shared" si="18"/>
        <v>glass and glass products 231</v>
      </c>
      <c r="B141" s="85" t="str">
        <f t="shared" si="18"/>
        <v>ISIC 231</v>
      </c>
      <c r="C141" s="85">
        <f t="shared" si="19"/>
        <v>0.77200000000000002</v>
      </c>
      <c r="E141" s="85"/>
      <c r="F141" s="85"/>
      <c r="G141" s="85"/>
      <c r="H141" s="85"/>
      <c r="I141" s="85"/>
      <c r="J141" s="85"/>
      <c r="K141" s="85"/>
      <c r="L141" s="85"/>
      <c r="M141" s="85"/>
      <c r="N141" s="85"/>
      <c r="P141" s="91"/>
      <c r="Q141" s="91"/>
      <c r="R141" s="91"/>
      <c r="S141" s="91"/>
      <c r="T141" s="91"/>
      <c r="U141" s="91"/>
      <c r="V141" s="91"/>
      <c r="W141" s="91"/>
      <c r="X141" s="91"/>
      <c r="Y141" s="91"/>
      <c r="Z141" s="91"/>
      <c r="AA141" s="91"/>
      <c r="AB141" s="91"/>
      <c r="AC141" s="91"/>
      <c r="AD141" s="91"/>
      <c r="AE141" s="91"/>
      <c r="AF141" s="91"/>
      <c r="AG141" s="91"/>
      <c r="AH141" s="91"/>
      <c r="AI141" s="91"/>
      <c r="AJ141" s="91"/>
      <c r="AK141" s="91"/>
      <c r="AL141" s="91"/>
      <c r="AM141" s="91"/>
      <c r="AN141" s="91"/>
      <c r="AO141" s="91"/>
      <c r="AP141" s="91"/>
      <c r="AQ141" s="91"/>
    </row>
    <row r="142" spans="1:43" x14ac:dyDescent="0.25">
      <c r="A142" s="85" t="str">
        <f t="shared" si="18"/>
        <v>road vehicles 29</v>
      </c>
      <c r="B142" s="85" t="str">
        <f t="shared" si="18"/>
        <v>ISIC 29</v>
      </c>
      <c r="C142" s="85">
        <f t="shared" si="19"/>
        <v>0.73499999999999999</v>
      </c>
      <c r="E142" s="85"/>
      <c r="F142" s="85"/>
      <c r="G142" s="85"/>
      <c r="H142" s="85"/>
      <c r="I142" s="85"/>
      <c r="J142" s="85"/>
      <c r="K142" s="85"/>
      <c r="L142" s="85"/>
      <c r="M142" s="85"/>
      <c r="N142" s="85"/>
      <c r="P142" s="91"/>
      <c r="Q142" s="91"/>
      <c r="R142" s="91"/>
      <c r="S142" s="91"/>
      <c r="T142" s="91"/>
      <c r="U142" s="91"/>
      <c r="V142" s="91"/>
      <c r="W142" s="91"/>
      <c r="X142" s="91"/>
      <c r="Y142" s="91"/>
      <c r="Z142" s="91"/>
      <c r="AA142" s="91"/>
      <c r="AB142" s="91"/>
      <c r="AC142" s="91"/>
      <c r="AD142" s="91"/>
      <c r="AE142" s="91"/>
      <c r="AF142" s="91"/>
      <c r="AG142" s="91"/>
      <c r="AH142" s="91"/>
      <c r="AI142" s="91"/>
      <c r="AJ142" s="91"/>
      <c r="AK142" s="91"/>
      <c r="AL142" s="91"/>
      <c r="AM142" s="91"/>
      <c r="AN142" s="91"/>
      <c r="AO142" s="91"/>
      <c r="AP142" s="91"/>
      <c r="AQ142" s="91"/>
    </row>
    <row r="143" spans="1:43" x14ac:dyDescent="0.25">
      <c r="D143" s="85"/>
      <c r="E143" s="85"/>
      <c r="F143" s="85"/>
      <c r="G143" s="85"/>
      <c r="H143" s="85"/>
      <c r="I143" s="85"/>
      <c r="J143" s="85"/>
      <c r="K143" s="85"/>
      <c r="L143" s="85"/>
      <c r="M143" s="85"/>
      <c r="N143" s="85"/>
      <c r="P143" s="91"/>
      <c r="Q143" s="91"/>
      <c r="R143" s="91"/>
      <c r="S143" s="91"/>
      <c r="T143" s="91"/>
      <c r="U143" s="91"/>
      <c r="V143" s="91"/>
      <c r="W143" s="91"/>
      <c r="X143" s="91"/>
      <c r="Y143" s="91"/>
      <c r="Z143" s="91"/>
      <c r="AA143" s="91"/>
      <c r="AB143" s="91"/>
      <c r="AC143" s="91"/>
      <c r="AD143" s="91"/>
      <c r="AE143" s="91"/>
      <c r="AF143" s="91"/>
      <c r="AG143" s="91"/>
      <c r="AH143" s="91"/>
      <c r="AI143" s="91"/>
      <c r="AJ143" s="91"/>
      <c r="AK143" s="91"/>
      <c r="AL143" s="91"/>
      <c r="AM143" s="91"/>
      <c r="AN143" s="91"/>
      <c r="AO143" s="91"/>
      <c r="AP143" s="91"/>
      <c r="AQ143" s="91"/>
    </row>
    <row r="144" spans="1:43" x14ac:dyDescent="0.25">
      <c r="A144" s="87" t="s">
        <v>766</v>
      </c>
      <c r="B144" s="85"/>
      <c r="C144" s="85"/>
      <c r="D144" s="85"/>
      <c r="E144" s="85"/>
      <c r="F144" s="85"/>
      <c r="G144" s="85"/>
      <c r="H144" s="85"/>
      <c r="I144" s="85"/>
      <c r="J144" s="85"/>
      <c r="K144" s="85"/>
      <c r="L144" s="85"/>
      <c r="M144" s="85"/>
      <c r="N144" s="85"/>
      <c r="P144" s="91"/>
      <c r="Q144" s="91"/>
      <c r="R144" s="91"/>
      <c r="S144" s="91"/>
      <c r="T144" s="91"/>
      <c r="U144" s="91"/>
      <c r="V144" s="91"/>
      <c r="W144" s="91"/>
      <c r="X144" s="91"/>
      <c r="Y144" s="91"/>
      <c r="Z144" s="91"/>
      <c r="AA144" s="91"/>
      <c r="AB144" s="91"/>
      <c r="AC144" s="91"/>
      <c r="AD144" s="91"/>
      <c r="AE144" s="91"/>
      <c r="AF144" s="91"/>
      <c r="AG144" s="91"/>
      <c r="AH144" s="91"/>
      <c r="AI144" s="91"/>
      <c r="AJ144" s="91"/>
      <c r="AK144" s="91"/>
      <c r="AL144" s="91"/>
      <c r="AM144" s="91"/>
      <c r="AN144" s="91"/>
      <c r="AO144" s="91"/>
      <c r="AP144" s="91"/>
      <c r="AQ144" s="91"/>
    </row>
    <row r="145" spans="1:46" x14ac:dyDescent="0.25">
      <c r="A145" s="87" t="str">
        <f t="shared" ref="A145:B156" si="20">A131</f>
        <v>Industry Category</v>
      </c>
      <c r="B145" s="87" t="str">
        <f t="shared" si="20"/>
        <v>ISIC Code</v>
      </c>
      <c r="C145" s="85">
        <v>2023</v>
      </c>
      <c r="D145" s="85">
        <v>2024</v>
      </c>
      <c r="E145" s="85">
        <v>2025</v>
      </c>
      <c r="F145" s="85">
        <v>2026</v>
      </c>
      <c r="G145" s="85">
        <v>2027</v>
      </c>
      <c r="H145" s="85">
        <v>2028</v>
      </c>
      <c r="I145" s="85">
        <v>2029</v>
      </c>
      <c r="J145" s="85">
        <v>2030</v>
      </c>
      <c r="K145" s="85">
        <v>2031</v>
      </c>
      <c r="L145" s="85">
        <v>2032</v>
      </c>
      <c r="M145" s="85"/>
      <c r="N145" s="85"/>
      <c r="P145" s="91"/>
      <c r="Q145" s="91"/>
      <c r="R145" s="91"/>
      <c r="S145" s="91"/>
      <c r="T145" s="91"/>
      <c r="U145" s="91"/>
      <c r="V145" s="91"/>
      <c r="W145" s="91"/>
      <c r="X145" s="91"/>
      <c r="Y145" s="91"/>
      <c r="Z145" s="91"/>
      <c r="AA145" s="91"/>
      <c r="AB145" s="91"/>
      <c r="AC145" s="91"/>
      <c r="AD145" s="91"/>
      <c r="AE145" s="91"/>
      <c r="AF145" s="91"/>
      <c r="AG145" s="91"/>
      <c r="AH145" s="91"/>
      <c r="AI145" s="91"/>
      <c r="AJ145" s="91"/>
      <c r="AK145" s="91"/>
      <c r="AL145" s="91"/>
      <c r="AM145" s="91"/>
      <c r="AN145" s="91"/>
      <c r="AO145" s="91"/>
      <c r="AP145" s="91"/>
      <c r="AQ145" s="91"/>
    </row>
    <row r="146" spans="1:46" x14ac:dyDescent="0.25">
      <c r="A146" s="85" t="str">
        <f t="shared" si="20"/>
        <v>appliances and and electrical equipment 27</v>
      </c>
      <c r="B146" s="85" t="str">
        <f t="shared" si="20"/>
        <v>ISIC 27</v>
      </c>
      <c r="C146" s="91">
        <f>C118/$C132</f>
        <v>229218032786.88525</v>
      </c>
      <c r="D146" s="91">
        <f t="shared" ref="C146:L156" si="21">D118/$C132</f>
        <v>232765573770.49182</v>
      </c>
      <c r="E146" s="91">
        <f t="shared" si="21"/>
        <v>236181967213.11475</v>
      </c>
      <c r="F146" s="91">
        <f t="shared" si="21"/>
        <v>239459016393.44263</v>
      </c>
      <c r="G146" s="91">
        <f t="shared" si="21"/>
        <v>242585245901.63934</v>
      </c>
      <c r="H146" s="91">
        <f t="shared" si="21"/>
        <v>245760655737.70493</v>
      </c>
      <c r="I146" s="91">
        <f t="shared" si="21"/>
        <v>248986885245.90164</v>
      </c>
      <c r="J146" s="91">
        <f t="shared" si="21"/>
        <v>252263934426.22952</v>
      </c>
      <c r="K146" s="91">
        <f t="shared" si="21"/>
        <v>255593442622.95084</v>
      </c>
      <c r="L146" s="91">
        <f t="shared" si="21"/>
        <v>258922950819.67215</v>
      </c>
      <c r="M146" s="85"/>
      <c r="N146" s="85"/>
      <c r="P146" s="91"/>
      <c r="Q146" s="91"/>
      <c r="R146" s="91"/>
      <c r="S146" s="91"/>
      <c r="T146" s="91"/>
      <c r="U146" s="91"/>
      <c r="V146" s="91"/>
      <c r="W146" s="91"/>
      <c r="X146" s="91"/>
      <c r="Y146" s="91"/>
      <c r="Z146" s="91"/>
      <c r="AA146" s="91"/>
      <c r="AB146" s="91"/>
      <c r="AC146" s="91"/>
      <c r="AD146" s="91"/>
      <c r="AE146" s="91"/>
      <c r="AF146" s="91"/>
      <c r="AG146" s="91"/>
      <c r="AH146" s="91"/>
      <c r="AI146" s="91"/>
      <c r="AJ146" s="91"/>
      <c r="AK146" s="91"/>
      <c r="AL146" s="91"/>
      <c r="AM146" s="91"/>
      <c r="AN146" s="91"/>
      <c r="AO146" s="91"/>
      <c r="AP146" s="91"/>
      <c r="AQ146" s="91"/>
    </row>
    <row r="147" spans="1:46" x14ac:dyDescent="0.25">
      <c r="A147" s="85" t="str">
        <f t="shared" si="20"/>
        <v>chemicals 20</v>
      </c>
      <c r="B147" s="85" t="str">
        <f t="shared" si="20"/>
        <v>ISIC 20</v>
      </c>
      <c r="C147" s="91">
        <f t="shared" si="21"/>
        <v>658955275229.35779</v>
      </c>
      <c r="D147" s="91">
        <f t="shared" si="21"/>
        <v>669958715596.33032</v>
      </c>
      <c r="E147" s="91">
        <f t="shared" si="21"/>
        <v>680925458715.59631</v>
      </c>
      <c r="F147" s="91">
        <f t="shared" si="21"/>
        <v>691844036697.24768</v>
      </c>
      <c r="G147" s="91">
        <f t="shared" si="21"/>
        <v>702704128440.36694</v>
      </c>
      <c r="H147" s="91">
        <f t="shared" si="21"/>
        <v>713770642201.83484</v>
      </c>
      <c r="I147" s="91">
        <f t="shared" si="21"/>
        <v>725045871559.63306</v>
      </c>
      <c r="J147" s="91">
        <f t="shared" si="21"/>
        <v>736535550458.71558</v>
      </c>
      <c r="K147" s="91">
        <f t="shared" si="21"/>
        <v>748243119266.05505</v>
      </c>
      <c r="L147" s="91">
        <f t="shared" si="21"/>
        <v>759950688073.39453</v>
      </c>
      <c r="M147" s="85"/>
      <c r="N147" s="85"/>
      <c r="P147" s="91"/>
      <c r="Q147" s="91"/>
      <c r="R147" s="91"/>
      <c r="S147" s="91"/>
      <c r="T147" s="91"/>
      <c r="U147" s="91"/>
      <c r="V147" s="91"/>
      <c r="W147" s="91"/>
      <c r="X147" s="91"/>
      <c r="Y147" s="91"/>
      <c r="Z147" s="91"/>
      <c r="AA147" s="91"/>
      <c r="AB147" s="91"/>
      <c r="AC147" s="91"/>
      <c r="AD147" s="91"/>
      <c r="AE147" s="91"/>
      <c r="AF147" s="91"/>
      <c r="AG147" s="91"/>
      <c r="AH147" s="91"/>
      <c r="AI147" s="91"/>
      <c r="AJ147" s="91"/>
      <c r="AK147" s="91"/>
      <c r="AL147" s="91"/>
      <c r="AM147" s="91"/>
      <c r="AN147" s="91"/>
      <c r="AO147" s="91"/>
      <c r="AP147" s="91"/>
      <c r="AQ147" s="91"/>
    </row>
    <row r="148" spans="1:46" x14ac:dyDescent="0.25">
      <c r="A148" s="85" t="str">
        <f t="shared" si="20"/>
        <v>other machinery 28</v>
      </c>
      <c r="B148" s="85" t="str">
        <f t="shared" si="20"/>
        <v>ISIC 28</v>
      </c>
      <c r="C148" s="91">
        <f t="shared" si="21"/>
        <v>574170894526.03467</v>
      </c>
      <c r="D148" s="91">
        <f t="shared" si="21"/>
        <v>583457943925.23364</v>
      </c>
      <c r="E148" s="91">
        <f t="shared" si="21"/>
        <v>592285714285.71423</v>
      </c>
      <c r="F148" s="91">
        <f t="shared" si="21"/>
        <v>600622162883.84509</v>
      </c>
      <c r="G148" s="91">
        <f t="shared" si="21"/>
        <v>608436582109.47925</v>
      </c>
      <c r="H148" s="91">
        <f t="shared" si="21"/>
        <v>616373831775.70093</v>
      </c>
      <c r="I148" s="91">
        <f t="shared" si="21"/>
        <v>624435246995.99463</v>
      </c>
      <c r="J148" s="91">
        <f t="shared" si="21"/>
        <v>632623497997.32983</v>
      </c>
      <c r="K148" s="91">
        <f t="shared" si="21"/>
        <v>640939919893.19092</v>
      </c>
      <c r="L148" s="91">
        <f t="shared" si="21"/>
        <v>649256341789.05212</v>
      </c>
      <c r="M148" s="85"/>
      <c r="N148" s="85"/>
      <c r="P148" s="91"/>
      <c r="Q148" s="91"/>
      <c r="R148" s="91"/>
      <c r="S148" s="91"/>
      <c r="T148" s="91"/>
      <c r="U148" s="91"/>
      <c r="V148" s="91"/>
      <c r="W148" s="91"/>
      <c r="X148" s="91"/>
      <c r="Y148" s="91"/>
      <c r="Z148" s="91"/>
      <c r="AA148" s="91"/>
      <c r="AB148" s="91"/>
      <c r="AC148" s="91"/>
      <c r="AD148" s="91"/>
      <c r="AE148" s="91"/>
      <c r="AF148" s="91"/>
      <c r="AG148" s="91"/>
      <c r="AH148" s="91"/>
      <c r="AI148" s="91"/>
      <c r="AJ148" s="91"/>
      <c r="AK148" s="91"/>
      <c r="AL148" s="91"/>
      <c r="AM148" s="91"/>
      <c r="AN148" s="91"/>
      <c r="AO148" s="91"/>
      <c r="AP148" s="91"/>
      <c r="AQ148" s="91"/>
    </row>
    <row r="149" spans="1:46" x14ac:dyDescent="0.25">
      <c r="A149" s="85" t="str">
        <f t="shared" si="20"/>
        <v>other manufacturing 31T33</v>
      </c>
      <c r="B149" s="85" t="str">
        <f t="shared" si="20"/>
        <v>ISIC 31T33</v>
      </c>
      <c r="C149" s="91">
        <f t="shared" si="21"/>
        <v>343541953232.46216</v>
      </c>
      <c r="D149" s="91">
        <f t="shared" si="21"/>
        <v>346349381017.88171</v>
      </c>
      <c r="E149" s="91">
        <f t="shared" si="21"/>
        <v>349466299862.44843</v>
      </c>
      <c r="F149" s="91">
        <f t="shared" si="21"/>
        <v>352898211829.43604</v>
      </c>
      <c r="G149" s="91">
        <f t="shared" si="21"/>
        <v>356660247592.84735</v>
      </c>
      <c r="H149" s="91">
        <f t="shared" si="21"/>
        <v>360470426409.90375</v>
      </c>
      <c r="I149" s="91">
        <f t="shared" si="21"/>
        <v>364331499312.24213</v>
      </c>
      <c r="J149" s="91">
        <f t="shared" si="21"/>
        <v>368243466299.86249</v>
      </c>
      <c r="K149" s="91">
        <f t="shared" si="21"/>
        <v>372207702888.58325</v>
      </c>
      <c r="L149" s="91">
        <f t="shared" si="21"/>
        <v>376171939477.30402</v>
      </c>
      <c r="M149" s="85"/>
      <c r="N149" s="85"/>
    </row>
    <row r="150" spans="1:46" x14ac:dyDescent="0.25">
      <c r="A150" s="85" t="str">
        <f t="shared" si="20"/>
        <v>rubber and plastic products 22</v>
      </c>
      <c r="B150" s="85" t="str">
        <f t="shared" si="20"/>
        <v>ISIC 22</v>
      </c>
      <c r="C150" s="91">
        <f t="shared" si="21"/>
        <v>301206482593.03723</v>
      </c>
      <c r="D150" s="91">
        <f t="shared" si="21"/>
        <v>305583433373.34937</v>
      </c>
      <c r="E150" s="91">
        <f t="shared" si="21"/>
        <v>310027611044.41779</v>
      </c>
      <c r="F150" s="91">
        <f t="shared" si="21"/>
        <v>314539015606.24249</v>
      </c>
      <c r="G150" s="91">
        <f t="shared" si="21"/>
        <v>319118847539.01563</v>
      </c>
      <c r="H150" s="91">
        <f t="shared" si="21"/>
        <v>323780312124.84998</v>
      </c>
      <c r="I150" s="91">
        <f t="shared" si="21"/>
        <v>328523409363.74548</v>
      </c>
      <c r="J150" s="91">
        <f t="shared" si="21"/>
        <v>333351740696.2785</v>
      </c>
      <c r="K150" s="91">
        <f t="shared" si="21"/>
        <v>338264105642.2569</v>
      </c>
      <c r="L150" s="91">
        <f t="shared" si="21"/>
        <v>343176470588.23529</v>
      </c>
      <c r="M150" s="85"/>
      <c r="N150" s="85"/>
    </row>
    <row r="151" spans="1:46" x14ac:dyDescent="0.25">
      <c r="A151" s="85" t="str">
        <f t="shared" si="20"/>
        <v>metal products except machinery and vehicles 25</v>
      </c>
      <c r="B151" s="85" t="str">
        <f t="shared" si="20"/>
        <v>ISIC 25</v>
      </c>
      <c r="C151" s="91">
        <f t="shared" si="21"/>
        <v>487559953434.22583</v>
      </c>
      <c r="D151" s="91">
        <f t="shared" si="21"/>
        <v>495001164144.35388</v>
      </c>
      <c r="E151" s="91">
        <f t="shared" si="21"/>
        <v>501713620488.94061</v>
      </c>
      <c r="F151" s="91">
        <f t="shared" si="21"/>
        <v>507656577415.59955</v>
      </c>
      <c r="G151" s="91">
        <f t="shared" si="21"/>
        <v>512790454016.29803</v>
      </c>
      <c r="H151" s="91">
        <f t="shared" si="21"/>
        <v>517987194412.10712</v>
      </c>
      <c r="I151" s="91">
        <f t="shared" si="21"/>
        <v>523246798603.02679</v>
      </c>
      <c r="J151" s="91">
        <f t="shared" si="21"/>
        <v>528571594877.76483</v>
      </c>
      <c r="K151" s="91">
        <f t="shared" si="21"/>
        <v>533960419091.96741</v>
      </c>
      <c r="L151" s="91">
        <f t="shared" si="21"/>
        <v>539349243306.16998</v>
      </c>
      <c r="M151" s="85"/>
      <c r="N151" s="85"/>
    </row>
    <row r="152" spans="1:46" x14ac:dyDescent="0.25">
      <c r="A152" s="85" t="str">
        <f t="shared" si="20"/>
        <v>nonroad vehicles 30</v>
      </c>
      <c r="B152" s="85" t="str">
        <f t="shared" si="20"/>
        <v>ISIC 30</v>
      </c>
      <c r="C152" s="91">
        <f t="shared" si="21"/>
        <v>452353598014.88831</v>
      </c>
      <c r="D152" s="91">
        <f t="shared" si="21"/>
        <v>459703473945.40942</v>
      </c>
      <c r="E152" s="91">
        <f t="shared" si="21"/>
        <v>467388337468.9826</v>
      </c>
      <c r="F152" s="91">
        <f t="shared" si="21"/>
        <v>475425558312.65503</v>
      </c>
      <c r="G152" s="91">
        <f t="shared" si="21"/>
        <v>483830024813.89575</v>
      </c>
      <c r="H152" s="91">
        <f t="shared" si="21"/>
        <v>492413151364.76422</v>
      </c>
      <c r="I152" s="91">
        <f t="shared" si="21"/>
        <v>501182382133.995</v>
      </c>
      <c r="J152" s="91">
        <f t="shared" si="21"/>
        <v>510137717121.58807</v>
      </c>
      <c r="K152" s="91">
        <f t="shared" si="21"/>
        <v>519285359801.48883</v>
      </c>
      <c r="L152" s="91">
        <f t="shared" si="21"/>
        <v>528433002481.38953</v>
      </c>
      <c r="M152" s="85"/>
      <c r="N152" s="85"/>
    </row>
    <row r="153" spans="1:46" x14ac:dyDescent="0.25">
      <c r="A153" s="85" t="str">
        <f t="shared" si="20"/>
        <v>cement and other nonmetallic minerals 239</v>
      </c>
      <c r="B153" s="85" t="str">
        <f t="shared" si="20"/>
        <v>ISIC 239</v>
      </c>
      <c r="C153" s="91">
        <f t="shared" si="21"/>
        <v>122248815165.87679</v>
      </c>
      <c r="D153" s="91">
        <f t="shared" si="21"/>
        <v>123970379146.91943</v>
      </c>
      <c r="E153" s="91">
        <f t="shared" si="21"/>
        <v>125623222748.81517</v>
      </c>
      <c r="F153" s="91">
        <f t="shared" si="21"/>
        <v>127202606635.07109</v>
      </c>
      <c r="G153" s="91">
        <f t="shared" si="21"/>
        <v>128703791469.19432</v>
      </c>
      <c r="H153" s="91">
        <f t="shared" si="21"/>
        <v>130225118483.41232</v>
      </c>
      <c r="I153" s="91">
        <f t="shared" si="21"/>
        <v>131770142180.09479</v>
      </c>
      <c r="J153" s="91">
        <f t="shared" si="21"/>
        <v>133335308056.87204</v>
      </c>
      <c r="K153" s="91">
        <f t="shared" si="21"/>
        <v>134924170616.11375</v>
      </c>
      <c r="L153" s="91">
        <f t="shared" si="21"/>
        <v>136513033175.35545</v>
      </c>
      <c r="M153" s="85"/>
      <c r="N153" s="85"/>
    </row>
    <row r="154" spans="1:46" x14ac:dyDescent="0.25">
      <c r="A154" s="85" t="str">
        <f t="shared" si="20"/>
        <v>other metals 242</v>
      </c>
      <c r="B154" s="85" t="str">
        <f t="shared" si="20"/>
        <v>ISIC 242</v>
      </c>
      <c r="C154" s="91">
        <f t="shared" si="21"/>
        <v>148439124487.00412</v>
      </c>
      <c r="D154" s="91">
        <f t="shared" si="21"/>
        <v>150255813953.48837</v>
      </c>
      <c r="E154" s="91">
        <f t="shared" si="21"/>
        <v>151948016415.86868</v>
      </c>
      <c r="F154" s="91">
        <f t="shared" si="21"/>
        <v>153512995896.03284</v>
      </c>
      <c r="G154" s="91">
        <f t="shared" si="21"/>
        <v>154942544459.64432</v>
      </c>
      <c r="H154" s="91">
        <f t="shared" si="21"/>
        <v>156389876880.98495</v>
      </c>
      <c r="I154" s="91">
        <f t="shared" si="21"/>
        <v>157852257181.94254</v>
      </c>
      <c r="J154" s="91">
        <f t="shared" si="21"/>
        <v>159332421340.62927</v>
      </c>
      <c r="K154" s="91">
        <f t="shared" si="21"/>
        <v>160829001367.98907</v>
      </c>
      <c r="L154" s="91">
        <f t="shared" si="21"/>
        <v>162325581395.34885</v>
      </c>
      <c r="M154" s="85"/>
      <c r="N154" s="85"/>
    </row>
    <row r="155" spans="1:46" x14ac:dyDescent="0.25">
      <c r="A155" s="85" t="str">
        <f t="shared" si="20"/>
        <v>glass and glass products 231</v>
      </c>
      <c r="B155" s="85" t="str">
        <f t="shared" si="20"/>
        <v>ISIC 231</v>
      </c>
      <c r="C155" s="91">
        <f t="shared" si="21"/>
        <v>42125129533.678757</v>
      </c>
      <c r="D155" s="91">
        <f t="shared" si="21"/>
        <v>43097668393.782379</v>
      </c>
      <c r="E155" s="91">
        <f t="shared" si="21"/>
        <v>43955958549.222794</v>
      </c>
      <c r="F155" s="91">
        <f t="shared" si="21"/>
        <v>44690284974.093262</v>
      </c>
      <c r="G155" s="91">
        <f t="shared" si="21"/>
        <v>45292098445.595856</v>
      </c>
      <c r="H155" s="91">
        <f t="shared" si="21"/>
        <v>45903367875.647667</v>
      </c>
      <c r="I155" s="91">
        <f t="shared" si="21"/>
        <v>46524352331.606216</v>
      </c>
      <c r="J155" s="91">
        <f t="shared" si="21"/>
        <v>47155310880.829018</v>
      </c>
      <c r="K155" s="91">
        <f t="shared" si="21"/>
        <v>47796113989.637306</v>
      </c>
      <c r="L155" s="91">
        <f t="shared" si="21"/>
        <v>48436917098.445595</v>
      </c>
      <c r="M155" s="85"/>
      <c r="N155" s="85"/>
    </row>
    <row r="156" spans="1:46" x14ac:dyDescent="0.25">
      <c r="A156" s="85" t="str">
        <f t="shared" si="20"/>
        <v>road vehicles 29</v>
      </c>
      <c r="B156" s="85" t="str">
        <f t="shared" si="20"/>
        <v>ISIC 29</v>
      </c>
      <c r="C156" s="91">
        <f t="shared" si="21"/>
        <v>1361129251700.6802</v>
      </c>
      <c r="D156" s="91">
        <f t="shared" si="21"/>
        <v>1412816326530.6123</v>
      </c>
      <c r="E156" s="91">
        <f t="shared" si="21"/>
        <v>1457578231292.5171</v>
      </c>
      <c r="F156" s="91">
        <f t="shared" si="21"/>
        <v>1494448979591.8367</v>
      </c>
      <c r="G156" s="91">
        <f t="shared" si="21"/>
        <v>1522585034013.6055</v>
      </c>
      <c r="H156" s="91">
        <f t="shared" si="21"/>
        <v>1551319727891.1565</v>
      </c>
      <c r="I156" s="91">
        <f t="shared" si="21"/>
        <v>1580680272108.8435</v>
      </c>
      <c r="J156" s="91">
        <f t="shared" si="21"/>
        <v>1610666666666.6667</v>
      </c>
      <c r="K156" s="91">
        <f t="shared" si="21"/>
        <v>1641292517006.8027</v>
      </c>
      <c r="L156" s="91">
        <f t="shared" si="21"/>
        <v>1671918367346.9387</v>
      </c>
      <c r="M156" s="85"/>
      <c r="N156" s="85"/>
    </row>
    <row r="157" spans="1:46" x14ac:dyDescent="0.25">
      <c r="A157" s="87"/>
      <c r="B157" s="85"/>
      <c r="C157" s="85"/>
      <c r="D157" s="85"/>
      <c r="E157" s="85"/>
      <c r="F157" s="85"/>
      <c r="G157" s="85"/>
      <c r="H157" s="85"/>
      <c r="I157" s="85"/>
      <c r="J157" s="85"/>
      <c r="K157" s="85"/>
      <c r="L157" s="85"/>
      <c r="M157" s="85"/>
      <c r="N157" s="85"/>
    </row>
    <row r="158" spans="1:46" x14ac:dyDescent="0.25">
      <c r="A158" s="87" t="s">
        <v>767</v>
      </c>
      <c r="B158" s="85"/>
      <c r="N158" s="85"/>
    </row>
    <row r="159" spans="1:46" x14ac:dyDescent="0.25">
      <c r="A159" s="87" t="str">
        <f t="shared" ref="A159:B170" si="22">A117</f>
        <v>Industry Category</v>
      </c>
      <c r="B159" s="87" t="str">
        <f t="shared" si="22"/>
        <v>ISIC Code</v>
      </c>
      <c r="C159" s="91"/>
      <c r="D159" s="91"/>
      <c r="E159" s="91"/>
      <c r="F159" s="91"/>
      <c r="G159" s="91"/>
      <c r="H159" s="91"/>
      <c r="I159" s="91"/>
      <c r="J159" s="91"/>
      <c r="K159" s="91"/>
      <c r="L159" s="91"/>
      <c r="M159" s="85"/>
      <c r="N159" s="85"/>
    </row>
    <row r="160" spans="1:46" x14ac:dyDescent="0.25">
      <c r="A160" s="85" t="str">
        <f t="shared" si="22"/>
        <v>appliances and and electrical equipment 27</v>
      </c>
      <c r="B160" s="85" t="str">
        <f t="shared" si="22"/>
        <v>ISIC 27</v>
      </c>
      <c r="C160" s="91">
        <f>C118+C104</f>
        <v>142536836527.40591</v>
      </c>
      <c r="D160" s="91">
        <f t="shared" ref="C160:L170" si="23">D118+D104</f>
        <v>147414673054.81186</v>
      </c>
      <c r="E160" s="91">
        <f t="shared" si="23"/>
        <v>150574232122.95944</v>
      </c>
      <c r="F160" s="91">
        <f t="shared" si="23"/>
        <v>153648791191.10703</v>
      </c>
      <c r="G160" s="91">
        <f t="shared" si="23"/>
        <v>156631350259.25464</v>
      </c>
      <c r="H160" s="91">
        <f t="shared" si="23"/>
        <v>159643909327.40222</v>
      </c>
      <c r="I160" s="91">
        <f t="shared" si="23"/>
        <v>162687468395.5498</v>
      </c>
      <c r="J160" s="91">
        <f t="shared" si="23"/>
        <v>165762027463.69742</v>
      </c>
      <c r="K160" s="91">
        <f t="shared" si="23"/>
        <v>168868586531.845</v>
      </c>
      <c r="L160" s="91">
        <f t="shared" si="23"/>
        <v>171975145599.99258</v>
      </c>
      <c r="M160" s="85"/>
      <c r="N160" s="85"/>
      <c r="O160" s="85"/>
      <c r="P160" s="85"/>
      <c r="Q160" s="85"/>
      <c r="R160" s="85"/>
      <c r="S160" s="85"/>
      <c r="T160" s="85"/>
      <c r="U160" s="85"/>
      <c r="V160" s="85"/>
      <c r="W160" s="85"/>
      <c r="X160" s="85"/>
      <c r="Y160" s="85"/>
      <c r="Z160" s="85"/>
      <c r="AA160" s="85"/>
      <c r="AB160" s="85"/>
      <c r="AC160" s="85"/>
      <c r="AD160" s="85"/>
      <c r="AE160" s="85"/>
      <c r="AF160" s="85"/>
      <c r="AG160" s="85"/>
      <c r="AH160" s="85"/>
      <c r="AI160" s="85"/>
      <c r="AJ160" s="85"/>
      <c r="AK160" s="85"/>
      <c r="AL160" s="85"/>
      <c r="AM160" s="85"/>
      <c r="AN160" s="85"/>
      <c r="AO160" s="85"/>
      <c r="AP160" s="85"/>
      <c r="AQ160" s="85"/>
      <c r="AR160" s="85"/>
      <c r="AS160" s="85"/>
      <c r="AT160" s="85"/>
    </row>
    <row r="161" spans="1:46" x14ac:dyDescent="0.25">
      <c r="A161" s="85" t="str">
        <f t="shared" si="22"/>
        <v>chemicals 20</v>
      </c>
      <c r="B161" s="85" t="str">
        <f t="shared" si="22"/>
        <v>ISIC 20</v>
      </c>
      <c r="C161" s="91">
        <f t="shared" si="23"/>
        <v>574679423807.15222</v>
      </c>
      <c r="D161" s="91">
        <f t="shared" si="23"/>
        <v>584344847614.30432</v>
      </c>
      <c r="E161" s="91">
        <f t="shared" si="23"/>
        <v>593934256541.98645</v>
      </c>
      <c r="F161" s="91">
        <f t="shared" si="23"/>
        <v>603481665469.66846</v>
      </c>
      <c r="G161" s="91">
        <f t="shared" si="23"/>
        <v>612978074397.35059</v>
      </c>
      <c r="H161" s="91">
        <f t="shared" si="23"/>
        <v>622654483325.03259</v>
      </c>
      <c r="I161" s="91">
        <f t="shared" si="23"/>
        <v>632512892252.71472</v>
      </c>
      <c r="J161" s="91">
        <f t="shared" si="23"/>
        <v>642558301180.39673</v>
      </c>
      <c r="K161" s="91">
        <f t="shared" si="23"/>
        <v>652793710108.07886</v>
      </c>
      <c r="L161" s="91">
        <f t="shared" si="23"/>
        <v>663029119035.76086</v>
      </c>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85"/>
      <c r="AQ161" s="85"/>
      <c r="AR161" s="85"/>
      <c r="AS161" s="85"/>
      <c r="AT161" s="85"/>
    </row>
    <row r="162" spans="1:46" x14ac:dyDescent="0.25">
      <c r="A162" s="85" t="str">
        <f t="shared" si="22"/>
        <v>other machinery 28</v>
      </c>
      <c r="B162" s="85" t="str">
        <f t="shared" si="22"/>
        <v>ISIC 28</v>
      </c>
      <c r="C162" s="91">
        <f t="shared" si="23"/>
        <v>430520830611.37128</v>
      </c>
      <c r="D162" s="91">
        <f t="shared" si="23"/>
        <v>437943661222.74255</v>
      </c>
      <c r="E162" s="91">
        <f t="shared" si="23"/>
        <v>444730722702.00684</v>
      </c>
      <c r="F162" s="91">
        <f t="shared" si="23"/>
        <v>451149784181.27106</v>
      </c>
      <c r="G162" s="91">
        <f t="shared" si="23"/>
        <v>457177845660.53528</v>
      </c>
      <c r="H162" s="91">
        <f t="shared" si="23"/>
        <v>463297907139.7995</v>
      </c>
      <c r="I162" s="91">
        <f t="shared" si="23"/>
        <v>469510968619.06378</v>
      </c>
      <c r="J162" s="91">
        <f t="shared" si="23"/>
        <v>475819030098.328</v>
      </c>
      <c r="K162" s="91">
        <f t="shared" si="23"/>
        <v>482223091577.59222</v>
      </c>
      <c r="L162" s="91">
        <f t="shared" si="23"/>
        <v>488627153056.85645</v>
      </c>
      <c r="M162" s="85"/>
      <c r="N162" s="85"/>
      <c r="O162" s="85"/>
      <c r="P162" s="85"/>
      <c r="Q162" s="85"/>
      <c r="R162" s="85"/>
      <c r="S162" s="85"/>
      <c r="T162" s="85"/>
      <c r="U162" s="85"/>
      <c r="V162" s="85"/>
      <c r="W162" s="85"/>
      <c r="X162" s="85"/>
      <c r="Y162" s="85"/>
      <c r="Z162" s="85"/>
      <c r="AA162" s="85"/>
      <c r="AB162" s="85"/>
      <c r="AC162" s="85"/>
      <c r="AD162" s="85"/>
      <c r="AE162" s="85"/>
      <c r="AF162" s="85"/>
      <c r="AG162" s="85"/>
      <c r="AH162" s="85"/>
      <c r="AI162" s="85"/>
      <c r="AJ162" s="85"/>
      <c r="AK162" s="85"/>
      <c r="AL162" s="85"/>
      <c r="AM162" s="85"/>
      <c r="AN162" s="85"/>
      <c r="AO162" s="85"/>
      <c r="AP162" s="85"/>
      <c r="AQ162" s="85"/>
      <c r="AR162" s="85"/>
      <c r="AS162" s="85"/>
      <c r="AT162" s="85"/>
    </row>
    <row r="163" spans="1:46" x14ac:dyDescent="0.25">
      <c r="A163" s="85" t="str">
        <f t="shared" si="22"/>
        <v>other manufacturing 31T33</v>
      </c>
      <c r="B163" s="85" t="str">
        <f t="shared" si="22"/>
        <v>ISIC 31T33</v>
      </c>
      <c r="C163" s="91">
        <f t="shared" si="23"/>
        <v>249761136912.09344</v>
      </c>
      <c r="D163" s="91">
        <f t="shared" si="23"/>
        <v>251808273824.18686</v>
      </c>
      <c r="E163" s="91">
        <f t="shared" si="23"/>
        <v>254076575166.22189</v>
      </c>
      <c r="F163" s="91">
        <f t="shared" si="23"/>
        <v>256573876508.25693</v>
      </c>
      <c r="G163" s="91">
        <f t="shared" si="23"/>
        <v>259311177850.29199</v>
      </c>
      <c r="H163" s="91">
        <f t="shared" si="23"/>
        <v>262083479192.32703</v>
      </c>
      <c r="I163" s="91">
        <f t="shared" si="23"/>
        <v>264892780534.36206</v>
      </c>
      <c r="J163" s="91">
        <f t="shared" si="23"/>
        <v>267739081876.39709</v>
      </c>
      <c r="K163" s="91">
        <f t="shared" si="23"/>
        <v>270623383218.43213</v>
      </c>
      <c r="L163" s="91">
        <f t="shared" si="23"/>
        <v>273507684560.46716</v>
      </c>
      <c r="M163" s="85"/>
      <c r="N163" s="85"/>
      <c r="O163" s="85"/>
      <c r="P163" s="85"/>
      <c r="Q163" s="85"/>
      <c r="R163" s="85"/>
      <c r="S163" s="85"/>
      <c r="T163" s="85"/>
      <c r="U163" s="85"/>
      <c r="V163" s="85"/>
      <c r="W163" s="85"/>
      <c r="X163" s="85"/>
      <c r="Y163" s="85"/>
      <c r="Z163" s="85"/>
      <c r="AA163" s="85"/>
      <c r="AB163" s="85"/>
      <c r="AC163" s="85"/>
      <c r="AD163" s="85"/>
      <c r="AE163" s="85"/>
      <c r="AF163" s="85"/>
      <c r="AG163" s="85"/>
      <c r="AH163" s="85"/>
      <c r="AI163" s="85"/>
      <c r="AJ163" s="85"/>
      <c r="AK163" s="85"/>
      <c r="AL163" s="85"/>
      <c r="AM163" s="85"/>
      <c r="AN163" s="85"/>
      <c r="AO163" s="85"/>
      <c r="AP163" s="85"/>
      <c r="AQ163" s="85"/>
      <c r="AR163" s="85"/>
      <c r="AS163" s="85"/>
      <c r="AT163" s="85"/>
    </row>
    <row r="164" spans="1:46" x14ac:dyDescent="0.25">
      <c r="A164" s="85" t="str">
        <f t="shared" si="22"/>
        <v>rubber and plastic products 22</v>
      </c>
      <c r="B164" s="85" t="str">
        <f t="shared" si="22"/>
        <v>ISIC 22</v>
      </c>
      <c r="C164" s="91">
        <f t="shared" si="23"/>
        <v>250908511360.79819</v>
      </c>
      <c r="D164" s="91">
        <f t="shared" si="23"/>
        <v>254558022721.59641</v>
      </c>
      <c r="E164" s="91">
        <f t="shared" si="23"/>
        <v>258261339481.89572</v>
      </c>
      <c r="F164" s="91">
        <f t="shared" si="23"/>
        <v>262020656242.19504</v>
      </c>
      <c r="G164" s="91">
        <f t="shared" si="23"/>
        <v>265836973002.49438</v>
      </c>
      <c r="H164" s="91">
        <f t="shared" si="23"/>
        <v>269721289762.7937</v>
      </c>
      <c r="I164" s="91">
        <f t="shared" si="23"/>
        <v>273673606523.09302</v>
      </c>
      <c r="J164" s="91">
        <f t="shared" si="23"/>
        <v>277696923283.39233</v>
      </c>
      <c r="K164" s="91">
        <f t="shared" si="23"/>
        <v>281790240043.69165</v>
      </c>
      <c r="L164" s="91">
        <f t="shared" si="23"/>
        <v>285883556803.99103</v>
      </c>
      <c r="M164" s="85"/>
      <c r="N164" s="85"/>
      <c r="O164" s="85"/>
      <c r="P164" s="85"/>
      <c r="Q164" s="85"/>
      <c r="R164" s="85"/>
      <c r="S164" s="85"/>
      <c r="T164" s="85"/>
      <c r="U164" s="85"/>
      <c r="V164" s="85"/>
      <c r="W164" s="85"/>
      <c r="X164" s="85"/>
      <c r="Y164" s="85"/>
      <c r="Z164" s="85"/>
      <c r="AA164" s="85"/>
      <c r="AB164" s="85"/>
      <c r="AC164" s="85"/>
      <c r="AD164" s="85"/>
      <c r="AE164" s="85"/>
      <c r="AF164" s="85"/>
      <c r="AG164" s="85"/>
      <c r="AH164" s="85"/>
      <c r="AI164" s="85"/>
      <c r="AJ164" s="85"/>
      <c r="AK164" s="85"/>
      <c r="AL164" s="85"/>
      <c r="AM164" s="85"/>
      <c r="AN164" s="85"/>
      <c r="AO164" s="85"/>
      <c r="AP164" s="85"/>
      <c r="AQ164" s="85"/>
      <c r="AR164" s="85"/>
      <c r="AS164" s="85"/>
      <c r="AT164" s="85"/>
    </row>
    <row r="165" spans="1:46" x14ac:dyDescent="0.25">
      <c r="A165" s="85" t="str">
        <f t="shared" si="22"/>
        <v>metal products except machinery and vehicles 25</v>
      </c>
      <c r="B165" s="85" t="str">
        <f t="shared" si="22"/>
        <v>ISIC 25</v>
      </c>
      <c r="C165" s="91">
        <f t="shared" si="23"/>
        <v>419125486540.92328</v>
      </c>
      <c r="D165" s="91">
        <f t="shared" si="23"/>
        <v>425828973081.84656</v>
      </c>
      <c r="E165" s="91">
        <f t="shared" si="23"/>
        <v>431711780534.69275</v>
      </c>
      <c r="F165" s="91">
        <f t="shared" si="23"/>
        <v>436933587987.539</v>
      </c>
      <c r="G165" s="91">
        <f t="shared" si="23"/>
        <v>441460395440.38519</v>
      </c>
      <c r="H165" s="91">
        <f t="shared" si="23"/>
        <v>446041202893.23145</v>
      </c>
      <c r="I165" s="91">
        <f t="shared" si="23"/>
        <v>450676010346.07764</v>
      </c>
      <c r="J165" s="91">
        <f t="shared" si="23"/>
        <v>455366817798.92389</v>
      </c>
      <c r="K165" s="91">
        <f t="shared" si="23"/>
        <v>460112625251.77008</v>
      </c>
      <c r="L165" s="91">
        <f t="shared" si="23"/>
        <v>464858432704.61633</v>
      </c>
      <c r="M165" s="85"/>
      <c r="N165" s="85"/>
      <c r="O165" s="85"/>
      <c r="P165" s="85"/>
      <c r="Q165" s="85"/>
      <c r="R165" s="85"/>
      <c r="S165" s="85"/>
      <c r="T165" s="85"/>
      <c r="U165" s="85"/>
      <c r="V165" s="85"/>
      <c r="W165" s="85"/>
      <c r="X165" s="85"/>
      <c r="Y165" s="85"/>
      <c r="Z165" s="85"/>
      <c r="AA165" s="85"/>
      <c r="AB165" s="85"/>
      <c r="AC165" s="85"/>
      <c r="AD165" s="85"/>
      <c r="AE165" s="85"/>
      <c r="AF165" s="85"/>
      <c r="AG165" s="85"/>
      <c r="AH165" s="85"/>
      <c r="AI165" s="85"/>
      <c r="AJ165" s="85"/>
      <c r="AK165" s="85"/>
      <c r="AL165" s="85"/>
      <c r="AM165" s="85"/>
      <c r="AN165" s="85"/>
      <c r="AO165" s="85"/>
      <c r="AP165" s="85"/>
      <c r="AQ165" s="85"/>
      <c r="AR165" s="85"/>
      <c r="AS165" s="85"/>
      <c r="AT165" s="85"/>
    </row>
    <row r="166" spans="1:46" x14ac:dyDescent="0.25">
      <c r="A166" s="85" t="str">
        <f t="shared" si="22"/>
        <v>nonroad vehicles 30</v>
      </c>
      <c r="B166" s="85" t="str">
        <f t="shared" si="22"/>
        <v>ISIC 30</v>
      </c>
      <c r="C166" s="91">
        <f t="shared" si="23"/>
        <v>364887280797.91669</v>
      </c>
      <c r="D166" s="91">
        <f t="shared" si="23"/>
        <v>371101561595.83337</v>
      </c>
      <c r="E166" s="91">
        <f t="shared" si="23"/>
        <v>377404416895.05212</v>
      </c>
      <c r="F166" s="91">
        <f t="shared" si="23"/>
        <v>383991272194.27087</v>
      </c>
      <c r="G166" s="91">
        <f t="shared" si="23"/>
        <v>390874127493.48969</v>
      </c>
      <c r="H166" s="91">
        <f t="shared" si="23"/>
        <v>397900982792.70844</v>
      </c>
      <c r="I166" s="91">
        <f t="shared" si="23"/>
        <v>405077838091.92719</v>
      </c>
      <c r="J166" s="91">
        <f t="shared" si="23"/>
        <v>412404693391.14594</v>
      </c>
      <c r="K166" s="91">
        <f t="shared" si="23"/>
        <v>419886548690.36469</v>
      </c>
      <c r="L166" s="91">
        <f t="shared" si="23"/>
        <v>427368403989.58344</v>
      </c>
      <c r="M166" s="85"/>
      <c r="N166" s="85"/>
      <c r="O166" s="85"/>
      <c r="P166" s="85"/>
      <c r="Q166" s="85"/>
      <c r="R166" s="85"/>
      <c r="S166" s="85"/>
      <c r="T166" s="85"/>
      <c r="U166" s="85"/>
      <c r="V166" s="85"/>
      <c r="W166" s="85"/>
      <c r="X166" s="85"/>
      <c r="Y166" s="85"/>
      <c r="Z166" s="85"/>
      <c r="AA166" s="85"/>
      <c r="AB166" s="85"/>
      <c r="AC166" s="85"/>
      <c r="AD166" s="85"/>
      <c r="AE166" s="85"/>
      <c r="AF166" s="85"/>
      <c r="AG166" s="85"/>
      <c r="AH166" s="85"/>
      <c r="AI166" s="85"/>
      <c r="AJ166" s="85"/>
      <c r="AK166" s="85"/>
      <c r="AL166" s="85"/>
      <c r="AM166" s="85"/>
      <c r="AN166" s="85"/>
      <c r="AO166" s="85"/>
      <c r="AP166" s="85"/>
      <c r="AQ166" s="85"/>
      <c r="AR166" s="85"/>
      <c r="AS166" s="85"/>
      <c r="AT166" s="85"/>
    </row>
    <row r="167" spans="1:46" x14ac:dyDescent="0.25">
      <c r="A167" s="85" t="str">
        <f t="shared" si="22"/>
        <v>cement and other nonmetallic minerals 239</v>
      </c>
      <c r="B167" s="85" t="str">
        <f t="shared" si="22"/>
        <v>ISIC 239</v>
      </c>
      <c r="C167" s="91">
        <f t="shared" si="23"/>
        <v>103223572228.32669</v>
      </c>
      <c r="D167" s="91">
        <f t="shared" si="23"/>
        <v>104722144456.65338</v>
      </c>
      <c r="E167" s="91">
        <f t="shared" si="23"/>
        <v>106134234042.27589</v>
      </c>
      <c r="F167" s="91">
        <f t="shared" si="23"/>
        <v>107484323627.89839</v>
      </c>
      <c r="G167" s="91">
        <f t="shared" si="23"/>
        <v>108768413213.5209</v>
      </c>
      <c r="H167" s="91">
        <f t="shared" si="23"/>
        <v>110069502799.14342</v>
      </c>
      <c r="I167" s="91">
        <f t="shared" si="23"/>
        <v>111390592384.76593</v>
      </c>
      <c r="J167" s="91">
        <f t="shared" si="23"/>
        <v>112728681970.38843</v>
      </c>
      <c r="K167" s="91">
        <f t="shared" si="23"/>
        <v>114086771556.01094</v>
      </c>
      <c r="L167" s="91">
        <f t="shared" si="23"/>
        <v>115444861141.63345</v>
      </c>
      <c r="M167" s="85"/>
      <c r="N167" s="85"/>
      <c r="O167" s="85"/>
      <c r="P167" s="85"/>
      <c r="Q167" s="85"/>
      <c r="R167" s="85"/>
      <c r="S167" s="85"/>
      <c r="T167" s="85"/>
      <c r="U167" s="85"/>
      <c r="V167" s="85"/>
      <c r="W167" s="85"/>
      <c r="X167" s="85"/>
      <c r="Y167" s="85"/>
      <c r="Z167" s="85"/>
      <c r="AA167" s="85"/>
      <c r="AB167" s="85"/>
      <c r="AC167" s="85"/>
      <c r="AD167" s="85"/>
      <c r="AE167" s="85"/>
      <c r="AF167" s="85"/>
      <c r="AG167" s="85"/>
      <c r="AH167" s="85"/>
      <c r="AI167" s="85"/>
      <c r="AJ167" s="85"/>
      <c r="AK167" s="85"/>
      <c r="AL167" s="85"/>
      <c r="AM167" s="85"/>
      <c r="AN167" s="85"/>
      <c r="AO167" s="85"/>
      <c r="AP167" s="85"/>
      <c r="AQ167" s="85"/>
      <c r="AR167" s="85"/>
      <c r="AS167" s="85"/>
      <c r="AT167" s="85"/>
    </row>
    <row r="168" spans="1:46" x14ac:dyDescent="0.25">
      <c r="A168" s="85" t="str">
        <f t="shared" si="22"/>
        <v>other metals 242</v>
      </c>
      <c r="B168" s="85" t="str">
        <f t="shared" si="22"/>
        <v>ISIC 242</v>
      </c>
      <c r="C168" s="91">
        <f t="shared" si="23"/>
        <v>108613202869.28502</v>
      </c>
      <c r="D168" s="91">
        <f t="shared" si="23"/>
        <v>110045405738.57005</v>
      </c>
      <c r="E168" s="91">
        <f t="shared" si="23"/>
        <v>111379352184.9223</v>
      </c>
      <c r="F168" s="91">
        <f t="shared" si="23"/>
        <v>112620298631.27455</v>
      </c>
      <c r="G168" s="91">
        <f t="shared" si="23"/>
        <v>113762245077.62682</v>
      </c>
      <c r="H168" s="91">
        <f t="shared" si="23"/>
        <v>114917191523.97906</v>
      </c>
      <c r="I168" s="91">
        <f t="shared" si="23"/>
        <v>116083137970.33131</v>
      </c>
      <c r="J168" s="91">
        <f t="shared" si="23"/>
        <v>117262084416.68356</v>
      </c>
      <c r="K168" s="91">
        <f t="shared" si="23"/>
        <v>118453030863.03583</v>
      </c>
      <c r="L168" s="91">
        <f t="shared" si="23"/>
        <v>119643977309.38808</v>
      </c>
      <c r="M168" s="85"/>
      <c r="N168" s="85"/>
      <c r="O168" s="85"/>
      <c r="P168" s="85"/>
      <c r="Q168" s="85"/>
      <c r="R168" s="85"/>
      <c r="S168" s="85"/>
      <c r="T168" s="85"/>
      <c r="U168" s="85"/>
      <c r="V168" s="85"/>
      <c r="W168" s="85"/>
      <c r="X168" s="85"/>
      <c r="Y168" s="85"/>
      <c r="Z168" s="85"/>
      <c r="AA168" s="85"/>
      <c r="AB168" s="85"/>
      <c r="AC168" s="85"/>
      <c r="AD168" s="85"/>
      <c r="AE168" s="85"/>
      <c r="AF168" s="85"/>
      <c r="AG168" s="85"/>
      <c r="AH168" s="85"/>
      <c r="AI168" s="85"/>
      <c r="AJ168" s="85"/>
      <c r="AK168" s="85"/>
      <c r="AL168" s="85"/>
      <c r="AM168" s="85"/>
      <c r="AN168" s="85"/>
      <c r="AO168" s="85"/>
      <c r="AP168" s="85"/>
      <c r="AQ168" s="85"/>
      <c r="AR168" s="85"/>
      <c r="AS168" s="85"/>
      <c r="AT168" s="85"/>
    </row>
    <row r="169" spans="1:46" x14ac:dyDescent="0.25">
      <c r="A169" s="85" t="str">
        <f t="shared" si="22"/>
        <v>glass and glass products 231</v>
      </c>
      <c r="B169" s="85" t="str">
        <f t="shared" si="22"/>
        <v>ISIC 231</v>
      </c>
      <c r="C169" s="91">
        <f t="shared" si="23"/>
        <v>32613503529.912479</v>
      </c>
      <c r="D169" s="91">
        <f t="shared" si="23"/>
        <v>33457207059.824963</v>
      </c>
      <c r="E169" s="91">
        <f t="shared" si="23"/>
        <v>34154645883.542141</v>
      </c>
      <c r="F169" s="91">
        <f t="shared" si="23"/>
        <v>34756384707.259323</v>
      </c>
      <c r="G169" s="91">
        <f t="shared" si="23"/>
        <v>35255823530.976501</v>
      </c>
      <c r="H169" s="91">
        <f t="shared" si="23"/>
        <v>35762562354.69368</v>
      </c>
      <c r="I169" s="91">
        <f t="shared" si="23"/>
        <v>36276801178.410858</v>
      </c>
      <c r="J169" s="91">
        <f t="shared" si="23"/>
        <v>36798740002.128044</v>
      </c>
      <c r="K169" s="91">
        <f t="shared" si="23"/>
        <v>37328278825.845222</v>
      </c>
      <c r="L169" s="91">
        <f t="shared" si="23"/>
        <v>37857817649.562401</v>
      </c>
      <c r="M169" s="85"/>
      <c r="N169" s="85"/>
      <c r="O169" s="85"/>
      <c r="P169" s="85"/>
      <c r="Q169" s="85"/>
      <c r="R169" s="85"/>
      <c r="S169" s="85"/>
      <c r="T169" s="85"/>
      <c r="U169" s="85"/>
      <c r="V169" s="85"/>
      <c r="W169" s="85"/>
      <c r="X169" s="85"/>
      <c r="Y169" s="85"/>
      <c r="Z169" s="85"/>
      <c r="AA169" s="85"/>
      <c r="AB169" s="85"/>
      <c r="AC169" s="85"/>
      <c r="AD169" s="85"/>
      <c r="AE169" s="85"/>
      <c r="AF169" s="85"/>
      <c r="AG169" s="85"/>
      <c r="AH169" s="85"/>
      <c r="AI169" s="85"/>
      <c r="AJ169" s="85"/>
      <c r="AK169" s="85"/>
      <c r="AL169" s="85"/>
      <c r="AM169" s="85"/>
      <c r="AN169" s="85"/>
      <c r="AO169" s="85"/>
      <c r="AP169" s="85"/>
      <c r="AQ169" s="85"/>
      <c r="AR169" s="85"/>
      <c r="AS169" s="85"/>
      <c r="AT169" s="85"/>
    </row>
    <row r="170" spans="1:46" x14ac:dyDescent="0.25">
      <c r="A170" s="85" t="str">
        <f t="shared" si="22"/>
        <v>road vehicles 29</v>
      </c>
      <c r="B170" s="85" t="str">
        <f t="shared" si="22"/>
        <v>ISIC 29</v>
      </c>
      <c r="C170" s="91">
        <f t="shared" si="23"/>
        <v>1001176666666.6666</v>
      </c>
      <c r="D170" s="91">
        <f t="shared" si="23"/>
        <v>1039913333333.3334</v>
      </c>
      <c r="E170" s="91">
        <f t="shared" si="23"/>
        <v>1073093333333.3334</v>
      </c>
      <c r="F170" s="91">
        <f t="shared" si="23"/>
        <v>1100473333333.3333</v>
      </c>
      <c r="G170" s="91">
        <f t="shared" si="23"/>
        <v>1121433333333.3333</v>
      </c>
      <c r="H170" s="91">
        <f t="shared" si="23"/>
        <v>1142833333333.3333</v>
      </c>
      <c r="I170" s="91">
        <f t="shared" si="23"/>
        <v>1164693333333.3333</v>
      </c>
      <c r="J170" s="91">
        <f t="shared" si="23"/>
        <v>1187013333333.3333</v>
      </c>
      <c r="K170" s="91">
        <f t="shared" si="23"/>
        <v>1209803333333.3333</v>
      </c>
      <c r="L170" s="91">
        <f t="shared" si="23"/>
        <v>1232593333333.3333</v>
      </c>
      <c r="M170" s="85"/>
      <c r="N170" s="85"/>
      <c r="O170" s="85"/>
      <c r="P170" s="85"/>
      <c r="Q170" s="85"/>
      <c r="R170" s="85"/>
      <c r="S170" s="85"/>
      <c r="T170" s="85"/>
      <c r="U170" s="85"/>
      <c r="V170" s="85"/>
      <c r="W170" s="85"/>
      <c r="X170" s="85"/>
      <c r="Y170" s="85"/>
      <c r="Z170" s="85"/>
      <c r="AA170" s="85"/>
      <c r="AB170" s="85"/>
      <c r="AC170" s="85"/>
      <c r="AD170" s="85"/>
      <c r="AE170" s="85"/>
      <c r="AF170" s="85"/>
      <c r="AG170" s="85"/>
      <c r="AH170" s="85"/>
      <c r="AI170" s="85"/>
      <c r="AJ170" s="85"/>
      <c r="AK170" s="85"/>
      <c r="AL170" s="85"/>
      <c r="AM170" s="85"/>
      <c r="AN170" s="85"/>
      <c r="AO170" s="85"/>
      <c r="AP170" s="85"/>
      <c r="AQ170" s="85"/>
      <c r="AR170" s="85"/>
      <c r="AS170" s="85"/>
      <c r="AT170" s="85"/>
    </row>
    <row r="171" spans="1:46" x14ac:dyDescent="0.25">
      <c r="D171" s="85"/>
      <c r="E171" s="85"/>
      <c r="F171" s="85"/>
      <c r="G171" s="85"/>
      <c r="H171" s="85"/>
      <c r="I171" s="85"/>
      <c r="J171" s="85"/>
      <c r="K171" s="85"/>
      <c r="L171" s="85"/>
      <c r="M171" s="85"/>
      <c r="N171" s="85"/>
      <c r="O171" s="85"/>
      <c r="P171" s="85"/>
      <c r="Q171" s="85"/>
      <c r="R171" s="85"/>
      <c r="S171" s="85"/>
      <c r="T171" s="85"/>
      <c r="U171" s="85"/>
      <c r="V171" s="85"/>
      <c r="W171" s="85"/>
      <c r="X171" s="85"/>
      <c r="Y171" s="85"/>
      <c r="Z171" s="85"/>
      <c r="AA171" s="85"/>
      <c r="AB171" s="85"/>
      <c r="AC171" s="85"/>
      <c r="AD171" s="85"/>
      <c r="AE171" s="85"/>
      <c r="AF171" s="85"/>
      <c r="AG171" s="85"/>
      <c r="AH171" s="85"/>
      <c r="AI171" s="85"/>
      <c r="AJ171" s="85"/>
      <c r="AK171" s="85"/>
      <c r="AL171" s="85"/>
      <c r="AM171" s="85"/>
      <c r="AN171" s="85"/>
      <c r="AO171" s="85"/>
      <c r="AP171" s="85"/>
      <c r="AQ171" s="85"/>
      <c r="AR171" s="85"/>
      <c r="AS171" s="85"/>
      <c r="AT171" s="85"/>
    </row>
    <row r="172" spans="1:46" x14ac:dyDescent="0.25">
      <c r="A172" s="87" t="s">
        <v>1362</v>
      </c>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c r="AA172" s="85"/>
      <c r="AB172" s="85"/>
      <c r="AC172" s="85"/>
      <c r="AD172" s="85"/>
      <c r="AE172" s="85"/>
      <c r="AF172" s="85"/>
      <c r="AG172" s="85"/>
      <c r="AH172" s="85"/>
      <c r="AI172" s="85"/>
      <c r="AJ172" s="85"/>
      <c r="AK172" s="85"/>
      <c r="AL172" s="85"/>
      <c r="AM172" s="85"/>
      <c r="AN172" s="85"/>
      <c r="AO172" s="85"/>
      <c r="AP172" s="85"/>
      <c r="AQ172" s="85"/>
      <c r="AR172" s="85"/>
      <c r="AS172" s="85"/>
      <c r="AT172" s="85"/>
    </row>
    <row r="173" spans="1:46" x14ac:dyDescent="0.25">
      <c r="A173" s="87" t="str">
        <f t="shared" ref="A173:B173" si="24">A131</f>
        <v>Industry Category</v>
      </c>
      <c r="B173" s="87" t="str">
        <f t="shared" si="24"/>
        <v>ISIC Code</v>
      </c>
      <c r="C173" s="91"/>
      <c r="D173" s="91"/>
      <c r="E173" s="91"/>
      <c r="F173" s="91"/>
      <c r="G173" s="91"/>
      <c r="H173" s="91"/>
      <c r="I173" s="91"/>
      <c r="J173" s="91"/>
      <c r="K173" s="91"/>
      <c r="L173" s="91"/>
      <c r="M173" s="85"/>
      <c r="N173" s="85"/>
    </row>
    <row r="174" spans="1:46" x14ac:dyDescent="0.25">
      <c r="A174" s="85" t="str">
        <f t="shared" ref="A174:A184" si="25">A146</f>
        <v>appliances and and electrical equipment 27</v>
      </c>
      <c r="B174" s="85" t="str">
        <f t="shared" ref="B174" si="26">B146</f>
        <v>ISIC 27</v>
      </c>
      <c r="C174" s="123">
        <f>C160/C118-1</f>
        <v>1.9409085253541347E-2</v>
      </c>
      <c r="D174" s="123">
        <f t="shared" ref="D174:L174" si="27">D160/D118-1</f>
        <v>3.8226549295441448E-2</v>
      </c>
      <c r="E174" s="123">
        <f t="shared" si="27"/>
        <v>4.5139078113981546E-2</v>
      </c>
      <c r="F174" s="123">
        <f t="shared" si="27"/>
        <v>5.1884652502957707E-2</v>
      </c>
      <c r="G174" s="123">
        <f t="shared" si="27"/>
        <v>5.8484428385861653E-2</v>
      </c>
      <c r="H174" s="123">
        <f t="shared" si="27"/>
        <v>6.4903273392759919E-2</v>
      </c>
      <c r="I174" s="123">
        <f t="shared" si="27"/>
        <v>7.1143837950183642E-2</v>
      </c>
      <c r="J174" s="123">
        <f t="shared" si="27"/>
        <v>7.7209190632355096E-2</v>
      </c>
      <c r="K174" s="123">
        <f t="shared" si="27"/>
        <v>8.3101919876885644E-2</v>
      </c>
      <c r="L174" s="123">
        <f t="shared" si="27"/>
        <v>8.8843099092663635E-2</v>
      </c>
      <c r="M174" s="85"/>
      <c r="N174" s="85"/>
      <c r="O174" s="85"/>
      <c r="P174" s="85"/>
      <c r="Q174" s="85"/>
      <c r="R174" s="85"/>
      <c r="S174" s="85"/>
      <c r="T174" s="85"/>
      <c r="U174" s="85"/>
      <c r="V174" s="85"/>
      <c r="W174" s="85"/>
      <c r="X174" s="85"/>
      <c r="Y174" s="85"/>
      <c r="Z174" s="85"/>
      <c r="AA174" s="85"/>
      <c r="AB174" s="85"/>
      <c r="AC174" s="85"/>
      <c r="AD174" s="85"/>
      <c r="AE174" s="85"/>
      <c r="AF174" s="85"/>
      <c r="AG174" s="85"/>
      <c r="AH174" s="85"/>
      <c r="AI174" s="85"/>
      <c r="AJ174" s="85"/>
      <c r="AK174" s="85"/>
      <c r="AL174" s="85"/>
      <c r="AM174" s="85"/>
      <c r="AN174" s="85"/>
      <c r="AO174" s="85"/>
      <c r="AP174" s="85"/>
      <c r="AQ174" s="85"/>
      <c r="AR174" s="85"/>
      <c r="AS174" s="85"/>
      <c r="AT174" s="85"/>
    </row>
    <row r="175" spans="1:46" x14ac:dyDescent="0.25">
      <c r="A175" s="85" t="str">
        <f t="shared" si="25"/>
        <v>chemicals 20</v>
      </c>
      <c r="B175" s="85" t="str">
        <f t="shared" ref="B175:B184" si="28">B147</f>
        <v>ISIC 20</v>
      </c>
      <c r="C175" s="123">
        <f t="shared" ref="C175:L184" si="29">C161/C119-1</f>
        <v>1.2255952682993509E-4</v>
      </c>
      <c r="D175" s="123">
        <f t="shared" si="29"/>
        <v>2.4109320426490832E-4</v>
      </c>
      <c r="E175" s="123">
        <f t="shared" si="29"/>
        <v>2.8168716346055334E-4</v>
      </c>
      <c r="F175" s="123">
        <f t="shared" si="29"/>
        <v>3.2101661174843699E-4</v>
      </c>
      <c r="G175" s="123">
        <f t="shared" si="29"/>
        <v>3.5915385413254342E-4</v>
      </c>
      <c r="H175" s="123">
        <f t="shared" si="29"/>
        <v>3.9601567626479373E-4</v>
      </c>
      <c r="I175" s="123">
        <f t="shared" si="29"/>
        <v>4.3162762987902781E-4</v>
      </c>
      <c r="J175" s="123">
        <f t="shared" si="29"/>
        <v>4.6601321335582035E-4</v>
      </c>
      <c r="K175" s="123">
        <f t="shared" si="29"/>
        <v>4.9919706112611095E-4</v>
      </c>
      <c r="L175" s="123">
        <f t="shared" si="29"/>
        <v>5.3135846839547085E-4</v>
      </c>
      <c r="M175" s="85"/>
      <c r="N175" s="85"/>
      <c r="O175" s="85"/>
      <c r="P175" s="85"/>
      <c r="Q175" s="85"/>
      <c r="R175" s="85"/>
      <c r="S175" s="85"/>
      <c r="T175" s="85"/>
      <c r="U175" s="85"/>
      <c r="V175" s="85"/>
      <c r="W175" s="85"/>
      <c r="X175" s="85"/>
      <c r="Y175" s="85"/>
      <c r="Z175" s="85"/>
      <c r="AA175" s="85"/>
      <c r="AB175" s="85"/>
      <c r="AC175" s="85"/>
      <c r="AD175" s="85"/>
      <c r="AE175" s="85"/>
      <c r="AF175" s="85"/>
      <c r="AG175" s="85"/>
      <c r="AH175" s="85"/>
      <c r="AI175" s="85"/>
      <c r="AJ175" s="85"/>
      <c r="AK175" s="85"/>
      <c r="AL175" s="85"/>
      <c r="AM175" s="85"/>
      <c r="AN175" s="85"/>
      <c r="AO175" s="85"/>
      <c r="AP175" s="85"/>
      <c r="AQ175" s="85"/>
      <c r="AR175" s="85"/>
      <c r="AS175" s="85"/>
      <c r="AT175" s="85"/>
    </row>
    <row r="176" spans="1:46" x14ac:dyDescent="0.25">
      <c r="A176" s="85" t="str">
        <f t="shared" si="25"/>
        <v>other machinery 28</v>
      </c>
      <c r="B176" s="85" t="str">
        <f t="shared" si="28"/>
        <v>ISIC 28</v>
      </c>
      <c r="C176" s="123">
        <f t="shared" si="29"/>
        <v>1.0855162639371585E-3</v>
      </c>
      <c r="D176" s="123">
        <f t="shared" si="29"/>
        <v>2.1364756475654723E-3</v>
      </c>
      <c r="E176" s="123">
        <f t="shared" si="29"/>
        <v>2.4992509433860999E-3</v>
      </c>
      <c r="F176" s="123">
        <f t="shared" si="29"/>
        <v>2.8537035056461768E-3</v>
      </c>
      <c r="G176" s="123">
        <f t="shared" si="29"/>
        <v>3.201195606361118E-3</v>
      </c>
      <c r="H176" s="123">
        <f t="shared" si="29"/>
        <v>3.5391694821331754E-3</v>
      </c>
      <c r="I176" s="123">
        <f t="shared" si="29"/>
        <v>3.867780379523289E-3</v>
      </c>
      <c r="J176" s="123">
        <f t="shared" si="29"/>
        <v>4.1871750679625119E-3</v>
      </c>
      <c r="K176" s="123">
        <f t="shared" si="29"/>
        <v>4.4975077856124202E-3</v>
      </c>
      <c r="L176" s="123">
        <f t="shared" si="29"/>
        <v>4.7998903065773479E-3</v>
      </c>
      <c r="M176" s="85"/>
      <c r="N176" s="85"/>
      <c r="O176" s="85"/>
      <c r="P176" s="85"/>
      <c r="Q176" s="85"/>
      <c r="R176" s="85"/>
      <c r="S176" s="85"/>
      <c r="T176" s="85"/>
      <c r="U176" s="85"/>
      <c r="V176" s="85"/>
      <c r="W176" s="85"/>
      <c r="X176" s="85"/>
      <c r="Y176" s="85"/>
      <c r="Z176" s="85"/>
      <c r="AA176" s="85"/>
      <c r="AB176" s="85"/>
      <c r="AC176" s="85"/>
      <c r="AD176" s="85"/>
      <c r="AE176" s="85"/>
      <c r="AF176" s="85"/>
      <c r="AG176" s="85"/>
      <c r="AH176" s="85"/>
      <c r="AI176" s="85"/>
      <c r="AJ176" s="85"/>
      <c r="AK176" s="85"/>
      <c r="AL176" s="85"/>
      <c r="AM176" s="85"/>
      <c r="AN176" s="85"/>
      <c r="AO176" s="85"/>
      <c r="AP176" s="85"/>
      <c r="AQ176" s="85"/>
      <c r="AR176" s="85"/>
      <c r="AS176" s="85"/>
      <c r="AT176" s="85"/>
    </row>
    <row r="177" spans="1:46" x14ac:dyDescent="0.25">
      <c r="A177" s="85" t="str">
        <f t="shared" si="25"/>
        <v>other manufacturing 31T33</v>
      </c>
      <c r="B177" s="85" t="str">
        <f t="shared" si="28"/>
        <v>ISIC 31T33</v>
      </c>
      <c r="C177" s="123">
        <f t="shared" si="29"/>
        <v>2.4571728667766024E-5</v>
      </c>
      <c r="D177" s="123">
        <f t="shared" si="29"/>
        <v>4.8745111863812696E-5</v>
      </c>
      <c r="E177" s="123">
        <f t="shared" si="29"/>
        <v>5.7368540836044701E-5</v>
      </c>
      <c r="F177" s="123">
        <f t="shared" si="29"/>
        <v>6.5780735886811215E-5</v>
      </c>
      <c r="G177" s="123">
        <f t="shared" si="29"/>
        <v>7.3962367878710467E-5</v>
      </c>
      <c r="H177" s="123">
        <f t="shared" si="29"/>
        <v>8.1962254455225647E-5</v>
      </c>
      <c r="I177" s="123">
        <f t="shared" si="29"/>
        <v>8.9782248440029022E-5</v>
      </c>
      <c r="J177" s="123">
        <f t="shared" si="29"/>
        <v>9.7424766063225476E-5</v>
      </c>
      <c r="K177" s="123">
        <f t="shared" si="29"/>
        <v>1.0489188060436305E-4</v>
      </c>
      <c r="L177" s="123">
        <f t="shared" si="29"/>
        <v>1.1220161281255692E-4</v>
      </c>
      <c r="M177" s="85"/>
      <c r="N177" s="85"/>
      <c r="O177" s="85"/>
      <c r="P177" s="85"/>
      <c r="Q177" s="85"/>
      <c r="R177" s="85"/>
      <c r="S177" s="85"/>
      <c r="T177" s="85"/>
      <c r="U177" s="85"/>
      <c r="V177" s="85"/>
      <c r="W177" s="85"/>
      <c r="X177" s="85"/>
      <c r="Y177" s="85"/>
      <c r="Z177" s="85"/>
      <c r="AA177" s="85"/>
      <c r="AB177" s="85"/>
      <c r="AC177" s="85"/>
      <c r="AD177" s="85"/>
      <c r="AE177" s="85"/>
      <c r="AF177" s="85"/>
      <c r="AG177" s="85"/>
      <c r="AH177" s="85"/>
      <c r="AI177" s="85"/>
      <c r="AJ177" s="85"/>
      <c r="AK177" s="85"/>
      <c r="AL177" s="85"/>
      <c r="AM177" s="85"/>
      <c r="AN177" s="85"/>
      <c r="AO177" s="85"/>
      <c r="AP177" s="85"/>
      <c r="AQ177" s="85"/>
      <c r="AR177" s="85"/>
      <c r="AS177" s="85"/>
      <c r="AT177" s="85"/>
    </row>
    <row r="178" spans="1:46" x14ac:dyDescent="0.25">
      <c r="A178" s="85" t="str">
        <f t="shared" si="25"/>
        <v>rubber and plastic products 22</v>
      </c>
      <c r="B178" s="85" t="str">
        <f t="shared" si="28"/>
        <v>ISIC 22</v>
      </c>
      <c r="C178" s="123">
        <f t="shared" si="29"/>
        <v>1.3994782081638846E-5</v>
      </c>
      <c r="D178" s="123">
        <f t="shared" si="29"/>
        <v>2.7588662375732653E-5</v>
      </c>
      <c r="E178" s="123">
        <f t="shared" si="29"/>
        <v>3.2291907144266219E-5</v>
      </c>
      <c r="F178" s="123">
        <f t="shared" si="29"/>
        <v>3.685433892108847E-5</v>
      </c>
      <c r="G178" s="123">
        <f t="shared" si="29"/>
        <v>4.1278891057983103E-5</v>
      </c>
      <c r="H178" s="123">
        <f t="shared" si="29"/>
        <v>4.5566750808134771E-5</v>
      </c>
      <c r="I178" s="123">
        <f t="shared" si="29"/>
        <v>4.9720540426179127E-5</v>
      </c>
      <c r="J178" s="123">
        <f t="shared" si="29"/>
        <v>5.3742350574870201E-5</v>
      </c>
      <c r="K178" s="123">
        <f t="shared" si="29"/>
        <v>5.7634997166600144E-5</v>
      </c>
      <c r="L178" s="123">
        <f t="shared" si="29"/>
        <v>6.1416201965425188E-5</v>
      </c>
      <c r="M178" s="85"/>
      <c r="N178" s="85"/>
      <c r="O178" s="85"/>
      <c r="P178" s="85"/>
      <c r="Q178" s="85"/>
      <c r="R178" s="85"/>
      <c r="S178" s="85"/>
      <c r="T178" s="85"/>
      <c r="U178" s="85"/>
      <c r="V178" s="85"/>
      <c r="W178" s="85"/>
      <c r="X178" s="85"/>
      <c r="Y178" s="85"/>
      <c r="Z178" s="85"/>
      <c r="AA178" s="85"/>
      <c r="AB178" s="85"/>
      <c r="AC178" s="85"/>
      <c r="AD178" s="85"/>
      <c r="AE178" s="85"/>
      <c r="AF178" s="85"/>
      <c r="AG178" s="85"/>
      <c r="AH178" s="85"/>
      <c r="AI178" s="85"/>
      <c r="AJ178" s="85"/>
      <c r="AK178" s="85"/>
      <c r="AL178" s="85"/>
      <c r="AM178" s="85"/>
      <c r="AN178" s="85"/>
      <c r="AO178" s="85"/>
      <c r="AP178" s="85"/>
      <c r="AQ178" s="85"/>
      <c r="AR178" s="85"/>
      <c r="AS178" s="85"/>
      <c r="AT178" s="85"/>
    </row>
    <row r="179" spans="1:46" x14ac:dyDescent="0.25">
      <c r="A179" s="85" t="str">
        <f t="shared" si="25"/>
        <v>metal products except machinery and vehicles 25</v>
      </c>
      <c r="B179" s="85" t="str">
        <f t="shared" si="28"/>
        <v>ISIC 25</v>
      </c>
      <c r="C179" s="123">
        <f t="shared" si="29"/>
        <v>7.4373478661948766E-4</v>
      </c>
      <c r="D179" s="123">
        <f t="shared" si="29"/>
        <v>1.4651088692223535E-3</v>
      </c>
      <c r="E179" s="123">
        <f t="shared" si="29"/>
        <v>1.716539670077788E-3</v>
      </c>
      <c r="F179" s="123">
        <f t="shared" si="29"/>
        <v>1.9643044405897037E-3</v>
      </c>
      <c r="G179" s="123">
        <f t="shared" si="29"/>
        <v>2.2098164994317493E-3</v>
      </c>
      <c r="H179" s="123">
        <f t="shared" si="29"/>
        <v>2.450163935425298E-3</v>
      </c>
      <c r="I179" s="123">
        <f t="shared" si="29"/>
        <v>2.6854140020282635E-3</v>
      </c>
      <c r="J179" s="123">
        <f t="shared" si="29"/>
        <v>2.9156220862867066E-3</v>
      </c>
      <c r="K179" s="123">
        <f t="shared" si="29"/>
        <v>3.1408615563410791E-3</v>
      </c>
      <c r="L179" s="123">
        <f t="shared" si="29"/>
        <v>3.3616001360159409E-3</v>
      </c>
      <c r="M179" s="85"/>
      <c r="N179" s="85"/>
      <c r="O179" s="85"/>
      <c r="P179" s="85"/>
      <c r="Q179" s="85"/>
      <c r="R179" s="85"/>
      <c r="S179" s="85"/>
      <c r="T179" s="85"/>
      <c r="U179" s="85"/>
      <c r="V179" s="85"/>
      <c r="W179" s="85"/>
      <c r="X179" s="85"/>
      <c r="Y179" s="85"/>
      <c r="Z179" s="85"/>
      <c r="AA179" s="85"/>
      <c r="AB179" s="85"/>
      <c r="AC179" s="85"/>
      <c r="AD179" s="85"/>
      <c r="AE179" s="85"/>
      <c r="AF179" s="85"/>
      <c r="AG179" s="85"/>
      <c r="AH179" s="85"/>
      <c r="AI179" s="85"/>
      <c r="AJ179" s="85"/>
      <c r="AK179" s="85"/>
      <c r="AL179" s="85"/>
      <c r="AM179" s="85"/>
      <c r="AN179" s="85"/>
      <c r="AO179" s="85"/>
      <c r="AP179" s="85"/>
      <c r="AQ179" s="85"/>
      <c r="AR179" s="85"/>
      <c r="AS179" s="85"/>
      <c r="AT179" s="85"/>
    </row>
    <row r="180" spans="1:46" x14ac:dyDescent="0.25">
      <c r="A180" s="85" t="str">
        <f t="shared" si="25"/>
        <v>nonroad vehicles 30</v>
      </c>
      <c r="B180" s="85" t="str">
        <f t="shared" si="28"/>
        <v>ISIC 30</v>
      </c>
      <c r="C180" s="123">
        <f t="shared" si="29"/>
        <v>7.9616891503953013E-4</v>
      </c>
      <c r="D180" s="123">
        <f t="shared" si="29"/>
        <v>1.566879059036852E-3</v>
      </c>
      <c r="E180" s="123">
        <f t="shared" si="29"/>
        <v>1.8300755081483988E-3</v>
      </c>
      <c r="F180" s="123">
        <f t="shared" si="29"/>
        <v>2.08321183912763E-3</v>
      </c>
      <c r="G180" s="123">
        <f t="shared" si="29"/>
        <v>2.3261647613508352E-3</v>
      </c>
      <c r="H180" s="123">
        <f t="shared" si="29"/>
        <v>2.5598921418255038E-3</v>
      </c>
      <c r="I180" s="123">
        <f t="shared" si="29"/>
        <v>2.7845766510639081E-3</v>
      </c>
      <c r="J180" s="123">
        <f t="shared" si="29"/>
        <v>3.0004387253623754E-3</v>
      </c>
      <c r="K180" s="123">
        <f t="shared" si="29"/>
        <v>3.2076644041358904E-3</v>
      </c>
      <c r="L180" s="123">
        <f t="shared" si="29"/>
        <v>3.407715563322089E-3</v>
      </c>
      <c r="M180" s="85"/>
      <c r="N180" s="85"/>
      <c r="O180" s="85"/>
      <c r="P180" s="85"/>
      <c r="Q180" s="85"/>
      <c r="R180" s="85"/>
      <c r="S180" s="85"/>
      <c r="T180" s="85"/>
      <c r="U180" s="85"/>
      <c r="V180" s="85"/>
      <c r="W180" s="85"/>
      <c r="X180" s="85"/>
      <c r="Y180" s="85"/>
      <c r="Z180" s="85"/>
      <c r="AA180" s="85"/>
      <c r="AB180" s="85"/>
      <c r="AC180" s="85"/>
      <c r="AD180" s="85"/>
      <c r="AE180" s="85"/>
      <c r="AF180" s="85"/>
      <c r="AG180" s="85"/>
      <c r="AH180" s="85"/>
      <c r="AI180" s="85"/>
      <c r="AJ180" s="85"/>
      <c r="AK180" s="85"/>
      <c r="AL180" s="85"/>
      <c r="AM180" s="85"/>
      <c r="AN180" s="85"/>
      <c r="AO180" s="85"/>
      <c r="AP180" s="85"/>
      <c r="AQ180" s="85"/>
      <c r="AR180" s="85"/>
      <c r="AS180" s="85"/>
      <c r="AT180" s="85"/>
    </row>
    <row r="181" spans="1:46" x14ac:dyDescent="0.25">
      <c r="A181" s="85" t="str">
        <f t="shared" si="25"/>
        <v>cement and other nonmetallic minerals 239</v>
      </c>
      <c r="B181" s="85" t="str">
        <f t="shared" si="28"/>
        <v>ISIC 239</v>
      </c>
      <c r="C181" s="123">
        <f t="shared" si="29"/>
        <v>4.4168551752021834E-4</v>
      </c>
      <c r="D181" s="123">
        <f t="shared" si="29"/>
        <v>8.7110375178856003E-4</v>
      </c>
      <c r="E181" s="123">
        <f t="shared" si="29"/>
        <v>1.0208254793719895E-3</v>
      </c>
      <c r="F181" s="123">
        <f t="shared" si="29"/>
        <v>1.1673322953678067E-3</v>
      </c>
      <c r="G181" s="123">
        <f t="shared" si="29"/>
        <v>1.3110416799007041E-3</v>
      </c>
      <c r="H181" s="123">
        <f t="shared" si="29"/>
        <v>1.4512128026877846E-3</v>
      </c>
      <c r="I181" s="123">
        <f t="shared" si="29"/>
        <v>1.5878611035116119E-3</v>
      </c>
      <c r="J181" s="123">
        <f t="shared" si="29"/>
        <v>1.7210820668096538E-3</v>
      </c>
      <c r="K181" s="123">
        <f t="shared" si="29"/>
        <v>1.8508865433537469E-3</v>
      </c>
      <c r="L181" s="123">
        <f t="shared" si="29"/>
        <v>1.9776694553186314E-3</v>
      </c>
      <c r="M181" s="85"/>
      <c r="N181" s="85"/>
      <c r="O181" s="85"/>
      <c r="P181" s="85"/>
      <c r="Q181" s="85"/>
      <c r="R181" s="85"/>
      <c r="S181" s="85"/>
      <c r="T181" s="85"/>
      <c r="U181" s="85"/>
      <c r="V181" s="85"/>
      <c r="W181" s="85"/>
      <c r="X181" s="85"/>
      <c r="Y181" s="85"/>
      <c r="Z181" s="85"/>
      <c r="AA181" s="85"/>
      <c r="AB181" s="85"/>
      <c r="AC181" s="85"/>
      <c r="AD181" s="85"/>
      <c r="AE181" s="85"/>
      <c r="AF181" s="85"/>
      <c r="AG181" s="85"/>
      <c r="AH181" s="85"/>
      <c r="AI181" s="85"/>
      <c r="AJ181" s="85"/>
      <c r="AK181" s="85"/>
      <c r="AL181" s="85"/>
      <c r="AM181" s="85"/>
      <c r="AN181" s="85"/>
      <c r="AO181" s="85"/>
      <c r="AP181" s="85"/>
      <c r="AQ181" s="85"/>
      <c r="AR181" s="85"/>
      <c r="AS181" s="85"/>
      <c r="AT181" s="85"/>
    </row>
    <row r="182" spans="1:46" x14ac:dyDescent="0.25">
      <c r="A182" s="85" t="str">
        <f t="shared" si="25"/>
        <v>other metals 242</v>
      </c>
      <c r="B182" s="85" t="str">
        <f t="shared" si="28"/>
        <v>ISIC 242</v>
      </c>
      <c r="C182" s="123">
        <f t="shared" si="29"/>
        <v>9.6031545111485705E-4</v>
      </c>
      <c r="D182" s="123">
        <f t="shared" si="29"/>
        <v>1.8974092388726049E-3</v>
      </c>
      <c r="E182" s="123">
        <f t="shared" si="29"/>
        <v>2.7490878596458934E-3</v>
      </c>
      <c r="F182" s="123">
        <f t="shared" si="29"/>
        <v>3.5849741688014358E-3</v>
      </c>
      <c r="G182" s="123">
        <f t="shared" si="29"/>
        <v>4.4078390791946198E-3</v>
      </c>
      <c r="H182" s="123">
        <f t="shared" si="29"/>
        <v>5.2150656832870013E-3</v>
      </c>
      <c r="I182" s="123">
        <f t="shared" si="29"/>
        <v>6.0069154201518593E-3</v>
      </c>
      <c r="J182" s="123">
        <f t="shared" si="29"/>
        <v>6.7834708486465001E-3</v>
      </c>
      <c r="K182" s="123">
        <f t="shared" si="29"/>
        <v>7.5449608138051794E-3</v>
      </c>
      <c r="L182" s="123">
        <f t="shared" si="29"/>
        <v>8.2924094841401175E-3</v>
      </c>
      <c r="M182" s="85"/>
      <c r="N182" s="85"/>
      <c r="O182" s="85"/>
      <c r="P182" s="85"/>
      <c r="Q182" s="85"/>
      <c r="R182" s="85"/>
      <c r="S182" s="85"/>
      <c r="T182" s="85"/>
      <c r="U182" s="85"/>
      <c r="V182" s="85"/>
      <c r="W182" s="85"/>
      <c r="X182" s="85"/>
      <c r="Y182" s="85"/>
      <c r="Z182" s="85"/>
      <c r="AA182" s="85"/>
      <c r="AB182" s="85"/>
      <c r="AC182" s="85"/>
      <c r="AD182" s="85"/>
      <c r="AE182" s="85"/>
      <c r="AF182" s="85"/>
      <c r="AG182" s="85"/>
      <c r="AH182" s="85"/>
      <c r="AI182" s="85"/>
      <c r="AJ182" s="85"/>
      <c r="AK182" s="85"/>
      <c r="AL182" s="85"/>
      <c r="AM182" s="85"/>
      <c r="AN182" s="85"/>
      <c r="AO182" s="85"/>
      <c r="AP182" s="85"/>
      <c r="AQ182" s="85"/>
      <c r="AR182" s="85"/>
      <c r="AS182" s="85"/>
      <c r="AT182" s="85"/>
    </row>
    <row r="183" spans="1:46" x14ac:dyDescent="0.25">
      <c r="A183" s="85" t="str">
        <f t="shared" si="25"/>
        <v>glass and glass products 231</v>
      </c>
      <c r="B183" s="85" t="str">
        <f t="shared" si="28"/>
        <v>ISIC 231</v>
      </c>
      <c r="C183" s="123">
        <f t="shared" si="29"/>
        <v>2.856759405191811E-3</v>
      </c>
      <c r="D183" s="123">
        <f t="shared" si="29"/>
        <v>5.5845879591769343E-3</v>
      </c>
      <c r="E183" s="123">
        <f t="shared" si="29"/>
        <v>6.5022067407951578E-3</v>
      </c>
      <c r="F183" s="123">
        <f t="shared" si="29"/>
        <v>7.4051606554994542E-3</v>
      </c>
      <c r="G183" s="123">
        <f t="shared" si="29"/>
        <v>8.3031425541320036E-3</v>
      </c>
      <c r="H183" s="123">
        <f t="shared" si="29"/>
        <v>9.1756831678870832E-3</v>
      </c>
      <c r="I183" s="123">
        <f t="shared" si="29"/>
        <v>1.0023197456645816E-2</v>
      </c>
      <c r="J183" s="123">
        <f t="shared" si="29"/>
        <v>1.0846090724566437E-2</v>
      </c>
      <c r="K183" s="123">
        <f t="shared" si="29"/>
        <v>1.1644854434727181E-2</v>
      </c>
      <c r="L183" s="123">
        <f t="shared" si="29"/>
        <v>1.2422483427844133E-2</v>
      </c>
      <c r="M183" s="85"/>
      <c r="N183" s="85"/>
      <c r="O183" s="85"/>
      <c r="P183" s="85"/>
      <c r="Q183" s="85"/>
      <c r="R183" s="85"/>
      <c r="S183" s="85"/>
      <c r="T183" s="85"/>
      <c r="U183" s="85"/>
      <c r="V183" s="85"/>
      <c r="W183" s="85"/>
      <c r="X183" s="85"/>
      <c r="Y183" s="85"/>
      <c r="Z183" s="85"/>
      <c r="AA183" s="85"/>
      <c r="AB183" s="85"/>
      <c r="AC183" s="85"/>
      <c r="AD183" s="85"/>
      <c r="AE183" s="85"/>
      <c r="AF183" s="85"/>
      <c r="AG183" s="85"/>
      <c r="AH183" s="85"/>
      <c r="AI183" s="85"/>
      <c r="AJ183" s="85"/>
      <c r="AK183" s="85"/>
      <c r="AL183" s="85"/>
      <c r="AM183" s="85"/>
      <c r="AN183" s="85"/>
      <c r="AO183" s="85"/>
      <c r="AP183" s="85"/>
      <c r="AQ183" s="85"/>
      <c r="AR183" s="85"/>
      <c r="AS183" s="85"/>
      <c r="AT183" s="85"/>
    </row>
    <row r="184" spans="1:46" x14ac:dyDescent="0.25">
      <c r="A184" s="85" t="str">
        <f t="shared" si="25"/>
        <v>road vehicles 29</v>
      </c>
      <c r="B184" s="85" t="str">
        <f t="shared" si="28"/>
        <v>ISIC 29</v>
      </c>
      <c r="C184" s="123">
        <f t="shared" si="29"/>
        <v>7.4634573799925441E-4</v>
      </c>
      <c r="D184" s="123">
        <f t="shared" si="29"/>
        <v>1.4380822146466965E-3</v>
      </c>
      <c r="E184" s="123">
        <f t="shared" si="29"/>
        <v>1.6552788460342249E-3</v>
      </c>
      <c r="F184" s="123">
        <f t="shared" si="29"/>
        <v>1.8693517355230505E-3</v>
      </c>
      <c r="G184" s="123">
        <f t="shared" si="29"/>
        <v>2.0850087868227174E-3</v>
      </c>
      <c r="H184" s="123">
        <f t="shared" si="29"/>
        <v>2.2919553536451254E-3</v>
      </c>
      <c r="I184" s="123">
        <f t="shared" si="29"/>
        <v>2.4903884776494856E-3</v>
      </c>
      <c r="J184" s="123">
        <f t="shared" si="29"/>
        <v>2.6805424156417512E-3</v>
      </c>
      <c r="K184" s="123">
        <f t="shared" si="29"/>
        <v>2.8626296956382191E-3</v>
      </c>
      <c r="L184" s="123">
        <f t="shared" si="29"/>
        <v>3.0380461023495897E-3</v>
      </c>
      <c r="M184" s="85"/>
      <c r="N184" s="85"/>
      <c r="O184" s="85"/>
      <c r="P184" s="85"/>
      <c r="Q184" s="85"/>
      <c r="R184" s="85"/>
      <c r="S184" s="85"/>
      <c r="T184" s="85"/>
      <c r="U184" s="85"/>
      <c r="V184" s="85"/>
      <c r="W184" s="85"/>
      <c r="X184" s="85"/>
      <c r="Y184" s="85"/>
      <c r="Z184" s="85"/>
      <c r="AA184" s="85"/>
      <c r="AB184" s="85"/>
      <c r="AC184" s="85"/>
      <c r="AD184" s="85"/>
      <c r="AE184" s="85"/>
      <c r="AF184" s="85"/>
      <c r="AG184" s="85"/>
      <c r="AH184" s="85"/>
      <c r="AI184" s="85"/>
      <c r="AJ184" s="85"/>
      <c r="AK184" s="85"/>
      <c r="AL184" s="85"/>
      <c r="AM184" s="85"/>
      <c r="AN184" s="85"/>
      <c r="AO184" s="85"/>
      <c r="AP184" s="85"/>
      <c r="AQ184" s="85"/>
      <c r="AR184" s="85"/>
      <c r="AS184" s="85"/>
      <c r="AT184" s="85"/>
    </row>
    <row r="185" spans="1:46" x14ac:dyDescent="0.25">
      <c r="A185" s="85"/>
      <c r="B185" s="85"/>
      <c r="C185" s="92"/>
      <c r="D185" s="92"/>
      <c r="E185" s="92"/>
      <c r="F185" s="92"/>
      <c r="G185" s="92"/>
      <c r="H185" s="92"/>
      <c r="I185" s="92"/>
      <c r="J185" s="92"/>
      <c r="K185" s="92"/>
      <c r="L185" s="92"/>
      <c r="M185" s="85"/>
      <c r="N185" s="85"/>
      <c r="O185" s="85"/>
      <c r="P185" s="85"/>
      <c r="Q185" s="85"/>
      <c r="R185" s="85"/>
      <c r="S185" s="85"/>
      <c r="T185" s="85"/>
      <c r="U185" s="85"/>
      <c r="V185" s="85"/>
      <c r="W185" s="85"/>
      <c r="X185" s="85"/>
      <c r="Y185" s="85"/>
      <c r="Z185" s="85"/>
      <c r="AA185" s="85"/>
      <c r="AB185" s="85"/>
      <c r="AC185" s="85"/>
      <c r="AD185" s="85"/>
      <c r="AE185" s="85"/>
      <c r="AF185" s="85"/>
      <c r="AG185" s="85"/>
      <c r="AH185" s="85"/>
      <c r="AI185" s="85"/>
      <c r="AJ185" s="85"/>
      <c r="AK185" s="85"/>
      <c r="AL185" s="85"/>
      <c r="AM185" s="85"/>
      <c r="AN185" s="85"/>
      <c r="AO185" s="85"/>
      <c r="AP185" s="85"/>
      <c r="AQ185" s="85"/>
      <c r="AR185" s="85"/>
      <c r="AS185" s="85"/>
      <c r="AT185" s="85"/>
    </row>
    <row r="186" spans="1:46" x14ac:dyDescent="0.25">
      <c r="A186" s="87" t="s">
        <v>768</v>
      </c>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c r="AA186" s="85"/>
      <c r="AB186" s="85"/>
      <c r="AC186" s="85"/>
      <c r="AD186" s="85"/>
      <c r="AE186" s="85"/>
      <c r="AF186" s="85"/>
      <c r="AG186" s="85"/>
      <c r="AH186" s="85"/>
      <c r="AI186" s="85"/>
      <c r="AJ186" s="85"/>
      <c r="AK186" s="85"/>
      <c r="AL186" s="85"/>
      <c r="AM186" s="85"/>
      <c r="AN186" s="85"/>
      <c r="AO186" s="85"/>
      <c r="AP186" s="85"/>
      <c r="AQ186" s="85"/>
      <c r="AR186" s="85"/>
      <c r="AS186" s="85"/>
      <c r="AT186" s="85"/>
    </row>
    <row r="187" spans="1:46" x14ac:dyDescent="0.25">
      <c r="A187" s="87" t="str">
        <f t="shared" ref="A187:B198" si="30">A159</f>
        <v>Industry Category</v>
      </c>
      <c r="B187" s="87" t="str">
        <f t="shared" si="30"/>
        <v>ISIC Code</v>
      </c>
      <c r="G187" s="85"/>
      <c r="H187" s="85"/>
      <c r="I187" s="85"/>
      <c r="J187" s="85"/>
      <c r="K187" s="85"/>
      <c r="L187" s="85"/>
      <c r="M187" s="85"/>
      <c r="N187" s="85"/>
      <c r="O187" s="85"/>
      <c r="P187" s="85"/>
      <c r="Q187" s="85"/>
      <c r="R187" s="85"/>
      <c r="S187" s="85"/>
      <c r="T187" s="85"/>
      <c r="U187" s="85"/>
      <c r="V187" s="85"/>
      <c r="W187" s="85"/>
      <c r="X187" s="85"/>
      <c r="Y187" s="85"/>
      <c r="Z187" s="85"/>
      <c r="AA187" s="85"/>
      <c r="AB187" s="85"/>
      <c r="AC187" s="85"/>
      <c r="AD187" s="85"/>
      <c r="AE187" s="85"/>
      <c r="AF187" s="85"/>
      <c r="AG187" s="85"/>
      <c r="AH187" s="85"/>
      <c r="AI187" s="85"/>
      <c r="AJ187" s="85"/>
      <c r="AK187" s="85"/>
      <c r="AL187" s="85"/>
      <c r="AM187" s="85"/>
      <c r="AN187" s="85"/>
      <c r="AO187" s="85"/>
      <c r="AP187" s="85"/>
      <c r="AQ187" s="85"/>
      <c r="AR187" s="85"/>
      <c r="AS187" s="85"/>
      <c r="AT187" s="85"/>
    </row>
    <row r="188" spans="1:46" x14ac:dyDescent="0.25">
      <c r="A188" s="85" t="str">
        <f t="shared" si="30"/>
        <v>appliances and and electrical equipment 27</v>
      </c>
      <c r="B188" s="85" t="str">
        <f t="shared" si="30"/>
        <v>ISIC 27</v>
      </c>
      <c r="C188" s="92">
        <f t="shared" ref="C188:L188" si="31">C160/(C146+C104)</f>
        <v>0.61456339289989537</v>
      </c>
      <c r="D188" s="92">
        <f t="shared" si="31"/>
        <v>0.61888687030211698</v>
      </c>
      <c r="E188" s="92">
        <f t="shared" si="31"/>
        <v>0.62045082491595183</v>
      </c>
      <c r="F188" s="92">
        <f t="shared" si="31"/>
        <v>0.62196468100746127</v>
      </c>
      <c r="G188" s="92">
        <f t="shared" si="31"/>
        <v>0.62343417459940442</v>
      </c>
      <c r="H188" s="92">
        <f t="shared" si="31"/>
        <v>0.62485246485215551</v>
      </c>
      <c r="I188" s="92">
        <f t="shared" si="31"/>
        <v>0.62622115745592921</v>
      </c>
      <c r="J188" s="92">
        <f t="shared" si="31"/>
        <v>0.62754188562859237</v>
      </c>
      <c r="K188" s="92">
        <f t="shared" si="31"/>
        <v>0.62881611691990125</v>
      </c>
      <c r="L188" s="92">
        <f t="shared" si="31"/>
        <v>0.63004922002109509</v>
      </c>
      <c r="M188" s="85"/>
      <c r="N188" s="85"/>
      <c r="O188" s="85"/>
      <c r="P188" s="85"/>
      <c r="Q188" s="85"/>
      <c r="R188" s="85"/>
      <c r="S188" s="85"/>
      <c r="T188" s="85"/>
      <c r="U188" s="85"/>
      <c r="V188" s="85"/>
      <c r="W188" s="85"/>
      <c r="X188" s="85"/>
      <c r="Y188" s="85"/>
      <c r="Z188" s="85"/>
      <c r="AA188" s="85"/>
      <c r="AB188" s="85"/>
      <c r="AC188" s="85"/>
      <c r="AD188" s="85"/>
      <c r="AE188" s="85"/>
      <c r="AF188" s="85"/>
      <c r="AG188" s="85"/>
      <c r="AH188" s="85"/>
      <c r="AI188" s="85"/>
      <c r="AJ188" s="85"/>
      <c r="AK188" s="85"/>
      <c r="AL188" s="85"/>
      <c r="AM188" s="85"/>
      <c r="AN188" s="85"/>
      <c r="AO188" s="85"/>
      <c r="AP188" s="85"/>
      <c r="AQ188" s="85"/>
      <c r="AR188" s="85"/>
      <c r="AS188" s="85"/>
      <c r="AT188" s="85"/>
    </row>
    <row r="189" spans="1:46" x14ac:dyDescent="0.25">
      <c r="A189" s="85" t="str">
        <f t="shared" si="30"/>
        <v>chemicals 20</v>
      </c>
      <c r="B189" s="85" t="str">
        <f t="shared" si="30"/>
        <v>ISIC 20</v>
      </c>
      <c r="C189" s="92">
        <f t="shared" ref="C189:L189" si="32">C161/(C147+C105)</f>
        <v>0.87201367814233754</v>
      </c>
      <c r="D189" s="92">
        <f t="shared" si="32"/>
        <v>0.8720269042029285</v>
      </c>
      <c r="E189" s="92">
        <f t="shared" si="32"/>
        <v>0.87203143307349307</v>
      </c>
      <c r="F189" s="92">
        <f t="shared" si="32"/>
        <v>0.87203582056301265</v>
      </c>
      <c r="G189" s="92">
        <f t="shared" si="32"/>
        <v>0.87204007476588108</v>
      </c>
      <c r="H189" s="92">
        <f t="shared" si="32"/>
        <v>0.87204418642701453</v>
      </c>
      <c r="I189" s="92">
        <f t="shared" si="32"/>
        <v>0.87204815842370309</v>
      </c>
      <c r="J189" s="92">
        <f t="shared" si="32"/>
        <v>0.87205199340259976</v>
      </c>
      <c r="K189" s="92">
        <f t="shared" si="32"/>
        <v>0.87205569413552653</v>
      </c>
      <c r="L189" s="92">
        <f t="shared" si="32"/>
        <v>0.87205928063944516</v>
      </c>
      <c r="M189" s="85"/>
      <c r="N189" s="85"/>
      <c r="O189" s="85"/>
      <c r="P189" s="85"/>
      <c r="Q189" s="85"/>
      <c r="R189" s="85"/>
      <c r="S189" s="85"/>
      <c r="T189" s="85"/>
      <c r="U189" s="85"/>
      <c r="V189" s="85"/>
      <c r="W189" s="85"/>
      <c r="X189" s="85"/>
      <c r="Y189" s="85"/>
      <c r="Z189" s="85"/>
      <c r="AA189" s="85"/>
      <c r="AB189" s="85"/>
      <c r="AC189" s="85"/>
      <c r="AD189" s="85"/>
      <c r="AE189" s="85"/>
      <c r="AF189" s="85"/>
      <c r="AG189" s="85"/>
      <c r="AH189" s="85"/>
      <c r="AI189" s="85"/>
      <c r="AJ189" s="85"/>
      <c r="AK189" s="85"/>
      <c r="AL189" s="85"/>
      <c r="AM189" s="85"/>
      <c r="AN189" s="85"/>
      <c r="AO189" s="85"/>
      <c r="AP189" s="85"/>
      <c r="AQ189" s="85"/>
      <c r="AR189" s="85"/>
      <c r="AS189" s="85"/>
      <c r="AT189" s="85"/>
    </row>
    <row r="190" spans="1:46" x14ac:dyDescent="0.25">
      <c r="A190" s="85" t="str">
        <f t="shared" si="30"/>
        <v>other machinery 28</v>
      </c>
      <c r="B190" s="85" t="str">
        <f t="shared" si="30"/>
        <v>ISIC 28</v>
      </c>
      <c r="C190" s="92">
        <f t="shared" ref="C190:L190" si="33">C162/(C148+C106)</f>
        <v>0.74920391018258703</v>
      </c>
      <c r="D190" s="92">
        <f t="shared" si="33"/>
        <v>0.74940101357521904</v>
      </c>
      <c r="E190" s="92">
        <f t="shared" si="33"/>
        <v>0.74946897877846053</v>
      </c>
      <c r="F190" s="92">
        <f t="shared" si="33"/>
        <v>0.74953534913730346</v>
      </c>
      <c r="G190" s="92">
        <f t="shared" si="33"/>
        <v>0.74960038203948054</v>
      </c>
      <c r="H190" s="92">
        <f t="shared" si="33"/>
        <v>0.74966360122416797</v>
      </c>
      <c r="I190" s="92">
        <f t="shared" si="33"/>
        <v>0.74972503843079674</v>
      </c>
      <c r="J190" s="92">
        <f t="shared" si="33"/>
        <v>0.74978472367980675</v>
      </c>
      <c r="K190" s="92">
        <f t="shared" si="33"/>
        <v>0.74984268825843203</v>
      </c>
      <c r="L190" s="92">
        <f t="shared" si="33"/>
        <v>0.74989914205609998</v>
      </c>
      <c r="M190" s="85"/>
      <c r="N190" s="85"/>
      <c r="O190" s="85"/>
      <c r="P190" s="85"/>
      <c r="Q190" s="85"/>
      <c r="R190" s="85"/>
      <c r="S190" s="85"/>
      <c r="T190" s="85"/>
      <c r="U190" s="85"/>
      <c r="V190" s="85"/>
      <c r="W190" s="85"/>
      <c r="X190" s="85"/>
      <c r="Y190" s="85"/>
      <c r="Z190" s="85"/>
      <c r="AA190" s="85"/>
      <c r="AB190" s="85"/>
      <c r="AC190" s="85"/>
      <c r="AD190" s="85"/>
      <c r="AE190" s="85"/>
      <c r="AF190" s="85"/>
      <c r="AG190" s="85"/>
      <c r="AH190" s="85"/>
      <c r="AI190" s="85"/>
      <c r="AJ190" s="85"/>
      <c r="AK190" s="85"/>
      <c r="AL190" s="85"/>
      <c r="AM190" s="85"/>
      <c r="AN190" s="85"/>
      <c r="AO190" s="85"/>
      <c r="AP190" s="85"/>
      <c r="AQ190" s="85"/>
      <c r="AR190" s="85"/>
      <c r="AS190" s="85"/>
      <c r="AT190" s="85"/>
    </row>
    <row r="191" spans="1:46" x14ac:dyDescent="0.25">
      <c r="A191" s="85" t="str">
        <f t="shared" si="30"/>
        <v>other manufacturing 31T33</v>
      </c>
      <c r="B191" s="85" t="str">
        <f t="shared" si="30"/>
        <v>ISIC 31T33</v>
      </c>
      <c r="C191" s="92">
        <f t="shared" ref="C191:L191" si="34">C163/(C149+C107)</f>
        <v>0.72700487668844505</v>
      </c>
      <c r="D191" s="92">
        <f t="shared" si="34"/>
        <v>0.72700967414826712</v>
      </c>
      <c r="E191" s="92">
        <f t="shared" si="34"/>
        <v>0.72701138551681321</v>
      </c>
      <c r="F191" s="92">
        <f t="shared" si="34"/>
        <v>0.72701305494411084</v>
      </c>
      <c r="G191" s="92">
        <f t="shared" si="34"/>
        <v>0.72701467859583768</v>
      </c>
      <c r="H191" s="92">
        <f t="shared" si="34"/>
        <v>0.72701626616135928</v>
      </c>
      <c r="I191" s="92">
        <f t="shared" si="34"/>
        <v>0.7270178180096184</v>
      </c>
      <c r="J191" s="92">
        <f t="shared" si="34"/>
        <v>0.72701933462131652</v>
      </c>
      <c r="K191" s="92">
        <f t="shared" si="34"/>
        <v>0.72702081640905103</v>
      </c>
      <c r="L191" s="92">
        <f t="shared" si="34"/>
        <v>0.72702226694996863</v>
      </c>
      <c r="M191" s="85"/>
      <c r="N191" s="85"/>
      <c r="O191" s="85"/>
      <c r="P191" s="85"/>
      <c r="Q191" s="85"/>
      <c r="R191" s="85"/>
      <c r="S191" s="85"/>
      <c r="T191" s="85"/>
      <c r="U191" s="85"/>
      <c r="V191" s="85"/>
      <c r="W191" s="85"/>
      <c r="X191" s="85"/>
      <c r="Y191" s="85"/>
      <c r="Z191" s="85"/>
      <c r="AA191" s="85"/>
      <c r="AB191" s="85"/>
      <c r="AC191" s="85"/>
      <c r="AD191" s="85"/>
      <c r="AE191" s="85"/>
      <c r="AF191" s="85"/>
      <c r="AG191" s="85"/>
      <c r="AH191" s="85"/>
      <c r="AI191" s="85"/>
      <c r="AJ191" s="85"/>
      <c r="AK191" s="85"/>
      <c r="AL191" s="85"/>
      <c r="AM191" s="85"/>
      <c r="AN191" s="85"/>
      <c r="AO191" s="85"/>
      <c r="AP191" s="85"/>
      <c r="AQ191" s="85"/>
      <c r="AR191" s="85"/>
      <c r="AS191" s="85"/>
      <c r="AT191" s="85"/>
    </row>
    <row r="192" spans="1:46" x14ac:dyDescent="0.25">
      <c r="A192" s="85" t="str">
        <f t="shared" si="30"/>
        <v>rubber and plastic products 22</v>
      </c>
      <c r="B192" s="85" t="str">
        <f t="shared" si="30"/>
        <v>ISIC 22</v>
      </c>
      <c r="C192" s="92">
        <f t="shared" ref="C192:L192" si="35">C164/(C150+C108)</f>
        <v>0.83300194680543482</v>
      </c>
      <c r="D192" s="92">
        <f t="shared" si="35"/>
        <v>0.83300383779821396</v>
      </c>
      <c r="E192" s="92">
        <f t="shared" si="35"/>
        <v>0.83300449203866256</v>
      </c>
      <c r="F192" s="92">
        <f t="shared" si="35"/>
        <v>0.83300512668655402</v>
      </c>
      <c r="G192" s="92">
        <f t="shared" si="35"/>
        <v>0.83300574215036827</v>
      </c>
      <c r="H192" s="92">
        <f t="shared" si="35"/>
        <v>0.83300633859567685</v>
      </c>
      <c r="I192" s="92">
        <f t="shared" si="35"/>
        <v>0.83300691638764179</v>
      </c>
      <c r="J192" s="92">
        <f t="shared" si="35"/>
        <v>0.83300747581745804</v>
      </c>
      <c r="K192" s="92">
        <f t="shared" si="35"/>
        <v>0.83300801727718177</v>
      </c>
      <c r="L192" s="92">
        <f t="shared" si="35"/>
        <v>0.83300854323220241</v>
      </c>
      <c r="M192" s="85"/>
      <c r="N192" s="85"/>
      <c r="O192" s="85"/>
      <c r="P192" s="85"/>
      <c r="Q192" s="85"/>
      <c r="R192" s="85"/>
      <c r="S192" s="85"/>
      <c r="T192" s="85"/>
      <c r="U192" s="85"/>
      <c r="V192" s="85"/>
      <c r="W192" s="85"/>
      <c r="X192" s="85"/>
      <c r="Y192" s="85"/>
      <c r="Z192" s="85"/>
      <c r="AA192" s="85"/>
      <c r="AB192" s="85"/>
      <c r="AC192" s="85"/>
      <c r="AD192" s="85"/>
      <c r="AE192" s="85"/>
      <c r="AF192" s="85"/>
      <c r="AG192" s="85"/>
      <c r="AH192" s="85"/>
      <c r="AI192" s="85"/>
      <c r="AJ192" s="85"/>
      <c r="AK192" s="85"/>
      <c r="AL192" s="85"/>
      <c r="AM192" s="85"/>
      <c r="AN192" s="85"/>
      <c r="AO192" s="85"/>
      <c r="AP192" s="85"/>
      <c r="AQ192" s="85"/>
      <c r="AR192" s="85"/>
      <c r="AS192" s="85"/>
      <c r="AT192" s="85"/>
    </row>
    <row r="193" spans="1:46" x14ac:dyDescent="0.25">
      <c r="A193" s="85" t="str">
        <f t="shared" si="30"/>
        <v>metal products except machinery and vehicles 25</v>
      </c>
      <c r="B193" s="85" t="str">
        <f t="shared" si="30"/>
        <v>ISIC 25</v>
      </c>
      <c r="C193" s="92">
        <f t="shared" ref="C193:L193" si="36">C165/(C151+C109)</f>
        <v>0.85909002290085357</v>
      </c>
      <c r="D193" s="92">
        <f t="shared" si="36"/>
        <v>0.85917722947278552</v>
      </c>
      <c r="E193" s="92">
        <f t="shared" si="36"/>
        <v>0.85920759946132153</v>
      </c>
      <c r="F193" s="92">
        <f t="shared" si="36"/>
        <v>0.85923751382355507</v>
      </c>
      <c r="G193" s="92">
        <f t="shared" si="36"/>
        <v>0.85926714366384371</v>
      </c>
      <c r="H193" s="92">
        <f t="shared" si="36"/>
        <v>0.8592961381264983</v>
      </c>
      <c r="I193" s="92">
        <f t="shared" si="36"/>
        <v>0.85932450609737765</v>
      </c>
      <c r="J193" s="92">
        <f t="shared" si="36"/>
        <v>0.85935225500199253</v>
      </c>
      <c r="K193" s="92">
        <f t="shared" si="36"/>
        <v>0.85937939440470934</v>
      </c>
      <c r="L193" s="92">
        <f t="shared" si="36"/>
        <v>0.85940598132929402</v>
      </c>
      <c r="M193" s="85"/>
      <c r="N193" s="85"/>
      <c r="O193" s="85"/>
      <c r="P193" s="85"/>
      <c r="Q193" s="85"/>
      <c r="R193" s="85"/>
      <c r="S193" s="85"/>
      <c r="T193" s="85"/>
      <c r="U193" s="85"/>
      <c r="V193" s="85"/>
      <c r="W193" s="85"/>
      <c r="X193" s="85"/>
      <c r="Y193" s="85"/>
      <c r="Z193" s="85"/>
      <c r="AA193" s="85"/>
      <c r="AB193" s="85"/>
      <c r="AC193" s="85"/>
      <c r="AD193" s="85"/>
      <c r="AE193" s="85"/>
      <c r="AF193" s="85"/>
      <c r="AG193" s="85"/>
      <c r="AH193" s="85"/>
      <c r="AI193" s="85"/>
      <c r="AJ193" s="85"/>
      <c r="AK193" s="85"/>
      <c r="AL193" s="85"/>
      <c r="AM193" s="85"/>
      <c r="AN193" s="85"/>
      <c r="AO193" s="85"/>
      <c r="AP193" s="85"/>
      <c r="AQ193" s="85"/>
      <c r="AR193" s="85"/>
      <c r="AS193" s="85"/>
      <c r="AT193" s="85"/>
    </row>
    <row r="194" spans="1:46" x14ac:dyDescent="0.25">
      <c r="A194" s="85" t="str">
        <f t="shared" si="30"/>
        <v>nonroad vehicles 30</v>
      </c>
      <c r="B194" s="85" t="str">
        <f t="shared" si="30"/>
        <v>ISIC 30</v>
      </c>
      <c r="C194" s="92">
        <f t="shared" ref="C194:L194" si="37">C166/(C152+C110)</f>
        <v>0.80612441231933496</v>
      </c>
      <c r="D194" s="92">
        <f t="shared" si="37"/>
        <v>0.80624469445145808</v>
      </c>
      <c r="E194" s="92">
        <f t="shared" si="37"/>
        <v>0.80628573645381174</v>
      </c>
      <c r="F194" s="92">
        <f t="shared" si="37"/>
        <v>0.80632519331408459</v>
      </c>
      <c r="G194" s="92">
        <f t="shared" si="37"/>
        <v>0.80636304775257961</v>
      </c>
      <c r="H194" s="92">
        <f t="shared" si="37"/>
        <v>0.80639945079879005</v>
      </c>
      <c r="I194" s="92">
        <f t="shared" si="37"/>
        <v>0.80643443251668923</v>
      </c>
      <c r="J194" s="92">
        <f t="shared" si="37"/>
        <v>0.80646802874185386</v>
      </c>
      <c r="K194" s="92">
        <f t="shared" si="37"/>
        <v>0.80650026985046808</v>
      </c>
      <c r="L194" s="92">
        <f t="shared" si="37"/>
        <v>0.80653138452564499</v>
      </c>
      <c r="M194" s="85"/>
      <c r="N194" s="85"/>
      <c r="O194" s="85"/>
      <c r="P194" s="85"/>
      <c r="Q194" s="85"/>
      <c r="R194" s="85"/>
      <c r="S194" s="85"/>
      <c r="T194" s="85"/>
      <c r="U194" s="85"/>
      <c r="V194" s="85"/>
      <c r="W194" s="85"/>
      <c r="X194" s="85"/>
      <c r="Y194" s="85"/>
      <c r="Z194" s="85"/>
      <c r="AA194" s="85"/>
      <c r="AB194" s="85"/>
      <c r="AC194" s="85"/>
      <c r="AD194" s="85"/>
      <c r="AE194" s="85"/>
      <c r="AF194" s="85"/>
      <c r="AG194" s="85"/>
      <c r="AH194" s="85"/>
      <c r="AI194" s="85"/>
      <c r="AJ194" s="85"/>
      <c r="AK194" s="85"/>
      <c r="AL194" s="85"/>
      <c r="AM194" s="85"/>
      <c r="AN194" s="85"/>
      <c r="AO194" s="85"/>
      <c r="AP194" s="85"/>
      <c r="AQ194" s="85"/>
      <c r="AR194" s="85"/>
      <c r="AS194" s="85"/>
      <c r="AT194" s="85"/>
    </row>
    <row r="195" spans="1:46" x14ac:dyDescent="0.25">
      <c r="A195" s="85" t="str">
        <f t="shared" si="30"/>
        <v>cement and other nonmetallic minerals 239</v>
      </c>
      <c r="B195" s="85" t="str">
        <f t="shared" si="30"/>
        <v>ISIC 239</v>
      </c>
      <c r="C195" s="92">
        <f t="shared" ref="C195:L195" si="38">C167/(C153+C111)</f>
        <v>0.84405813241122862</v>
      </c>
      <c r="D195" s="92">
        <f t="shared" si="38"/>
        <v>0.84411460874270217</v>
      </c>
      <c r="E195" s="92">
        <f t="shared" si="38"/>
        <v>0.84413429026455244</v>
      </c>
      <c r="F195" s="92">
        <f t="shared" si="38"/>
        <v>0.84415354436306134</v>
      </c>
      <c r="G195" s="92">
        <f t="shared" si="38"/>
        <v>0.84417242619884658</v>
      </c>
      <c r="H195" s="92">
        <f t="shared" si="38"/>
        <v>0.84419083873866119</v>
      </c>
      <c r="I195" s="92">
        <f t="shared" si="38"/>
        <v>0.84420878434100199</v>
      </c>
      <c r="J195" s="92">
        <f t="shared" si="38"/>
        <v>0.84422627586245069</v>
      </c>
      <c r="K195" s="92">
        <f t="shared" si="38"/>
        <v>0.84424331503169492</v>
      </c>
      <c r="L195" s="92">
        <f t="shared" si="38"/>
        <v>0.84425995396821385</v>
      </c>
      <c r="M195" s="85"/>
      <c r="N195" s="85"/>
      <c r="O195" s="85"/>
      <c r="P195" s="85"/>
      <c r="Q195" s="85"/>
      <c r="R195" s="85"/>
      <c r="S195" s="85"/>
      <c r="T195" s="85"/>
      <c r="U195" s="85"/>
      <c r="V195" s="85"/>
      <c r="W195" s="85"/>
      <c r="X195" s="85"/>
      <c r="Y195" s="85"/>
      <c r="Z195" s="85"/>
      <c r="AA195" s="85"/>
      <c r="AB195" s="85"/>
      <c r="AC195" s="85"/>
      <c r="AD195" s="85"/>
      <c r="AE195" s="85"/>
      <c r="AF195" s="85"/>
      <c r="AG195" s="85"/>
      <c r="AH195" s="85"/>
      <c r="AI195" s="85"/>
      <c r="AJ195" s="85"/>
      <c r="AK195" s="85"/>
      <c r="AL195" s="85"/>
      <c r="AM195" s="85"/>
      <c r="AN195" s="85"/>
      <c r="AO195" s="85"/>
      <c r="AP195" s="85"/>
      <c r="AQ195" s="85"/>
      <c r="AR195" s="85"/>
      <c r="AS195" s="85"/>
      <c r="AT195" s="85"/>
    </row>
    <row r="196" spans="1:46" x14ac:dyDescent="0.25">
      <c r="A196" s="85" t="str">
        <f t="shared" si="30"/>
        <v>other metals 242</v>
      </c>
      <c r="B196" s="85" t="str">
        <f t="shared" si="30"/>
        <v>ISIC 242</v>
      </c>
      <c r="C196" s="92">
        <f t="shared" ref="C196:L196" si="39">C168/(C154+C112)</f>
        <v>0.7311887030022588</v>
      </c>
      <c r="D196" s="92">
        <f t="shared" si="39"/>
        <v>0.73137258787364923</v>
      </c>
      <c r="E196" s="92">
        <f t="shared" si="39"/>
        <v>0.73153949373008265</v>
      </c>
      <c r="F196" s="92">
        <f t="shared" si="39"/>
        <v>0.73170310317207388</v>
      </c>
      <c r="G196" s="92">
        <f t="shared" si="39"/>
        <v>0.73186396924714658</v>
      </c>
      <c r="H196" s="92">
        <f t="shared" si="39"/>
        <v>0.73202159077923179</v>
      </c>
      <c r="I196" s="92">
        <f t="shared" si="39"/>
        <v>0.73217602982943808</v>
      </c>
      <c r="J196" s="92">
        <f t="shared" si="39"/>
        <v>0.73232731315365496</v>
      </c>
      <c r="K196" s="92">
        <f t="shared" si="39"/>
        <v>0.73247549565039871</v>
      </c>
      <c r="L196" s="92">
        <f t="shared" si="39"/>
        <v>0.73262078630500704</v>
      </c>
      <c r="M196" s="85"/>
      <c r="N196" s="85"/>
      <c r="O196" s="85"/>
      <c r="P196" s="85"/>
      <c r="Q196" s="85"/>
      <c r="R196" s="85"/>
      <c r="S196" s="85"/>
      <c r="T196" s="85"/>
      <c r="U196" s="85"/>
      <c r="V196" s="85"/>
      <c r="W196" s="85"/>
      <c r="X196" s="85"/>
      <c r="Y196" s="85"/>
      <c r="Z196" s="85"/>
      <c r="AA196" s="85"/>
      <c r="AB196" s="85"/>
      <c r="AC196" s="85"/>
      <c r="AD196" s="85"/>
      <c r="AE196" s="85"/>
      <c r="AF196" s="85"/>
      <c r="AG196" s="85"/>
      <c r="AH196" s="85"/>
      <c r="AI196" s="85"/>
      <c r="AJ196" s="85"/>
      <c r="AK196" s="85"/>
      <c r="AL196" s="85"/>
      <c r="AM196" s="85"/>
      <c r="AN196" s="85"/>
      <c r="AO196" s="85"/>
      <c r="AP196" s="85"/>
      <c r="AQ196" s="85"/>
      <c r="AR196" s="85"/>
      <c r="AS196" s="85"/>
      <c r="AT196" s="85"/>
    </row>
    <row r="197" spans="1:46" x14ac:dyDescent="0.25">
      <c r="A197" s="85" t="str">
        <f t="shared" si="30"/>
        <v>glass and glass products 231</v>
      </c>
      <c r="B197" s="85" t="str">
        <f t="shared" si="30"/>
        <v>ISIC 231</v>
      </c>
      <c r="C197" s="92">
        <f t="shared" ref="C197:L197" si="40">C169/(C155+C113)</f>
        <v>0.77250172884151513</v>
      </c>
      <c r="D197" s="92">
        <f t="shared" si="40"/>
        <v>0.77297875711680097</v>
      </c>
      <c r="E197" s="92">
        <f t="shared" si="40"/>
        <v>0.7731387761031786</v>
      </c>
      <c r="F197" s="92">
        <f t="shared" si="40"/>
        <v>0.77329601770462719</v>
      </c>
      <c r="G197" s="92">
        <f t="shared" si="40"/>
        <v>0.77345217744455663</v>
      </c>
      <c r="H197" s="92">
        <f t="shared" si="40"/>
        <v>0.77360370698572423</v>
      </c>
      <c r="I197" s="92">
        <f t="shared" si="40"/>
        <v>0.77375069639512339</v>
      </c>
      <c r="J197" s="92">
        <f t="shared" si="40"/>
        <v>0.77389323311942337</v>
      </c>
      <c r="K197" s="92">
        <f t="shared" si="40"/>
        <v>0.77403141859518088</v>
      </c>
      <c r="L197" s="92">
        <f t="shared" si="40"/>
        <v>0.77416578561847904</v>
      </c>
      <c r="M197" s="85"/>
      <c r="N197" s="85"/>
      <c r="O197" s="85"/>
      <c r="P197" s="85"/>
      <c r="Q197" s="85"/>
      <c r="R197" s="85"/>
      <c r="S197" s="85"/>
      <c r="T197" s="85"/>
      <c r="U197" s="85"/>
      <c r="V197" s="85"/>
      <c r="W197" s="85"/>
      <c r="X197" s="85"/>
      <c r="Y197" s="85"/>
      <c r="Z197" s="85"/>
      <c r="AA197" s="85"/>
      <c r="AB197" s="85"/>
      <c r="AC197" s="85"/>
      <c r="AD197" s="85"/>
      <c r="AE197" s="85"/>
      <c r="AF197" s="85"/>
      <c r="AG197" s="85"/>
      <c r="AH197" s="85"/>
      <c r="AI197" s="85"/>
      <c r="AJ197" s="85"/>
      <c r="AK197" s="85"/>
      <c r="AL197" s="85"/>
      <c r="AM197" s="85"/>
      <c r="AN197" s="85"/>
      <c r="AO197" s="85"/>
      <c r="AP197" s="85"/>
      <c r="AQ197" s="85"/>
      <c r="AR197" s="85"/>
      <c r="AS197" s="85"/>
      <c r="AT197" s="85"/>
    </row>
    <row r="198" spans="1:46" x14ac:dyDescent="0.25">
      <c r="A198" s="85" t="str">
        <f t="shared" si="30"/>
        <v>road vehicles 29</v>
      </c>
      <c r="B198" s="85" t="str">
        <f t="shared" si="30"/>
        <v>ISIC 29</v>
      </c>
      <c r="C198" s="92">
        <f t="shared" ref="C198:L198" si="41">C170/(C156+C114)</f>
        <v>0.73514528979035321</v>
      </c>
      <c r="D198" s="92">
        <f t="shared" si="41"/>
        <v>0.73527980671034343</v>
      </c>
      <c r="E198" s="92">
        <f t="shared" si="41"/>
        <v>0.73532201516394291</v>
      </c>
      <c r="F198" s="92">
        <f t="shared" si="41"/>
        <v>0.73536360340283724</v>
      </c>
      <c r="G198" s="92">
        <f t="shared" si="41"/>
        <v>0.73540548618639112</v>
      </c>
      <c r="H198" s="92">
        <f t="shared" si="41"/>
        <v>0.73544566484272345</v>
      </c>
      <c r="I198" s="92">
        <f t="shared" si="41"/>
        <v>0.73548417915700182</v>
      </c>
      <c r="J198" s="92">
        <f t="shared" si="41"/>
        <v>0.73552107602571093</v>
      </c>
      <c r="K198" s="92">
        <f t="shared" si="41"/>
        <v>0.73555639801927086</v>
      </c>
      <c r="L198" s="92">
        <f t="shared" si="41"/>
        <v>0.73559041704963612</v>
      </c>
      <c r="M198" s="85"/>
      <c r="N198" s="85"/>
      <c r="O198" s="85"/>
      <c r="P198" s="85"/>
      <c r="Q198" s="85"/>
      <c r="R198" s="85"/>
      <c r="S198" s="85"/>
      <c r="T198" s="85"/>
      <c r="U198" s="85"/>
      <c r="V198" s="85"/>
      <c r="W198" s="85"/>
      <c r="X198" s="85"/>
      <c r="Y198" s="85"/>
      <c r="Z198" s="85"/>
      <c r="AA198" s="85"/>
      <c r="AB198" s="85"/>
      <c r="AC198" s="85"/>
      <c r="AD198" s="85"/>
      <c r="AE198" s="85"/>
      <c r="AF198" s="85"/>
      <c r="AG198" s="85"/>
      <c r="AH198" s="85"/>
      <c r="AI198" s="85"/>
      <c r="AJ198" s="85"/>
      <c r="AK198" s="85"/>
      <c r="AL198" s="85"/>
      <c r="AM198" s="85"/>
      <c r="AN198" s="85"/>
      <c r="AO198" s="85"/>
      <c r="AP198" s="85"/>
      <c r="AQ198" s="85"/>
      <c r="AR198" s="85"/>
      <c r="AS198" s="85"/>
      <c r="AT198" s="85"/>
    </row>
    <row r="199" spans="1:46" x14ac:dyDescent="0.25">
      <c r="A199" s="87"/>
      <c r="B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c r="AA199" s="85"/>
      <c r="AB199" s="85"/>
      <c r="AC199" s="85"/>
      <c r="AD199" s="85"/>
      <c r="AE199" s="85"/>
      <c r="AF199" s="85"/>
      <c r="AG199" s="85"/>
      <c r="AH199" s="85"/>
      <c r="AI199" s="85"/>
      <c r="AJ199" s="85"/>
      <c r="AK199" s="85"/>
      <c r="AL199" s="85"/>
      <c r="AM199" s="85"/>
      <c r="AN199" s="85"/>
      <c r="AO199" s="85"/>
      <c r="AP199" s="85"/>
      <c r="AQ199" s="85"/>
      <c r="AR199" s="85"/>
      <c r="AS199" s="85"/>
      <c r="AT199" s="85"/>
    </row>
    <row r="200" spans="1:46" x14ac:dyDescent="0.25">
      <c r="A200" s="87" t="s">
        <v>1361</v>
      </c>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c r="AA200" s="85"/>
      <c r="AB200" s="85"/>
      <c r="AC200" s="85"/>
      <c r="AD200" s="85"/>
      <c r="AE200" s="85"/>
      <c r="AF200" s="85"/>
      <c r="AG200" s="85"/>
      <c r="AH200" s="85"/>
      <c r="AI200" s="85"/>
      <c r="AJ200" s="85"/>
      <c r="AK200" s="85"/>
      <c r="AL200" s="85"/>
      <c r="AM200" s="85"/>
      <c r="AN200" s="85"/>
      <c r="AO200" s="85"/>
      <c r="AP200" s="85"/>
      <c r="AQ200" s="85"/>
      <c r="AR200" s="85"/>
      <c r="AS200" s="85"/>
      <c r="AT200" s="85"/>
    </row>
    <row r="201" spans="1:46" x14ac:dyDescent="0.25">
      <c r="A201" s="87" t="str">
        <f t="shared" ref="A201:B201" si="42">A187</f>
        <v>Industry Category</v>
      </c>
      <c r="B201" s="87" t="str">
        <f t="shared" si="42"/>
        <v>ISIC Code</v>
      </c>
      <c r="G201" s="85"/>
      <c r="H201" s="85"/>
      <c r="I201" s="85"/>
      <c r="J201" s="85"/>
      <c r="K201" s="85"/>
      <c r="L201" s="85"/>
      <c r="M201" s="85"/>
      <c r="N201" s="85"/>
      <c r="O201" s="85"/>
      <c r="P201" s="85"/>
      <c r="Q201" s="85"/>
      <c r="R201" s="85"/>
      <c r="S201" s="85"/>
      <c r="T201" s="85"/>
      <c r="U201" s="85"/>
      <c r="V201" s="85"/>
      <c r="W201" s="85"/>
      <c r="X201" s="85"/>
      <c r="Y201" s="85"/>
      <c r="Z201" s="85"/>
      <c r="AA201" s="85"/>
      <c r="AB201" s="85"/>
      <c r="AC201" s="85"/>
      <c r="AD201" s="85"/>
      <c r="AE201" s="85"/>
      <c r="AF201" s="85"/>
      <c r="AG201" s="85"/>
      <c r="AH201" s="85"/>
      <c r="AI201" s="85"/>
      <c r="AJ201" s="85"/>
      <c r="AK201" s="85"/>
      <c r="AL201" s="85"/>
      <c r="AM201" s="85"/>
      <c r="AN201" s="85"/>
      <c r="AO201" s="85"/>
      <c r="AP201" s="85"/>
      <c r="AQ201" s="85"/>
      <c r="AR201" s="85"/>
      <c r="AS201" s="85"/>
      <c r="AT201" s="85"/>
    </row>
    <row r="202" spans="1:46" x14ac:dyDescent="0.25">
      <c r="A202" s="85" t="str">
        <f t="shared" ref="A202:B202" si="43">A188</f>
        <v>appliances and and electrical equipment 27</v>
      </c>
      <c r="B202" s="85" t="str">
        <f t="shared" si="43"/>
        <v>ISIC 27</v>
      </c>
      <c r="C202" s="92">
        <f t="shared" ref="C202:C212" si="44">C188/$C132-1</f>
        <v>7.4809719670416719E-3</v>
      </c>
      <c r="D202" s="92">
        <f t="shared" ref="D202:L202" si="45">D188/$C132-1</f>
        <v>1.4568639839536157E-2</v>
      </c>
      <c r="E202" s="92">
        <f t="shared" si="45"/>
        <v>1.7132499862216211E-2</v>
      </c>
      <c r="F202" s="92">
        <f t="shared" si="45"/>
        <v>1.9614231159772677E-2</v>
      </c>
      <c r="G202" s="92">
        <f t="shared" si="45"/>
        <v>2.2023237048204081E-2</v>
      </c>
      <c r="H202" s="92">
        <f t="shared" si="45"/>
        <v>2.4348303036320518E-2</v>
      </c>
      <c r="I202" s="92">
        <f t="shared" si="45"/>
        <v>2.6592061403162726E-2</v>
      </c>
      <c r="J202" s="92">
        <f t="shared" si="45"/>
        <v>2.8757189555069562E-2</v>
      </c>
      <c r="K202" s="92">
        <f t="shared" si="45"/>
        <v>3.0846093311313494E-2</v>
      </c>
      <c r="L202" s="92">
        <f t="shared" si="45"/>
        <v>3.286757380507388E-2</v>
      </c>
      <c r="M202" s="85"/>
      <c r="N202" s="85"/>
      <c r="O202" s="85"/>
      <c r="P202" s="85"/>
      <c r="Q202" s="85"/>
      <c r="R202" s="85"/>
      <c r="S202" s="85"/>
      <c r="T202" s="85"/>
      <c r="U202" s="85"/>
      <c r="V202" s="85"/>
      <c r="W202" s="85"/>
      <c r="X202" s="85"/>
      <c r="Y202" s="85"/>
      <c r="Z202" s="85"/>
      <c r="AA202" s="85"/>
      <c r="AB202" s="85"/>
      <c r="AC202" s="85"/>
      <c r="AD202" s="85"/>
      <c r="AE202" s="85"/>
      <c r="AF202" s="85"/>
      <c r="AG202" s="85"/>
      <c r="AH202" s="85"/>
      <c r="AI202" s="85"/>
      <c r="AJ202" s="85"/>
      <c r="AK202" s="85"/>
      <c r="AL202" s="85"/>
      <c r="AM202" s="85"/>
      <c r="AN202" s="85"/>
      <c r="AO202" s="85"/>
      <c r="AP202" s="85"/>
      <c r="AQ202" s="85"/>
      <c r="AR202" s="85"/>
      <c r="AS202" s="85"/>
      <c r="AT202" s="85"/>
    </row>
    <row r="203" spans="1:46" x14ac:dyDescent="0.25">
      <c r="A203" s="85" t="str">
        <f t="shared" ref="A203:B203" si="46">A189</f>
        <v>chemicals 20</v>
      </c>
      <c r="B203" s="85" t="str">
        <f t="shared" si="46"/>
        <v>ISIC 20</v>
      </c>
      <c r="C203" s="92">
        <f t="shared" si="44"/>
        <v>1.5685943047571982E-5</v>
      </c>
      <c r="D203" s="92">
        <f t="shared" ref="D203:L203" si="47">D189/$C133-1</f>
        <v>3.0853443725442631E-5</v>
      </c>
      <c r="E203" s="92">
        <f t="shared" si="47"/>
        <v>3.604710262972155E-5</v>
      </c>
      <c r="F203" s="92">
        <f t="shared" si="47"/>
        <v>4.1078627308177573E-5</v>
      </c>
      <c r="G203" s="92">
        <f t="shared" si="47"/>
        <v>4.5957300322418959E-5</v>
      </c>
      <c r="H203" s="92">
        <f t="shared" si="47"/>
        <v>5.0672508044247166E-5</v>
      </c>
      <c r="I203" s="92">
        <f t="shared" si="47"/>
        <v>5.5227550118219781E-5</v>
      </c>
      <c r="J203" s="92">
        <f t="shared" si="47"/>
        <v>5.962546169691052E-5</v>
      </c>
      <c r="K203" s="92">
        <f t="shared" si="47"/>
        <v>6.3869421475404309E-5</v>
      </c>
      <c r="L203" s="92">
        <f t="shared" si="47"/>
        <v>6.7982384684750485E-5</v>
      </c>
      <c r="M203" s="85"/>
      <c r="N203" s="85"/>
      <c r="O203" s="85"/>
      <c r="P203" s="85"/>
      <c r="Q203" s="85"/>
      <c r="R203" s="85"/>
      <c r="S203" s="85"/>
      <c r="T203" s="85"/>
      <c r="U203" s="85"/>
      <c r="V203" s="85"/>
      <c r="W203" s="85"/>
      <c r="X203" s="85"/>
      <c r="Y203" s="85"/>
      <c r="Z203" s="85"/>
      <c r="AA203" s="85"/>
      <c r="AB203" s="85"/>
      <c r="AC203" s="85"/>
      <c r="AD203" s="85"/>
      <c r="AE203" s="85"/>
      <c r="AF203" s="85"/>
      <c r="AG203" s="85"/>
      <c r="AH203" s="85"/>
      <c r="AI203" s="85"/>
      <c r="AJ203" s="85"/>
      <c r="AK203" s="85"/>
      <c r="AL203" s="85"/>
      <c r="AM203" s="85"/>
      <c r="AN203" s="85"/>
      <c r="AO203" s="85"/>
      <c r="AP203" s="85"/>
      <c r="AQ203" s="85"/>
      <c r="AR203" s="85"/>
      <c r="AS203" s="85"/>
      <c r="AT203" s="85"/>
    </row>
    <row r="204" spans="1:46" x14ac:dyDescent="0.25">
      <c r="A204" s="85" t="str">
        <f t="shared" ref="A204:B204" si="48">A190</f>
        <v>other machinery 28</v>
      </c>
      <c r="B204" s="85" t="str">
        <f t="shared" si="48"/>
        <v>ISIC 28</v>
      </c>
      <c r="C204" s="92">
        <f t="shared" si="44"/>
        <v>2.7224323442864851E-4</v>
      </c>
      <c r="D204" s="92">
        <f t="shared" ref="D204:L204" si="49">D190/$C134-1</f>
        <v>5.3539863180107616E-4</v>
      </c>
      <c r="E204" s="92">
        <f t="shared" si="49"/>
        <v>6.2613989113557977E-4</v>
      </c>
      <c r="F204" s="92">
        <f t="shared" si="49"/>
        <v>7.1475185220748472E-4</v>
      </c>
      <c r="G204" s="92">
        <f t="shared" si="49"/>
        <v>8.015781568497804E-4</v>
      </c>
      <c r="H204" s="92">
        <f t="shared" si="49"/>
        <v>8.8598294281427847E-4</v>
      </c>
      <c r="I204" s="92">
        <f t="shared" si="49"/>
        <v>9.6800858584344951E-4</v>
      </c>
      <c r="J204" s="92">
        <f t="shared" si="49"/>
        <v>1.0476951666311685E-3</v>
      </c>
      <c r="K204" s="92">
        <f t="shared" si="49"/>
        <v>1.1250844571857321E-3</v>
      </c>
      <c r="L204" s="92">
        <f t="shared" si="49"/>
        <v>1.2004566837116037E-3</v>
      </c>
      <c r="M204" s="85"/>
      <c r="N204" s="85"/>
      <c r="O204" s="85"/>
      <c r="P204" s="85"/>
      <c r="Q204" s="85"/>
      <c r="R204" s="85"/>
      <c r="S204" s="85"/>
      <c r="T204" s="85"/>
      <c r="U204" s="85"/>
      <c r="V204" s="85"/>
      <c r="W204" s="85"/>
      <c r="X204" s="85"/>
      <c r="Y204" s="85"/>
      <c r="Z204" s="85"/>
      <c r="AA204" s="85"/>
      <c r="AB204" s="85"/>
      <c r="AC204" s="85"/>
      <c r="AD204" s="85"/>
      <c r="AE204" s="85"/>
      <c r="AF204" s="85"/>
      <c r="AG204" s="85"/>
      <c r="AH204" s="85"/>
      <c r="AI204" s="85"/>
      <c r="AJ204" s="85"/>
      <c r="AK204" s="85"/>
      <c r="AL204" s="85"/>
      <c r="AM204" s="85"/>
      <c r="AN204" s="85"/>
      <c r="AO204" s="85"/>
      <c r="AP204" s="85"/>
      <c r="AQ204" s="85"/>
      <c r="AR204" s="85"/>
      <c r="AS204" s="85"/>
      <c r="AT204" s="85"/>
    </row>
    <row r="205" spans="1:46" x14ac:dyDescent="0.25">
      <c r="A205" s="85" t="str">
        <f t="shared" ref="A205:B205" si="50">A191</f>
        <v>other manufacturing 31T33</v>
      </c>
      <c r="B205" s="85" t="str">
        <f t="shared" si="50"/>
        <v>ISIC 31T33</v>
      </c>
      <c r="C205" s="92">
        <f t="shared" si="44"/>
        <v>6.7079620977850141E-6</v>
      </c>
      <c r="D205" s="92">
        <f t="shared" ref="D205:L205" si="51">D191/$C135-1</f>
        <v>1.330694397139176E-5</v>
      </c>
      <c r="E205" s="92">
        <f t="shared" si="51"/>
        <v>1.5660958477603515E-5</v>
      </c>
      <c r="F205" s="92">
        <f t="shared" si="51"/>
        <v>1.7957282133274077E-5</v>
      </c>
      <c r="G205" s="92">
        <f t="shared" si="51"/>
        <v>2.0190640767081547E-5</v>
      </c>
      <c r="H205" s="92">
        <f t="shared" si="51"/>
        <v>2.2374362254939939E-5</v>
      </c>
      <c r="I205" s="92">
        <f t="shared" si="51"/>
        <v>2.4508954083124479E-5</v>
      </c>
      <c r="J205" s="92">
        <f t="shared" si="51"/>
        <v>2.6595077464275363E-5</v>
      </c>
      <c r="K205" s="92">
        <f t="shared" si="51"/>
        <v>2.8633299932634415E-5</v>
      </c>
      <c r="L205" s="92">
        <f t="shared" si="51"/>
        <v>3.0628541910049378E-5</v>
      </c>
      <c r="M205" s="85"/>
      <c r="N205" s="85"/>
      <c r="O205" s="85"/>
      <c r="P205" s="85"/>
      <c r="Q205" s="85"/>
      <c r="R205" s="85"/>
      <c r="S205" s="85"/>
      <c r="T205" s="85"/>
      <c r="U205" s="85"/>
      <c r="V205" s="85"/>
      <c r="W205" s="85"/>
      <c r="X205" s="85"/>
      <c r="Y205" s="85"/>
      <c r="Z205" s="85"/>
      <c r="AA205" s="85"/>
      <c r="AB205" s="85"/>
      <c r="AC205" s="85"/>
      <c r="AD205" s="85"/>
      <c r="AE205" s="85"/>
      <c r="AF205" s="85"/>
      <c r="AG205" s="85"/>
      <c r="AH205" s="85"/>
      <c r="AI205" s="85"/>
      <c r="AJ205" s="85"/>
      <c r="AK205" s="85"/>
      <c r="AL205" s="85"/>
      <c r="AM205" s="85"/>
      <c r="AN205" s="85"/>
      <c r="AO205" s="85"/>
      <c r="AP205" s="85"/>
      <c r="AQ205" s="85"/>
      <c r="AR205" s="85"/>
      <c r="AS205" s="85"/>
      <c r="AT205" s="85"/>
    </row>
    <row r="206" spans="1:46" x14ac:dyDescent="0.25">
      <c r="A206" s="85" t="str">
        <f t="shared" ref="A206:B206" si="52">A192</f>
        <v>rubber and plastic products 22</v>
      </c>
      <c r="B206" s="85" t="str">
        <f t="shared" si="52"/>
        <v>ISIC 22</v>
      </c>
      <c r="C206" s="92">
        <f t="shared" si="44"/>
        <v>2.337101362437366E-6</v>
      </c>
      <c r="D206" s="92">
        <f t="shared" ref="D206:L206" si="53">D192/$C136-1</f>
        <v>4.607200737138939E-6</v>
      </c>
      <c r="E206" s="92">
        <f t="shared" si="53"/>
        <v>5.3926034364604192E-6</v>
      </c>
      <c r="F206" s="92">
        <f t="shared" si="53"/>
        <v>6.1544856591044805E-6</v>
      </c>
      <c r="G206" s="92">
        <f t="shared" si="53"/>
        <v>6.8933377770363791E-6</v>
      </c>
      <c r="H206" s="92">
        <f t="shared" si="53"/>
        <v>7.6093585557046595E-6</v>
      </c>
      <c r="I206" s="92">
        <f t="shared" si="53"/>
        <v>8.3029863646721935E-6</v>
      </c>
      <c r="J206" s="92">
        <f t="shared" si="53"/>
        <v>8.9745707780863881E-6</v>
      </c>
      <c r="K206" s="92">
        <f t="shared" si="53"/>
        <v>9.6245824512397604E-6</v>
      </c>
      <c r="L206" s="92">
        <f t="shared" si="53"/>
        <v>1.0255981035323103E-5</v>
      </c>
      <c r="M206" s="85"/>
      <c r="N206" s="85"/>
      <c r="O206" s="85"/>
      <c r="P206" s="85"/>
      <c r="Q206" s="85"/>
      <c r="R206" s="85"/>
      <c r="S206" s="85"/>
      <c r="T206" s="85"/>
      <c r="U206" s="85"/>
      <c r="V206" s="85"/>
      <c r="W206" s="85"/>
      <c r="X206" s="85"/>
      <c r="Y206" s="85"/>
      <c r="Z206" s="85"/>
      <c r="AA206" s="85"/>
      <c r="AB206" s="85"/>
      <c r="AC206" s="85"/>
      <c r="AD206" s="85"/>
      <c r="AE206" s="85"/>
      <c r="AF206" s="85"/>
      <c r="AG206" s="85"/>
      <c r="AH206" s="85"/>
      <c r="AI206" s="85"/>
      <c r="AJ206" s="85"/>
      <c r="AK206" s="85"/>
      <c r="AL206" s="85"/>
      <c r="AM206" s="85"/>
      <c r="AN206" s="85"/>
      <c r="AO206" s="85"/>
      <c r="AP206" s="85"/>
      <c r="AQ206" s="85"/>
      <c r="AR206" s="85"/>
      <c r="AS206" s="85"/>
      <c r="AT206" s="85"/>
    </row>
    <row r="207" spans="1:46" x14ac:dyDescent="0.25">
      <c r="A207" s="85" t="str">
        <f t="shared" ref="A207:B207" si="54">A193</f>
        <v>metal products except machinery and vehicles 25</v>
      </c>
      <c r="B207" s="85" t="str">
        <f t="shared" si="54"/>
        <v>ISIC 25</v>
      </c>
      <c r="C207" s="92">
        <f t="shared" si="44"/>
        <v>1.0479965175047568E-4</v>
      </c>
      <c r="D207" s="92">
        <f t="shared" ref="D207:L207" si="55">D193/$C137-1</f>
        <v>2.0632069008796883E-4</v>
      </c>
      <c r="E207" s="92">
        <f t="shared" si="55"/>
        <v>2.4167574077016418E-4</v>
      </c>
      <c r="F207" s="92">
        <f t="shared" si="55"/>
        <v>2.7650037666471228E-4</v>
      </c>
      <c r="G207" s="92">
        <f t="shared" si="55"/>
        <v>3.1099378794374744E-4</v>
      </c>
      <c r="H207" s="92">
        <f t="shared" si="55"/>
        <v>3.4474752793745012E-4</v>
      </c>
      <c r="I207" s="92">
        <f t="shared" si="55"/>
        <v>3.7777194106825007E-4</v>
      </c>
      <c r="J207" s="92">
        <f t="shared" si="55"/>
        <v>4.100756717027032E-4</v>
      </c>
      <c r="K207" s="92">
        <f t="shared" si="55"/>
        <v>4.4166985414362259E-4</v>
      </c>
      <c r="L207" s="92">
        <f t="shared" si="55"/>
        <v>4.7262087228649996E-4</v>
      </c>
      <c r="M207" s="85"/>
      <c r="N207" s="85"/>
      <c r="O207" s="85"/>
      <c r="P207" s="85"/>
      <c r="Q207" s="85"/>
      <c r="R207" s="85"/>
      <c r="S207" s="85"/>
      <c r="T207" s="85"/>
      <c r="U207" s="85"/>
      <c r="V207" s="85"/>
      <c r="W207" s="85"/>
      <c r="X207" s="85"/>
      <c r="Y207" s="85"/>
      <c r="Z207" s="85"/>
      <c r="AA207" s="85"/>
      <c r="AB207" s="85"/>
      <c r="AC207" s="85"/>
      <c r="AD207" s="85"/>
      <c r="AE207" s="85"/>
      <c r="AF207" s="85"/>
      <c r="AG207" s="85"/>
      <c r="AH207" s="85"/>
      <c r="AI207" s="85"/>
      <c r="AJ207" s="85"/>
      <c r="AK207" s="85"/>
      <c r="AL207" s="85"/>
      <c r="AM207" s="85"/>
      <c r="AN207" s="85"/>
      <c r="AO207" s="85"/>
      <c r="AP207" s="85"/>
      <c r="AQ207" s="85"/>
      <c r="AR207" s="85"/>
      <c r="AS207" s="85"/>
      <c r="AT207" s="85"/>
    </row>
    <row r="208" spans="1:46" x14ac:dyDescent="0.25">
      <c r="A208" s="85" t="str">
        <f t="shared" ref="A208:B208" si="56">A194</f>
        <v>nonroad vehicles 30</v>
      </c>
      <c r="B208" s="85" t="str">
        <f t="shared" si="56"/>
        <v>ISIC 30</v>
      </c>
      <c r="C208" s="92">
        <f t="shared" si="44"/>
        <v>1.5435771629634942E-4</v>
      </c>
      <c r="D208" s="92">
        <f t="shared" ref="D208:L208" si="57">D194/$C138-1</f>
        <v>3.0359113084132971E-4</v>
      </c>
      <c r="E208" s="92">
        <f t="shared" si="57"/>
        <v>3.5451172929490404E-4</v>
      </c>
      <c r="F208" s="92">
        <f t="shared" si="57"/>
        <v>4.0346565022897352E-4</v>
      </c>
      <c r="G208" s="92">
        <f t="shared" si="57"/>
        <v>4.5043145481327151E-4</v>
      </c>
      <c r="H208" s="92">
        <f t="shared" si="57"/>
        <v>4.9559652455344327E-4</v>
      </c>
      <c r="I208" s="92">
        <f t="shared" si="57"/>
        <v>5.3899815966396147E-4</v>
      </c>
      <c r="J208" s="92">
        <f t="shared" si="57"/>
        <v>5.8068082115858566E-4</v>
      </c>
      <c r="K208" s="92">
        <f t="shared" si="57"/>
        <v>6.2068219661037816E-4</v>
      </c>
      <c r="L208" s="92">
        <f t="shared" si="57"/>
        <v>6.5928601196652004E-4</v>
      </c>
      <c r="M208" s="85"/>
      <c r="N208" s="85"/>
      <c r="O208" s="85"/>
      <c r="P208" s="85"/>
      <c r="Q208" s="85"/>
      <c r="R208" s="85"/>
      <c r="S208" s="85"/>
      <c r="T208" s="85"/>
      <c r="U208" s="85"/>
      <c r="V208" s="85"/>
      <c r="W208" s="85"/>
      <c r="X208" s="85"/>
      <c r="Y208" s="85"/>
      <c r="Z208" s="85"/>
      <c r="AA208" s="85"/>
      <c r="AB208" s="85"/>
      <c r="AC208" s="85"/>
      <c r="AD208" s="85"/>
      <c r="AE208" s="85"/>
      <c r="AF208" s="85"/>
      <c r="AG208" s="85"/>
      <c r="AH208" s="85"/>
      <c r="AI208" s="85"/>
      <c r="AJ208" s="85"/>
      <c r="AK208" s="85"/>
      <c r="AL208" s="85"/>
      <c r="AM208" s="85"/>
      <c r="AN208" s="85"/>
      <c r="AO208" s="85"/>
      <c r="AP208" s="85"/>
      <c r="AQ208" s="85"/>
      <c r="AR208" s="85"/>
      <c r="AS208" s="85"/>
      <c r="AT208" s="85"/>
    </row>
    <row r="209" spans="1:46" x14ac:dyDescent="0.25">
      <c r="A209" s="85" t="str">
        <f t="shared" ref="A209:B209" si="58">A195</f>
        <v>cement and other nonmetallic minerals 239</v>
      </c>
      <c r="B209" s="85" t="str">
        <f t="shared" si="58"/>
        <v>ISIC 239</v>
      </c>
      <c r="C209" s="92">
        <f t="shared" si="44"/>
        <v>6.8877264489008994E-5</v>
      </c>
      <c r="D209" s="92">
        <f t="shared" ref="D209:L209" si="59">D195/$C139-1</f>
        <v>1.357923491731583E-4</v>
      </c>
      <c r="E209" s="92">
        <f t="shared" si="59"/>
        <v>1.5911168785831542E-4</v>
      </c>
      <c r="F209" s="92">
        <f t="shared" si="59"/>
        <v>1.8192460078370054E-4</v>
      </c>
      <c r="G209" s="92">
        <f t="shared" si="59"/>
        <v>2.0429644413111347E-4</v>
      </c>
      <c r="H209" s="92">
        <f t="shared" si="59"/>
        <v>2.2611224959856457E-4</v>
      </c>
      <c r="I209" s="92">
        <f t="shared" si="59"/>
        <v>2.4737481161385411E-4</v>
      </c>
      <c r="J209" s="92">
        <f t="shared" si="59"/>
        <v>2.6809936309324378E-4</v>
      </c>
      <c r="K209" s="92">
        <f t="shared" si="59"/>
        <v>2.882879522452253E-4</v>
      </c>
      <c r="L209" s="92">
        <f t="shared" si="59"/>
        <v>3.0800233200700688E-4</v>
      </c>
      <c r="M209" s="85"/>
      <c r="N209" s="85"/>
      <c r="O209" s="85"/>
      <c r="P209" s="85"/>
      <c r="Q209" s="85"/>
      <c r="R209" s="85"/>
      <c r="S209" s="85"/>
      <c r="T209" s="85"/>
      <c r="U209" s="85"/>
      <c r="V209" s="85"/>
      <c r="W209" s="85"/>
      <c r="X209" s="85"/>
      <c r="Y209" s="85"/>
      <c r="Z209" s="85"/>
      <c r="AA209" s="85"/>
      <c r="AB209" s="85"/>
      <c r="AC209" s="85"/>
      <c r="AD209" s="85"/>
      <c r="AE209" s="85"/>
      <c r="AF209" s="85"/>
      <c r="AG209" s="85"/>
      <c r="AH209" s="85"/>
      <c r="AI209" s="85"/>
      <c r="AJ209" s="85"/>
      <c r="AK209" s="85"/>
      <c r="AL209" s="85"/>
      <c r="AM209" s="85"/>
      <c r="AN209" s="85"/>
      <c r="AO209" s="85"/>
      <c r="AP209" s="85"/>
      <c r="AQ209" s="85"/>
      <c r="AR209" s="85"/>
      <c r="AS209" s="85"/>
      <c r="AT209" s="85"/>
    </row>
    <row r="210" spans="1:46" x14ac:dyDescent="0.25">
      <c r="A210" s="85" t="str">
        <f t="shared" ref="A210:B210" si="60">A196</f>
        <v>other metals 242</v>
      </c>
      <c r="B210" s="85" t="str">
        <f t="shared" si="60"/>
        <v>ISIC 242</v>
      </c>
      <c r="C210" s="92">
        <f t="shared" si="44"/>
        <v>2.581436419408778E-4</v>
      </c>
      <c r="D210" s="92">
        <f t="shared" ref="D210:L210" si="61">D196/$C140-1</f>
        <v>5.0969613358309296E-4</v>
      </c>
      <c r="E210" s="92">
        <f t="shared" si="61"/>
        <v>7.3802151858104459E-4</v>
      </c>
      <c r="F210" s="92">
        <f t="shared" si="61"/>
        <v>9.6183744469757748E-4</v>
      </c>
      <c r="G210" s="92">
        <f t="shared" si="61"/>
        <v>1.1819004748927497E-3</v>
      </c>
      <c r="H210" s="92">
        <f t="shared" si="61"/>
        <v>1.3975250057891575E-3</v>
      </c>
      <c r="I210" s="92">
        <f t="shared" si="61"/>
        <v>1.6087959363038085E-3</v>
      </c>
      <c r="J210" s="92">
        <f t="shared" si="61"/>
        <v>1.8157498682009887E-3</v>
      </c>
      <c r="K210" s="92">
        <f t="shared" si="61"/>
        <v>2.0184619020502392E-3</v>
      </c>
      <c r="L210" s="92">
        <f t="shared" si="61"/>
        <v>2.2172179275061765E-3</v>
      </c>
      <c r="M210" s="85"/>
      <c r="N210" s="85"/>
      <c r="O210" s="85"/>
      <c r="P210" s="85"/>
      <c r="Q210" s="85"/>
      <c r="R210" s="85"/>
      <c r="S210" s="85"/>
      <c r="T210" s="85"/>
      <c r="U210" s="85"/>
      <c r="V210" s="85"/>
      <c r="W210" s="85"/>
      <c r="X210" s="85"/>
      <c r="Y210" s="85"/>
      <c r="Z210" s="85"/>
      <c r="AA210" s="85"/>
      <c r="AB210" s="85"/>
      <c r="AC210" s="85"/>
      <c r="AD210" s="85"/>
      <c r="AE210" s="85"/>
      <c r="AF210" s="85"/>
      <c r="AG210" s="85"/>
      <c r="AH210" s="85"/>
      <c r="AI210" s="85"/>
      <c r="AJ210" s="85"/>
      <c r="AK210" s="85"/>
      <c r="AL210" s="85"/>
      <c r="AM210" s="85"/>
      <c r="AN210" s="85"/>
      <c r="AO210" s="85"/>
      <c r="AP210" s="85"/>
      <c r="AQ210" s="85"/>
      <c r="AR210" s="85"/>
      <c r="AS210" s="85"/>
      <c r="AT210" s="85"/>
    </row>
    <row r="211" spans="1:46" x14ac:dyDescent="0.25">
      <c r="A211" s="85" t="str">
        <f t="shared" ref="A211:B211" si="62">A197</f>
        <v>glass and glass products 231</v>
      </c>
      <c r="B211" s="85" t="str">
        <f t="shared" si="62"/>
        <v>ISIC 231</v>
      </c>
      <c r="C211" s="92">
        <f t="shared" si="44"/>
        <v>6.4990782579688045E-4</v>
      </c>
      <c r="D211" s="92">
        <f t="shared" ref="D211:L211" si="63">D197/$C141-1</f>
        <v>1.267820099483119E-3</v>
      </c>
      <c r="E211" s="92">
        <f t="shared" si="63"/>
        <v>1.4750985792468807E-3</v>
      </c>
      <c r="F211" s="92">
        <f t="shared" si="63"/>
        <v>1.6787794101387199E-3</v>
      </c>
      <c r="G211" s="92">
        <f t="shared" si="63"/>
        <v>1.8810588660058691E-3</v>
      </c>
      <c r="H211" s="92">
        <f t="shared" si="63"/>
        <v>2.0773406550831375E-3</v>
      </c>
      <c r="I211" s="92">
        <f t="shared" si="63"/>
        <v>2.2677414444602917E-3</v>
      </c>
      <c r="J211" s="92">
        <f t="shared" si="63"/>
        <v>2.452374507025068E-3</v>
      </c>
      <c r="K211" s="92">
        <f t="shared" si="63"/>
        <v>2.6313712372809661E-3</v>
      </c>
      <c r="L211" s="92">
        <f t="shared" si="63"/>
        <v>2.8054217855946195E-3</v>
      </c>
      <c r="M211" s="85"/>
      <c r="N211" s="85"/>
      <c r="O211" s="85"/>
      <c r="P211" s="85"/>
      <c r="Q211" s="85"/>
      <c r="R211" s="85"/>
      <c r="S211" s="85"/>
      <c r="T211" s="85"/>
      <c r="U211" s="85"/>
      <c r="V211" s="85"/>
      <c r="W211" s="85"/>
      <c r="X211" s="85"/>
      <c r="Y211" s="85"/>
      <c r="Z211" s="85"/>
      <c r="AA211" s="85"/>
      <c r="AB211" s="85"/>
      <c r="AC211" s="85"/>
      <c r="AD211" s="85"/>
      <c r="AE211" s="85"/>
      <c r="AF211" s="85"/>
      <c r="AG211" s="85"/>
      <c r="AH211" s="85"/>
      <c r="AI211" s="85"/>
      <c r="AJ211" s="85"/>
      <c r="AK211" s="85"/>
      <c r="AL211" s="85"/>
      <c r="AM211" s="85"/>
      <c r="AN211" s="85"/>
      <c r="AO211" s="85"/>
      <c r="AP211" s="85"/>
      <c r="AQ211" s="85"/>
      <c r="AR211" s="85"/>
      <c r="AS211" s="85"/>
      <c r="AT211" s="85"/>
    </row>
    <row r="212" spans="1:46" x14ac:dyDescent="0.25">
      <c r="A212" s="85" t="str">
        <f t="shared" ref="A212:B212" si="64">A198</f>
        <v>road vehicles 29</v>
      </c>
      <c r="B212" s="85" t="str">
        <f t="shared" si="64"/>
        <v>ISIC 29</v>
      </c>
      <c r="C212" s="92">
        <f t="shared" si="44"/>
        <v>1.9767318415397916E-4</v>
      </c>
      <c r="D212" s="92">
        <f t="shared" ref="D212:L212" si="65">D198/$C142-1</f>
        <v>3.806894018278939E-4</v>
      </c>
      <c r="E212" s="92">
        <f t="shared" si="65"/>
        <v>4.3811586931008506E-4</v>
      </c>
      <c r="F212" s="92">
        <f t="shared" si="65"/>
        <v>4.9469850726158171E-4</v>
      </c>
      <c r="G212" s="92">
        <f t="shared" si="65"/>
        <v>5.5168188624654668E-4</v>
      </c>
      <c r="H212" s="92">
        <f t="shared" si="65"/>
        <v>6.0634672479387142E-4</v>
      </c>
      <c r="I212" s="92">
        <f t="shared" si="65"/>
        <v>6.5874715238334325E-4</v>
      </c>
      <c r="J212" s="92">
        <f t="shared" si="65"/>
        <v>7.0894697375645244E-4</v>
      </c>
      <c r="K212" s="92">
        <f t="shared" si="65"/>
        <v>7.5700410785151107E-4</v>
      </c>
      <c r="L212" s="92">
        <f t="shared" si="65"/>
        <v>8.032885029063408E-4</v>
      </c>
      <c r="M212" s="85"/>
      <c r="N212" s="85"/>
      <c r="O212" s="85"/>
      <c r="P212" s="85"/>
      <c r="Q212" s="85"/>
      <c r="R212" s="85"/>
      <c r="S212" s="85"/>
      <c r="T212" s="85"/>
      <c r="U212" s="85"/>
      <c r="V212" s="85"/>
      <c r="W212" s="85"/>
      <c r="X212" s="85"/>
      <c r="Y212" s="85"/>
      <c r="Z212" s="85"/>
      <c r="AA212" s="85"/>
      <c r="AB212" s="85"/>
      <c r="AC212" s="85"/>
      <c r="AD212" s="85"/>
      <c r="AE212" s="85"/>
      <c r="AF212" s="85"/>
      <c r="AG212" s="85"/>
      <c r="AH212" s="85"/>
      <c r="AI212" s="85"/>
      <c r="AJ212" s="85"/>
      <c r="AK212" s="85"/>
      <c r="AL212" s="85"/>
      <c r="AM212" s="85"/>
      <c r="AN212" s="85"/>
      <c r="AO212" s="85"/>
      <c r="AP212" s="85"/>
      <c r="AQ212" s="85"/>
      <c r="AR212" s="85"/>
      <c r="AS212" s="85"/>
      <c r="AT212" s="85"/>
    </row>
    <row r="213" spans="1:46" x14ac:dyDescent="0.25">
      <c r="A213" s="85"/>
      <c r="B213" s="85"/>
      <c r="C213" s="92"/>
      <c r="D213" s="92"/>
      <c r="E213" s="92"/>
      <c r="F213" s="92"/>
      <c r="G213" s="92"/>
      <c r="H213" s="92"/>
      <c r="I213" s="92"/>
      <c r="J213" s="92"/>
      <c r="K213" s="92"/>
      <c r="L213" s="92"/>
      <c r="M213" s="85"/>
      <c r="N213" s="85"/>
      <c r="O213" s="85"/>
      <c r="P213" s="85"/>
      <c r="Q213" s="85"/>
      <c r="R213" s="85"/>
      <c r="S213" s="85"/>
      <c r="T213" s="85"/>
      <c r="U213" s="85"/>
      <c r="V213" s="85"/>
      <c r="W213" s="85"/>
      <c r="X213" s="85"/>
      <c r="Y213" s="85"/>
      <c r="Z213" s="85"/>
      <c r="AA213" s="85"/>
      <c r="AB213" s="85"/>
      <c r="AC213" s="85"/>
      <c r="AD213" s="85"/>
      <c r="AE213" s="85"/>
      <c r="AF213" s="85"/>
      <c r="AG213" s="85"/>
      <c r="AH213" s="85"/>
      <c r="AI213" s="85"/>
      <c r="AJ213" s="85"/>
      <c r="AK213" s="85"/>
      <c r="AL213" s="85"/>
      <c r="AM213" s="85"/>
      <c r="AN213" s="85"/>
      <c r="AO213" s="85"/>
      <c r="AP213" s="85"/>
      <c r="AQ213" s="85"/>
      <c r="AR213" s="85"/>
      <c r="AS213" s="85"/>
      <c r="AT213" s="85"/>
    </row>
    <row r="214" spans="1:46" x14ac:dyDescent="0.25">
      <c r="A214" s="87" t="s">
        <v>769</v>
      </c>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c r="AA214" s="85"/>
      <c r="AB214" s="85"/>
      <c r="AC214" s="85"/>
      <c r="AD214" s="85"/>
      <c r="AE214" s="85"/>
      <c r="AF214" s="85"/>
      <c r="AG214" s="85"/>
      <c r="AH214" s="85"/>
      <c r="AI214" s="85"/>
      <c r="AJ214" s="85"/>
      <c r="AK214" s="85"/>
      <c r="AL214" s="85"/>
      <c r="AM214" s="85"/>
      <c r="AN214" s="85"/>
      <c r="AO214" s="85"/>
      <c r="AP214" s="85"/>
      <c r="AQ214" s="85"/>
      <c r="AR214" s="85"/>
      <c r="AS214" s="85"/>
      <c r="AT214" s="85"/>
    </row>
    <row r="215" spans="1:46" x14ac:dyDescent="0.25">
      <c r="A215" s="87" t="str">
        <f t="shared" ref="A215:B226" si="66">A187</f>
        <v>Industry Category</v>
      </c>
      <c r="B215" s="87" t="str">
        <f t="shared" si="66"/>
        <v>ISIC Code</v>
      </c>
      <c r="C215" s="85"/>
      <c r="E215" s="85"/>
      <c r="F215" s="85"/>
      <c r="G215" s="85"/>
      <c r="H215" s="85"/>
      <c r="I215" s="85"/>
      <c r="J215" s="85"/>
      <c r="K215" s="85"/>
      <c r="L215" s="85"/>
      <c r="M215" s="85"/>
      <c r="N215" s="85"/>
      <c r="O215" s="85"/>
      <c r="P215" s="85"/>
      <c r="Q215" s="85"/>
      <c r="R215" s="85"/>
      <c r="S215" s="85"/>
      <c r="T215" s="85"/>
      <c r="U215" s="85"/>
      <c r="V215" s="85"/>
      <c r="W215" s="85"/>
      <c r="X215" s="85"/>
      <c r="Y215" s="85"/>
      <c r="Z215" s="85"/>
      <c r="AA215" s="85"/>
      <c r="AB215" s="85"/>
      <c r="AC215" s="85"/>
      <c r="AD215" s="85"/>
      <c r="AE215" s="85"/>
      <c r="AF215" s="85"/>
      <c r="AG215" s="85"/>
      <c r="AH215" s="85"/>
      <c r="AI215" s="85"/>
      <c r="AJ215" s="85"/>
      <c r="AK215" s="85"/>
      <c r="AL215" s="85"/>
      <c r="AM215" s="85"/>
      <c r="AN215" s="85"/>
      <c r="AO215" s="85"/>
      <c r="AP215" s="85"/>
      <c r="AQ215" s="85"/>
      <c r="AR215" s="85"/>
      <c r="AS215" s="85"/>
      <c r="AT215" s="85"/>
    </row>
    <row r="216" spans="1:46" x14ac:dyDescent="0.25">
      <c r="A216" s="85" t="str">
        <f t="shared" si="66"/>
        <v>appliances and and electrical equipment 27</v>
      </c>
      <c r="B216" s="85" t="str">
        <f t="shared" si="66"/>
        <v>ISIC 27</v>
      </c>
      <c r="C216" s="88">
        <f t="shared" ref="C216:L216" si="67">(C188-$C132)/(1-$C132)</f>
        <v>1.1701007435629178E-2</v>
      </c>
      <c r="D216" s="88">
        <f t="shared" si="67"/>
        <v>2.2786846928505099E-2</v>
      </c>
      <c r="E216" s="88">
        <f t="shared" si="67"/>
        <v>2.6796986963979075E-2</v>
      </c>
      <c r="F216" s="88">
        <f t="shared" si="67"/>
        <v>3.0678669249900734E-2</v>
      </c>
      <c r="G216" s="88">
        <f t="shared" si="67"/>
        <v>3.4446601536934449E-2</v>
      </c>
      <c r="H216" s="88">
        <f t="shared" si="67"/>
        <v>3.8083243210655184E-2</v>
      </c>
      <c r="I216" s="88">
        <f t="shared" si="67"/>
        <v>4.1592711425459547E-2</v>
      </c>
      <c r="J216" s="88">
        <f t="shared" si="67"/>
        <v>4.4979193919467642E-2</v>
      </c>
      <c r="K216" s="88">
        <f t="shared" si="67"/>
        <v>4.8246453640772458E-2</v>
      </c>
      <c r="L216" s="88">
        <f t="shared" si="67"/>
        <v>5.1408256464346422E-2</v>
      </c>
      <c r="M216" s="85"/>
      <c r="N216" s="85"/>
      <c r="O216" s="85"/>
      <c r="P216" s="85"/>
      <c r="Q216" s="85"/>
      <c r="R216" s="85"/>
      <c r="S216" s="85"/>
      <c r="T216" s="85"/>
      <c r="U216" s="85"/>
      <c r="V216" s="85"/>
      <c r="W216" s="85"/>
      <c r="X216" s="85"/>
      <c r="Y216" s="85"/>
      <c r="Z216" s="85"/>
      <c r="AA216" s="85"/>
      <c r="AB216" s="85"/>
      <c r="AC216" s="85"/>
      <c r="AD216" s="85"/>
      <c r="AE216" s="85"/>
      <c r="AF216" s="85"/>
      <c r="AG216" s="85"/>
      <c r="AH216" s="85"/>
      <c r="AI216" s="85"/>
      <c r="AJ216" s="85"/>
      <c r="AK216" s="85"/>
      <c r="AL216" s="85"/>
      <c r="AM216" s="85"/>
      <c r="AN216" s="85"/>
      <c r="AO216" s="85"/>
      <c r="AP216" s="85"/>
      <c r="AQ216" s="85"/>
      <c r="AR216" s="85"/>
      <c r="AS216" s="85"/>
      <c r="AT216" s="85"/>
    </row>
    <row r="217" spans="1:46" x14ac:dyDescent="0.25">
      <c r="A217" s="85" t="str">
        <f t="shared" si="66"/>
        <v>chemicals 20</v>
      </c>
      <c r="B217" s="85" t="str">
        <f t="shared" si="66"/>
        <v>ISIC 20</v>
      </c>
      <c r="C217" s="88">
        <f t="shared" ref="C217:L217" si="68">(C189-$C133)/(1-$C133)</f>
        <v>1.0686048701209067E-4</v>
      </c>
      <c r="D217" s="88">
        <f t="shared" si="68"/>
        <v>2.1018908537891873E-4</v>
      </c>
      <c r="E217" s="88">
        <f t="shared" si="68"/>
        <v>2.455708866646103E-4</v>
      </c>
      <c r="F217" s="88">
        <f t="shared" si="68"/>
        <v>2.7984814853637685E-4</v>
      </c>
      <c r="G217" s="88">
        <f t="shared" si="68"/>
        <v>3.130841084459518E-4</v>
      </c>
      <c r="H217" s="88">
        <f t="shared" si="68"/>
        <v>3.4520646105106606E-4</v>
      </c>
      <c r="I217" s="88">
        <f t="shared" si="68"/>
        <v>3.7623768518041389E-4</v>
      </c>
      <c r="J217" s="88">
        <f t="shared" si="68"/>
        <v>4.0619845781061925E-4</v>
      </c>
      <c r="K217" s="88">
        <f t="shared" si="68"/>
        <v>4.3511043380101144E-4</v>
      </c>
      <c r="L217" s="88">
        <f t="shared" si="68"/>
        <v>4.6312999566529983E-4</v>
      </c>
      <c r="M217" s="85"/>
      <c r="N217" s="85"/>
      <c r="O217" s="85"/>
      <c r="P217" s="85"/>
      <c r="Q217" s="85"/>
      <c r="R217" s="85"/>
      <c r="S217" s="85"/>
      <c r="T217" s="85"/>
      <c r="U217" s="85"/>
      <c r="V217" s="85"/>
      <c r="W217" s="85"/>
      <c r="X217" s="85"/>
      <c r="Y217" s="85"/>
      <c r="Z217" s="85"/>
      <c r="AA217" s="85"/>
      <c r="AB217" s="85"/>
      <c r="AC217" s="85"/>
      <c r="AD217" s="85"/>
      <c r="AE217" s="85"/>
      <c r="AF217" s="85"/>
      <c r="AG217" s="85"/>
      <c r="AH217" s="85"/>
      <c r="AI217" s="85"/>
      <c r="AJ217" s="85"/>
      <c r="AK217" s="85"/>
      <c r="AL217" s="85"/>
      <c r="AM217" s="85"/>
      <c r="AN217" s="85"/>
      <c r="AO217" s="85"/>
      <c r="AP217" s="85"/>
      <c r="AQ217" s="85"/>
      <c r="AR217" s="85"/>
      <c r="AS217" s="85"/>
      <c r="AT217" s="85"/>
    </row>
    <row r="218" spans="1:46" x14ac:dyDescent="0.25">
      <c r="A218" s="85" t="str">
        <f t="shared" si="66"/>
        <v>other machinery 28</v>
      </c>
      <c r="B218" s="85" t="str">
        <f t="shared" si="66"/>
        <v>ISIC 28</v>
      </c>
      <c r="C218" s="88">
        <f t="shared" ref="C218:L218" si="69">(C190-$C134)/(1-$C134)</f>
        <v>8.1239116568538011E-4</v>
      </c>
      <c r="D218" s="88">
        <f t="shared" si="69"/>
        <v>1.5976636462910147E-3</v>
      </c>
      <c r="E218" s="88">
        <f t="shared" si="69"/>
        <v>1.8684413484483149E-3</v>
      </c>
      <c r="F218" s="88">
        <f t="shared" si="69"/>
        <v>2.1328650888584248E-3</v>
      </c>
      <c r="G218" s="88">
        <f t="shared" si="69"/>
        <v>2.3919603166555393E-3</v>
      </c>
      <c r="H218" s="88">
        <f t="shared" si="69"/>
        <v>2.6438295783584686E-3</v>
      </c>
      <c r="I218" s="88">
        <f t="shared" si="69"/>
        <v>2.8885993258834374E-3</v>
      </c>
      <c r="J218" s="88">
        <f t="shared" si="69"/>
        <v>3.1263891625767076E-3</v>
      </c>
      <c r="K218" s="88">
        <f t="shared" si="69"/>
        <v>3.3573237387730433E-3</v>
      </c>
      <c r="L218" s="88">
        <f t="shared" si="69"/>
        <v>3.5822392673305874E-3</v>
      </c>
      <c r="M218" s="85"/>
      <c r="N218" s="85"/>
      <c r="O218" s="85"/>
      <c r="P218" s="85"/>
      <c r="Q218" s="85"/>
      <c r="R218" s="85"/>
      <c r="S218" s="85"/>
      <c r="T218" s="85"/>
      <c r="U218" s="85"/>
      <c r="V218" s="85"/>
      <c r="W218" s="85"/>
      <c r="X218" s="85"/>
      <c r="Y218" s="85"/>
      <c r="Z218" s="85"/>
      <c r="AA218" s="85"/>
      <c r="AB218" s="85"/>
      <c r="AC218" s="85"/>
      <c r="AD218" s="85"/>
      <c r="AE218" s="85"/>
      <c r="AF218" s="85"/>
      <c r="AG218" s="85"/>
      <c r="AH218" s="85"/>
      <c r="AI218" s="85"/>
      <c r="AJ218" s="85"/>
      <c r="AK218" s="85"/>
      <c r="AL218" s="85"/>
      <c r="AM218" s="85"/>
      <c r="AN218" s="85"/>
      <c r="AO218" s="85"/>
      <c r="AP218" s="85"/>
      <c r="AQ218" s="85"/>
      <c r="AR218" s="85"/>
      <c r="AS218" s="85"/>
      <c r="AT218" s="85"/>
    </row>
    <row r="219" spans="1:46" x14ac:dyDescent="0.25">
      <c r="A219" s="85" t="str">
        <f t="shared" si="66"/>
        <v>other manufacturing 31T33</v>
      </c>
      <c r="B219" s="85" t="str">
        <f t="shared" si="66"/>
        <v>ISIC 31T33</v>
      </c>
      <c r="C219" s="88">
        <f t="shared" ref="C219:L219" si="70">(C191-$C135)/(1-$C135)</f>
        <v>1.7863327637603386E-5</v>
      </c>
      <c r="D219" s="88">
        <f t="shared" si="70"/>
        <v>3.5436440538959198E-5</v>
      </c>
      <c r="E219" s="88">
        <f t="shared" si="70"/>
        <v>4.1705189792064986E-5</v>
      </c>
      <c r="F219" s="88">
        <f t="shared" si="70"/>
        <v>4.7820308098378718E-5</v>
      </c>
      <c r="G219" s="88">
        <f t="shared" si="70"/>
        <v>5.3767750321255311E-5</v>
      </c>
      <c r="H219" s="88">
        <f t="shared" si="70"/>
        <v>5.9583008642131175E-5</v>
      </c>
      <c r="I219" s="88">
        <f t="shared" si="70"/>
        <v>6.5267434499706773E-5</v>
      </c>
      <c r="J219" s="88">
        <f t="shared" si="70"/>
        <v>7.082278870525911E-5</v>
      </c>
      <c r="K219" s="88">
        <f t="shared" si="70"/>
        <v>7.6250582604578266E-5</v>
      </c>
      <c r="L219" s="88">
        <f t="shared" si="70"/>
        <v>8.1563919299092692E-5</v>
      </c>
      <c r="M219" s="85"/>
      <c r="N219" s="85"/>
      <c r="O219" s="85"/>
      <c r="P219" s="85"/>
      <c r="Q219" s="85"/>
      <c r="R219" s="85"/>
      <c r="S219" s="85"/>
      <c r="T219" s="85"/>
      <c r="U219" s="85"/>
      <c r="V219" s="85"/>
      <c r="W219" s="85"/>
      <c r="X219" s="85"/>
      <c r="Y219" s="85"/>
      <c r="Z219" s="85"/>
      <c r="AA219" s="85"/>
      <c r="AB219" s="85"/>
      <c r="AC219" s="85"/>
      <c r="AD219" s="85"/>
      <c r="AE219" s="85"/>
      <c r="AF219" s="85"/>
      <c r="AG219" s="85"/>
      <c r="AH219" s="85"/>
      <c r="AI219" s="85"/>
      <c r="AJ219" s="85"/>
      <c r="AK219" s="85"/>
      <c r="AL219" s="85"/>
      <c r="AM219" s="85"/>
      <c r="AN219" s="85"/>
      <c r="AO219" s="85"/>
      <c r="AP219" s="85"/>
      <c r="AQ219" s="85"/>
      <c r="AR219" s="85"/>
      <c r="AS219" s="85"/>
      <c r="AT219" s="85"/>
    </row>
    <row r="220" spans="1:46" x14ac:dyDescent="0.25">
      <c r="A220" s="85" t="str">
        <f t="shared" si="66"/>
        <v>rubber and plastic products 22</v>
      </c>
      <c r="B220" s="85" t="str">
        <f t="shared" si="66"/>
        <v>ISIC 22</v>
      </c>
      <c r="C220" s="88">
        <f t="shared" ref="C220:L220" si="71">(C192-$C136)/(1-$C136)</f>
        <v>1.1657517574014163E-5</v>
      </c>
      <c r="D220" s="88">
        <f t="shared" si="71"/>
        <v>2.2980827628751079E-5</v>
      </c>
      <c r="E220" s="88">
        <f t="shared" si="71"/>
        <v>2.689843510536366E-5</v>
      </c>
      <c r="F220" s="88">
        <f t="shared" si="71"/>
        <v>3.0698721880585571E-5</v>
      </c>
      <c r="G220" s="88">
        <f t="shared" si="71"/>
        <v>3.4384133941941111E-5</v>
      </c>
      <c r="H220" s="88">
        <f t="shared" si="71"/>
        <v>3.7955662735876179E-5</v>
      </c>
      <c r="I220" s="88">
        <f t="shared" si="71"/>
        <v>4.1415494861263467E-5</v>
      </c>
      <c r="J220" s="88">
        <f t="shared" si="71"/>
        <v>4.4765374000480443E-5</v>
      </c>
      <c r="K220" s="88">
        <f t="shared" si="71"/>
        <v>4.8007647795235547E-5</v>
      </c>
      <c r="L220" s="88">
        <f t="shared" si="71"/>
        <v>5.1157079056595537E-5</v>
      </c>
      <c r="M220" s="85"/>
      <c r="N220" s="85"/>
      <c r="O220" s="85"/>
      <c r="P220" s="85"/>
      <c r="Q220" s="85"/>
      <c r="R220" s="85"/>
      <c r="S220" s="85"/>
      <c r="T220" s="85"/>
      <c r="U220" s="85"/>
      <c r="V220" s="85"/>
      <c r="W220" s="85"/>
      <c r="X220" s="85"/>
      <c r="Y220" s="85"/>
      <c r="Z220" s="85"/>
      <c r="AA220" s="85"/>
      <c r="AB220" s="85"/>
      <c r="AC220" s="85"/>
      <c r="AD220" s="85"/>
      <c r="AE220" s="85"/>
      <c r="AF220" s="85"/>
      <c r="AG220" s="85"/>
      <c r="AH220" s="85"/>
      <c r="AI220" s="85"/>
      <c r="AJ220" s="85"/>
      <c r="AK220" s="85"/>
      <c r="AL220" s="85"/>
      <c r="AM220" s="85"/>
      <c r="AN220" s="85"/>
      <c r="AO220" s="85"/>
      <c r="AP220" s="85"/>
      <c r="AQ220" s="85"/>
      <c r="AR220" s="85"/>
      <c r="AS220" s="85"/>
      <c r="AT220" s="85"/>
    </row>
    <row r="221" spans="1:46" x14ac:dyDescent="0.25">
      <c r="A221" s="85" t="str">
        <f t="shared" si="66"/>
        <v>metal products except machinery and vehicles 25</v>
      </c>
      <c r="B221" s="85" t="str">
        <f t="shared" si="66"/>
        <v>ISIC 25</v>
      </c>
      <c r="C221" s="88">
        <f t="shared" ref="C221:L221" si="72">(C193-$C137)/(1-$C137)</f>
        <v>6.3846028974171151E-4</v>
      </c>
      <c r="D221" s="88">
        <f t="shared" si="72"/>
        <v>1.2569466155002405E-3</v>
      </c>
      <c r="E221" s="88">
        <f t="shared" si="72"/>
        <v>1.4723366051172997E-3</v>
      </c>
      <c r="F221" s="88">
        <f t="shared" si="72"/>
        <v>1.6844952025182978E-3</v>
      </c>
      <c r="G221" s="88">
        <f t="shared" si="72"/>
        <v>1.8946359137853009E-3</v>
      </c>
      <c r="H221" s="88">
        <f t="shared" si="72"/>
        <v>2.1002704006972562E-3</v>
      </c>
      <c r="I221" s="88">
        <f t="shared" si="72"/>
        <v>2.3014616835295293E-3</v>
      </c>
      <c r="J221" s="88">
        <f t="shared" si="72"/>
        <v>2.4982624254790125E-3</v>
      </c>
      <c r="K221" s="88">
        <f t="shared" si="72"/>
        <v>2.690740458931592E-3</v>
      </c>
      <c r="L221" s="88">
        <f t="shared" si="72"/>
        <v>2.8793002077591215E-3</v>
      </c>
      <c r="M221" s="85"/>
      <c r="N221" s="85"/>
      <c r="O221" s="85"/>
      <c r="P221" s="85"/>
      <c r="Q221" s="85"/>
      <c r="R221" s="85"/>
      <c r="S221" s="85"/>
      <c r="T221" s="85"/>
      <c r="U221" s="85"/>
      <c r="V221" s="85"/>
      <c r="W221" s="85"/>
      <c r="X221" s="85"/>
      <c r="Y221" s="85"/>
      <c r="Z221" s="85"/>
      <c r="AA221" s="85"/>
      <c r="AB221" s="85"/>
      <c r="AC221" s="85"/>
      <c r="AD221" s="85"/>
      <c r="AE221" s="85"/>
      <c r="AF221" s="85"/>
      <c r="AG221" s="85"/>
      <c r="AH221" s="85"/>
      <c r="AI221" s="85"/>
      <c r="AJ221" s="85"/>
      <c r="AK221" s="85"/>
      <c r="AL221" s="85"/>
      <c r="AM221" s="85"/>
      <c r="AN221" s="85"/>
      <c r="AO221" s="85"/>
      <c r="AP221" s="85"/>
      <c r="AQ221" s="85"/>
      <c r="AR221" s="85"/>
      <c r="AS221" s="85"/>
      <c r="AT221" s="85"/>
    </row>
    <row r="222" spans="1:46" x14ac:dyDescent="0.25">
      <c r="A222" s="85" t="str">
        <f t="shared" si="66"/>
        <v>nonroad vehicles 30</v>
      </c>
      <c r="B222" s="85" t="str">
        <f t="shared" si="66"/>
        <v>ISIC 30</v>
      </c>
      <c r="C222" s="88">
        <f t="shared" ref="C222:L222" si="73">(C194-$C138)/(1-$C138)</f>
        <v>6.4130061512840245E-4</v>
      </c>
      <c r="D222" s="88">
        <f t="shared" si="73"/>
        <v>1.2613116054537496E-3</v>
      </c>
      <c r="E222" s="88">
        <f t="shared" si="73"/>
        <v>1.4728683186169659E-3</v>
      </c>
      <c r="F222" s="88">
        <f t="shared" si="73"/>
        <v>1.6762541963120496E-3</v>
      </c>
      <c r="G222" s="88">
        <f t="shared" si="73"/>
        <v>1.8713801679358739E-3</v>
      </c>
      <c r="H222" s="88">
        <f t="shared" si="73"/>
        <v>2.0590247360309389E-3</v>
      </c>
      <c r="I222" s="88">
        <f t="shared" si="73"/>
        <v>2.2393428695318359E-3</v>
      </c>
      <c r="J222" s="88">
        <f t="shared" si="73"/>
        <v>2.4125192879062367E-3</v>
      </c>
      <c r="K222" s="88">
        <f t="shared" si="73"/>
        <v>2.5787105694228202E-3</v>
      </c>
      <c r="L222" s="88">
        <f t="shared" si="73"/>
        <v>2.739095493015156E-3</v>
      </c>
      <c r="M222" s="85"/>
      <c r="N222" s="85"/>
      <c r="O222" s="85"/>
      <c r="P222" s="85"/>
      <c r="Q222" s="85"/>
      <c r="R222" s="85"/>
      <c r="S222" s="85"/>
      <c r="T222" s="85"/>
      <c r="U222" s="85"/>
      <c r="V222" s="85"/>
      <c r="W222" s="85"/>
      <c r="X222" s="85"/>
      <c r="Y222" s="85"/>
      <c r="Z222" s="85"/>
      <c r="AA222" s="85"/>
      <c r="AB222" s="85"/>
      <c r="AC222" s="85"/>
      <c r="AD222" s="85"/>
      <c r="AE222" s="85"/>
      <c r="AF222" s="85"/>
      <c r="AG222" s="85"/>
      <c r="AH222" s="85"/>
      <c r="AI222" s="85"/>
      <c r="AJ222" s="85"/>
      <c r="AK222" s="85"/>
      <c r="AL222" s="85"/>
      <c r="AM222" s="85"/>
      <c r="AN222" s="85"/>
      <c r="AO222" s="85"/>
      <c r="AP222" s="85"/>
      <c r="AQ222" s="85"/>
      <c r="AR222" s="85"/>
      <c r="AS222" s="85"/>
      <c r="AT222" s="85"/>
    </row>
    <row r="223" spans="1:46" x14ac:dyDescent="0.25">
      <c r="A223" s="85" t="str">
        <f t="shared" si="66"/>
        <v>cement and other nonmetallic minerals 239</v>
      </c>
      <c r="B223" s="85" t="str">
        <f t="shared" si="66"/>
        <v>ISIC 239</v>
      </c>
      <c r="C223" s="88">
        <f t="shared" ref="C223:L223" si="74">(C195-$C139)/(1-$C139)</f>
        <v>3.7264366172212022E-4</v>
      </c>
      <c r="D223" s="88">
        <f t="shared" si="74"/>
        <v>7.3467142757816374E-4</v>
      </c>
      <c r="E223" s="88">
        <f t="shared" si="74"/>
        <v>8.6083502918251524E-4</v>
      </c>
      <c r="F223" s="88">
        <f t="shared" si="74"/>
        <v>9.8425873757284742E-4</v>
      </c>
      <c r="G223" s="88">
        <f t="shared" si="74"/>
        <v>1.1052961464526226E-3</v>
      </c>
      <c r="H223" s="88">
        <f t="shared" si="74"/>
        <v>1.2233252478282962E-3</v>
      </c>
      <c r="I223" s="88">
        <f t="shared" si="74"/>
        <v>1.3383611602693704E-3</v>
      </c>
      <c r="J223" s="88">
        <f t="shared" si="74"/>
        <v>1.450486297761025E-3</v>
      </c>
      <c r="K223" s="88">
        <f t="shared" si="74"/>
        <v>1.5597117416342701E-3</v>
      </c>
      <c r="L223" s="88">
        <f t="shared" si="74"/>
        <v>1.6663715911145985E-3</v>
      </c>
      <c r="M223" s="85"/>
      <c r="N223" s="85"/>
      <c r="O223" s="85"/>
      <c r="P223" s="85"/>
      <c r="Q223" s="85"/>
      <c r="R223" s="85"/>
      <c r="S223" s="85"/>
      <c r="T223" s="85"/>
      <c r="U223" s="85"/>
      <c r="V223" s="85"/>
      <c r="W223" s="85"/>
      <c r="X223" s="85"/>
      <c r="Y223" s="85"/>
      <c r="Z223" s="85"/>
      <c r="AA223" s="85"/>
      <c r="AB223" s="85"/>
      <c r="AC223" s="85"/>
      <c r="AD223" s="85"/>
      <c r="AE223" s="85"/>
      <c r="AF223" s="85"/>
      <c r="AG223" s="85"/>
      <c r="AH223" s="85"/>
      <c r="AI223" s="85"/>
      <c r="AJ223" s="85"/>
      <c r="AK223" s="85"/>
      <c r="AL223" s="85"/>
      <c r="AM223" s="85"/>
      <c r="AN223" s="85"/>
      <c r="AO223" s="85"/>
      <c r="AP223" s="85"/>
      <c r="AQ223" s="85"/>
      <c r="AR223" s="85"/>
      <c r="AS223" s="85"/>
      <c r="AT223" s="85"/>
    </row>
    <row r="224" spans="1:46" x14ac:dyDescent="0.25">
      <c r="A224" s="85" t="str">
        <f t="shared" si="66"/>
        <v>other metals 242</v>
      </c>
      <c r="B224" s="85" t="str">
        <f t="shared" si="66"/>
        <v>ISIC 242</v>
      </c>
      <c r="C224" s="88">
        <f t="shared" ref="C224:L224" si="75">(C196-$C140)/(1-$C140)</f>
        <v>7.0149814966102798E-4</v>
      </c>
      <c r="D224" s="88">
        <f t="shared" si="75"/>
        <v>1.3850850321533226E-3</v>
      </c>
      <c r="E224" s="88">
        <f t="shared" si="75"/>
        <v>2.00555289993555E-3</v>
      </c>
      <c r="F224" s="88">
        <f t="shared" si="75"/>
        <v>2.6137664389364063E-3</v>
      </c>
      <c r="G224" s="88">
        <f t="shared" si="75"/>
        <v>3.2117815879055796E-3</v>
      </c>
      <c r="H224" s="88">
        <f t="shared" si="75"/>
        <v>3.7977352387799511E-3</v>
      </c>
      <c r="I224" s="88">
        <f t="shared" si="75"/>
        <v>4.3718581020003588E-3</v>
      </c>
      <c r="J224" s="88">
        <f t="shared" si="75"/>
        <v>4.9342496418400524E-3</v>
      </c>
      <c r="K224" s="88">
        <f t="shared" si="75"/>
        <v>5.4851139420027065E-3</v>
      </c>
      <c r="L224" s="88">
        <f t="shared" si="75"/>
        <v>6.0252278996544987E-3</v>
      </c>
      <c r="M224" s="85"/>
      <c r="N224" s="85"/>
      <c r="O224" s="85"/>
      <c r="P224" s="85"/>
      <c r="Q224" s="85"/>
      <c r="R224" s="85"/>
      <c r="S224" s="85"/>
      <c r="T224" s="85"/>
      <c r="U224" s="85"/>
      <c r="V224" s="85"/>
      <c r="W224" s="85"/>
      <c r="X224" s="85"/>
      <c r="Y224" s="85"/>
      <c r="Z224" s="85"/>
      <c r="AA224" s="85"/>
      <c r="AB224" s="85"/>
      <c r="AC224" s="85"/>
      <c r="AD224" s="85"/>
      <c r="AE224" s="85"/>
      <c r="AF224" s="85"/>
      <c r="AG224" s="85"/>
      <c r="AH224" s="85"/>
      <c r="AI224" s="85"/>
      <c r="AJ224" s="85"/>
      <c r="AK224" s="85"/>
      <c r="AL224" s="85"/>
      <c r="AM224" s="85"/>
      <c r="AN224" s="85"/>
      <c r="AO224" s="85"/>
      <c r="AP224" s="85"/>
      <c r="AQ224" s="85"/>
      <c r="AR224" s="85"/>
      <c r="AS224" s="85"/>
      <c r="AT224" s="85"/>
    </row>
    <row r="225" spans="1:46" x14ac:dyDescent="0.25">
      <c r="A225" s="85" t="str">
        <f t="shared" si="66"/>
        <v>glass and glass products 231</v>
      </c>
      <c r="B225" s="85" t="str">
        <f t="shared" si="66"/>
        <v>ISIC 231</v>
      </c>
      <c r="C225" s="88">
        <f t="shared" ref="C225:L225" si="76">(C197-$C141)/(1-$C141)</f>
        <v>2.2005650943645373E-3</v>
      </c>
      <c r="D225" s="88">
        <f t="shared" si="76"/>
        <v>4.2927943719340113E-3</v>
      </c>
      <c r="E225" s="88">
        <f t="shared" si="76"/>
        <v>4.9946320314850218E-3</v>
      </c>
      <c r="F225" s="88">
        <f t="shared" si="76"/>
        <v>5.6842881781893539E-3</v>
      </c>
      <c r="G225" s="88">
        <f t="shared" si="76"/>
        <v>6.3691993182307576E-3</v>
      </c>
      <c r="H225" s="88">
        <f t="shared" si="76"/>
        <v>7.0338025689658211E-3</v>
      </c>
      <c r="I225" s="88">
        <f t="shared" si="76"/>
        <v>7.6784929610674325E-3</v>
      </c>
      <c r="J225" s="88">
        <f t="shared" si="76"/>
        <v>8.3036540325585727E-3</v>
      </c>
      <c r="K225" s="88">
        <f t="shared" si="76"/>
        <v>8.9097306806177907E-3</v>
      </c>
      <c r="L225" s="88">
        <f t="shared" si="76"/>
        <v>9.4990597301711482E-3</v>
      </c>
      <c r="M225" s="85"/>
      <c r="N225" s="85"/>
      <c r="O225" s="85"/>
      <c r="P225" s="85"/>
      <c r="Q225" s="85"/>
      <c r="R225" s="85"/>
      <c r="S225" s="85"/>
      <c r="T225" s="85"/>
      <c r="U225" s="85"/>
      <c r="V225" s="85"/>
      <c r="W225" s="85"/>
      <c r="X225" s="85"/>
      <c r="Y225" s="85"/>
      <c r="Z225" s="85"/>
      <c r="AA225" s="85"/>
      <c r="AB225" s="85"/>
      <c r="AC225" s="85"/>
      <c r="AD225" s="85"/>
      <c r="AE225" s="85"/>
      <c r="AF225" s="85"/>
      <c r="AG225" s="85"/>
      <c r="AH225" s="85"/>
      <c r="AI225" s="85"/>
      <c r="AJ225" s="85"/>
      <c r="AK225" s="85"/>
      <c r="AL225" s="85"/>
      <c r="AM225" s="85"/>
      <c r="AN225" s="85"/>
      <c r="AO225" s="85"/>
      <c r="AP225" s="85"/>
      <c r="AQ225" s="85"/>
      <c r="AR225" s="85"/>
      <c r="AS225" s="85"/>
      <c r="AT225" s="85"/>
    </row>
    <row r="226" spans="1:46" x14ac:dyDescent="0.25">
      <c r="A226" s="85" t="str">
        <f t="shared" si="66"/>
        <v>road vehicles 29</v>
      </c>
      <c r="B226" s="85" t="str">
        <f t="shared" si="66"/>
        <v>ISIC 29</v>
      </c>
      <c r="C226" s="88">
        <f t="shared" ref="C226:L226" si="77">(C198-$C142)/(1-$C142)</f>
        <v>5.4826335982347246E-4</v>
      </c>
      <c r="D226" s="88">
        <f t="shared" si="77"/>
        <v>1.0558743786545067E-3</v>
      </c>
      <c r="E226" s="88">
        <f t="shared" si="77"/>
        <v>1.2151515620487682E-3</v>
      </c>
      <c r="F226" s="88">
        <f t="shared" si="77"/>
        <v>1.37208831259341E-3</v>
      </c>
      <c r="G226" s="88">
        <f t="shared" si="77"/>
        <v>1.5301365524193781E-3</v>
      </c>
      <c r="H226" s="88">
        <f t="shared" si="77"/>
        <v>1.6817541234847504E-3</v>
      </c>
      <c r="I226" s="88">
        <f t="shared" si="77"/>
        <v>1.8270911584974696E-3</v>
      </c>
      <c r="J226" s="88">
        <f t="shared" si="77"/>
        <v>1.9663246253243116E-3</v>
      </c>
      <c r="K226" s="88">
        <f t="shared" si="77"/>
        <v>2.0996151670599102E-3</v>
      </c>
      <c r="L226" s="88">
        <f t="shared" si="77"/>
        <v>2.2279888665514649E-3</v>
      </c>
      <c r="M226" s="85"/>
      <c r="N226" s="85"/>
      <c r="O226" s="85"/>
      <c r="P226" s="85"/>
      <c r="Q226" s="85"/>
      <c r="R226" s="85"/>
      <c r="S226" s="85"/>
      <c r="T226" s="85"/>
      <c r="U226" s="85"/>
      <c r="V226" s="85"/>
      <c r="W226" s="85"/>
      <c r="X226" s="85"/>
      <c r="Y226" s="85"/>
      <c r="Z226" s="85"/>
      <c r="AA226" s="85"/>
      <c r="AB226" s="85"/>
      <c r="AC226" s="85"/>
      <c r="AD226" s="85"/>
      <c r="AE226" s="85"/>
      <c r="AF226" s="85"/>
      <c r="AG226" s="85"/>
      <c r="AH226" s="85"/>
      <c r="AI226" s="85"/>
      <c r="AJ226" s="85"/>
      <c r="AK226" s="85"/>
      <c r="AL226" s="85"/>
      <c r="AM226" s="85"/>
      <c r="AN226" s="85"/>
      <c r="AO226" s="85"/>
      <c r="AP226" s="85"/>
      <c r="AQ226" s="85"/>
      <c r="AR226" s="85"/>
      <c r="AS226" s="85"/>
      <c r="AT226" s="85"/>
    </row>
    <row r="227" spans="1:46" x14ac:dyDescent="0.25">
      <c r="A227" s="87"/>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c r="AA227" s="85"/>
      <c r="AB227" s="85"/>
      <c r="AC227" s="85"/>
      <c r="AD227" s="85"/>
      <c r="AE227" s="85"/>
      <c r="AF227" s="85"/>
      <c r="AG227" s="85"/>
      <c r="AH227" s="85"/>
      <c r="AI227" s="85"/>
      <c r="AJ227" s="85"/>
      <c r="AK227" s="85"/>
      <c r="AL227" s="85"/>
      <c r="AM227" s="85"/>
      <c r="AN227" s="85"/>
      <c r="AO227" s="85"/>
      <c r="AP227" s="85"/>
      <c r="AQ227" s="85"/>
      <c r="AR227" s="85"/>
      <c r="AS227" s="85"/>
      <c r="AT227" s="85"/>
    </row>
    <row r="228" spans="1:46" x14ac:dyDescent="0.25">
      <c r="A228" s="87"/>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c r="AA228" s="85"/>
      <c r="AB228" s="85"/>
      <c r="AC228" s="85"/>
      <c r="AD228" s="85"/>
      <c r="AE228" s="85"/>
      <c r="AF228" s="85"/>
      <c r="AG228" s="85"/>
      <c r="AH228" s="85"/>
      <c r="AI228" s="85"/>
      <c r="AJ228" s="85"/>
      <c r="AK228" s="85"/>
      <c r="AL228" s="85"/>
      <c r="AM228" s="85"/>
      <c r="AN228" s="85"/>
      <c r="AO228" s="85"/>
      <c r="AP228" s="85"/>
      <c r="AQ228" s="85"/>
      <c r="AR228" s="85"/>
      <c r="AS228" s="85"/>
      <c r="AT228" s="85"/>
    </row>
    <row r="229" spans="1:46" x14ac:dyDescent="0.25">
      <c r="A229" s="93" t="s">
        <v>770</v>
      </c>
      <c r="B229" s="94"/>
      <c r="C229" s="94"/>
      <c r="D229" s="94"/>
      <c r="E229" s="94"/>
      <c r="F229" s="94"/>
      <c r="G229" s="94"/>
      <c r="H229" s="94"/>
      <c r="I229" s="94"/>
      <c r="J229" s="94"/>
      <c r="K229" s="94"/>
      <c r="L229" s="94"/>
      <c r="M229" s="94"/>
      <c r="N229" s="94"/>
      <c r="O229" s="94"/>
      <c r="P229" s="94"/>
      <c r="Q229" s="94"/>
      <c r="R229" s="94"/>
      <c r="S229" s="94"/>
      <c r="T229" s="94"/>
      <c r="U229" s="94"/>
      <c r="V229" s="94"/>
      <c r="W229" s="94"/>
      <c r="X229" s="94"/>
      <c r="Y229" s="94"/>
      <c r="Z229" s="94"/>
      <c r="AA229" s="94"/>
      <c r="AB229" s="94"/>
      <c r="AC229" s="94"/>
      <c r="AD229" s="94"/>
      <c r="AE229" s="94"/>
      <c r="AF229" s="94"/>
      <c r="AG229" s="94"/>
      <c r="AH229" s="94"/>
      <c r="AI229" s="94"/>
      <c r="AJ229" s="94"/>
      <c r="AK229" s="94"/>
      <c r="AL229" s="94"/>
      <c r="AM229" s="94"/>
      <c r="AN229" s="94"/>
      <c r="AO229" s="94"/>
      <c r="AP229" s="94"/>
      <c r="AQ229" s="94"/>
      <c r="AR229" s="94"/>
      <c r="AS229" s="94"/>
      <c r="AT229" s="94"/>
    </row>
    <row r="230" spans="1:46" x14ac:dyDescent="0.25">
      <c r="A230" s="87" t="s">
        <v>771</v>
      </c>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c r="AA230" s="85"/>
      <c r="AB230" s="85"/>
      <c r="AC230" s="85"/>
      <c r="AD230" s="85"/>
      <c r="AE230" s="85"/>
      <c r="AF230" s="85"/>
      <c r="AG230" s="85"/>
      <c r="AH230" s="85"/>
      <c r="AI230" s="85"/>
      <c r="AJ230" s="85"/>
      <c r="AK230" s="85"/>
      <c r="AL230" s="85"/>
      <c r="AM230" s="85"/>
      <c r="AN230" s="85"/>
      <c r="AO230" s="85"/>
      <c r="AP230" s="85"/>
      <c r="AQ230" s="85"/>
      <c r="AR230" s="85"/>
      <c r="AS230" s="85"/>
      <c r="AT230" s="85"/>
    </row>
    <row r="231" spans="1:46" x14ac:dyDescent="0.25">
      <c r="A231" s="85" t="s">
        <v>772</v>
      </c>
      <c r="B231" s="85">
        <v>2020</v>
      </c>
      <c r="C231" s="85">
        <v>2021</v>
      </c>
      <c r="D231" s="85">
        <v>2022</v>
      </c>
      <c r="E231" s="85">
        <v>2023</v>
      </c>
      <c r="F231" s="85">
        <v>2024</v>
      </c>
      <c r="G231" s="85">
        <v>2025</v>
      </c>
      <c r="H231" s="85">
        <v>2026</v>
      </c>
      <c r="I231" s="85">
        <v>2027</v>
      </c>
      <c r="J231" s="85">
        <v>2028</v>
      </c>
      <c r="K231" s="85">
        <v>2029</v>
      </c>
      <c r="L231" s="85">
        <v>2030</v>
      </c>
      <c r="M231" s="85">
        <v>2031</v>
      </c>
      <c r="N231" s="85">
        <v>2032</v>
      </c>
      <c r="O231" s="85">
        <v>2033</v>
      </c>
      <c r="P231" s="85">
        <v>2034</v>
      </c>
      <c r="Q231" s="85">
        <v>2035</v>
      </c>
      <c r="R231" s="85">
        <v>2036</v>
      </c>
      <c r="S231" s="85">
        <v>2037</v>
      </c>
      <c r="T231" s="85">
        <v>2038</v>
      </c>
      <c r="U231" s="85">
        <v>2039</v>
      </c>
      <c r="V231" s="85">
        <v>2040</v>
      </c>
      <c r="W231" s="85">
        <v>2041</v>
      </c>
      <c r="X231" s="85">
        <v>2042</v>
      </c>
      <c r="Y231" s="85">
        <v>2043</v>
      </c>
      <c r="Z231" s="85">
        <v>2044</v>
      </c>
      <c r="AA231" s="85">
        <v>2045</v>
      </c>
      <c r="AB231" s="85">
        <v>2046</v>
      </c>
      <c r="AC231" s="85">
        <v>2047</v>
      </c>
      <c r="AD231" s="85">
        <v>2048</v>
      </c>
      <c r="AE231" s="85">
        <v>2049</v>
      </c>
      <c r="AF231" s="85">
        <v>2050</v>
      </c>
      <c r="AG231" s="85"/>
      <c r="AH231" s="85"/>
      <c r="AI231" s="85"/>
      <c r="AJ231" s="85"/>
      <c r="AK231" s="85"/>
      <c r="AL231" s="85"/>
      <c r="AM231" s="85"/>
      <c r="AN231" s="85"/>
      <c r="AO231" s="85"/>
      <c r="AP231" s="85"/>
      <c r="AQ231" s="85"/>
      <c r="AR231" s="85"/>
      <c r="AS231" s="85"/>
      <c r="AT231" s="85"/>
    </row>
    <row r="232" spans="1:46" x14ac:dyDescent="0.25">
      <c r="A232" s="85" t="s">
        <v>773</v>
      </c>
      <c r="B232" s="91">
        <v>481712000000</v>
      </c>
      <c r="C232" s="91">
        <v>490013000000</v>
      </c>
      <c r="D232" s="91">
        <v>498201000000</v>
      </c>
      <c r="E232" s="91">
        <v>506262000000</v>
      </c>
      <c r="F232" s="91">
        <v>514181000000</v>
      </c>
      <c r="G232" s="91">
        <v>521945000000</v>
      </c>
      <c r="H232" s="91">
        <v>529539000000</v>
      </c>
      <c r="I232" s="91">
        <v>536948000000</v>
      </c>
      <c r="J232" s="91">
        <v>544483000000</v>
      </c>
      <c r="K232" s="91">
        <v>552145000000</v>
      </c>
      <c r="L232" s="91">
        <v>559937000000</v>
      </c>
      <c r="M232" s="91">
        <v>567861000000</v>
      </c>
      <c r="N232" s="91">
        <v>575919000000</v>
      </c>
      <c r="O232" s="91">
        <v>584113000000</v>
      </c>
      <c r="P232" s="91">
        <v>592446000000</v>
      </c>
      <c r="Q232" s="91">
        <v>600919000000</v>
      </c>
      <c r="R232" s="91">
        <v>609537000000</v>
      </c>
      <c r="S232" s="91">
        <v>618299000000</v>
      </c>
      <c r="T232" s="91">
        <v>627210000000</v>
      </c>
      <c r="U232" s="91">
        <v>636272000000</v>
      </c>
      <c r="V232" s="91">
        <v>645487000000</v>
      </c>
      <c r="W232" s="91">
        <v>654858000000</v>
      </c>
      <c r="X232" s="91">
        <v>664388000000</v>
      </c>
      <c r="Y232" s="91">
        <v>674078000000</v>
      </c>
      <c r="Z232" s="91">
        <v>683933000000</v>
      </c>
      <c r="AA232" s="91">
        <v>693954000000</v>
      </c>
      <c r="AB232" s="91">
        <v>704145000000</v>
      </c>
      <c r="AC232" s="91">
        <v>714508000000</v>
      </c>
      <c r="AD232" s="91">
        <v>725047000000</v>
      </c>
      <c r="AE232" s="91">
        <v>735763000000</v>
      </c>
      <c r="AF232" s="91">
        <v>746661000000</v>
      </c>
      <c r="AG232" s="91"/>
      <c r="AH232" s="91"/>
      <c r="AI232" s="91"/>
      <c r="AJ232" s="91"/>
      <c r="AK232" s="91"/>
      <c r="AL232" s="91"/>
      <c r="AM232" s="91"/>
      <c r="AN232" s="91"/>
      <c r="AO232" s="91"/>
      <c r="AP232" s="91"/>
      <c r="AQ232" s="91"/>
      <c r="AR232" s="91"/>
      <c r="AS232" s="91"/>
      <c r="AT232" s="91"/>
    </row>
    <row r="233" spans="1:46" x14ac:dyDescent="0.25">
      <c r="A233" s="85" t="s">
        <v>774</v>
      </c>
      <c r="B233" s="91">
        <v>35047500000</v>
      </c>
      <c r="C233" s="91">
        <v>34734400000</v>
      </c>
      <c r="D233" s="91">
        <v>34467400000</v>
      </c>
      <c r="E233" s="91">
        <v>34245200000</v>
      </c>
      <c r="F233" s="91">
        <v>34066600000</v>
      </c>
      <c r="G233" s="91">
        <v>33930700000</v>
      </c>
      <c r="H233" s="91">
        <v>33836900000</v>
      </c>
      <c r="I233" s="91">
        <v>33784500000</v>
      </c>
      <c r="J233" s="91">
        <v>33732200000</v>
      </c>
      <c r="K233" s="91">
        <v>33680100000</v>
      </c>
      <c r="L233" s="91">
        <v>33628000000</v>
      </c>
      <c r="M233" s="91">
        <v>33576100000</v>
      </c>
      <c r="N233" s="91">
        <v>33524200000</v>
      </c>
      <c r="O233" s="91">
        <v>33472500000</v>
      </c>
      <c r="P233" s="91">
        <v>33420800000</v>
      </c>
      <c r="Q233" s="91">
        <v>33369300000</v>
      </c>
      <c r="R233" s="91">
        <v>33317800000</v>
      </c>
      <c r="S233" s="91">
        <v>33266500000</v>
      </c>
      <c r="T233" s="91">
        <v>33215300000</v>
      </c>
      <c r="U233" s="91">
        <v>33164100000</v>
      </c>
      <c r="V233" s="91">
        <v>33113100000</v>
      </c>
      <c r="W233" s="91">
        <v>33062200000</v>
      </c>
      <c r="X233" s="91">
        <v>33011300000</v>
      </c>
      <c r="Y233" s="91">
        <v>32960600000</v>
      </c>
      <c r="Z233" s="91">
        <v>32910000000</v>
      </c>
      <c r="AA233" s="91">
        <v>32859500000</v>
      </c>
      <c r="AB233" s="91">
        <v>32809000000</v>
      </c>
      <c r="AC233" s="91">
        <v>32758700000</v>
      </c>
      <c r="AD233" s="91">
        <v>32708500000</v>
      </c>
      <c r="AE233" s="91">
        <v>32658400000</v>
      </c>
      <c r="AF233" s="91">
        <v>32608400000</v>
      </c>
      <c r="AG233" s="91"/>
      <c r="AH233" s="91"/>
      <c r="AI233" s="91"/>
      <c r="AJ233" s="91"/>
      <c r="AK233" s="91"/>
      <c r="AL233" s="91"/>
      <c r="AM233" s="91"/>
      <c r="AN233" s="91"/>
      <c r="AO233" s="91"/>
      <c r="AP233" s="91"/>
      <c r="AQ233" s="91"/>
      <c r="AR233" s="91"/>
      <c r="AS233" s="91"/>
      <c r="AT233" s="91"/>
    </row>
    <row r="234" spans="1:46" x14ac:dyDescent="0.25">
      <c r="A234" s="85" t="s">
        <v>775</v>
      </c>
      <c r="B234" s="91">
        <v>308345000000</v>
      </c>
      <c r="C234" s="91">
        <v>321706000000</v>
      </c>
      <c r="D234" s="91">
        <v>334951000000</v>
      </c>
      <c r="E234" s="91">
        <v>347994000000</v>
      </c>
      <c r="F234" s="91">
        <v>360747000000</v>
      </c>
      <c r="G234" s="91">
        <v>373120000000</v>
      </c>
      <c r="H234" s="91">
        <v>385023000000</v>
      </c>
      <c r="I234" s="91">
        <v>396366000000</v>
      </c>
      <c r="J234" s="91">
        <v>408095000000</v>
      </c>
      <c r="K234" s="91">
        <v>420222000000</v>
      </c>
      <c r="L234" s="91">
        <v>432762000000</v>
      </c>
      <c r="M234" s="91">
        <v>445728000000</v>
      </c>
      <c r="N234" s="91">
        <v>459135000000</v>
      </c>
      <c r="O234" s="91">
        <v>472997000000</v>
      </c>
      <c r="P234" s="91">
        <v>487331000000</v>
      </c>
      <c r="Q234" s="91">
        <v>502153000000</v>
      </c>
      <c r="R234" s="91">
        <v>517478000000</v>
      </c>
      <c r="S234" s="91">
        <v>533324000000</v>
      </c>
      <c r="T234" s="91">
        <v>549709000000</v>
      </c>
      <c r="U234" s="91">
        <v>566651000000</v>
      </c>
      <c r="V234" s="91">
        <v>584170000000</v>
      </c>
      <c r="W234" s="91">
        <v>602284000000</v>
      </c>
      <c r="X234" s="91">
        <v>621013000000</v>
      </c>
      <c r="Y234" s="91">
        <v>640380000000</v>
      </c>
      <c r="Z234" s="91">
        <v>660405000000</v>
      </c>
      <c r="AA234" s="91">
        <v>681111000000</v>
      </c>
      <c r="AB234" s="91">
        <v>702520000000</v>
      </c>
      <c r="AC234" s="91">
        <v>724658000000</v>
      </c>
      <c r="AD234" s="91">
        <v>747549000000</v>
      </c>
      <c r="AE234" s="91">
        <v>771217000000</v>
      </c>
      <c r="AF234" s="91">
        <v>795691000000</v>
      </c>
      <c r="AG234" s="91"/>
      <c r="AH234" s="91"/>
      <c r="AI234" s="91"/>
      <c r="AJ234" s="91"/>
      <c r="AK234" s="91"/>
      <c r="AL234" s="91"/>
      <c r="AM234" s="91"/>
      <c r="AN234" s="91"/>
      <c r="AO234" s="91"/>
      <c r="AP234" s="91"/>
      <c r="AQ234" s="91"/>
      <c r="AR234" s="91"/>
      <c r="AS234" s="91"/>
      <c r="AT234" s="91"/>
    </row>
    <row r="235" spans="1:46" x14ac:dyDescent="0.25">
      <c r="A235" s="85" t="s">
        <v>776</v>
      </c>
      <c r="B235" s="91">
        <v>59127500000</v>
      </c>
      <c r="C235" s="91">
        <v>58583600000</v>
      </c>
      <c r="D235" s="91">
        <v>58212000000</v>
      </c>
      <c r="E235" s="91">
        <v>58007900000</v>
      </c>
      <c r="F235" s="91">
        <v>57968500000</v>
      </c>
      <c r="G235" s="91">
        <v>58092700000</v>
      </c>
      <c r="H235" s="91">
        <v>58381300000</v>
      </c>
      <c r="I235" s="91">
        <v>58836900000</v>
      </c>
      <c r="J235" s="91">
        <v>59297100000</v>
      </c>
      <c r="K235" s="91">
        <v>59761900000</v>
      </c>
      <c r="L235" s="91">
        <v>60231300000</v>
      </c>
      <c r="M235" s="91">
        <v>60705500000</v>
      </c>
      <c r="N235" s="91">
        <v>61184400000</v>
      </c>
      <c r="O235" s="91">
        <v>61668100000</v>
      </c>
      <c r="P235" s="91">
        <v>62156700000</v>
      </c>
      <c r="Q235" s="91">
        <v>62650200000</v>
      </c>
      <c r="R235" s="91">
        <v>63148700000</v>
      </c>
      <c r="S235" s="91">
        <v>63652200000</v>
      </c>
      <c r="T235" s="91">
        <v>64160700000</v>
      </c>
      <c r="U235" s="91">
        <v>64674300000</v>
      </c>
      <c r="V235" s="91">
        <v>65193100000</v>
      </c>
      <c r="W235" s="91">
        <v>65717100000</v>
      </c>
      <c r="X235" s="91">
        <v>66246400000</v>
      </c>
      <c r="Y235" s="91">
        <v>66781000000</v>
      </c>
      <c r="Z235" s="91">
        <v>67321000000</v>
      </c>
      <c r="AA235" s="91">
        <v>67866300000</v>
      </c>
      <c r="AB235" s="91">
        <v>68417200000</v>
      </c>
      <c r="AC235" s="91">
        <v>68973600000</v>
      </c>
      <c r="AD235" s="91">
        <v>69535600000</v>
      </c>
      <c r="AE235" s="91">
        <v>70103200000</v>
      </c>
      <c r="AF235" s="91">
        <v>70676600000</v>
      </c>
      <c r="AG235" s="91"/>
      <c r="AH235" s="91"/>
      <c r="AI235" s="91"/>
      <c r="AJ235" s="91"/>
      <c r="AK235" s="91"/>
      <c r="AL235" s="91"/>
      <c r="AM235" s="91"/>
      <c r="AN235" s="91"/>
      <c r="AO235" s="91"/>
      <c r="AP235" s="91"/>
      <c r="AQ235" s="91"/>
      <c r="AR235" s="91"/>
      <c r="AS235" s="91"/>
      <c r="AT235" s="91"/>
    </row>
    <row r="236" spans="1:46" x14ac:dyDescent="0.25">
      <c r="A236" s="85" t="s">
        <v>777</v>
      </c>
      <c r="B236" s="91">
        <v>84700400000</v>
      </c>
      <c r="C236" s="91">
        <v>84920800000</v>
      </c>
      <c r="D236" s="91">
        <v>85430300000</v>
      </c>
      <c r="E236" s="91">
        <v>86234200000</v>
      </c>
      <c r="F236" s="91">
        <v>87341700000</v>
      </c>
      <c r="G236" s="91">
        <v>88765900000</v>
      </c>
      <c r="H236" s="91">
        <v>90524000000</v>
      </c>
      <c r="I236" s="91">
        <v>92638000000</v>
      </c>
      <c r="J236" s="91">
        <v>94813300000</v>
      </c>
      <c r="K236" s="91">
        <v>97051700000</v>
      </c>
      <c r="L236" s="91">
        <v>99355000000</v>
      </c>
      <c r="M236" s="91">
        <v>101725000000</v>
      </c>
      <c r="N236" s="91">
        <v>104164000000</v>
      </c>
      <c r="O236" s="91">
        <v>106673000000</v>
      </c>
      <c r="P236" s="91">
        <v>109256000000</v>
      </c>
      <c r="Q236" s="91">
        <v>111913000000</v>
      </c>
      <c r="R236" s="91">
        <v>114647000000</v>
      </c>
      <c r="S236" s="91">
        <v>117461000000</v>
      </c>
      <c r="T236" s="91">
        <v>120356000000</v>
      </c>
      <c r="U236" s="91">
        <v>123335000000</v>
      </c>
      <c r="V236" s="91">
        <v>126401000000</v>
      </c>
      <c r="W236" s="91">
        <v>129555000000</v>
      </c>
      <c r="X236" s="91">
        <v>132801000000</v>
      </c>
      <c r="Y236" s="91">
        <v>136141000000</v>
      </c>
      <c r="Z236" s="91">
        <v>139578000000</v>
      </c>
      <c r="AA236" s="91">
        <v>143114000000</v>
      </c>
      <c r="AB236" s="91">
        <v>146753000000</v>
      </c>
      <c r="AC236" s="91">
        <v>150498000000</v>
      </c>
      <c r="AD236" s="91">
        <v>154351000000</v>
      </c>
      <c r="AE236" s="91">
        <v>158316000000</v>
      </c>
      <c r="AF236" s="91">
        <v>162396000000</v>
      </c>
      <c r="AG236" s="91"/>
      <c r="AH236" s="91"/>
      <c r="AI236" s="91"/>
      <c r="AJ236" s="91"/>
      <c r="AK236" s="91"/>
      <c r="AL236" s="91"/>
      <c r="AM236" s="91"/>
      <c r="AN236" s="91"/>
      <c r="AO236" s="91"/>
      <c r="AP236" s="91"/>
      <c r="AQ236" s="91"/>
      <c r="AR236" s="91"/>
      <c r="AS236" s="91"/>
      <c r="AT236" s="91"/>
    </row>
    <row r="237" spans="1:46" x14ac:dyDescent="0.25">
      <c r="A237" s="85" t="s">
        <v>778</v>
      </c>
      <c r="B237" s="91">
        <v>940566000000</v>
      </c>
      <c r="C237" s="91">
        <v>948675000000</v>
      </c>
      <c r="D237" s="91">
        <v>957988000000</v>
      </c>
      <c r="E237" s="91">
        <v>968546000000</v>
      </c>
      <c r="F237" s="91">
        <v>980394000000</v>
      </c>
      <c r="G237" s="91">
        <v>993585000000</v>
      </c>
      <c r="H237" s="91">
        <v>1008180000000</v>
      </c>
      <c r="I237" s="91">
        <v>1024240000000</v>
      </c>
      <c r="J237" s="91">
        <v>1040620000000</v>
      </c>
      <c r="K237" s="91">
        <v>1057310000000</v>
      </c>
      <c r="L237" s="91">
        <v>1074340000000</v>
      </c>
      <c r="M237" s="91">
        <v>1091690000000</v>
      </c>
      <c r="N237" s="91">
        <v>1109390000000</v>
      </c>
      <c r="O237" s="91">
        <v>1127430000000</v>
      </c>
      <c r="P237" s="91">
        <v>1145830000000</v>
      </c>
      <c r="Q237" s="91">
        <v>1164590000000</v>
      </c>
      <c r="R237" s="91">
        <v>1183710000000</v>
      </c>
      <c r="S237" s="91">
        <v>1203210000000</v>
      </c>
      <c r="T237" s="91">
        <v>1223090000000</v>
      </c>
      <c r="U237" s="91">
        <v>1243360000000</v>
      </c>
      <c r="V237" s="91">
        <v>1264030000000</v>
      </c>
      <c r="W237" s="91">
        <v>1285100000000</v>
      </c>
      <c r="X237" s="91">
        <v>1306580000000</v>
      </c>
      <c r="Y237" s="91">
        <v>1328490000000</v>
      </c>
      <c r="Z237" s="91">
        <v>1350820000000</v>
      </c>
      <c r="AA237" s="91">
        <v>1373590000000</v>
      </c>
      <c r="AB237" s="91">
        <v>1396810000000</v>
      </c>
      <c r="AC237" s="91">
        <v>1420480000000</v>
      </c>
      <c r="AD237" s="91">
        <v>1444620000000</v>
      </c>
      <c r="AE237" s="91">
        <v>1469220000000</v>
      </c>
      <c r="AF237" s="91">
        <v>1494310000000</v>
      </c>
      <c r="AG237" s="91"/>
      <c r="AH237" s="91"/>
      <c r="AI237" s="91"/>
      <c r="AJ237" s="91"/>
      <c r="AK237" s="91"/>
      <c r="AL237" s="91"/>
      <c r="AM237" s="91"/>
      <c r="AN237" s="91"/>
      <c r="AO237" s="91"/>
      <c r="AP237" s="91"/>
      <c r="AQ237" s="91"/>
      <c r="AR237" s="91"/>
      <c r="AS237" s="91"/>
      <c r="AT237" s="91"/>
    </row>
    <row r="238" spans="1:46" x14ac:dyDescent="0.25">
      <c r="A238" s="85" t="s">
        <v>779</v>
      </c>
      <c r="B238" s="91">
        <v>82562700000</v>
      </c>
      <c r="C238" s="91">
        <v>82093300000</v>
      </c>
      <c r="D238" s="91">
        <v>81499600000</v>
      </c>
      <c r="E238" s="91">
        <v>80784800000</v>
      </c>
      <c r="F238" s="91">
        <v>79952800000</v>
      </c>
      <c r="G238" s="91">
        <v>79008300000</v>
      </c>
      <c r="H238" s="91">
        <v>77956500000</v>
      </c>
      <c r="I238" s="91">
        <v>76803100000</v>
      </c>
      <c r="J238" s="91">
        <v>75671700000</v>
      </c>
      <c r="K238" s="91">
        <v>74561800000</v>
      </c>
      <c r="L238" s="91">
        <v>73473200000</v>
      </c>
      <c r="M238" s="91">
        <v>72405300000</v>
      </c>
      <c r="N238" s="91">
        <v>71357700000</v>
      </c>
      <c r="O238" s="91">
        <v>70330100000</v>
      </c>
      <c r="P238" s="91">
        <v>69322200000</v>
      </c>
      <c r="Q238" s="91">
        <v>68333400000</v>
      </c>
      <c r="R238" s="91">
        <v>67363500000</v>
      </c>
      <c r="S238" s="91">
        <v>66412100000</v>
      </c>
      <c r="T238" s="91">
        <v>65478900000</v>
      </c>
      <c r="U238" s="91">
        <v>64563400000</v>
      </c>
      <c r="V238" s="91">
        <v>63665400000</v>
      </c>
      <c r="W238" s="91">
        <v>62784500000</v>
      </c>
      <c r="X238" s="91">
        <v>61920500000</v>
      </c>
      <c r="Y238" s="91">
        <v>61072900000</v>
      </c>
      <c r="Z238" s="91">
        <v>60241400000</v>
      </c>
      <c r="AA238" s="91">
        <v>59425800000</v>
      </c>
      <c r="AB238" s="91">
        <v>58625800000</v>
      </c>
      <c r="AC238" s="91">
        <v>57841000000</v>
      </c>
      <c r="AD238" s="91">
        <v>57071200000</v>
      </c>
      <c r="AE238" s="91">
        <v>56316100000</v>
      </c>
      <c r="AF238" s="91">
        <v>55575400000</v>
      </c>
      <c r="AG238" s="91"/>
      <c r="AH238" s="91"/>
      <c r="AI238" s="91"/>
      <c r="AJ238" s="91"/>
      <c r="AK238" s="91"/>
      <c r="AL238" s="91"/>
      <c r="AM238" s="91"/>
      <c r="AN238" s="91"/>
      <c r="AO238" s="91"/>
      <c r="AP238" s="91"/>
      <c r="AQ238" s="91"/>
      <c r="AR238" s="91"/>
      <c r="AS238" s="91"/>
      <c r="AT238" s="91"/>
    </row>
    <row r="239" spans="1:46" x14ac:dyDescent="0.25">
      <c r="A239" s="85" t="s">
        <v>780</v>
      </c>
      <c r="B239" s="91">
        <v>105058000000</v>
      </c>
      <c r="C239" s="91">
        <v>106892000000</v>
      </c>
      <c r="D239" s="91">
        <v>108549000000</v>
      </c>
      <c r="E239" s="91">
        <v>110016000000</v>
      </c>
      <c r="F239" s="91">
        <v>111283000000</v>
      </c>
      <c r="G239" s="91">
        <v>112340000000</v>
      </c>
      <c r="H239" s="91">
        <v>113179000000</v>
      </c>
      <c r="I239" s="91">
        <v>113793000000</v>
      </c>
      <c r="J239" s="91">
        <v>114411000000</v>
      </c>
      <c r="K239" s="91">
        <v>115033000000</v>
      </c>
      <c r="L239" s="91">
        <v>115660000000</v>
      </c>
      <c r="M239" s="91">
        <v>116290000000</v>
      </c>
      <c r="N239" s="91">
        <v>116925000000</v>
      </c>
      <c r="O239" s="91">
        <v>117564000000</v>
      </c>
      <c r="P239" s="91">
        <v>118207000000</v>
      </c>
      <c r="Q239" s="91">
        <v>118854000000</v>
      </c>
      <c r="R239" s="91">
        <v>119505000000</v>
      </c>
      <c r="S239" s="91">
        <v>120161000000</v>
      </c>
      <c r="T239" s="91">
        <v>120821000000</v>
      </c>
      <c r="U239" s="91">
        <v>121485000000</v>
      </c>
      <c r="V239" s="91">
        <v>122154000000</v>
      </c>
      <c r="W239" s="91">
        <v>122827000000</v>
      </c>
      <c r="X239" s="91">
        <v>123505000000</v>
      </c>
      <c r="Y239" s="91">
        <v>124187000000</v>
      </c>
      <c r="Z239" s="91">
        <v>124874000000</v>
      </c>
      <c r="AA239" s="91">
        <v>125565000000</v>
      </c>
      <c r="AB239" s="91">
        <v>126260000000</v>
      </c>
      <c r="AC239" s="91">
        <v>126960000000</v>
      </c>
      <c r="AD239" s="91">
        <v>127665000000</v>
      </c>
      <c r="AE239" s="91">
        <v>128375000000</v>
      </c>
      <c r="AF239" s="91">
        <v>129089000000</v>
      </c>
      <c r="AG239" s="91"/>
      <c r="AH239" s="91"/>
      <c r="AI239" s="91"/>
      <c r="AJ239" s="91"/>
      <c r="AK239" s="91"/>
      <c r="AL239" s="91"/>
      <c r="AM239" s="91"/>
      <c r="AN239" s="91"/>
      <c r="AO239" s="91"/>
      <c r="AP239" s="91"/>
      <c r="AQ239" s="91"/>
      <c r="AR239" s="91"/>
      <c r="AS239" s="91"/>
      <c r="AT239" s="91"/>
    </row>
    <row r="240" spans="1:46" x14ac:dyDescent="0.25">
      <c r="A240" s="85" t="s">
        <v>781</v>
      </c>
      <c r="B240" s="91">
        <v>261178000000</v>
      </c>
      <c r="C240" s="91">
        <v>261370000000</v>
      </c>
      <c r="D240" s="91">
        <v>261675000000</v>
      </c>
      <c r="E240" s="91">
        <v>262091000000</v>
      </c>
      <c r="F240" s="91">
        <v>262620000000</v>
      </c>
      <c r="G240" s="91">
        <v>263262000000</v>
      </c>
      <c r="H240" s="91">
        <v>264019000000</v>
      </c>
      <c r="I240" s="91">
        <v>264891000000</v>
      </c>
      <c r="J240" s="91">
        <v>265767000000</v>
      </c>
      <c r="K240" s="91">
        <v>266647000000</v>
      </c>
      <c r="L240" s="91">
        <v>267530000000</v>
      </c>
      <c r="M240" s="91">
        <v>268417000000</v>
      </c>
      <c r="N240" s="91">
        <v>269308000000</v>
      </c>
      <c r="O240" s="91">
        <v>270202000000</v>
      </c>
      <c r="P240" s="91">
        <v>271100000000</v>
      </c>
      <c r="Q240" s="91">
        <v>272002000000</v>
      </c>
      <c r="R240" s="91">
        <v>272908000000</v>
      </c>
      <c r="S240" s="91">
        <v>273817000000</v>
      </c>
      <c r="T240" s="91">
        <v>274730000000</v>
      </c>
      <c r="U240" s="91">
        <v>275647000000</v>
      </c>
      <c r="V240" s="91">
        <v>276568000000</v>
      </c>
      <c r="W240" s="91">
        <v>277492000000</v>
      </c>
      <c r="X240" s="91">
        <v>278421000000</v>
      </c>
      <c r="Y240" s="91">
        <v>279353000000</v>
      </c>
      <c r="Z240" s="91">
        <v>280289000000</v>
      </c>
      <c r="AA240" s="91">
        <v>281229000000</v>
      </c>
      <c r="AB240" s="91">
        <v>282173000000</v>
      </c>
      <c r="AC240" s="91">
        <v>283121000000</v>
      </c>
      <c r="AD240" s="91">
        <v>284072000000</v>
      </c>
      <c r="AE240" s="91">
        <v>285028000000</v>
      </c>
      <c r="AF240" s="91">
        <v>285988000000</v>
      </c>
      <c r="AG240" s="91"/>
      <c r="AH240" s="91"/>
      <c r="AI240" s="91"/>
      <c r="AJ240" s="91"/>
      <c r="AK240" s="91"/>
      <c r="AL240" s="91"/>
      <c r="AM240" s="91"/>
      <c r="AN240" s="91"/>
      <c r="AO240" s="91"/>
      <c r="AP240" s="91"/>
      <c r="AQ240" s="91"/>
      <c r="AR240" s="91"/>
      <c r="AS240" s="91"/>
      <c r="AT240" s="91"/>
    </row>
    <row r="241" spans="1:46" x14ac:dyDescent="0.25">
      <c r="A241" s="85" t="s">
        <v>782</v>
      </c>
      <c r="B241" s="91">
        <v>488126000000</v>
      </c>
      <c r="C241" s="91">
        <v>490815000000</v>
      </c>
      <c r="D241" s="91">
        <v>493482000000</v>
      </c>
      <c r="E241" s="91">
        <v>496128000000</v>
      </c>
      <c r="F241" s="91">
        <v>498752000000</v>
      </c>
      <c r="G241" s="91">
        <v>501353000000</v>
      </c>
      <c r="H241" s="91">
        <v>503930000000</v>
      </c>
      <c r="I241" s="91">
        <v>506483000000</v>
      </c>
      <c r="J241" s="91">
        <v>509052000000</v>
      </c>
      <c r="K241" s="91">
        <v>511636000000</v>
      </c>
      <c r="L241" s="91">
        <v>514238000000</v>
      </c>
      <c r="M241" s="91">
        <v>516855000000</v>
      </c>
      <c r="N241" s="91">
        <v>519489000000</v>
      </c>
      <c r="O241" s="91">
        <v>522140000000</v>
      </c>
      <c r="P241" s="91">
        <v>524807000000</v>
      </c>
      <c r="Q241" s="91">
        <v>527491000000</v>
      </c>
      <c r="R241" s="91">
        <v>530192000000</v>
      </c>
      <c r="S241" s="91">
        <v>532911000000</v>
      </c>
      <c r="T241" s="91">
        <v>535646000000</v>
      </c>
      <c r="U241" s="91">
        <v>538398000000</v>
      </c>
      <c r="V241" s="91">
        <v>541168000000</v>
      </c>
      <c r="W241" s="91">
        <v>543955000000</v>
      </c>
      <c r="X241" s="91">
        <v>546759000000</v>
      </c>
      <c r="Y241" s="91">
        <v>549582000000</v>
      </c>
      <c r="Z241" s="91">
        <v>552422000000</v>
      </c>
      <c r="AA241" s="91">
        <v>555280000000</v>
      </c>
      <c r="AB241" s="91">
        <v>558156000000</v>
      </c>
      <c r="AC241" s="91">
        <v>561050000000</v>
      </c>
      <c r="AD241" s="91">
        <v>563962000000</v>
      </c>
      <c r="AE241" s="91">
        <v>566893000000</v>
      </c>
      <c r="AF241" s="91">
        <v>569842000000</v>
      </c>
      <c r="AG241" s="91"/>
      <c r="AH241" s="91"/>
      <c r="AI241" s="91"/>
      <c r="AJ241" s="91"/>
      <c r="AK241" s="91"/>
      <c r="AL241" s="91"/>
      <c r="AM241" s="91"/>
      <c r="AN241" s="91"/>
      <c r="AO241" s="91"/>
      <c r="AP241" s="91"/>
      <c r="AQ241" s="91"/>
      <c r="AR241" s="91"/>
      <c r="AS241" s="91"/>
      <c r="AT241" s="91"/>
    </row>
    <row r="242" spans="1:46" x14ac:dyDescent="0.25">
      <c r="A242" s="85" t="s">
        <v>783</v>
      </c>
      <c r="B242" s="91">
        <v>545729000000</v>
      </c>
      <c r="C242" s="91">
        <v>555363000000</v>
      </c>
      <c r="D242" s="91">
        <v>564993000000</v>
      </c>
      <c r="E242" s="91">
        <v>574609000000</v>
      </c>
      <c r="F242" s="91">
        <v>584204000000</v>
      </c>
      <c r="G242" s="91">
        <v>593767000000</v>
      </c>
      <c r="H242" s="91">
        <v>603288000000</v>
      </c>
      <c r="I242" s="91">
        <v>612758000000</v>
      </c>
      <c r="J242" s="91">
        <v>622408000000</v>
      </c>
      <c r="K242" s="91">
        <v>632240000000</v>
      </c>
      <c r="L242" s="91">
        <v>642259000000</v>
      </c>
      <c r="M242" s="91">
        <v>652468000000</v>
      </c>
      <c r="N242" s="91">
        <v>662870000000</v>
      </c>
      <c r="O242" s="91">
        <v>673469000000</v>
      </c>
      <c r="P242" s="91">
        <v>684269000000</v>
      </c>
      <c r="Q242" s="91">
        <v>695274000000</v>
      </c>
      <c r="R242" s="91">
        <v>706487000000</v>
      </c>
      <c r="S242" s="91">
        <v>717913000000</v>
      </c>
      <c r="T242" s="91">
        <v>729555000000</v>
      </c>
      <c r="U242" s="91">
        <v>741418000000</v>
      </c>
      <c r="V242" s="91">
        <v>753506000000</v>
      </c>
      <c r="W242" s="91">
        <v>765823000000</v>
      </c>
      <c r="X242" s="91">
        <v>778373000000</v>
      </c>
      <c r="Y242" s="91">
        <v>791162000000</v>
      </c>
      <c r="Z242" s="91">
        <v>804192000000</v>
      </c>
      <c r="AA242" s="91">
        <v>817469000000</v>
      </c>
      <c r="AB242" s="91">
        <v>830998000000</v>
      </c>
      <c r="AC242" s="91">
        <v>844784000000</v>
      </c>
      <c r="AD242" s="91">
        <v>858831000000</v>
      </c>
      <c r="AE242" s="91">
        <v>873143000000</v>
      </c>
      <c r="AF242" s="91">
        <v>887728000000</v>
      </c>
      <c r="AG242" s="91"/>
      <c r="AH242" s="91"/>
      <c r="AI242" s="91"/>
      <c r="AJ242" s="91"/>
      <c r="AK242" s="91"/>
      <c r="AL242" s="91"/>
      <c r="AM242" s="91"/>
      <c r="AN242" s="91"/>
      <c r="AO242" s="91"/>
      <c r="AP242" s="91"/>
      <c r="AQ242" s="91"/>
      <c r="AR242" s="91"/>
      <c r="AS242" s="91"/>
      <c r="AT242" s="91"/>
    </row>
    <row r="243" spans="1:46" x14ac:dyDescent="0.25">
      <c r="A243" s="85" t="s">
        <v>784</v>
      </c>
      <c r="B243" s="91">
        <v>256985000000</v>
      </c>
      <c r="C243" s="91">
        <v>256811000000</v>
      </c>
      <c r="D243" s="91">
        <v>257274000000</v>
      </c>
      <c r="E243" s="91">
        <v>258377000000</v>
      </c>
      <c r="F243" s="91">
        <v>260128000000</v>
      </c>
      <c r="G243" s="91">
        <v>262541000000</v>
      </c>
      <c r="H243" s="91">
        <v>265637000000</v>
      </c>
      <c r="I243" s="91">
        <v>269445000000</v>
      </c>
      <c r="J243" s="91">
        <v>273320000000</v>
      </c>
      <c r="K243" s="91">
        <v>277266000000</v>
      </c>
      <c r="L243" s="91">
        <v>281282000000</v>
      </c>
      <c r="M243" s="91">
        <v>285371000000</v>
      </c>
      <c r="N243" s="91">
        <v>289534000000</v>
      </c>
      <c r="O243" s="91">
        <v>293771000000</v>
      </c>
      <c r="P243" s="91">
        <v>298085000000</v>
      </c>
      <c r="Q243" s="91">
        <v>302476000000</v>
      </c>
      <c r="R243" s="91">
        <v>306946000000</v>
      </c>
      <c r="S243" s="91">
        <v>311497000000</v>
      </c>
      <c r="T243" s="91">
        <v>316130000000</v>
      </c>
      <c r="U243" s="91">
        <v>320846000000</v>
      </c>
      <c r="V243" s="91">
        <v>325647000000</v>
      </c>
      <c r="W243" s="91">
        <v>330535000000</v>
      </c>
      <c r="X243" s="91">
        <v>335510000000</v>
      </c>
      <c r="Y243" s="91">
        <v>340575000000</v>
      </c>
      <c r="Z243" s="91">
        <v>345731000000</v>
      </c>
      <c r="AA243" s="91">
        <v>350980000000</v>
      </c>
      <c r="AB243" s="91">
        <v>356323000000</v>
      </c>
      <c r="AC243" s="91">
        <v>361763000000</v>
      </c>
      <c r="AD243" s="91">
        <v>367301000000</v>
      </c>
      <c r="AE243" s="91">
        <v>372938000000</v>
      </c>
      <c r="AF243" s="91">
        <v>378676000000</v>
      </c>
      <c r="AG243" s="91"/>
      <c r="AH243" s="91"/>
      <c r="AI243" s="91"/>
      <c r="AJ243" s="91"/>
      <c r="AK243" s="91"/>
      <c r="AL243" s="91"/>
      <c r="AM243" s="91"/>
      <c r="AN243" s="91"/>
      <c r="AO243" s="91"/>
      <c r="AP243" s="91"/>
      <c r="AQ243" s="91"/>
      <c r="AR243" s="91"/>
      <c r="AS243" s="91"/>
      <c r="AT243" s="91"/>
    </row>
    <row r="244" spans="1:46" x14ac:dyDescent="0.25">
      <c r="A244" s="85" t="s">
        <v>785</v>
      </c>
      <c r="B244" s="91">
        <v>240297000000</v>
      </c>
      <c r="C244" s="91">
        <v>243779000000</v>
      </c>
      <c r="D244" s="91">
        <v>247315000000</v>
      </c>
      <c r="E244" s="91">
        <v>250905000000</v>
      </c>
      <c r="F244" s="91">
        <v>254551000000</v>
      </c>
      <c r="G244" s="91">
        <v>258253000000</v>
      </c>
      <c r="H244" s="91">
        <v>262011000000</v>
      </c>
      <c r="I244" s="91">
        <v>265826000000</v>
      </c>
      <c r="J244" s="91">
        <v>269709000000</v>
      </c>
      <c r="K244" s="91">
        <v>273660000000</v>
      </c>
      <c r="L244" s="91">
        <v>277682000000</v>
      </c>
      <c r="M244" s="91">
        <v>281774000000</v>
      </c>
      <c r="N244" s="91">
        <v>285939000000</v>
      </c>
      <c r="O244" s="91">
        <v>290178000000</v>
      </c>
      <c r="P244" s="91">
        <v>294492000000</v>
      </c>
      <c r="Q244" s="91">
        <v>298882000000</v>
      </c>
      <c r="R244" s="91">
        <v>303350000000</v>
      </c>
      <c r="S244" s="91">
        <v>307897000000</v>
      </c>
      <c r="T244" s="91">
        <v>312524000000</v>
      </c>
      <c r="U244" s="91">
        <v>317233000000</v>
      </c>
      <c r="V244" s="91">
        <v>322025000000</v>
      </c>
      <c r="W244" s="91">
        <v>326903000000</v>
      </c>
      <c r="X244" s="91">
        <v>331866000000</v>
      </c>
      <c r="Y244" s="91">
        <v>336917000000</v>
      </c>
      <c r="Z244" s="91">
        <v>342058000000</v>
      </c>
      <c r="AA244" s="91">
        <v>347290000000</v>
      </c>
      <c r="AB244" s="91">
        <v>352614000000</v>
      </c>
      <c r="AC244" s="91">
        <v>358033000000</v>
      </c>
      <c r="AD244" s="91">
        <v>363547000000</v>
      </c>
      <c r="AE244" s="91">
        <v>369159000000</v>
      </c>
      <c r="AF244" s="91">
        <v>374870000000</v>
      </c>
      <c r="AG244" s="91"/>
      <c r="AH244" s="91"/>
      <c r="AI244" s="91"/>
      <c r="AJ244" s="91"/>
      <c r="AK244" s="91"/>
      <c r="AL244" s="91"/>
      <c r="AM244" s="91"/>
      <c r="AN244" s="91"/>
      <c r="AO244" s="91"/>
      <c r="AP244" s="91"/>
      <c r="AQ244" s="91"/>
      <c r="AR244" s="91"/>
      <c r="AS244" s="91"/>
      <c r="AT244" s="91"/>
    </row>
    <row r="245" spans="1:46" x14ac:dyDescent="0.25">
      <c r="A245" s="85" t="s">
        <v>786</v>
      </c>
      <c r="B245" s="91">
        <v>29825800000</v>
      </c>
      <c r="C245" s="91">
        <v>30788700000</v>
      </c>
      <c r="D245" s="91">
        <v>31690100000</v>
      </c>
      <c r="E245" s="91">
        <v>32520600000</v>
      </c>
      <c r="F245" s="91">
        <v>33271400000</v>
      </c>
      <c r="G245" s="91">
        <v>33934000000</v>
      </c>
      <c r="H245" s="91">
        <v>34500900000</v>
      </c>
      <c r="I245" s="91">
        <v>34965500000</v>
      </c>
      <c r="J245" s="91">
        <v>35437400000</v>
      </c>
      <c r="K245" s="91">
        <v>35916800000</v>
      </c>
      <c r="L245" s="91">
        <v>36403900000</v>
      </c>
      <c r="M245" s="91">
        <v>36898600000</v>
      </c>
      <c r="N245" s="91">
        <v>37401200000</v>
      </c>
      <c r="O245" s="91">
        <v>37911800000</v>
      </c>
      <c r="P245" s="91">
        <v>38430500000</v>
      </c>
      <c r="Q245" s="91">
        <v>38957400000</v>
      </c>
      <c r="R245" s="91">
        <v>39492700000</v>
      </c>
      <c r="S245" s="91">
        <v>40036400000</v>
      </c>
      <c r="T245" s="91">
        <v>40588800000</v>
      </c>
      <c r="U245" s="91">
        <v>41149900000</v>
      </c>
      <c r="V245" s="91">
        <v>41720000000</v>
      </c>
      <c r="W245" s="91">
        <v>42299100000</v>
      </c>
      <c r="X245" s="91">
        <v>42887400000</v>
      </c>
      <c r="Y245" s="91">
        <v>43485000000</v>
      </c>
      <c r="Z245" s="91">
        <v>44092100000</v>
      </c>
      <c r="AA245" s="91">
        <v>44708800000</v>
      </c>
      <c r="AB245" s="91">
        <v>45335300000</v>
      </c>
      <c r="AC245" s="91">
        <v>45971700000</v>
      </c>
      <c r="AD245" s="91">
        <v>46618200000</v>
      </c>
      <c r="AE245" s="91">
        <v>47275000000</v>
      </c>
      <c r="AF245" s="91">
        <v>47942200000</v>
      </c>
      <c r="AG245" s="91"/>
      <c r="AH245" s="91"/>
      <c r="AI245" s="91"/>
      <c r="AJ245" s="91"/>
      <c r="AK245" s="91"/>
      <c r="AL245" s="91"/>
      <c r="AM245" s="91"/>
      <c r="AN245" s="91"/>
      <c r="AO245" s="91"/>
      <c r="AP245" s="91"/>
      <c r="AQ245" s="91"/>
      <c r="AR245" s="91"/>
      <c r="AS245" s="91"/>
      <c r="AT245" s="91"/>
    </row>
    <row r="246" spans="1:46" x14ac:dyDescent="0.25">
      <c r="A246" s="85" t="s">
        <v>787</v>
      </c>
      <c r="B246" s="91">
        <v>98504900000</v>
      </c>
      <c r="C246" s="91">
        <v>100111000000</v>
      </c>
      <c r="D246" s="91">
        <v>101670000000</v>
      </c>
      <c r="E246" s="91">
        <v>103178000000</v>
      </c>
      <c r="F246" s="91">
        <v>104631000000</v>
      </c>
      <c r="G246" s="91">
        <v>106026000000</v>
      </c>
      <c r="H246" s="91">
        <v>107359000000</v>
      </c>
      <c r="I246" s="91">
        <v>108626000000</v>
      </c>
      <c r="J246" s="91">
        <v>109910000000</v>
      </c>
      <c r="K246" s="91">
        <v>111214000000</v>
      </c>
      <c r="L246" s="91">
        <v>112535000000</v>
      </c>
      <c r="M246" s="91">
        <v>113876000000</v>
      </c>
      <c r="N246" s="91">
        <v>115236000000</v>
      </c>
      <c r="O246" s="91">
        <v>116615000000</v>
      </c>
      <c r="P246" s="91">
        <v>118014000000</v>
      </c>
      <c r="Q246" s="91">
        <v>119433000000</v>
      </c>
      <c r="R246" s="91">
        <v>120873000000</v>
      </c>
      <c r="S246" s="91">
        <v>122333000000</v>
      </c>
      <c r="T246" s="91">
        <v>123813000000</v>
      </c>
      <c r="U246" s="91">
        <v>125315000000</v>
      </c>
      <c r="V246" s="91">
        <v>126839000000</v>
      </c>
      <c r="W246" s="91">
        <v>128384000000</v>
      </c>
      <c r="X246" s="91">
        <v>129951000000</v>
      </c>
      <c r="Y246" s="91">
        <v>131541000000</v>
      </c>
      <c r="Z246" s="91">
        <v>133154000000</v>
      </c>
      <c r="AA246" s="91">
        <v>134789000000</v>
      </c>
      <c r="AB246" s="91">
        <v>136448000000</v>
      </c>
      <c r="AC246" s="91">
        <v>138131000000</v>
      </c>
      <c r="AD246" s="91">
        <v>139838000000</v>
      </c>
      <c r="AE246" s="91">
        <v>141569000000</v>
      </c>
      <c r="AF246" s="91">
        <v>143325000000</v>
      </c>
      <c r="AG246" s="91"/>
      <c r="AH246" s="91"/>
      <c r="AI246" s="91"/>
      <c r="AJ246" s="91"/>
      <c r="AK246" s="91"/>
      <c r="AL246" s="91"/>
      <c r="AM246" s="91"/>
      <c r="AN246" s="91"/>
      <c r="AO246" s="91"/>
      <c r="AP246" s="91"/>
      <c r="AQ246" s="91"/>
      <c r="AR246" s="91"/>
      <c r="AS246" s="91"/>
      <c r="AT246" s="91"/>
    </row>
    <row r="247" spans="1:46" x14ac:dyDescent="0.25">
      <c r="A247" s="85" t="s">
        <v>788</v>
      </c>
      <c r="B247" s="91">
        <v>131054000000</v>
      </c>
      <c r="C247" s="91">
        <v>132741000000</v>
      </c>
      <c r="D247" s="91">
        <v>134234000000</v>
      </c>
      <c r="E247" s="91">
        <v>135525000000</v>
      </c>
      <c r="F247" s="91">
        <v>136604000000</v>
      </c>
      <c r="G247" s="91">
        <v>137466000000</v>
      </c>
      <c r="H247" s="91">
        <v>138105000000</v>
      </c>
      <c r="I247" s="91">
        <v>138516000000</v>
      </c>
      <c r="J247" s="91">
        <v>138928000000</v>
      </c>
      <c r="K247" s="91">
        <v>139342000000</v>
      </c>
      <c r="L247" s="91">
        <v>139757000000</v>
      </c>
      <c r="M247" s="91">
        <v>140174000000</v>
      </c>
      <c r="N247" s="91">
        <v>140593000000</v>
      </c>
      <c r="O247" s="91">
        <v>141012000000</v>
      </c>
      <c r="P247" s="91">
        <v>141434000000</v>
      </c>
      <c r="Q247" s="91">
        <v>141857000000</v>
      </c>
      <c r="R247" s="91">
        <v>142281000000</v>
      </c>
      <c r="S247" s="91">
        <v>142707000000</v>
      </c>
      <c r="T247" s="91">
        <v>143135000000</v>
      </c>
      <c r="U247" s="91">
        <v>143564000000</v>
      </c>
      <c r="V247" s="91">
        <v>143995000000</v>
      </c>
      <c r="W247" s="91">
        <v>144427000000</v>
      </c>
      <c r="X247" s="91">
        <v>144861000000</v>
      </c>
      <c r="Y247" s="91">
        <v>145297000000</v>
      </c>
      <c r="Z247" s="91">
        <v>145734000000</v>
      </c>
      <c r="AA247" s="91">
        <v>146172000000</v>
      </c>
      <c r="AB247" s="91">
        <v>146612000000</v>
      </c>
      <c r="AC247" s="91">
        <v>147054000000</v>
      </c>
      <c r="AD247" s="91">
        <v>147498000000</v>
      </c>
      <c r="AE247" s="91">
        <v>147943000000</v>
      </c>
      <c r="AF247" s="91">
        <v>148390000000</v>
      </c>
      <c r="AG247" s="91"/>
      <c r="AH247" s="91"/>
      <c r="AI247" s="91"/>
      <c r="AJ247" s="91"/>
      <c r="AK247" s="91"/>
      <c r="AL247" s="91"/>
      <c r="AM247" s="91"/>
      <c r="AN247" s="91"/>
      <c r="AO247" s="91"/>
      <c r="AP247" s="91"/>
      <c r="AQ247" s="91"/>
      <c r="AR247" s="91"/>
      <c r="AS247" s="91"/>
      <c r="AT247" s="91"/>
    </row>
    <row r="248" spans="1:46" x14ac:dyDescent="0.25">
      <c r="A248" s="85" t="s">
        <v>789</v>
      </c>
      <c r="B248" s="91">
        <v>104036000000</v>
      </c>
      <c r="C248" s="91">
        <v>105604000000</v>
      </c>
      <c r="D248" s="91">
        <v>107097000000</v>
      </c>
      <c r="E248" s="91">
        <v>108509000000</v>
      </c>
      <c r="F248" s="91">
        <v>109837000000</v>
      </c>
      <c r="G248" s="91">
        <v>111074000000</v>
      </c>
      <c r="H248" s="91">
        <v>112218000000</v>
      </c>
      <c r="I248" s="91">
        <v>113263000000</v>
      </c>
      <c r="J248" s="91">
        <v>114321000000</v>
      </c>
      <c r="K248" s="91">
        <v>115390000000</v>
      </c>
      <c r="L248" s="91">
        <v>116472000000</v>
      </c>
      <c r="M248" s="91">
        <v>117566000000</v>
      </c>
      <c r="N248" s="91">
        <v>118672000000</v>
      </c>
      <c r="O248" s="91">
        <v>119790000000</v>
      </c>
      <c r="P248" s="91">
        <v>120922000000</v>
      </c>
      <c r="Q248" s="91">
        <v>122066000000</v>
      </c>
      <c r="R248" s="91">
        <v>123223000000</v>
      </c>
      <c r="S248" s="91">
        <v>124393000000</v>
      </c>
      <c r="T248" s="91">
        <v>125577000000</v>
      </c>
      <c r="U248" s="91">
        <v>126774000000</v>
      </c>
      <c r="V248" s="91">
        <v>127984000000</v>
      </c>
      <c r="W248" s="91">
        <v>129209000000</v>
      </c>
      <c r="X248" s="91">
        <v>130447000000</v>
      </c>
      <c r="Y248" s="91">
        <v>131699000000</v>
      </c>
      <c r="Z248" s="91">
        <v>132965000000</v>
      </c>
      <c r="AA248" s="91">
        <v>134246000000</v>
      </c>
      <c r="AB248" s="91">
        <v>135541000000</v>
      </c>
      <c r="AC248" s="91">
        <v>136851000000</v>
      </c>
      <c r="AD248" s="91">
        <v>138175000000</v>
      </c>
      <c r="AE248" s="91">
        <v>139515000000</v>
      </c>
      <c r="AF248" s="91">
        <v>140870000000</v>
      </c>
      <c r="AG248" s="91"/>
      <c r="AH248" s="91"/>
      <c r="AI248" s="91"/>
      <c r="AJ248" s="91"/>
      <c r="AK248" s="91"/>
      <c r="AL248" s="91"/>
      <c r="AM248" s="91"/>
      <c r="AN248" s="91"/>
      <c r="AO248" s="91"/>
      <c r="AP248" s="91"/>
      <c r="AQ248" s="91"/>
      <c r="AR248" s="91"/>
      <c r="AS248" s="91"/>
      <c r="AT248" s="91"/>
    </row>
    <row r="249" spans="1:46" x14ac:dyDescent="0.25">
      <c r="A249" s="85" t="s">
        <v>790</v>
      </c>
      <c r="B249" s="91">
        <v>396288000000</v>
      </c>
      <c r="C249" s="91">
        <v>404312000000</v>
      </c>
      <c r="D249" s="91">
        <v>411835000000</v>
      </c>
      <c r="E249" s="91">
        <v>418814000000</v>
      </c>
      <c r="F249" s="91">
        <v>425206000000</v>
      </c>
      <c r="G249" s="91">
        <v>430972000000</v>
      </c>
      <c r="H249" s="91">
        <v>436077000000</v>
      </c>
      <c r="I249" s="91">
        <v>440487000000</v>
      </c>
      <c r="J249" s="91">
        <v>444951000000</v>
      </c>
      <c r="K249" s="91">
        <v>449469000000</v>
      </c>
      <c r="L249" s="91">
        <v>454043000000</v>
      </c>
      <c r="M249" s="91">
        <v>458672000000</v>
      </c>
      <c r="N249" s="91">
        <v>463357000000</v>
      </c>
      <c r="O249" s="91">
        <v>468099000000</v>
      </c>
      <c r="P249" s="91">
        <v>472899000000</v>
      </c>
      <c r="Q249" s="91">
        <v>477758000000</v>
      </c>
      <c r="R249" s="91">
        <v>482675000000</v>
      </c>
      <c r="S249" s="91">
        <v>487653000000</v>
      </c>
      <c r="T249" s="91">
        <v>492691000000</v>
      </c>
      <c r="U249" s="91">
        <v>497790000000</v>
      </c>
      <c r="V249" s="91">
        <v>502952000000</v>
      </c>
      <c r="W249" s="91">
        <v>508176000000</v>
      </c>
      <c r="X249" s="91">
        <v>513464000000</v>
      </c>
      <c r="Y249" s="91">
        <v>518817000000</v>
      </c>
      <c r="Z249" s="91">
        <v>524234000000</v>
      </c>
      <c r="AA249" s="91">
        <v>529717000000</v>
      </c>
      <c r="AB249" s="91">
        <v>535268000000</v>
      </c>
      <c r="AC249" s="91">
        <v>540885000000</v>
      </c>
      <c r="AD249" s="91">
        <v>546572000000</v>
      </c>
      <c r="AE249" s="91">
        <v>552327000000</v>
      </c>
      <c r="AF249" s="91">
        <v>558152000000</v>
      </c>
      <c r="AG249" s="91"/>
      <c r="AH249" s="91"/>
      <c r="AI249" s="91"/>
      <c r="AJ249" s="91"/>
      <c r="AK249" s="91"/>
      <c r="AL249" s="91"/>
      <c r="AM249" s="91"/>
      <c r="AN249" s="91"/>
      <c r="AO249" s="91"/>
      <c r="AP249" s="91"/>
      <c r="AQ249" s="91"/>
      <c r="AR249" s="91"/>
      <c r="AS249" s="91"/>
      <c r="AT249" s="91"/>
    </row>
    <row r="250" spans="1:46" x14ac:dyDescent="0.25">
      <c r="A250" s="85" t="s">
        <v>791</v>
      </c>
      <c r="B250" s="91">
        <v>397806000000</v>
      </c>
      <c r="C250" s="91">
        <v>404134000000</v>
      </c>
      <c r="D250" s="91">
        <v>410812000000</v>
      </c>
      <c r="E250" s="91">
        <v>417858000000</v>
      </c>
      <c r="F250" s="91">
        <v>425288000000</v>
      </c>
      <c r="G250" s="91">
        <v>433121000000</v>
      </c>
      <c r="H250" s="91">
        <v>441376000000</v>
      </c>
      <c r="I250" s="91">
        <v>450075000000</v>
      </c>
      <c r="J250" s="91">
        <v>458981000000</v>
      </c>
      <c r="K250" s="91">
        <v>468099000000</v>
      </c>
      <c r="L250" s="91">
        <v>477435000000</v>
      </c>
      <c r="M250" s="91">
        <v>486993000000</v>
      </c>
      <c r="N250" s="91">
        <v>496780000000</v>
      </c>
      <c r="O250" s="91">
        <v>506799000000</v>
      </c>
      <c r="P250" s="91">
        <v>517057000000</v>
      </c>
      <c r="Q250" s="91">
        <v>527560000000</v>
      </c>
      <c r="R250" s="91">
        <v>538314000000</v>
      </c>
      <c r="S250" s="91">
        <v>549323000000</v>
      </c>
      <c r="T250" s="91">
        <v>560595000000</v>
      </c>
      <c r="U250" s="91">
        <v>572136000000</v>
      </c>
      <c r="V250" s="91">
        <v>583952000000</v>
      </c>
      <c r="W250" s="91">
        <v>596050000000</v>
      </c>
      <c r="X250" s="91">
        <v>608436000000</v>
      </c>
      <c r="Y250" s="91">
        <v>621117000000</v>
      </c>
      <c r="Z250" s="91">
        <v>634100000000</v>
      </c>
      <c r="AA250" s="91">
        <v>647394000000</v>
      </c>
      <c r="AB250" s="91">
        <v>661004000000</v>
      </c>
      <c r="AC250" s="91">
        <v>674938000000</v>
      </c>
      <c r="AD250" s="91">
        <v>689205000000</v>
      </c>
      <c r="AE250" s="91">
        <v>703811000000</v>
      </c>
      <c r="AF250" s="91">
        <v>718766000000</v>
      </c>
      <c r="AG250" s="91"/>
      <c r="AH250" s="91"/>
      <c r="AI250" s="91"/>
      <c r="AJ250" s="91"/>
      <c r="AK250" s="91"/>
      <c r="AL250" s="91"/>
      <c r="AM250" s="91"/>
      <c r="AN250" s="91"/>
      <c r="AO250" s="91"/>
      <c r="AP250" s="91"/>
      <c r="AQ250" s="91"/>
      <c r="AR250" s="91"/>
      <c r="AS250" s="91"/>
      <c r="AT250" s="91"/>
    </row>
    <row r="251" spans="1:46" x14ac:dyDescent="0.25">
      <c r="A251" s="85" t="s">
        <v>792</v>
      </c>
      <c r="B251" s="91">
        <v>132912000000</v>
      </c>
      <c r="C251" s="91">
        <v>135280000000</v>
      </c>
      <c r="D251" s="91">
        <v>137585000000</v>
      </c>
      <c r="E251" s="91">
        <v>139823000000</v>
      </c>
      <c r="F251" s="91">
        <v>141987000000</v>
      </c>
      <c r="G251" s="91">
        <v>144071000000</v>
      </c>
      <c r="H251" s="91">
        <v>146070000000</v>
      </c>
      <c r="I251" s="91">
        <v>147977000000</v>
      </c>
      <c r="J251" s="91">
        <v>149914000000</v>
      </c>
      <c r="K251" s="91">
        <v>151882000000</v>
      </c>
      <c r="L251" s="91">
        <v>153881000000</v>
      </c>
      <c r="M251" s="91">
        <v>155912000000</v>
      </c>
      <c r="N251" s="91">
        <v>157975000000</v>
      </c>
      <c r="O251" s="91">
        <v>160070000000</v>
      </c>
      <c r="P251" s="91">
        <v>162198000000</v>
      </c>
      <c r="Q251" s="91">
        <v>164360000000</v>
      </c>
      <c r="R251" s="91">
        <v>166556000000</v>
      </c>
      <c r="S251" s="91">
        <v>168786000000</v>
      </c>
      <c r="T251" s="91">
        <v>171052000000</v>
      </c>
      <c r="U251" s="91">
        <v>173353000000</v>
      </c>
      <c r="V251" s="91">
        <v>175691000000</v>
      </c>
      <c r="W251" s="91">
        <v>178066000000</v>
      </c>
      <c r="X251" s="91">
        <v>180478000000</v>
      </c>
      <c r="Y251" s="91">
        <v>182928000000</v>
      </c>
      <c r="Z251" s="91">
        <v>185417000000</v>
      </c>
      <c r="AA251" s="91">
        <v>187945000000</v>
      </c>
      <c r="AB251" s="91">
        <v>190513000000</v>
      </c>
      <c r="AC251" s="91">
        <v>193121000000</v>
      </c>
      <c r="AD251" s="91">
        <v>195771000000</v>
      </c>
      <c r="AE251" s="91">
        <v>198462000000</v>
      </c>
      <c r="AF251" s="91">
        <v>201196000000</v>
      </c>
      <c r="AG251" s="91"/>
      <c r="AH251" s="91"/>
      <c r="AI251" s="91"/>
      <c r="AJ251" s="91"/>
      <c r="AK251" s="91"/>
      <c r="AL251" s="91"/>
      <c r="AM251" s="91"/>
      <c r="AN251" s="91"/>
      <c r="AO251" s="91"/>
      <c r="AP251" s="91"/>
      <c r="AQ251" s="91"/>
      <c r="AR251" s="91"/>
      <c r="AS251" s="91"/>
      <c r="AT251" s="91"/>
    </row>
    <row r="252" spans="1:46" x14ac:dyDescent="0.25">
      <c r="A252" s="85" t="s">
        <v>793</v>
      </c>
      <c r="B252" s="91">
        <v>407383000000</v>
      </c>
      <c r="C252" s="91">
        <v>415214000000</v>
      </c>
      <c r="D252" s="91">
        <v>422780000000</v>
      </c>
      <c r="E252" s="91">
        <v>430054000000</v>
      </c>
      <c r="F252" s="91">
        <v>437010000000</v>
      </c>
      <c r="G252" s="91">
        <v>443622000000</v>
      </c>
      <c r="H252" s="91">
        <v>449866000000</v>
      </c>
      <c r="I252" s="91">
        <v>455719000000</v>
      </c>
      <c r="J252" s="91">
        <v>461664000000</v>
      </c>
      <c r="K252" s="91">
        <v>467702000000</v>
      </c>
      <c r="L252" s="91">
        <v>473835000000</v>
      </c>
      <c r="M252" s="91">
        <v>480064000000</v>
      </c>
      <c r="N252" s="91">
        <v>486390000000</v>
      </c>
      <c r="O252" s="91">
        <v>492816000000</v>
      </c>
      <c r="P252" s="91">
        <v>499343000000</v>
      </c>
      <c r="Q252" s="91">
        <v>505971000000</v>
      </c>
      <c r="R252" s="91">
        <v>512704000000</v>
      </c>
      <c r="S252" s="91">
        <v>519542000000</v>
      </c>
      <c r="T252" s="91">
        <v>526488000000</v>
      </c>
      <c r="U252" s="91">
        <v>533542000000</v>
      </c>
      <c r="V252" s="91">
        <v>540707000000</v>
      </c>
      <c r="W252" s="91">
        <v>547984000000</v>
      </c>
      <c r="X252" s="91">
        <v>555375000000</v>
      </c>
      <c r="Y252" s="91">
        <v>562882000000</v>
      </c>
      <c r="Z252" s="91">
        <v>570507000000</v>
      </c>
      <c r="AA252" s="91">
        <v>578251000000</v>
      </c>
      <c r="AB252" s="91">
        <v>586117000000</v>
      </c>
      <c r="AC252" s="91">
        <v>594106000000</v>
      </c>
      <c r="AD252" s="91">
        <v>602221000000</v>
      </c>
      <c r="AE252" s="91">
        <v>610462000000</v>
      </c>
      <c r="AF252" s="91">
        <v>618833000000</v>
      </c>
      <c r="AG252" s="91"/>
      <c r="AH252" s="91"/>
      <c r="AI252" s="91"/>
      <c r="AJ252" s="91"/>
      <c r="AK252" s="91"/>
      <c r="AL252" s="91"/>
      <c r="AM252" s="91"/>
      <c r="AN252" s="91"/>
      <c r="AO252" s="91"/>
      <c r="AP252" s="91"/>
      <c r="AQ252" s="91"/>
      <c r="AR252" s="91"/>
      <c r="AS252" s="91"/>
      <c r="AT252" s="91"/>
    </row>
    <row r="253" spans="1:46" x14ac:dyDescent="0.25">
      <c r="A253" s="85" t="s">
        <v>794</v>
      </c>
      <c r="B253" s="91">
        <v>864016000000</v>
      </c>
      <c r="C253" s="91">
        <v>912380000000</v>
      </c>
      <c r="D253" s="91">
        <v>958136000000</v>
      </c>
      <c r="E253" s="91">
        <v>1000430000000</v>
      </c>
      <c r="F253" s="91">
        <v>1038420000000</v>
      </c>
      <c r="G253" s="91">
        <v>1071320000000</v>
      </c>
      <c r="H253" s="91">
        <v>1098420000000</v>
      </c>
      <c r="I253" s="91">
        <v>1119100000000</v>
      </c>
      <c r="J253" s="91">
        <v>1140220000000</v>
      </c>
      <c r="K253" s="91">
        <v>1161800000000</v>
      </c>
      <c r="L253" s="91">
        <v>1183840000000</v>
      </c>
      <c r="M253" s="91">
        <v>1206350000000</v>
      </c>
      <c r="N253" s="91">
        <v>1229350000000</v>
      </c>
      <c r="O253" s="91">
        <v>1252840000000</v>
      </c>
      <c r="P253" s="91">
        <v>1276830000000</v>
      </c>
      <c r="Q253" s="91">
        <v>1301330000000</v>
      </c>
      <c r="R253" s="91">
        <v>1326360000000</v>
      </c>
      <c r="S253" s="91">
        <v>1351930000000</v>
      </c>
      <c r="T253" s="91">
        <v>1378050000000</v>
      </c>
      <c r="U253" s="91">
        <v>1404730000000</v>
      </c>
      <c r="V253" s="91">
        <v>1431970000000</v>
      </c>
      <c r="W253" s="91">
        <v>1459810000000</v>
      </c>
      <c r="X253" s="91">
        <v>1488240000000</v>
      </c>
      <c r="Y253" s="91">
        <v>1517270000000</v>
      </c>
      <c r="Z253" s="91">
        <v>1546940000000</v>
      </c>
      <c r="AA253" s="91">
        <v>1577230000000</v>
      </c>
      <c r="AB253" s="91">
        <v>1608180000000</v>
      </c>
      <c r="AC253" s="91">
        <v>1639790000000</v>
      </c>
      <c r="AD253" s="91">
        <v>1672080000000</v>
      </c>
      <c r="AE253" s="91">
        <v>1705060000000</v>
      </c>
      <c r="AF253" s="91">
        <v>1738750000000</v>
      </c>
      <c r="AG253" s="91"/>
      <c r="AH253" s="91"/>
      <c r="AI253" s="91"/>
      <c r="AJ253" s="91"/>
      <c r="AK253" s="91"/>
      <c r="AL253" s="91"/>
      <c r="AM253" s="91"/>
      <c r="AN253" s="91"/>
      <c r="AO253" s="91"/>
      <c r="AP253" s="91"/>
      <c r="AQ253" s="91"/>
      <c r="AR253" s="91"/>
      <c r="AS253" s="91"/>
      <c r="AT253" s="91"/>
    </row>
    <row r="254" spans="1:46" x14ac:dyDescent="0.25">
      <c r="A254" s="85" t="s">
        <v>795</v>
      </c>
      <c r="B254" s="91">
        <v>348349000000</v>
      </c>
      <c r="C254" s="91">
        <v>353521000000</v>
      </c>
      <c r="D254" s="91">
        <v>358934000000</v>
      </c>
      <c r="E254" s="91">
        <v>364597000000</v>
      </c>
      <c r="F254" s="91">
        <v>370521000000</v>
      </c>
      <c r="G254" s="91">
        <v>376715000000</v>
      </c>
      <c r="H254" s="91">
        <v>383193000000</v>
      </c>
      <c r="I254" s="91">
        <v>389967000000</v>
      </c>
      <c r="J254" s="91">
        <v>396885000000</v>
      </c>
      <c r="K254" s="91">
        <v>403953000000</v>
      </c>
      <c r="L254" s="91">
        <v>411171000000</v>
      </c>
      <c r="M254" s="91">
        <v>418544000000</v>
      </c>
      <c r="N254" s="91">
        <v>426076000000</v>
      </c>
      <c r="O254" s="91">
        <v>433769000000</v>
      </c>
      <c r="P254" s="91">
        <v>441627000000</v>
      </c>
      <c r="Q254" s="91">
        <v>449653000000</v>
      </c>
      <c r="R254" s="91">
        <v>457851000000</v>
      </c>
      <c r="S254" s="91">
        <v>466225000000</v>
      </c>
      <c r="T254" s="91">
        <v>474779000000</v>
      </c>
      <c r="U254" s="91">
        <v>483516000000</v>
      </c>
      <c r="V254" s="91">
        <v>492440000000</v>
      </c>
      <c r="W254" s="91">
        <v>501556000000</v>
      </c>
      <c r="X254" s="91">
        <v>510867000000</v>
      </c>
      <c r="Y254" s="91">
        <v>520378000000</v>
      </c>
      <c r="Z254" s="91">
        <v>530093000000</v>
      </c>
      <c r="AA254" s="91">
        <v>540016000000</v>
      </c>
      <c r="AB254" s="91">
        <v>550152000000</v>
      </c>
      <c r="AC254" s="91">
        <v>560505000000</v>
      </c>
      <c r="AD254" s="91">
        <v>571080000000</v>
      </c>
      <c r="AE254" s="91">
        <v>581882000000</v>
      </c>
      <c r="AF254" s="91">
        <v>592915000000</v>
      </c>
      <c r="AG254" s="91"/>
      <c r="AH254" s="91"/>
      <c r="AI254" s="91"/>
      <c r="AJ254" s="91"/>
      <c r="AK254" s="91"/>
      <c r="AL254" s="91"/>
      <c r="AM254" s="91"/>
      <c r="AN254" s="91"/>
      <c r="AO254" s="91"/>
      <c r="AP254" s="91"/>
      <c r="AQ254" s="91"/>
      <c r="AR254" s="91"/>
      <c r="AS254" s="91"/>
      <c r="AT254" s="91"/>
    </row>
    <row r="255" spans="1:46" x14ac:dyDescent="0.25">
      <c r="A255" s="85" t="s">
        <v>796</v>
      </c>
      <c r="B255" s="91">
        <v>244918000000</v>
      </c>
      <c r="C255" s="91">
        <v>246321000000</v>
      </c>
      <c r="D255" s="91">
        <v>247932000000</v>
      </c>
      <c r="E255" s="91">
        <v>249755000000</v>
      </c>
      <c r="F255" s="91">
        <v>251796000000</v>
      </c>
      <c r="G255" s="91">
        <v>254062000000</v>
      </c>
      <c r="H255" s="91">
        <v>256557000000</v>
      </c>
      <c r="I255" s="91">
        <v>259292000000</v>
      </c>
      <c r="J255" s="91">
        <v>262062000000</v>
      </c>
      <c r="K255" s="91">
        <v>264869000000</v>
      </c>
      <c r="L255" s="91">
        <v>267713000000</v>
      </c>
      <c r="M255" s="91">
        <v>270595000000</v>
      </c>
      <c r="N255" s="91">
        <v>273514000000</v>
      </c>
      <c r="O255" s="91">
        <v>276473000000</v>
      </c>
      <c r="P255" s="91">
        <v>279470000000</v>
      </c>
      <c r="Q255" s="91">
        <v>282507000000</v>
      </c>
      <c r="R255" s="91">
        <v>285584000000</v>
      </c>
      <c r="S255" s="91">
        <v>288701000000</v>
      </c>
      <c r="T255" s="91">
        <v>291860000000</v>
      </c>
      <c r="U255" s="91">
        <v>295061000000</v>
      </c>
      <c r="V255" s="91">
        <v>298303000000</v>
      </c>
      <c r="W255" s="91">
        <v>301589000000</v>
      </c>
      <c r="X255" s="91">
        <v>304918000000</v>
      </c>
      <c r="Y255" s="91">
        <v>308291000000</v>
      </c>
      <c r="Z255" s="91">
        <v>311709000000</v>
      </c>
      <c r="AA255" s="91">
        <v>315171000000</v>
      </c>
      <c r="AB255" s="91">
        <v>318680000000</v>
      </c>
      <c r="AC255" s="91">
        <v>322235000000</v>
      </c>
      <c r="AD255" s="91">
        <v>325836000000</v>
      </c>
      <c r="AE255" s="91">
        <v>329486000000</v>
      </c>
      <c r="AF255" s="91">
        <v>333183000000</v>
      </c>
      <c r="AG255" s="91"/>
      <c r="AH255" s="91"/>
      <c r="AI255" s="91"/>
      <c r="AJ255" s="91"/>
      <c r="AK255" s="91"/>
      <c r="AL255" s="91"/>
      <c r="AM255" s="91"/>
      <c r="AN255" s="91"/>
      <c r="AO255" s="91"/>
      <c r="AP255" s="91"/>
      <c r="AQ255" s="91"/>
      <c r="AR255" s="91"/>
      <c r="AS255" s="91"/>
      <c r="AT255" s="91"/>
    </row>
    <row r="256" spans="1:46" x14ac:dyDescent="0.25">
      <c r="A256" s="85" t="s">
        <v>797</v>
      </c>
      <c r="B256" s="91">
        <v>321726000000</v>
      </c>
      <c r="C256" s="91">
        <v>323447000000</v>
      </c>
      <c r="D256" s="91">
        <v>325622000000</v>
      </c>
      <c r="E256" s="91">
        <v>328261000000</v>
      </c>
      <c r="F256" s="91">
        <v>331378000000</v>
      </c>
      <c r="G256" s="91">
        <v>334988000000</v>
      </c>
      <c r="H256" s="91">
        <v>339109000000</v>
      </c>
      <c r="I256" s="91">
        <v>343763000000</v>
      </c>
      <c r="J256" s="91">
        <v>348495000000</v>
      </c>
      <c r="K256" s="91">
        <v>353308000000</v>
      </c>
      <c r="L256" s="91">
        <v>358203000000</v>
      </c>
      <c r="M256" s="91">
        <v>363181000000</v>
      </c>
      <c r="N256" s="91">
        <v>368243000000</v>
      </c>
      <c r="O256" s="91">
        <v>373392000000</v>
      </c>
      <c r="P256" s="91">
        <v>378628000000</v>
      </c>
      <c r="Q256" s="91">
        <v>383953000000</v>
      </c>
      <c r="R256" s="91">
        <v>389369000000</v>
      </c>
      <c r="S256" s="91">
        <v>394877000000</v>
      </c>
      <c r="T256" s="91">
        <v>400478000000</v>
      </c>
      <c r="U256" s="91">
        <v>406174000000</v>
      </c>
      <c r="V256" s="91">
        <v>411968000000</v>
      </c>
      <c r="W256" s="91">
        <v>417860000000</v>
      </c>
      <c r="X256" s="91">
        <v>423852000000</v>
      </c>
      <c r="Y256" s="91">
        <v>429946000000</v>
      </c>
      <c r="Z256" s="91">
        <v>436143000000</v>
      </c>
      <c r="AA256" s="91">
        <v>442446000000</v>
      </c>
      <c r="AB256" s="91">
        <v>448856000000</v>
      </c>
      <c r="AC256" s="91">
        <v>455376000000</v>
      </c>
      <c r="AD256" s="91">
        <v>462005000000</v>
      </c>
      <c r="AE256" s="91">
        <v>468748000000</v>
      </c>
      <c r="AF256" s="91">
        <v>475605000000</v>
      </c>
      <c r="AG256" s="91"/>
      <c r="AH256" s="91"/>
      <c r="AI256" s="91"/>
      <c r="AJ256" s="91"/>
      <c r="AK256" s="91"/>
      <c r="AL256" s="91"/>
      <c r="AM256" s="91"/>
      <c r="AN256" s="91"/>
      <c r="AO256" s="91"/>
      <c r="AP256" s="91"/>
      <c r="AQ256" s="91"/>
      <c r="AR256" s="91"/>
      <c r="AS256" s="91"/>
      <c r="AT256" s="91"/>
    </row>
    <row r="257" spans="1:46" x14ac:dyDescent="0.25">
      <c r="A257" s="85" t="s">
        <v>798</v>
      </c>
      <c r="B257" s="91">
        <v>66205800000</v>
      </c>
      <c r="C257" s="91">
        <v>66356000000</v>
      </c>
      <c r="D257" s="91">
        <v>66551900000</v>
      </c>
      <c r="E257" s="91">
        <v>66793900000</v>
      </c>
      <c r="F257" s="91">
        <v>67082600000</v>
      </c>
      <c r="G257" s="91">
        <v>67418700000</v>
      </c>
      <c r="H257" s="91">
        <v>67803000000</v>
      </c>
      <c r="I257" s="91">
        <v>68236500000</v>
      </c>
      <c r="J257" s="91">
        <v>68673400000</v>
      </c>
      <c r="K257" s="91">
        <v>69113900000</v>
      </c>
      <c r="L257" s="91">
        <v>69557900000</v>
      </c>
      <c r="M257" s="91">
        <v>70005400000</v>
      </c>
      <c r="N257" s="91">
        <v>70456500000</v>
      </c>
      <c r="O257" s="91">
        <v>70911200000</v>
      </c>
      <c r="P257" s="91">
        <v>71369600000</v>
      </c>
      <c r="Q257" s="91">
        <v>71831600000</v>
      </c>
      <c r="R257" s="91">
        <v>72297400000</v>
      </c>
      <c r="S257" s="91">
        <v>72766800000</v>
      </c>
      <c r="T257" s="91">
        <v>73240000000</v>
      </c>
      <c r="U257" s="91">
        <v>73717000000</v>
      </c>
      <c r="V257" s="91">
        <v>74197800000</v>
      </c>
      <c r="W257" s="91">
        <v>74682500000</v>
      </c>
      <c r="X257" s="91">
        <v>75171000000</v>
      </c>
      <c r="Y257" s="91">
        <v>75663500000</v>
      </c>
      <c r="Z257" s="91">
        <v>76159800000</v>
      </c>
      <c r="AA257" s="91">
        <v>76660200000</v>
      </c>
      <c r="AB257" s="91">
        <v>77164500000</v>
      </c>
      <c r="AC257" s="91">
        <v>77672900000</v>
      </c>
      <c r="AD257" s="91">
        <v>78185400000</v>
      </c>
      <c r="AE257" s="91">
        <v>78701900000</v>
      </c>
      <c r="AF257" s="91">
        <v>79222600000</v>
      </c>
      <c r="AG257" s="91"/>
      <c r="AH257" s="91"/>
      <c r="AI257" s="91"/>
      <c r="AJ257" s="91"/>
      <c r="AK257" s="91"/>
      <c r="AL257" s="91"/>
      <c r="AM257" s="91"/>
      <c r="AN257" s="91"/>
      <c r="AO257" s="91"/>
      <c r="AP257" s="91"/>
      <c r="AQ257" s="91"/>
      <c r="AR257" s="91"/>
      <c r="AS257" s="91"/>
      <c r="AT257" s="91"/>
    </row>
    <row r="258" spans="1:46" x14ac:dyDescent="0.25">
      <c r="A258" s="85" t="s">
        <v>799</v>
      </c>
      <c r="B258" s="91">
        <v>84392100000</v>
      </c>
      <c r="C258" s="91">
        <v>85403700000</v>
      </c>
      <c r="D258" s="91">
        <v>86447200000</v>
      </c>
      <c r="E258" s="91">
        <v>87523900000</v>
      </c>
      <c r="F258" s="91">
        <v>88634600000</v>
      </c>
      <c r="G258" s="91">
        <v>89780500000</v>
      </c>
      <c r="H258" s="91">
        <v>90962700000</v>
      </c>
      <c r="I258" s="91">
        <v>92182300000</v>
      </c>
      <c r="J258" s="91">
        <v>93421900000</v>
      </c>
      <c r="K258" s="91">
        <v>94681800000</v>
      </c>
      <c r="L258" s="91">
        <v>95962400000</v>
      </c>
      <c r="M258" s="91">
        <v>97263900000</v>
      </c>
      <c r="N258" s="91">
        <v>98586800000</v>
      </c>
      <c r="O258" s="91">
        <v>99931300000</v>
      </c>
      <c r="P258" s="91">
        <v>101298000000</v>
      </c>
      <c r="Q258" s="91">
        <v>102687000000</v>
      </c>
      <c r="R258" s="91">
        <v>104098000000</v>
      </c>
      <c r="S258" s="91">
        <v>105533000000</v>
      </c>
      <c r="T258" s="91">
        <v>106992000000</v>
      </c>
      <c r="U258" s="91">
        <v>108474000000</v>
      </c>
      <c r="V258" s="91">
        <v>109980000000</v>
      </c>
      <c r="W258" s="91">
        <v>111511000000</v>
      </c>
      <c r="X258" s="91">
        <v>113068000000</v>
      </c>
      <c r="Y258" s="91">
        <v>114649000000</v>
      </c>
      <c r="Z258" s="91">
        <v>116257000000</v>
      </c>
      <c r="AA258" s="91">
        <v>117891000000</v>
      </c>
      <c r="AB258" s="91">
        <v>119552000000</v>
      </c>
      <c r="AC258" s="91">
        <v>121240000000</v>
      </c>
      <c r="AD258" s="91">
        <v>122955000000</v>
      </c>
      <c r="AE258" s="91">
        <v>124699000000</v>
      </c>
      <c r="AF258" s="91">
        <v>126471000000</v>
      </c>
      <c r="AG258" s="91"/>
      <c r="AH258" s="91"/>
      <c r="AI258" s="91"/>
      <c r="AJ258" s="91"/>
      <c r="AK258" s="91"/>
      <c r="AL258" s="91"/>
      <c r="AM258" s="91"/>
      <c r="AN258" s="91"/>
      <c r="AO258" s="91"/>
      <c r="AP258" s="91"/>
      <c r="AQ258" s="91"/>
      <c r="AR258" s="91"/>
      <c r="AS258" s="91"/>
      <c r="AT258" s="91"/>
    </row>
    <row r="259" spans="1:46" x14ac:dyDescent="0.25">
      <c r="A259" s="85" t="s">
        <v>800</v>
      </c>
      <c r="B259" s="91">
        <v>1417400000000</v>
      </c>
      <c r="C259" s="91">
        <v>1439740000000</v>
      </c>
      <c r="D259" s="91">
        <v>1461910000000</v>
      </c>
      <c r="E259" s="91">
        <v>1483900000000</v>
      </c>
      <c r="F259" s="91">
        <v>1505680000000</v>
      </c>
      <c r="G259" s="91">
        <v>1527220000000</v>
      </c>
      <c r="H259" s="91">
        <v>1548500000000</v>
      </c>
      <c r="I259" s="91">
        <v>1569490000000</v>
      </c>
      <c r="J259" s="91">
        <v>1590830000000</v>
      </c>
      <c r="K259" s="91">
        <v>1612510000000</v>
      </c>
      <c r="L259" s="91">
        <v>1634550000000</v>
      </c>
      <c r="M259" s="91">
        <v>1656950000000</v>
      </c>
      <c r="N259" s="91">
        <v>1679720000000</v>
      </c>
      <c r="O259" s="91">
        <v>1702870000000</v>
      </c>
      <c r="P259" s="91">
        <v>1726400000000</v>
      </c>
      <c r="Q259" s="91">
        <v>1750310000000</v>
      </c>
      <c r="R259" s="91">
        <v>1774610000000</v>
      </c>
      <c r="S259" s="91">
        <v>1799320000000</v>
      </c>
      <c r="T259" s="91">
        <v>1824430000000</v>
      </c>
      <c r="U259" s="91">
        <v>1849950000000</v>
      </c>
      <c r="V259" s="91">
        <v>1875900000000</v>
      </c>
      <c r="W259" s="91">
        <v>1902270000000</v>
      </c>
      <c r="X259" s="91">
        <v>1929070000000</v>
      </c>
      <c r="Y259" s="91">
        <v>1956310000000</v>
      </c>
      <c r="Z259" s="91">
        <v>1984000000000</v>
      </c>
      <c r="AA259" s="91">
        <v>2012150000000</v>
      </c>
      <c r="AB259" s="91">
        <v>2040760000000</v>
      </c>
      <c r="AC259" s="91">
        <v>2069840000000</v>
      </c>
      <c r="AD259" s="91">
        <v>2099390000000</v>
      </c>
      <c r="AE259" s="91">
        <v>2129440000000</v>
      </c>
      <c r="AF259" s="91">
        <v>2159970000000</v>
      </c>
      <c r="AG259" s="91"/>
      <c r="AH259" s="91"/>
      <c r="AI259" s="91"/>
      <c r="AJ259" s="91"/>
      <c r="AK259" s="91"/>
      <c r="AL259" s="91"/>
      <c r="AM259" s="91"/>
      <c r="AN259" s="91"/>
      <c r="AO259" s="91"/>
      <c r="AP259" s="91"/>
      <c r="AQ259" s="91"/>
      <c r="AR259" s="91"/>
      <c r="AS259" s="91"/>
      <c r="AT259" s="91"/>
    </row>
    <row r="260" spans="1:46" x14ac:dyDescent="0.25">
      <c r="A260" s="85" t="s">
        <v>801</v>
      </c>
      <c r="B260" s="91">
        <v>3385600000000</v>
      </c>
      <c r="C260" s="91">
        <v>3493670000000</v>
      </c>
      <c r="D260" s="91">
        <v>3599300000000</v>
      </c>
      <c r="E260" s="91">
        <v>3701910000000</v>
      </c>
      <c r="F260" s="91">
        <v>3800920000000</v>
      </c>
      <c r="G260" s="91">
        <v>3895760000000</v>
      </c>
      <c r="H260" s="91">
        <v>3985860000000</v>
      </c>
      <c r="I260" s="91">
        <v>4070670000000</v>
      </c>
      <c r="J260" s="91">
        <v>4157590000000</v>
      </c>
      <c r="K260" s="91">
        <v>4246700000000</v>
      </c>
      <c r="L260" s="91">
        <v>4338030000000</v>
      </c>
      <c r="M260" s="91">
        <v>4431650000000</v>
      </c>
      <c r="N260" s="91">
        <v>4527600000000</v>
      </c>
      <c r="O260" s="91">
        <v>4625970000000</v>
      </c>
      <c r="P260" s="91">
        <v>4726790000000</v>
      </c>
      <c r="Q260" s="91">
        <v>4830130000000</v>
      </c>
      <c r="R260" s="91">
        <v>4936060000000</v>
      </c>
      <c r="S260" s="91">
        <v>5044640000000</v>
      </c>
      <c r="T260" s="91">
        <v>5155940000000</v>
      </c>
      <c r="U260" s="91">
        <v>5270020000000</v>
      </c>
      <c r="V260" s="91">
        <v>5386960000000</v>
      </c>
      <c r="W260" s="91">
        <v>5506820000000</v>
      </c>
      <c r="X260" s="91">
        <v>5629690000000</v>
      </c>
      <c r="Y260" s="91">
        <v>5755620000000</v>
      </c>
      <c r="Z260" s="91">
        <v>5884710000000</v>
      </c>
      <c r="AA260" s="91">
        <v>6017030000000</v>
      </c>
      <c r="AB260" s="91">
        <v>6152650000000</v>
      </c>
      <c r="AC260" s="91">
        <v>6291680000000</v>
      </c>
      <c r="AD260" s="91">
        <v>6434180000000</v>
      </c>
      <c r="AE260" s="91">
        <v>6580240000000</v>
      </c>
      <c r="AF260" s="91">
        <v>6729960000000</v>
      </c>
      <c r="AG260" s="91"/>
      <c r="AH260" s="91"/>
      <c r="AI260" s="91"/>
      <c r="AJ260" s="91"/>
      <c r="AK260" s="91"/>
      <c r="AL260" s="91"/>
      <c r="AM260" s="91"/>
      <c r="AN260" s="91"/>
      <c r="AO260" s="91"/>
      <c r="AP260" s="91"/>
      <c r="AQ260" s="91"/>
      <c r="AR260" s="91"/>
      <c r="AS260" s="91"/>
      <c r="AT260" s="91"/>
    </row>
    <row r="261" spans="1:46" x14ac:dyDescent="0.25">
      <c r="A261" s="85" t="s">
        <v>802</v>
      </c>
      <c r="B261" s="91">
        <v>1167170000000</v>
      </c>
      <c r="C261" s="91">
        <v>1183850000000</v>
      </c>
      <c r="D261" s="91">
        <v>1200560000000</v>
      </c>
      <c r="E261" s="91">
        <v>1217280000000</v>
      </c>
      <c r="F261" s="91">
        <v>1234000000000</v>
      </c>
      <c r="G261" s="91">
        <v>1250720000000</v>
      </c>
      <c r="H261" s="91">
        <v>1267410000000</v>
      </c>
      <c r="I261" s="91">
        <v>1284090000000</v>
      </c>
      <c r="J261" s="91">
        <v>1301030000000</v>
      </c>
      <c r="K261" s="91">
        <v>1318240000000</v>
      </c>
      <c r="L261" s="91">
        <v>1335730000000</v>
      </c>
      <c r="M261" s="91">
        <v>1353500000000</v>
      </c>
      <c r="N261" s="91">
        <v>1371550000000</v>
      </c>
      <c r="O261" s="91">
        <v>1389890000000</v>
      </c>
      <c r="P261" s="91">
        <v>1408520000000</v>
      </c>
      <c r="Q261" s="91">
        <v>1427450000000</v>
      </c>
      <c r="R261" s="91">
        <v>1446690000000</v>
      </c>
      <c r="S261" s="91">
        <v>1466230000000</v>
      </c>
      <c r="T261" s="91">
        <v>1486090000000</v>
      </c>
      <c r="U261" s="91">
        <v>1506260000000</v>
      </c>
      <c r="V261" s="91">
        <v>1526750000000</v>
      </c>
      <c r="W261" s="91">
        <v>1547580000000</v>
      </c>
      <c r="X261" s="91">
        <v>1568730000000</v>
      </c>
      <c r="Y261" s="91">
        <v>1590230000000</v>
      </c>
      <c r="Z261" s="91">
        <v>1612070000000</v>
      </c>
      <c r="AA261" s="91">
        <v>1634260000000</v>
      </c>
      <c r="AB261" s="91">
        <v>1656800000000</v>
      </c>
      <c r="AC261" s="91">
        <v>1679700000000</v>
      </c>
      <c r="AD261" s="91">
        <v>1702970000000</v>
      </c>
      <c r="AE261" s="91">
        <v>1726620000000</v>
      </c>
      <c r="AF261" s="91">
        <v>1750640000000</v>
      </c>
      <c r="AG261" s="91"/>
      <c r="AH261" s="91"/>
      <c r="AI261" s="91"/>
      <c r="AJ261" s="91"/>
      <c r="AK261" s="91"/>
      <c r="AL261" s="91"/>
      <c r="AM261" s="91"/>
      <c r="AN261" s="91"/>
      <c r="AO261" s="91"/>
      <c r="AP261" s="91"/>
      <c r="AQ261" s="91"/>
      <c r="AR261" s="91"/>
      <c r="AS261" s="91"/>
      <c r="AT261" s="91"/>
    </row>
    <row r="262" spans="1:46" x14ac:dyDescent="0.25">
      <c r="A262" s="85" t="s">
        <v>803</v>
      </c>
      <c r="B262" s="91">
        <v>1005230000000</v>
      </c>
      <c r="C262" s="91">
        <v>1029500000000</v>
      </c>
      <c r="D262" s="91">
        <v>1053290000000</v>
      </c>
      <c r="E262" s="91">
        <v>1076510000000</v>
      </c>
      <c r="F262" s="91">
        <v>1099070000000</v>
      </c>
      <c r="G262" s="91">
        <v>1120890000000</v>
      </c>
      <c r="H262" s="91">
        <v>1141900000000</v>
      </c>
      <c r="I262" s="91">
        <v>1162010000000</v>
      </c>
      <c r="J262" s="91">
        <v>1182540000000</v>
      </c>
      <c r="K262" s="91">
        <v>1203500000000</v>
      </c>
      <c r="L262" s="91">
        <v>1224910000000</v>
      </c>
      <c r="M262" s="91">
        <v>1246760000000</v>
      </c>
      <c r="N262" s="91">
        <v>1269070000000</v>
      </c>
      <c r="O262" s="91">
        <v>1291850000000</v>
      </c>
      <c r="P262" s="91">
        <v>1315110000000</v>
      </c>
      <c r="Q262" s="91">
        <v>1338860000000</v>
      </c>
      <c r="R262" s="91">
        <v>1363100000000</v>
      </c>
      <c r="S262" s="91">
        <v>1387860000000</v>
      </c>
      <c r="T262" s="91">
        <v>1413130000000</v>
      </c>
      <c r="U262" s="91">
        <v>1438940000000</v>
      </c>
      <c r="V262" s="91">
        <v>1465290000000</v>
      </c>
      <c r="W262" s="91">
        <v>1492190000000</v>
      </c>
      <c r="X262" s="91">
        <v>1519650000000</v>
      </c>
      <c r="Y262" s="91">
        <v>1547700000000</v>
      </c>
      <c r="Z262" s="91">
        <v>1576330000000</v>
      </c>
      <c r="AA262" s="91">
        <v>1605560000000</v>
      </c>
      <c r="AB262" s="91">
        <v>1635410000000</v>
      </c>
      <c r="AC262" s="91">
        <v>1665880000000</v>
      </c>
      <c r="AD262" s="91">
        <v>1696990000000</v>
      </c>
      <c r="AE262" s="91">
        <v>1728760000000</v>
      </c>
      <c r="AF262" s="91">
        <v>1761200000000</v>
      </c>
      <c r="AG262" s="91"/>
      <c r="AH262" s="91"/>
      <c r="AI262" s="91"/>
      <c r="AJ262" s="91"/>
      <c r="AK262" s="91"/>
      <c r="AL262" s="91"/>
      <c r="AM262" s="91"/>
      <c r="AN262" s="91"/>
      <c r="AO262" s="91"/>
      <c r="AP262" s="91"/>
      <c r="AQ262" s="91"/>
      <c r="AR262" s="91"/>
      <c r="AS262" s="91"/>
      <c r="AT262" s="91"/>
    </row>
    <row r="263" spans="1:46" x14ac:dyDescent="0.25">
      <c r="A263" s="85" t="s">
        <v>804</v>
      </c>
      <c r="B263" s="91">
        <v>696238000000</v>
      </c>
      <c r="C263" s="91">
        <v>709215000000</v>
      </c>
      <c r="D263" s="91">
        <v>722818000000</v>
      </c>
      <c r="E263" s="91">
        <v>737075000000</v>
      </c>
      <c r="F263" s="91">
        <v>752020000000</v>
      </c>
      <c r="G263" s="91">
        <v>767685000000</v>
      </c>
      <c r="H263" s="91">
        <v>784105000000</v>
      </c>
      <c r="I263" s="91">
        <v>801320000000</v>
      </c>
      <c r="J263" s="91">
        <v>818988000000</v>
      </c>
      <c r="K263" s="91">
        <v>837124000000</v>
      </c>
      <c r="L263" s="91">
        <v>855737000000</v>
      </c>
      <c r="M263" s="91">
        <v>874843000000</v>
      </c>
      <c r="N263" s="91">
        <v>894452000000</v>
      </c>
      <c r="O263" s="91">
        <v>914580000000</v>
      </c>
      <c r="P263" s="91">
        <v>935239000000</v>
      </c>
      <c r="Q263" s="91">
        <v>956443000000</v>
      </c>
      <c r="R263" s="91">
        <v>978207000000</v>
      </c>
      <c r="S263" s="91">
        <v>1000550000000</v>
      </c>
      <c r="T263" s="91">
        <v>1023470000000</v>
      </c>
      <c r="U263" s="91">
        <v>1047010000000</v>
      </c>
      <c r="V263" s="91">
        <v>1071160000000</v>
      </c>
      <c r="W263" s="91">
        <v>1095950000000</v>
      </c>
      <c r="X263" s="91">
        <v>1121400000000</v>
      </c>
      <c r="Y263" s="91">
        <v>1147520000000</v>
      </c>
      <c r="Z263" s="91">
        <v>1174330000000</v>
      </c>
      <c r="AA263" s="91">
        <v>1201840000000</v>
      </c>
      <c r="AB263" s="91">
        <v>1230090000000</v>
      </c>
      <c r="AC263" s="91">
        <v>1259080000000</v>
      </c>
      <c r="AD263" s="91">
        <v>1288830000000</v>
      </c>
      <c r="AE263" s="91">
        <v>1319370000000</v>
      </c>
      <c r="AF263" s="91">
        <v>1350710000000</v>
      </c>
      <c r="AG263" s="91"/>
      <c r="AH263" s="91"/>
      <c r="AI263" s="91"/>
      <c r="AJ263" s="91"/>
      <c r="AK263" s="91"/>
      <c r="AL263" s="91"/>
      <c r="AM263" s="91"/>
      <c r="AN263" s="91"/>
      <c r="AO263" s="91"/>
      <c r="AP263" s="91"/>
      <c r="AQ263" s="91"/>
      <c r="AR263" s="91"/>
      <c r="AS263" s="91"/>
      <c r="AT263" s="91"/>
    </row>
    <row r="264" spans="1:46" x14ac:dyDescent="0.25">
      <c r="A264" s="85" t="s">
        <v>805</v>
      </c>
      <c r="B264" s="91">
        <v>713343000000</v>
      </c>
      <c r="C264" s="91">
        <v>733589000000</v>
      </c>
      <c r="D264" s="91">
        <v>753064000000</v>
      </c>
      <c r="E264" s="91">
        <v>771646000000</v>
      </c>
      <c r="F264" s="91">
        <v>789216000000</v>
      </c>
      <c r="G264" s="91">
        <v>805660000000</v>
      </c>
      <c r="H264" s="91">
        <v>820865000000</v>
      </c>
      <c r="I264" s="91">
        <v>834728000000</v>
      </c>
      <c r="J264" s="91">
        <v>848869000000</v>
      </c>
      <c r="K264" s="91">
        <v>863292000000</v>
      </c>
      <c r="L264" s="91">
        <v>878004000000</v>
      </c>
      <c r="M264" s="91">
        <v>893009000000</v>
      </c>
      <c r="N264" s="91">
        <v>908316000000</v>
      </c>
      <c r="O264" s="91">
        <v>923928000000</v>
      </c>
      <c r="P264" s="91">
        <v>939852000000</v>
      </c>
      <c r="Q264" s="91">
        <v>956095000000</v>
      </c>
      <c r="R264" s="91">
        <v>972663000000</v>
      </c>
      <c r="S264" s="91">
        <v>989562000000</v>
      </c>
      <c r="T264" s="91">
        <v>1006800000000</v>
      </c>
      <c r="U264" s="91">
        <v>1024380000000</v>
      </c>
      <c r="V264" s="91">
        <v>1042310000000</v>
      </c>
      <c r="W264" s="91">
        <v>1060610000000</v>
      </c>
      <c r="X264" s="91">
        <v>1079260000000</v>
      </c>
      <c r="Y264" s="91">
        <v>1098300000000</v>
      </c>
      <c r="Z264" s="91">
        <v>1117710000000</v>
      </c>
      <c r="AA264" s="91">
        <v>1137510000000</v>
      </c>
      <c r="AB264" s="91">
        <v>1157700000000</v>
      </c>
      <c r="AC264" s="91">
        <v>1178300000000</v>
      </c>
      <c r="AD264" s="91">
        <v>1199320000000</v>
      </c>
      <c r="AE264" s="91">
        <v>1220750000000</v>
      </c>
      <c r="AF264" s="91">
        <v>1242610000000</v>
      </c>
      <c r="AG264" s="91"/>
      <c r="AH264" s="91"/>
      <c r="AI264" s="91"/>
      <c r="AJ264" s="91"/>
      <c r="AK264" s="91"/>
      <c r="AL264" s="91"/>
      <c r="AM264" s="91"/>
      <c r="AN264" s="91"/>
      <c r="AO264" s="91"/>
      <c r="AP264" s="91"/>
      <c r="AQ264" s="91"/>
      <c r="AR264" s="91"/>
      <c r="AS264" s="91"/>
      <c r="AT264" s="91"/>
    </row>
    <row r="265" spans="1:46" x14ac:dyDescent="0.25">
      <c r="A265" s="85" t="s">
        <v>806</v>
      </c>
      <c r="B265" s="91">
        <v>942730000000</v>
      </c>
      <c r="C265" s="91">
        <v>1040960000000</v>
      </c>
      <c r="D265" s="91">
        <v>1138290000000</v>
      </c>
      <c r="E265" s="91">
        <v>1231980000000</v>
      </c>
      <c r="F265" s="91">
        <v>1319100000000</v>
      </c>
      <c r="G265" s="91">
        <v>1396670000000</v>
      </c>
      <c r="H265" s="91">
        <v>1461850000000</v>
      </c>
      <c r="I265" s="91">
        <v>1512060000000</v>
      </c>
      <c r="J265" s="91">
        <v>1564150000000</v>
      </c>
      <c r="K265" s="91">
        <v>1618170000000</v>
      </c>
      <c r="L265" s="91">
        <v>1674220000000</v>
      </c>
      <c r="M265" s="91">
        <v>1732350000000</v>
      </c>
      <c r="N265" s="91">
        <v>1792650000000</v>
      </c>
      <c r="O265" s="91">
        <v>1855200000000</v>
      </c>
      <c r="P265" s="91">
        <v>1920090000000</v>
      </c>
      <c r="Q265" s="91">
        <v>1987400000000</v>
      </c>
      <c r="R265" s="91">
        <v>2057220000000</v>
      </c>
      <c r="S265" s="91">
        <v>2129640000000</v>
      </c>
      <c r="T265" s="91">
        <v>2204760000000</v>
      </c>
      <c r="U265" s="91">
        <v>2282690000000</v>
      </c>
      <c r="V265" s="91">
        <v>2363530000000</v>
      </c>
      <c r="W265" s="91">
        <v>2447380000000</v>
      </c>
      <c r="X265" s="91">
        <v>2534360000000</v>
      </c>
      <c r="Y265" s="91">
        <v>2624590000000</v>
      </c>
      <c r="Z265" s="91">
        <v>2718180000000</v>
      </c>
      <c r="AA265" s="91">
        <v>2815260000000</v>
      </c>
      <c r="AB265" s="91">
        <v>2915970000000</v>
      </c>
      <c r="AC265" s="91">
        <v>3020430000000</v>
      </c>
      <c r="AD265" s="91">
        <v>3128790000000</v>
      </c>
      <c r="AE265" s="91">
        <v>3241200000000</v>
      </c>
      <c r="AF265" s="91">
        <v>3357790000000</v>
      </c>
      <c r="AG265" s="91"/>
      <c r="AH265" s="91"/>
      <c r="AI265" s="91"/>
      <c r="AJ265" s="91"/>
      <c r="AK265" s="91"/>
      <c r="AL265" s="91"/>
      <c r="AM265" s="91"/>
      <c r="AN265" s="91"/>
      <c r="AO265" s="91"/>
      <c r="AP265" s="91"/>
      <c r="AQ265" s="91"/>
      <c r="AR265" s="91"/>
      <c r="AS265" s="91"/>
      <c r="AT265" s="91"/>
    </row>
    <row r="266" spans="1:46" x14ac:dyDescent="0.25">
      <c r="A266" s="85" t="s">
        <v>807</v>
      </c>
      <c r="B266" s="91">
        <v>2321890000000</v>
      </c>
      <c r="C266" s="91">
        <v>2343160000000</v>
      </c>
      <c r="D266" s="91">
        <v>2365480000000</v>
      </c>
      <c r="E266" s="91">
        <v>2388880000000</v>
      </c>
      <c r="F266" s="91">
        <v>2413390000000</v>
      </c>
      <c r="G266" s="91">
        <v>2439050000000</v>
      </c>
      <c r="H266" s="91">
        <v>2465900000000</v>
      </c>
      <c r="I266" s="91">
        <v>2493970000000</v>
      </c>
      <c r="J266" s="91">
        <v>2522440000000</v>
      </c>
      <c r="K266" s="91">
        <v>2551300000000</v>
      </c>
      <c r="L266" s="91">
        <v>2580570000000</v>
      </c>
      <c r="M266" s="91">
        <v>2610250000000</v>
      </c>
      <c r="N266" s="91">
        <v>2640340000000</v>
      </c>
      <c r="O266" s="91">
        <v>2670850000000</v>
      </c>
      <c r="P266" s="91">
        <v>2701790000000</v>
      </c>
      <c r="Q266" s="91">
        <v>2733170000000</v>
      </c>
      <c r="R266" s="91">
        <v>2764980000000</v>
      </c>
      <c r="S266" s="91">
        <v>2797240000000</v>
      </c>
      <c r="T266" s="91">
        <v>2829950000000</v>
      </c>
      <c r="U266" s="91">
        <v>2863120000000</v>
      </c>
      <c r="V266" s="91">
        <v>2896750000000</v>
      </c>
      <c r="W266" s="91">
        <v>2930860000000</v>
      </c>
      <c r="X266" s="91">
        <v>2965440000000</v>
      </c>
      <c r="Y266" s="91">
        <v>3000500000000</v>
      </c>
      <c r="Z266" s="91">
        <v>3036060000000</v>
      </c>
      <c r="AA266" s="91">
        <v>3072110000000</v>
      </c>
      <c r="AB266" s="91">
        <v>3108670000000</v>
      </c>
      <c r="AC266" s="91">
        <v>3145740000000</v>
      </c>
      <c r="AD266" s="91">
        <v>3183330000000</v>
      </c>
      <c r="AE266" s="91">
        <v>3221450000000</v>
      </c>
      <c r="AF266" s="91">
        <v>3260100000000</v>
      </c>
      <c r="AG266" s="91"/>
      <c r="AH266" s="91"/>
      <c r="AI266" s="91"/>
      <c r="AJ266" s="91"/>
      <c r="AK266" s="91"/>
      <c r="AL266" s="91"/>
      <c r="AM266" s="91"/>
      <c r="AN266" s="91"/>
      <c r="AO266" s="91"/>
      <c r="AP266" s="91"/>
      <c r="AQ266" s="91"/>
      <c r="AR266" s="91"/>
      <c r="AS266" s="91"/>
      <c r="AT266" s="91"/>
    </row>
    <row r="267" spans="1:46" x14ac:dyDescent="0.25">
      <c r="A267" s="85" t="s">
        <v>808</v>
      </c>
      <c r="B267" s="91">
        <v>3185970000000</v>
      </c>
      <c r="C267" s="91">
        <v>3243900000000</v>
      </c>
      <c r="D267" s="91">
        <v>3301630000000</v>
      </c>
      <c r="E267" s="91">
        <v>3359070000000</v>
      </c>
      <c r="F267" s="91">
        <v>3416160000000</v>
      </c>
      <c r="G267" s="91">
        <v>3472830000000</v>
      </c>
      <c r="H267" s="91">
        <v>3529000000000</v>
      </c>
      <c r="I267" s="91">
        <v>3584600000000</v>
      </c>
      <c r="J267" s="91">
        <v>3641250000000</v>
      </c>
      <c r="K267" s="91">
        <v>3698980000000</v>
      </c>
      <c r="L267" s="91">
        <v>3757800000000</v>
      </c>
      <c r="M267" s="91">
        <v>3817750000000</v>
      </c>
      <c r="N267" s="91">
        <v>3878830000000</v>
      </c>
      <c r="O267" s="91">
        <v>3941070000000</v>
      </c>
      <c r="P267" s="91">
        <v>4004500000000</v>
      </c>
      <c r="Q267" s="91">
        <v>4069130000000</v>
      </c>
      <c r="R267" s="91">
        <v>4134990000000</v>
      </c>
      <c r="S267" s="91">
        <v>4202100000000</v>
      </c>
      <c r="T267" s="91">
        <v>4270480000000</v>
      </c>
      <c r="U267" s="91">
        <v>4340170000000</v>
      </c>
      <c r="V267" s="91">
        <v>4411170000000</v>
      </c>
      <c r="W267" s="91">
        <v>4483530000000</v>
      </c>
      <c r="X267" s="91">
        <v>4557260000000</v>
      </c>
      <c r="Y267" s="91">
        <v>4632400000000</v>
      </c>
      <c r="Z267" s="91">
        <v>4708960000000</v>
      </c>
      <c r="AA267" s="91">
        <v>4786970000000</v>
      </c>
      <c r="AB267" s="91">
        <v>4866470000000</v>
      </c>
      <c r="AC267" s="91">
        <v>4947480000000</v>
      </c>
      <c r="AD267" s="91">
        <v>5030020000000</v>
      </c>
      <c r="AE267" s="91">
        <v>5114140000000</v>
      </c>
      <c r="AF267" s="91">
        <v>5199850000000</v>
      </c>
      <c r="AG267" s="91"/>
      <c r="AH267" s="91"/>
      <c r="AI267" s="91"/>
      <c r="AJ267" s="91"/>
      <c r="AK267" s="91"/>
      <c r="AL267" s="91"/>
      <c r="AM267" s="91"/>
      <c r="AN267" s="91"/>
      <c r="AO267" s="91"/>
      <c r="AP267" s="91"/>
      <c r="AQ267" s="91"/>
      <c r="AR267" s="91"/>
      <c r="AS267" s="91"/>
      <c r="AT267" s="91"/>
    </row>
    <row r="268" spans="1:46" x14ac:dyDescent="0.25">
      <c r="A268" s="85" t="s">
        <v>809</v>
      </c>
      <c r="B268" s="91">
        <v>3680910000000</v>
      </c>
      <c r="C268" s="91">
        <v>3773500000000</v>
      </c>
      <c r="D268" s="91">
        <v>3864700000000</v>
      </c>
      <c r="E268" s="91">
        <v>3954200000000</v>
      </c>
      <c r="F268" s="91">
        <v>4041710000000</v>
      </c>
      <c r="G268" s="91">
        <v>4126950000000</v>
      </c>
      <c r="H268" s="91">
        <v>4209610000000</v>
      </c>
      <c r="I268" s="91">
        <v>4289400000000</v>
      </c>
      <c r="J268" s="91">
        <v>4370990000000</v>
      </c>
      <c r="K268" s="91">
        <v>4454420000000</v>
      </c>
      <c r="L268" s="91">
        <v>4539730000000</v>
      </c>
      <c r="M268" s="91">
        <v>4626960000000</v>
      </c>
      <c r="N268" s="91">
        <v>4716160000000</v>
      </c>
      <c r="O268" s="91">
        <v>4807380000000</v>
      </c>
      <c r="P268" s="91">
        <v>4900650000000</v>
      </c>
      <c r="Q268" s="91">
        <v>4996030000000</v>
      </c>
      <c r="R268" s="91">
        <v>5093550000000</v>
      </c>
      <c r="S268" s="91">
        <v>5193280000000</v>
      </c>
      <c r="T268" s="91">
        <v>5295250000000</v>
      </c>
      <c r="U268" s="91">
        <v>5399530000000</v>
      </c>
      <c r="V268" s="91">
        <v>5506150000000</v>
      </c>
      <c r="W268" s="91">
        <v>5615190000000</v>
      </c>
      <c r="X268" s="91">
        <v>5726680000000</v>
      </c>
      <c r="Y268" s="91">
        <v>5840680000000</v>
      </c>
      <c r="Z268" s="91">
        <v>5957260000000</v>
      </c>
      <c r="AA268" s="91">
        <v>6076460000000</v>
      </c>
      <c r="AB268" s="91">
        <v>6198360000000</v>
      </c>
      <c r="AC268" s="91">
        <v>6323000000000</v>
      </c>
      <c r="AD268" s="91">
        <v>6450450000000</v>
      </c>
      <c r="AE268" s="91">
        <v>6580780000000</v>
      </c>
      <c r="AF268" s="91">
        <v>6714050000000</v>
      </c>
      <c r="AG268" s="91"/>
      <c r="AH268" s="91"/>
      <c r="AI268" s="91"/>
      <c r="AJ268" s="91"/>
      <c r="AK268" s="91"/>
      <c r="AL268" s="91"/>
      <c r="AM268" s="91"/>
      <c r="AN268" s="91"/>
      <c r="AO268" s="91"/>
      <c r="AP268" s="91"/>
      <c r="AQ268" s="91"/>
      <c r="AR268" s="91"/>
      <c r="AS268" s="91"/>
      <c r="AT268" s="91"/>
    </row>
    <row r="269" spans="1:46" x14ac:dyDescent="0.25">
      <c r="A269" s="85" t="s">
        <v>810</v>
      </c>
      <c r="B269" s="91">
        <v>2467320000000</v>
      </c>
      <c r="C269" s="91">
        <v>2475860000000</v>
      </c>
      <c r="D269" s="91">
        <v>2485500000000</v>
      </c>
      <c r="E269" s="91">
        <v>2496240000000</v>
      </c>
      <c r="F269" s="91">
        <v>2508090000000</v>
      </c>
      <c r="G269" s="91">
        <v>2521090000000</v>
      </c>
      <c r="H269" s="91">
        <v>2535240000000</v>
      </c>
      <c r="I269" s="91">
        <v>2550570000000</v>
      </c>
      <c r="J269" s="91">
        <v>2566020000000</v>
      </c>
      <c r="K269" s="91">
        <v>2581590000000</v>
      </c>
      <c r="L269" s="91">
        <v>2597270000000</v>
      </c>
      <c r="M269" s="91">
        <v>2613070000000</v>
      </c>
      <c r="N269" s="91">
        <v>2628990000000</v>
      </c>
      <c r="O269" s="91">
        <v>2645030000000</v>
      </c>
      <c r="P269" s="91">
        <v>2661190000000</v>
      </c>
      <c r="Q269" s="91">
        <v>2677480000000</v>
      </c>
      <c r="R269" s="91">
        <v>2693880000000</v>
      </c>
      <c r="S269" s="91">
        <v>2710410000000</v>
      </c>
      <c r="T269" s="91">
        <v>2727070000000</v>
      </c>
      <c r="U269" s="91">
        <v>2743850000000</v>
      </c>
      <c r="V269" s="91">
        <v>2760760000000</v>
      </c>
      <c r="W269" s="91">
        <v>2777790000000</v>
      </c>
      <c r="X269" s="91">
        <v>2794960000000</v>
      </c>
      <c r="Y269" s="91">
        <v>2812250000000</v>
      </c>
      <c r="Z269" s="91">
        <v>2829680000000</v>
      </c>
      <c r="AA269" s="91">
        <v>2847230000000</v>
      </c>
      <c r="AB269" s="91">
        <v>2864920000000</v>
      </c>
      <c r="AC269" s="91">
        <v>2882740000000</v>
      </c>
      <c r="AD269" s="91">
        <v>2900700000000</v>
      </c>
      <c r="AE269" s="91">
        <v>2918790000000</v>
      </c>
      <c r="AF269" s="91">
        <v>2937020000000</v>
      </c>
      <c r="AG269" s="91"/>
      <c r="AH269" s="91"/>
      <c r="AI269" s="91"/>
      <c r="AJ269" s="91"/>
      <c r="AK269" s="91"/>
      <c r="AL269" s="91"/>
      <c r="AM269" s="91"/>
      <c r="AN269" s="91"/>
      <c r="AO269" s="91"/>
      <c r="AP269" s="91"/>
      <c r="AQ269" s="91"/>
      <c r="AR269" s="91"/>
      <c r="AS269" s="91"/>
      <c r="AT269" s="91"/>
    </row>
    <row r="270" spans="1:46" x14ac:dyDescent="0.25">
      <c r="A270" s="85" t="s">
        <v>811</v>
      </c>
      <c r="B270" s="91">
        <v>1263220000000</v>
      </c>
      <c r="C270" s="91">
        <v>1265650000000</v>
      </c>
      <c r="D270" s="91">
        <v>1270530000000</v>
      </c>
      <c r="E270" s="91">
        <v>1277880000000</v>
      </c>
      <c r="F270" s="91">
        <v>1287750000000</v>
      </c>
      <c r="G270" s="91">
        <v>1300200000000</v>
      </c>
      <c r="H270" s="91">
        <v>1315330000000</v>
      </c>
      <c r="I270" s="91">
        <v>1333240000000</v>
      </c>
      <c r="J270" s="91">
        <v>1351460000000</v>
      </c>
      <c r="K270" s="91">
        <v>1369980000000</v>
      </c>
      <c r="L270" s="91">
        <v>1388820000000</v>
      </c>
      <c r="M270" s="91">
        <v>1407980000000</v>
      </c>
      <c r="N270" s="91">
        <v>1427460000000</v>
      </c>
      <c r="O270" s="91">
        <v>1447270000000</v>
      </c>
      <c r="P270" s="91">
        <v>1467430000000</v>
      </c>
      <c r="Q270" s="91">
        <v>1487920000000</v>
      </c>
      <c r="R270" s="91">
        <v>1508760000000</v>
      </c>
      <c r="S270" s="91">
        <v>1529960000000</v>
      </c>
      <c r="T270" s="91">
        <v>1551520000000</v>
      </c>
      <c r="U270" s="91">
        <v>1573440000000</v>
      </c>
      <c r="V270" s="91">
        <v>1595740000000</v>
      </c>
      <c r="W270" s="91">
        <v>1618420000000</v>
      </c>
      <c r="X270" s="91">
        <v>1641480000000</v>
      </c>
      <c r="Y270" s="91">
        <v>1664930000000</v>
      </c>
      <c r="Z270" s="91">
        <v>1688780000000</v>
      </c>
      <c r="AA270" s="91">
        <v>1713040000000</v>
      </c>
      <c r="AB270" s="91">
        <v>1737710000000</v>
      </c>
      <c r="AC270" s="91">
        <v>1762800000000</v>
      </c>
      <c r="AD270" s="91">
        <v>1788320000000</v>
      </c>
      <c r="AE270" s="91">
        <v>1814270000000</v>
      </c>
      <c r="AF270" s="91">
        <v>1840660000000</v>
      </c>
      <c r="AG270" s="91"/>
      <c r="AH270" s="91"/>
      <c r="AI270" s="91"/>
      <c r="AJ270" s="91"/>
      <c r="AK270" s="91"/>
      <c r="AL270" s="91"/>
      <c r="AM270" s="91"/>
      <c r="AN270" s="91"/>
      <c r="AO270" s="91"/>
      <c r="AP270" s="91"/>
      <c r="AQ270" s="91"/>
      <c r="AR270" s="91"/>
      <c r="AS270" s="91"/>
      <c r="AT270" s="91"/>
    </row>
    <row r="271" spans="1:46" x14ac:dyDescent="0.25">
      <c r="A271" s="85" t="s">
        <v>812</v>
      </c>
      <c r="B271" s="91">
        <v>2367630000000</v>
      </c>
      <c r="C271" s="91">
        <v>2421900000000</v>
      </c>
      <c r="D271" s="91">
        <v>2477980000000</v>
      </c>
      <c r="E271" s="91">
        <v>2535940000000</v>
      </c>
      <c r="F271" s="91">
        <v>2595840000000</v>
      </c>
      <c r="G271" s="91">
        <v>2657770000000</v>
      </c>
      <c r="H271" s="91">
        <v>2721790000000</v>
      </c>
      <c r="I271" s="91">
        <v>2787980000000</v>
      </c>
      <c r="J271" s="91">
        <v>2856100000000</v>
      </c>
      <c r="K271" s="91">
        <v>2926180000000</v>
      </c>
      <c r="L271" s="91">
        <v>2998310000000</v>
      </c>
      <c r="M271" s="91">
        <v>3072520000000</v>
      </c>
      <c r="N271" s="91">
        <v>3148880000000</v>
      </c>
      <c r="O271" s="91">
        <v>3227460000000</v>
      </c>
      <c r="P271" s="91">
        <v>3308320000000</v>
      </c>
      <c r="Q271" s="91">
        <v>3391520000000</v>
      </c>
      <c r="R271" s="91">
        <v>3477140000000</v>
      </c>
      <c r="S271" s="91">
        <v>3565240000000</v>
      </c>
      <c r="T271" s="91">
        <v>3655890000000</v>
      </c>
      <c r="U271" s="91">
        <v>3749180000000</v>
      </c>
      <c r="V271" s="91">
        <v>3845160000000</v>
      </c>
      <c r="W271" s="91">
        <v>3943930000000</v>
      </c>
      <c r="X271" s="91">
        <v>4045570000000</v>
      </c>
      <c r="Y271" s="91">
        <v>4150150000000</v>
      </c>
      <c r="Z271" s="91">
        <v>4257770000000</v>
      </c>
      <c r="AA271" s="91">
        <v>4368510000000</v>
      </c>
      <c r="AB271" s="91">
        <v>4482460000000</v>
      </c>
      <c r="AC271" s="91">
        <v>4599710000000</v>
      </c>
      <c r="AD271" s="91">
        <v>4720360000000</v>
      </c>
      <c r="AE271" s="91">
        <v>4844510000000</v>
      </c>
      <c r="AF271" s="91">
        <v>4972270000000</v>
      </c>
      <c r="AG271" s="91"/>
      <c r="AH271" s="91"/>
      <c r="AI271" s="91"/>
      <c r="AJ271" s="91"/>
      <c r="AK271" s="91"/>
      <c r="AL271" s="91"/>
      <c r="AM271" s="91"/>
      <c r="AN271" s="91"/>
      <c r="AO271" s="91"/>
      <c r="AP271" s="91"/>
      <c r="AQ271" s="91"/>
      <c r="AR271" s="91"/>
      <c r="AS271" s="91"/>
      <c r="AT271" s="91"/>
    </row>
    <row r="272" spans="1:46" x14ac:dyDescent="0.25">
      <c r="A272" s="85" t="s">
        <v>813</v>
      </c>
      <c r="B272" s="91">
        <v>853156000000</v>
      </c>
      <c r="C272" s="91">
        <v>869574000000</v>
      </c>
      <c r="D272" s="91">
        <v>886179000000</v>
      </c>
      <c r="E272" s="91">
        <v>902967000000</v>
      </c>
      <c r="F272" s="91">
        <v>919930000000</v>
      </c>
      <c r="G272" s="91">
        <v>937065000000</v>
      </c>
      <c r="H272" s="91">
        <v>954364000000</v>
      </c>
      <c r="I272" s="91">
        <v>971822000000</v>
      </c>
      <c r="J272" s="91">
        <v>989665000000</v>
      </c>
      <c r="K272" s="91">
        <v>1007900000000</v>
      </c>
      <c r="L272" s="91">
        <v>1026540000000</v>
      </c>
      <c r="M272" s="91">
        <v>1045580000000</v>
      </c>
      <c r="N272" s="91">
        <v>1065050000000</v>
      </c>
      <c r="O272" s="91">
        <v>1084940000000</v>
      </c>
      <c r="P272" s="91">
        <v>1105270000000</v>
      </c>
      <c r="Q272" s="91">
        <v>1126050000000</v>
      </c>
      <c r="R272" s="91">
        <v>1147280000000</v>
      </c>
      <c r="S272" s="91">
        <v>1168990000000</v>
      </c>
      <c r="T272" s="91">
        <v>1191170000000</v>
      </c>
      <c r="U272" s="91">
        <v>1213830000000</v>
      </c>
      <c r="V272" s="91">
        <v>1237000000000</v>
      </c>
      <c r="W272" s="91">
        <v>1260680000000</v>
      </c>
      <c r="X272" s="91">
        <v>1284870000000</v>
      </c>
      <c r="Y272" s="91">
        <v>1309600000000</v>
      </c>
      <c r="Z272" s="91">
        <v>1334880000000</v>
      </c>
      <c r="AA272" s="91">
        <v>1360710000000</v>
      </c>
      <c r="AB272" s="91">
        <v>1387110000000</v>
      </c>
      <c r="AC272" s="91">
        <v>1414080000000</v>
      </c>
      <c r="AD272" s="91">
        <v>1441660000000</v>
      </c>
      <c r="AE272" s="91">
        <v>1469830000000</v>
      </c>
      <c r="AF272" s="91">
        <v>1498630000000</v>
      </c>
      <c r="AG272" s="91"/>
      <c r="AH272" s="91"/>
      <c r="AI272" s="91"/>
      <c r="AJ272" s="91"/>
      <c r="AK272" s="91"/>
      <c r="AL272" s="91"/>
      <c r="AM272" s="91"/>
      <c r="AN272" s="91"/>
      <c r="AO272" s="91"/>
      <c r="AP272" s="91"/>
      <c r="AQ272" s="91"/>
      <c r="AR272" s="91"/>
      <c r="AS272" s="91"/>
      <c r="AT272" s="91"/>
    </row>
    <row r="273" spans="1:46" x14ac:dyDescent="0.25">
      <c r="A273" s="85" t="s">
        <v>814</v>
      </c>
      <c r="B273" s="91">
        <v>21349400000</v>
      </c>
      <c r="C273" s="91">
        <v>21507800000</v>
      </c>
      <c r="D273" s="91">
        <v>21689900000</v>
      </c>
      <c r="E273" s="91">
        <v>21896200000</v>
      </c>
      <c r="F273" s="91">
        <v>22127600000</v>
      </c>
      <c r="G273" s="91">
        <v>22385000000</v>
      </c>
      <c r="H273" s="91">
        <v>22669400000</v>
      </c>
      <c r="I273" s="91">
        <v>22981900000</v>
      </c>
      <c r="J273" s="91">
        <v>23299700000</v>
      </c>
      <c r="K273" s="91">
        <v>23622900000</v>
      </c>
      <c r="L273" s="91">
        <v>23951600000</v>
      </c>
      <c r="M273" s="91">
        <v>24285900000</v>
      </c>
      <c r="N273" s="91">
        <v>24625900000</v>
      </c>
      <c r="O273" s="91">
        <v>24971700000</v>
      </c>
      <c r="P273" s="91">
        <v>25323300000</v>
      </c>
      <c r="Q273" s="91">
        <v>25680900000</v>
      </c>
      <c r="R273" s="91">
        <v>26044600000</v>
      </c>
      <c r="S273" s="91">
        <v>26414500000</v>
      </c>
      <c r="T273" s="91">
        <v>26790600000</v>
      </c>
      <c r="U273" s="91">
        <v>27173200000</v>
      </c>
      <c r="V273" s="91">
        <v>27562200000</v>
      </c>
      <c r="W273" s="91">
        <v>27957900000</v>
      </c>
      <c r="X273" s="91">
        <v>28360300000</v>
      </c>
      <c r="Y273" s="91">
        <v>28769500000</v>
      </c>
      <c r="Z273" s="91">
        <v>29185700000</v>
      </c>
      <c r="AA273" s="91">
        <v>29609000000</v>
      </c>
      <c r="AB273" s="91">
        <v>30039500000</v>
      </c>
      <c r="AC273" s="91">
        <v>30477200000</v>
      </c>
      <c r="AD273" s="91">
        <v>30922500000</v>
      </c>
      <c r="AE273" s="91">
        <v>31375300000</v>
      </c>
      <c r="AF273" s="91">
        <v>31835800000</v>
      </c>
      <c r="AG273" s="91"/>
      <c r="AH273" s="91"/>
      <c r="AI273" s="91"/>
      <c r="AJ273" s="91"/>
      <c r="AK273" s="91"/>
      <c r="AL273" s="91"/>
      <c r="AM273" s="91"/>
      <c r="AN273" s="91"/>
      <c r="AO273" s="91"/>
      <c r="AP273" s="91"/>
      <c r="AQ273" s="91"/>
      <c r="AR273" s="91"/>
      <c r="AS273" s="91"/>
      <c r="AT273" s="91"/>
    </row>
    <row r="274" spans="1:46" x14ac:dyDescent="0.25">
      <c r="A274" s="87"/>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c r="AA274" s="85"/>
      <c r="AB274" s="85"/>
      <c r="AC274" s="85"/>
      <c r="AD274" s="85"/>
      <c r="AE274" s="85"/>
      <c r="AF274" s="85"/>
      <c r="AG274" s="85"/>
      <c r="AH274" s="85"/>
      <c r="AI274" s="85"/>
      <c r="AJ274" s="85"/>
      <c r="AK274" s="85"/>
      <c r="AL274" s="85"/>
      <c r="AM274" s="85"/>
      <c r="AN274" s="85"/>
      <c r="AO274" s="85"/>
      <c r="AP274" s="85"/>
      <c r="AQ274" s="85"/>
      <c r="AR274" s="85"/>
      <c r="AS274" s="85"/>
      <c r="AT274" s="85"/>
    </row>
    <row r="275" spans="1:46" x14ac:dyDescent="0.25">
      <c r="A275" s="87" t="s">
        <v>815</v>
      </c>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c r="AA275" s="85"/>
      <c r="AB275" s="85"/>
      <c r="AC275" s="85"/>
      <c r="AD275" s="85"/>
      <c r="AE275" s="85"/>
      <c r="AF275" s="85"/>
      <c r="AG275" s="85"/>
      <c r="AH275" s="85"/>
      <c r="AI275" s="85"/>
      <c r="AJ275" s="85"/>
      <c r="AK275" s="85"/>
      <c r="AL275" s="85"/>
      <c r="AM275" s="85"/>
      <c r="AN275" s="85"/>
      <c r="AO275" s="85"/>
      <c r="AP275" s="85"/>
      <c r="AQ275" s="85"/>
      <c r="AR275" s="85"/>
      <c r="AS275" s="85"/>
      <c r="AT275" s="85"/>
    </row>
    <row r="276" spans="1:46" x14ac:dyDescent="0.25">
      <c r="A276" s="85" t="s">
        <v>772</v>
      </c>
      <c r="B276" s="85">
        <v>2020</v>
      </c>
      <c r="C276" s="85">
        <v>2021</v>
      </c>
      <c r="D276" s="85">
        <v>2022</v>
      </c>
      <c r="E276" s="85">
        <v>2023</v>
      </c>
      <c r="F276" s="85">
        <v>2024</v>
      </c>
      <c r="G276" s="85">
        <v>2025</v>
      </c>
      <c r="H276" s="85">
        <v>2026</v>
      </c>
      <c r="I276" s="85">
        <v>2027</v>
      </c>
      <c r="J276" s="85">
        <v>2028</v>
      </c>
      <c r="K276" s="85">
        <v>2029</v>
      </c>
      <c r="L276" s="85">
        <v>2030</v>
      </c>
      <c r="M276" s="85">
        <v>2031</v>
      </c>
      <c r="N276" s="85">
        <v>2032</v>
      </c>
      <c r="O276" s="85">
        <v>2033</v>
      </c>
      <c r="P276" s="85">
        <v>2034</v>
      </c>
      <c r="Q276" s="85">
        <v>2035</v>
      </c>
      <c r="R276" s="85">
        <v>2036</v>
      </c>
      <c r="S276" s="85">
        <v>2037</v>
      </c>
      <c r="T276" s="85">
        <v>2038</v>
      </c>
      <c r="U276" s="85">
        <v>2039</v>
      </c>
      <c r="V276" s="85">
        <v>2040</v>
      </c>
      <c r="W276" s="85">
        <v>2041</v>
      </c>
      <c r="X276" s="85">
        <v>2042</v>
      </c>
      <c r="Y276" s="85">
        <v>2043</v>
      </c>
      <c r="Z276" s="85">
        <v>2044</v>
      </c>
      <c r="AA276" s="85">
        <v>2045</v>
      </c>
      <c r="AB276" s="85">
        <v>2046</v>
      </c>
      <c r="AC276" s="85">
        <v>2047</v>
      </c>
      <c r="AD276" s="85">
        <v>2048</v>
      </c>
      <c r="AE276" s="85">
        <v>2049</v>
      </c>
      <c r="AF276" s="85">
        <v>2050</v>
      </c>
      <c r="AG276" s="85"/>
      <c r="AH276" s="85"/>
      <c r="AI276" s="85"/>
      <c r="AJ276" s="85"/>
      <c r="AK276" s="85"/>
      <c r="AL276" s="85"/>
      <c r="AM276" s="85"/>
      <c r="AN276" s="85"/>
      <c r="AO276" s="85"/>
      <c r="AP276" s="85"/>
      <c r="AQ276" s="85"/>
      <c r="AR276" s="85"/>
      <c r="AS276" s="85"/>
      <c r="AT276" s="85"/>
    </row>
    <row r="277" spans="1:46" x14ac:dyDescent="0.25">
      <c r="A277" s="85" t="s">
        <v>816</v>
      </c>
      <c r="B277" s="85">
        <v>0.92</v>
      </c>
      <c r="C277" s="85">
        <v>0.92</v>
      </c>
      <c r="D277" s="85">
        <v>0.92</v>
      </c>
      <c r="E277" s="85">
        <v>0.92</v>
      </c>
      <c r="F277" s="85">
        <v>0.92</v>
      </c>
      <c r="G277" s="85">
        <v>0.92</v>
      </c>
      <c r="H277" s="85">
        <v>0.92</v>
      </c>
      <c r="I277" s="85">
        <v>0.92</v>
      </c>
      <c r="J277" s="85">
        <v>0.92</v>
      </c>
      <c r="K277" s="85">
        <v>0.92</v>
      </c>
      <c r="L277" s="85">
        <v>0.92</v>
      </c>
      <c r="M277" s="85">
        <v>0.92</v>
      </c>
      <c r="N277" s="85">
        <v>0.92</v>
      </c>
      <c r="O277" s="85">
        <v>0.92</v>
      </c>
      <c r="P277" s="85">
        <v>0.92</v>
      </c>
      <c r="Q277" s="85">
        <v>0.92</v>
      </c>
      <c r="R277" s="85">
        <v>0.92</v>
      </c>
      <c r="S277" s="85">
        <v>0.92</v>
      </c>
      <c r="T277" s="85">
        <v>0.92</v>
      </c>
      <c r="U277" s="85">
        <v>0.92</v>
      </c>
      <c r="V277" s="85">
        <v>0.92</v>
      </c>
      <c r="W277" s="85">
        <v>0.92</v>
      </c>
      <c r="X277" s="85">
        <v>0.92</v>
      </c>
      <c r="Y277" s="85">
        <v>0.92</v>
      </c>
      <c r="Z277" s="85">
        <v>0.92</v>
      </c>
      <c r="AA277" s="85">
        <v>0.92</v>
      </c>
      <c r="AB277" s="85">
        <v>0.92</v>
      </c>
      <c r="AC277" s="85">
        <v>0.92</v>
      </c>
      <c r="AD277" s="85">
        <v>0.92</v>
      </c>
      <c r="AE277" s="85">
        <v>0.92</v>
      </c>
      <c r="AF277" s="85">
        <v>0.92</v>
      </c>
      <c r="AG277" s="85"/>
      <c r="AH277" s="85"/>
      <c r="AI277" s="85"/>
      <c r="AJ277" s="85"/>
      <c r="AK277" s="85"/>
      <c r="AL277" s="85"/>
      <c r="AM277" s="85"/>
      <c r="AN277" s="85"/>
      <c r="AO277" s="85"/>
      <c r="AP277" s="85"/>
      <c r="AQ277" s="85"/>
      <c r="AR277" s="85"/>
      <c r="AS277" s="85"/>
      <c r="AT277" s="85"/>
    </row>
    <row r="278" spans="1:46" x14ac:dyDescent="0.25">
      <c r="A278" s="85" t="s">
        <v>817</v>
      </c>
      <c r="B278" s="85">
        <v>0.98599999999999999</v>
      </c>
      <c r="C278" s="85">
        <v>0.98599999999999999</v>
      </c>
      <c r="D278" s="85">
        <v>0.98599999999999999</v>
      </c>
      <c r="E278" s="85">
        <v>0.98599999999999999</v>
      </c>
      <c r="F278" s="85">
        <v>0.98599999999999999</v>
      </c>
      <c r="G278" s="85">
        <v>0.98599999999999999</v>
      </c>
      <c r="H278" s="85">
        <v>0.98599999999999999</v>
      </c>
      <c r="I278" s="85">
        <v>0.98599999999999999</v>
      </c>
      <c r="J278" s="85">
        <v>0.98599999999999999</v>
      </c>
      <c r="K278" s="85">
        <v>0.98599999999999999</v>
      </c>
      <c r="L278" s="85">
        <v>0.98599999999999999</v>
      </c>
      <c r="M278" s="85">
        <v>0.98599999999999999</v>
      </c>
      <c r="N278" s="85">
        <v>0.98599999999999999</v>
      </c>
      <c r="O278" s="85">
        <v>0.98599999999999999</v>
      </c>
      <c r="P278" s="85">
        <v>0.98599999999999999</v>
      </c>
      <c r="Q278" s="85">
        <v>0.98599999999999999</v>
      </c>
      <c r="R278" s="85">
        <v>0.98599999999999999</v>
      </c>
      <c r="S278" s="85">
        <v>0.98599999999999999</v>
      </c>
      <c r="T278" s="85">
        <v>0.98599999999999999</v>
      </c>
      <c r="U278" s="85">
        <v>0.98599999999999999</v>
      </c>
      <c r="V278" s="85">
        <v>0.98599999999999999</v>
      </c>
      <c r="W278" s="85">
        <v>0.98599999999999999</v>
      </c>
      <c r="X278" s="85">
        <v>0.98599999999999999</v>
      </c>
      <c r="Y278" s="85">
        <v>0.98599999999999999</v>
      </c>
      <c r="Z278" s="85">
        <v>0.98599999999999999</v>
      </c>
      <c r="AA278" s="85">
        <v>0.98599999999999999</v>
      </c>
      <c r="AB278" s="85">
        <v>0.98599999999999999</v>
      </c>
      <c r="AC278" s="85">
        <v>0.98599999999999999</v>
      </c>
      <c r="AD278" s="85">
        <v>0.98599999999999999</v>
      </c>
      <c r="AE278" s="85">
        <v>0.98599999999999999</v>
      </c>
      <c r="AF278" s="85">
        <v>0.98599999999999999</v>
      </c>
      <c r="AG278" s="85"/>
      <c r="AH278" s="85"/>
      <c r="AI278" s="85"/>
      <c r="AJ278" s="85"/>
      <c r="AK278" s="85"/>
      <c r="AL278" s="85"/>
      <c r="AM278" s="85"/>
      <c r="AN278" s="85"/>
      <c r="AO278" s="85"/>
      <c r="AP278" s="85"/>
      <c r="AQ278" s="85"/>
      <c r="AR278" s="85"/>
      <c r="AS278" s="85"/>
      <c r="AT278" s="85"/>
    </row>
    <row r="279" spans="1:46" x14ac:dyDescent="0.25">
      <c r="A279" s="85" t="s">
        <v>818</v>
      </c>
      <c r="B279" s="85">
        <v>0.61799999999999999</v>
      </c>
      <c r="C279" s="85">
        <v>0.61799999999999999</v>
      </c>
      <c r="D279" s="85">
        <v>0.61799999999999999</v>
      </c>
      <c r="E279" s="85">
        <v>0.61799999999999999</v>
      </c>
      <c r="F279" s="85">
        <v>0.61799999999999999</v>
      </c>
      <c r="G279" s="85">
        <v>0.61799999999999999</v>
      </c>
      <c r="H279" s="85">
        <v>0.61799999999999999</v>
      </c>
      <c r="I279" s="85">
        <v>0.61799999999999999</v>
      </c>
      <c r="J279" s="85">
        <v>0.61799999999999999</v>
      </c>
      <c r="K279" s="85">
        <v>0.61799999999999999</v>
      </c>
      <c r="L279" s="85">
        <v>0.61799999999999999</v>
      </c>
      <c r="M279" s="85">
        <v>0.61799999999999999</v>
      </c>
      <c r="N279" s="85">
        <v>0.61799999999999999</v>
      </c>
      <c r="O279" s="85">
        <v>0.61799999999999999</v>
      </c>
      <c r="P279" s="85">
        <v>0.61799999999999999</v>
      </c>
      <c r="Q279" s="85">
        <v>0.61799999999999999</v>
      </c>
      <c r="R279" s="85">
        <v>0.61799999999999999</v>
      </c>
      <c r="S279" s="85">
        <v>0.61799999999999999</v>
      </c>
      <c r="T279" s="85">
        <v>0.61799999999999999</v>
      </c>
      <c r="U279" s="85">
        <v>0.61799999999999999</v>
      </c>
      <c r="V279" s="85">
        <v>0.61799999999999999</v>
      </c>
      <c r="W279" s="85">
        <v>0.61799999999999999</v>
      </c>
      <c r="X279" s="85">
        <v>0.61799999999999999</v>
      </c>
      <c r="Y279" s="85">
        <v>0.61799999999999999</v>
      </c>
      <c r="Z279" s="85">
        <v>0.61799999999999999</v>
      </c>
      <c r="AA279" s="85">
        <v>0.61799999999999999</v>
      </c>
      <c r="AB279" s="85">
        <v>0.61799999999999999</v>
      </c>
      <c r="AC279" s="85">
        <v>0.61799999999999999</v>
      </c>
      <c r="AD279" s="85">
        <v>0.61799999999999999</v>
      </c>
      <c r="AE279" s="85">
        <v>0.61799999999999999</v>
      </c>
      <c r="AF279" s="85">
        <v>0.61799999999999999</v>
      </c>
      <c r="AG279" s="85"/>
      <c r="AH279" s="85"/>
      <c r="AI279" s="85"/>
      <c r="AJ279" s="85"/>
      <c r="AK279" s="85"/>
      <c r="AL279" s="85"/>
      <c r="AM279" s="85"/>
      <c r="AN279" s="85"/>
      <c r="AO279" s="85"/>
      <c r="AP279" s="85"/>
      <c r="AQ279" s="85"/>
      <c r="AR279" s="85"/>
      <c r="AS279" s="85"/>
      <c r="AT279" s="85"/>
    </row>
    <row r="280" spans="1:46" x14ac:dyDescent="0.25">
      <c r="A280" s="85" t="s">
        <v>819</v>
      </c>
      <c r="B280" s="85">
        <v>0.88600000000000001</v>
      </c>
      <c r="C280" s="85">
        <v>0.88600000000000001</v>
      </c>
      <c r="D280" s="85">
        <v>0.88600000000000001</v>
      </c>
      <c r="E280" s="85">
        <v>0.88600000000000001</v>
      </c>
      <c r="F280" s="85">
        <v>0.88600000000000001</v>
      </c>
      <c r="G280" s="85">
        <v>0.88600000000000001</v>
      </c>
      <c r="H280" s="85">
        <v>0.88600000000000001</v>
      </c>
      <c r="I280" s="85">
        <v>0.88600000000000001</v>
      </c>
      <c r="J280" s="85">
        <v>0.88600000000000001</v>
      </c>
      <c r="K280" s="85">
        <v>0.88600000000000001</v>
      </c>
      <c r="L280" s="85">
        <v>0.88600000000000001</v>
      </c>
      <c r="M280" s="85">
        <v>0.88600000000000001</v>
      </c>
      <c r="N280" s="85">
        <v>0.88600000000000001</v>
      </c>
      <c r="O280" s="85">
        <v>0.88600000000000001</v>
      </c>
      <c r="P280" s="85">
        <v>0.88600000000000001</v>
      </c>
      <c r="Q280" s="85">
        <v>0.88600000000000001</v>
      </c>
      <c r="R280" s="85">
        <v>0.88600000000000001</v>
      </c>
      <c r="S280" s="85">
        <v>0.88600000000000001</v>
      </c>
      <c r="T280" s="85">
        <v>0.88600000000000001</v>
      </c>
      <c r="U280" s="85">
        <v>0.88600000000000001</v>
      </c>
      <c r="V280" s="85">
        <v>0.88600000000000001</v>
      </c>
      <c r="W280" s="85">
        <v>0.88600000000000001</v>
      </c>
      <c r="X280" s="85">
        <v>0.88600000000000001</v>
      </c>
      <c r="Y280" s="85">
        <v>0.88600000000000001</v>
      </c>
      <c r="Z280" s="85">
        <v>0.88600000000000001</v>
      </c>
      <c r="AA280" s="85">
        <v>0.88600000000000001</v>
      </c>
      <c r="AB280" s="85">
        <v>0.88600000000000001</v>
      </c>
      <c r="AC280" s="85">
        <v>0.88600000000000001</v>
      </c>
      <c r="AD280" s="85">
        <v>0.88600000000000001</v>
      </c>
      <c r="AE280" s="85">
        <v>0.88600000000000001</v>
      </c>
      <c r="AF280" s="85">
        <v>0.88600000000000001</v>
      </c>
      <c r="AG280" s="85"/>
      <c r="AH280" s="85"/>
      <c r="AI280" s="85"/>
      <c r="AJ280" s="85"/>
      <c r="AK280" s="85"/>
      <c r="AL280" s="85"/>
      <c r="AM280" s="85"/>
      <c r="AN280" s="85"/>
      <c r="AO280" s="85"/>
      <c r="AP280" s="85"/>
      <c r="AQ280" s="85"/>
      <c r="AR280" s="85"/>
      <c r="AS280" s="85"/>
      <c r="AT280" s="85"/>
    </row>
    <row r="281" spans="1:46" x14ac:dyDescent="0.25">
      <c r="A281" s="85" t="s">
        <v>820</v>
      </c>
      <c r="B281" s="85">
        <v>0.98299999999999998</v>
      </c>
      <c r="C281" s="85">
        <v>0.98299999999999998</v>
      </c>
      <c r="D281" s="85">
        <v>0.98299999999999998</v>
      </c>
      <c r="E281" s="85">
        <v>0.98299999999999998</v>
      </c>
      <c r="F281" s="85">
        <v>0.98299999999999998</v>
      </c>
      <c r="G281" s="85">
        <v>0.98299999999999998</v>
      </c>
      <c r="H281" s="85">
        <v>0.98299999999999998</v>
      </c>
      <c r="I281" s="85">
        <v>0.98299999999999998</v>
      </c>
      <c r="J281" s="85">
        <v>0.98299999999999998</v>
      </c>
      <c r="K281" s="85">
        <v>0.98299999999999998</v>
      </c>
      <c r="L281" s="85">
        <v>0.98299999999999998</v>
      </c>
      <c r="M281" s="85">
        <v>0.98299999999999998</v>
      </c>
      <c r="N281" s="85">
        <v>0.98299999999999998</v>
      </c>
      <c r="O281" s="85">
        <v>0.98299999999999998</v>
      </c>
      <c r="P281" s="85">
        <v>0.98299999999999998</v>
      </c>
      <c r="Q281" s="85">
        <v>0.98299999999999998</v>
      </c>
      <c r="R281" s="85">
        <v>0.98299999999999998</v>
      </c>
      <c r="S281" s="85">
        <v>0.98299999999999998</v>
      </c>
      <c r="T281" s="85">
        <v>0.98299999999999998</v>
      </c>
      <c r="U281" s="85">
        <v>0.98299999999999998</v>
      </c>
      <c r="V281" s="85">
        <v>0.98299999999999998</v>
      </c>
      <c r="W281" s="85">
        <v>0.98299999999999998</v>
      </c>
      <c r="X281" s="85">
        <v>0.98299999999999998</v>
      </c>
      <c r="Y281" s="85">
        <v>0.98299999999999998</v>
      </c>
      <c r="Z281" s="85">
        <v>0.98299999999999998</v>
      </c>
      <c r="AA281" s="85">
        <v>0.98299999999999998</v>
      </c>
      <c r="AB281" s="85">
        <v>0.98299999999999998</v>
      </c>
      <c r="AC281" s="85">
        <v>0.98299999999999998</v>
      </c>
      <c r="AD281" s="85">
        <v>0.98299999999999998</v>
      </c>
      <c r="AE281" s="85">
        <v>0.98299999999999998</v>
      </c>
      <c r="AF281" s="85">
        <v>0.98299999999999998</v>
      </c>
      <c r="AG281" s="85"/>
      <c r="AH281" s="85"/>
      <c r="AI281" s="85"/>
      <c r="AJ281" s="85"/>
      <c r="AK281" s="85"/>
      <c r="AL281" s="85"/>
      <c r="AM281" s="85"/>
      <c r="AN281" s="85"/>
      <c r="AO281" s="85"/>
      <c r="AP281" s="85"/>
      <c r="AQ281" s="85"/>
      <c r="AR281" s="85"/>
      <c r="AS281" s="85"/>
      <c r="AT281" s="85"/>
    </row>
    <row r="282" spans="1:46" x14ac:dyDescent="0.25">
      <c r="A282" s="85" t="s">
        <v>821</v>
      </c>
      <c r="B282" s="85">
        <v>0.91700000000000004</v>
      </c>
      <c r="C282" s="85">
        <v>0.91700000000000004</v>
      </c>
      <c r="D282" s="85">
        <v>0.91700000000000004</v>
      </c>
      <c r="E282" s="85">
        <v>0.91700000000000004</v>
      </c>
      <c r="F282" s="85">
        <v>0.91700000000000004</v>
      </c>
      <c r="G282" s="85">
        <v>0.91700000000000004</v>
      </c>
      <c r="H282" s="85">
        <v>0.91700000000000004</v>
      </c>
      <c r="I282" s="85">
        <v>0.91700000000000004</v>
      </c>
      <c r="J282" s="85">
        <v>0.91700000000000004</v>
      </c>
      <c r="K282" s="85">
        <v>0.91700000000000004</v>
      </c>
      <c r="L282" s="85">
        <v>0.91700000000000004</v>
      </c>
      <c r="M282" s="85">
        <v>0.91700000000000004</v>
      </c>
      <c r="N282" s="85">
        <v>0.91700000000000004</v>
      </c>
      <c r="O282" s="85">
        <v>0.91700000000000004</v>
      </c>
      <c r="P282" s="85">
        <v>0.91700000000000004</v>
      </c>
      <c r="Q282" s="85">
        <v>0.91700000000000004</v>
      </c>
      <c r="R282" s="85">
        <v>0.91700000000000004</v>
      </c>
      <c r="S282" s="85">
        <v>0.91700000000000004</v>
      </c>
      <c r="T282" s="85">
        <v>0.91700000000000004</v>
      </c>
      <c r="U282" s="85">
        <v>0.91700000000000004</v>
      </c>
      <c r="V282" s="85">
        <v>0.91700000000000004</v>
      </c>
      <c r="W282" s="85">
        <v>0.91700000000000004</v>
      </c>
      <c r="X282" s="85">
        <v>0.91700000000000004</v>
      </c>
      <c r="Y282" s="85">
        <v>0.91700000000000004</v>
      </c>
      <c r="Z282" s="85">
        <v>0.91700000000000004</v>
      </c>
      <c r="AA282" s="85">
        <v>0.91700000000000004</v>
      </c>
      <c r="AB282" s="85">
        <v>0.91700000000000004</v>
      </c>
      <c r="AC282" s="85">
        <v>0.91700000000000004</v>
      </c>
      <c r="AD282" s="85">
        <v>0.91700000000000004</v>
      </c>
      <c r="AE282" s="85">
        <v>0.91700000000000004</v>
      </c>
      <c r="AF282" s="85">
        <v>0.91700000000000004</v>
      </c>
      <c r="AG282" s="85"/>
      <c r="AH282" s="85"/>
      <c r="AI282" s="85"/>
      <c r="AJ282" s="85"/>
      <c r="AK282" s="85"/>
      <c r="AL282" s="85"/>
      <c r="AM282" s="85"/>
      <c r="AN282" s="85"/>
      <c r="AO282" s="85"/>
      <c r="AP282" s="85"/>
      <c r="AQ282" s="85"/>
      <c r="AR282" s="85"/>
      <c r="AS282" s="85"/>
      <c r="AT282" s="85"/>
    </row>
    <row r="283" spans="1:46" x14ac:dyDescent="0.25">
      <c r="A283" s="85" t="s">
        <v>822</v>
      </c>
      <c r="B283" s="85">
        <v>0.45200000000000001</v>
      </c>
      <c r="C283" s="85">
        <v>0.45200000000000001</v>
      </c>
      <c r="D283" s="85">
        <v>0.45200000000000001</v>
      </c>
      <c r="E283" s="85">
        <v>0.45200000000000001</v>
      </c>
      <c r="F283" s="85">
        <v>0.45200000000000001</v>
      </c>
      <c r="G283" s="85">
        <v>0.45200000000000001</v>
      </c>
      <c r="H283" s="85">
        <v>0.45200000000000001</v>
      </c>
      <c r="I283" s="85">
        <v>0.45200000000000001</v>
      </c>
      <c r="J283" s="85">
        <v>0.45200000000000001</v>
      </c>
      <c r="K283" s="85">
        <v>0.45200000000000001</v>
      </c>
      <c r="L283" s="85">
        <v>0.45200000000000001</v>
      </c>
      <c r="M283" s="85">
        <v>0.45200000000000001</v>
      </c>
      <c r="N283" s="85">
        <v>0.45200000000000001</v>
      </c>
      <c r="O283" s="85">
        <v>0.45200000000000001</v>
      </c>
      <c r="P283" s="85">
        <v>0.45200000000000001</v>
      </c>
      <c r="Q283" s="85">
        <v>0.45200000000000001</v>
      </c>
      <c r="R283" s="85">
        <v>0.45200000000000001</v>
      </c>
      <c r="S283" s="85">
        <v>0.45200000000000001</v>
      </c>
      <c r="T283" s="85">
        <v>0.45200000000000001</v>
      </c>
      <c r="U283" s="85">
        <v>0.45200000000000001</v>
      </c>
      <c r="V283" s="85">
        <v>0.45200000000000001</v>
      </c>
      <c r="W283" s="85">
        <v>0.45200000000000001</v>
      </c>
      <c r="X283" s="85">
        <v>0.45200000000000001</v>
      </c>
      <c r="Y283" s="85">
        <v>0.45200000000000001</v>
      </c>
      <c r="Z283" s="85">
        <v>0.45200000000000001</v>
      </c>
      <c r="AA283" s="85">
        <v>0.45200000000000001</v>
      </c>
      <c r="AB283" s="85">
        <v>0.45200000000000001</v>
      </c>
      <c r="AC283" s="85">
        <v>0.45200000000000001</v>
      </c>
      <c r="AD283" s="85">
        <v>0.45200000000000001</v>
      </c>
      <c r="AE283" s="85">
        <v>0.45200000000000001</v>
      </c>
      <c r="AF283" s="85">
        <v>0.45200000000000001</v>
      </c>
      <c r="AG283" s="85"/>
      <c r="AH283" s="85"/>
      <c r="AI283" s="85"/>
      <c r="AJ283" s="85"/>
      <c r="AK283" s="85"/>
      <c r="AL283" s="85"/>
      <c r="AM283" s="85"/>
      <c r="AN283" s="85"/>
      <c r="AO283" s="85"/>
      <c r="AP283" s="85"/>
      <c r="AQ283" s="85"/>
      <c r="AR283" s="85"/>
      <c r="AS283" s="85"/>
      <c r="AT283" s="85"/>
    </row>
    <row r="284" spans="1:46" x14ac:dyDescent="0.25">
      <c r="A284" s="85" t="s">
        <v>823</v>
      </c>
      <c r="B284" s="85">
        <v>0.86499999999999999</v>
      </c>
      <c r="C284" s="85">
        <v>0.86499999999999999</v>
      </c>
      <c r="D284" s="85">
        <v>0.86499999999999999</v>
      </c>
      <c r="E284" s="85">
        <v>0.86499999999999999</v>
      </c>
      <c r="F284" s="85">
        <v>0.86499999999999999</v>
      </c>
      <c r="G284" s="85">
        <v>0.86499999999999999</v>
      </c>
      <c r="H284" s="85">
        <v>0.86499999999999999</v>
      </c>
      <c r="I284" s="85">
        <v>0.86499999999999999</v>
      </c>
      <c r="J284" s="85">
        <v>0.86499999999999999</v>
      </c>
      <c r="K284" s="85">
        <v>0.86499999999999999</v>
      </c>
      <c r="L284" s="85">
        <v>0.86499999999999999</v>
      </c>
      <c r="M284" s="85">
        <v>0.86499999999999999</v>
      </c>
      <c r="N284" s="85">
        <v>0.86499999999999999</v>
      </c>
      <c r="O284" s="85">
        <v>0.86499999999999999</v>
      </c>
      <c r="P284" s="85">
        <v>0.86499999999999999</v>
      </c>
      <c r="Q284" s="85">
        <v>0.86499999999999999</v>
      </c>
      <c r="R284" s="85">
        <v>0.86499999999999999</v>
      </c>
      <c r="S284" s="85">
        <v>0.86499999999999999</v>
      </c>
      <c r="T284" s="85">
        <v>0.86499999999999999</v>
      </c>
      <c r="U284" s="85">
        <v>0.86499999999999999</v>
      </c>
      <c r="V284" s="85">
        <v>0.86499999999999999</v>
      </c>
      <c r="W284" s="85">
        <v>0.86499999999999999</v>
      </c>
      <c r="X284" s="85">
        <v>0.86499999999999999</v>
      </c>
      <c r="Y284" s="85">
        <v>0.86499999999999999</v>
      </c>
      <c r="Z284" s="85">
        <v>0.86499999999999999</v>
      </c>
      <c r="AA284" s="85">
        <v>0.86499999999999999</v>
      </c>
      <c r="AB284" s="85">
        <v>0.86499999999999999</v>
      </c>
      <c r="AC284" s="85">
        <v>0.86499999999999999</v>
      </c>
      <c r="AD284" s="85">
        <v>0.86499999999999999</v>
      </c>
      <c r="AE284" s="85">
        <v>0.86499999999999999</v>
      </c>
      <c r="AF284" s="85">
        <v>0.86499999999999999</v>
      </c>
      <c r="AG284" s="85"/>
      <c r="AH284" s="85"/>
      <c r="AI284" s="85"/>
      <c r="AJ284" s="85"/>
      <c r="AK284" s="85"/>
      <c r="AL284" s="85"/>
      <c r="AM284" s="85"/>
      <c r="AN284" s="85"/>
      <c r="AO284" s="85"/>
      <c r="AP284" s="85"/>
      <c r="AQ284" s="85"/>
      <c r="AR284" s="85"/>
      <c r="AS284" s="85"/>
      <c r="AT284" s="85"/>
    </row>
    <row r="285" spans="1:46" x14ac:dyDescent="0.25">
      <c r="A285" s="85" t="s">
        <v>824</v>
      </c>
      <c r="B285" s="85">
        <v>0.92</v>
      </c>
      <c r="C285" s="85">
        <v>0.92</v>
      </c>
      <c r="D285" s="85">
        <v>0.92</v>
      </c>
      <c r="E285" s="85">
        <v>0.92</v>
      </c>
      <c r="F285" s="85">
        <v>0.92</v>
      </c>
      <c r="G285" s="85">
        <v>0.92</v>
      </c>
      <c r="H285" s="85">
        <v>0.92</v>
      </c>
      <c r="I285" s="85">
        <v>0.92</v>
      </c>
      <c r="J285" s="85">
        <v>0.92</v>
      </c>
      <c r="K285" s="85">
        <v>0.92</v>
      </c>
      <c r="L285" s="85">
        <v>0.92</v>
      </c>
      <c r="M285" s="85">
        <v>0.92</v>
      </c>
      <c r="N285" s="85">
        <v>0.92</v>
      </c>
      <c r="O285" s="85">
        <v>0.92</v>
      </c>
      <c r="P285" s="85">
        <v>0.92</v>
      </c>
      <c r="Q285" s="85">
        <v>0.92</v>
      </c>
      <c r="R285" s="85">
        <v>0.92</v>
      </c>
      <c r="S285" s="85">
        <v>0.92</v>
      </c>
      <c r="T285" s="85">
        <v>0.92</v>
      </c>
      <c r="U285" s="85">
        <v>0.92</v>
      </c>
      <c r="V285" s="85">
        <v>0.92</v>
      </c>
      <c r="W285" s="85">
        <v>0.92</v>
      </c>
      <c r="X285" s="85">
        <v>0.92</v>
      </c>
      <c r="Y285" s="85">
        <v>0.92</v>
      </c>
      <c r="Z285" s="85">
        <v>0.92</v>
      </c>
      <c r="AA285" s="85">
        <v>0.92</v>
      </c>
      <c r="AB285" s="85">
        <v>0.92</v>
      </c>
      <c r="AC285" s="85">
        <v>0.92</v>
      </c>
      <c r="AD285" s="85">
        <v>0.92</v>
      </c>
      <c r="AE285" s="85">
        <v>0.92</v>
      </c>
      <c r="AF285" s="85">
        <v>0.92</v>
      </c>
      <c r="AG285" s="85"/>
      <c r="AH285" s="85"/>
      <c r="AI285" s="85"/>
      <c r="AJ285" s="85"/>
      <c r="AK285" s="85"/>
      <c r="AL285" s="85"/>
      <c r="AM285" s="85"/>
      <c r="AN285" s="85"/>
      <c r="AO285" s="85"/>
      <c r="AP285" s="85"/>
      <c r="AQ285" s="85"/>
      <c r="AR285" s="85"/>
      <c r="AS285" s="85"/>
      <c r="AT285" s="85"/>
    </row>
    <row r="286" spans="1:46" x14ac:dyDescent="0.25">
      <c r="A286" s="85" t="s">
        <v>825</v>
      </c>
      <c r="B286" s="85">
        <v>0.91</v>
      </c>
      <c r="C286" s="85">
        <v>0.91</v>
      </c>
      <c r="D286" s="85">
        <v>0.91</v>
      </c>
      <c r="E286" s="85">
        <v>0.91</v>
      </c>
      <c r="F286" s="85">
        <v>0.91</v>
      </c>
      <c r="G286" s="85">
        <v>0.91</v>
      </c>
      <c r="H286" s="85">
        <v>0.91</v>
      </c>
      <c r="I286" s="85">
        <v>0.91</v>
      </c>
      <c r="J286" s="85">
        <v>0.91</v>
      </c>
      <c r="K286" s="85">
        <v>0.91</v>
      </c>
      <c r="L286" s="85">
        <v>0.91</v>
      </c>
      <c r="M286" s="85">
        <v>0.91</v>
      </c>
      <c r="N286" s="85">
        <v>0.91</v>
      </c>
      <c r="O286" s="85">
        <v>0.91</v>
      </c>
      <c r="P286" s="85">
        <v>0.91</v>
      </c>
      <c r="Q286" s="85">
        <v>0.91</v>
      </c>
      <c r="R286" s="85">
        <v>0.91</v>
      </c>
      <c r="S286" s="85">
        <v>0.91</v>
      </c>
      <c r="T286" s="85">
        <v>0.91</v>
      </c>
      <c r="U286" s="85">
        <v>0.91</v>
      </c>
      <c r="V286" s="85">
        <v>0.91</v>
      </c>
      <c r="W286" s="85">
        <v>0.91</v>
      </c>
      <c r="X286" s="85">
        <v>0.91</v>
      </c>
      <c r="Y286" s="85">
        <v>0.91</v>
      </c>
      <c r="Z286" s="85">
        <v>0.91</v>
      </c>
      <c r="AA286" s="85">
        <v>0.91</v>
      </c>
      <c r="AB286" s="85">
        <v>0.91</v>
      </c>
      <c r="AC286" s="85">
        <v>0.91</v>
      </c>
      <c r="AD286" s="85">
        <v>0.91</v>
      </c>
      <c r="AE286" s="85">
        <v>0.91</v>
      </c>
      <c r="AF286" s="85">
        <v>0.91</v>
      </c>
      <c r="AG286" s="85"/>
      <c r="AH286" s="85"/>
      <c r="AI286" s="85"/>
      <c r="AJ286" s="85"/>
      <c r="AK286" s="85"/>
      <c r="AL286" s="85"/>
      <c r="AM286" s="85"/>
      <c r="AN286" s="85"/>
      <c r="AO286" s="85"/>
      <c r="AP286" s="85"/>
      <c r="AQ286" s="85"/>
      <c r="AR286" s="85"/>
      <c r="AS286" s="85"/>
      <c r="AT286" s="85"/>
    </row>
    <row r="287" spans="1:46" x14ac:dyDescent="0.25">
      <c r="A287" s="85" t="s">
        <v>826</v>
      </c>
      <c r="B287" s="85">
        <v>0.872</v>
      </c>
      <c r="C287" s="85">
        <v>0.872</v>
      </c>
      <c r="D287" s="85">
        <v>0.872</v>
      </c>
      <c r="E287" s="85">
        <v>0.872</v>
      </c>
      <c r="F287" s="85">
        <v>0.872</v>
      </c>
      <c r="G287" s="85">
        <v>0.872</v>
      </c>
      <c r="H287" s="85">
        <v>0.872</v>
      </c>
      <c r="I287" s="85">
        <v>0.872</v>
      </c>
      <c r="J287" s="85">
        <v>0.872</v>
      </c>
      <c r="K287" s="85">
        <v>0.872</v>
      </c>
      <c r="L287" s="85">
        <v>0.872</v>
      </c>
      <c r="M287" s="85">
        <v>0.872</v>
      </c>
      <c r="N287" s="85">
        <v>0.872</v>
      </c>
      <c r="O287" s="85">
        <v>0.872</v>
      </c>
      <c r="P287" s="85">
        <v>0.872</v>
      </c>
      <c r="Q287" s="85">
        <v>0.872</v>
      </c>
      <c r="R287" s="85">
        <v>0.872</v>
      </c>
      <c r="S287" s="85">
        <v>0.872</v>
      </c>
      <c r="T287" s="85">
        <v>0.872</v>
      </c>
      <c r="U287" s="85">
        <v>0.872</v>
      </c>
      <c r="V287" s="85">
        <v>0.872</v>
      </c>
      <c r="W287" s="85">
        <v>0.872</v>
      </c>
      <c r="X287" s="85">
        <v>0.872</v>
      </c>
      <c r="Y287" s="85">
        <v>0.872</v>
      </c>
      <c r="Z287" s="85">
        <v>0.872</v>
      </c>
      <c r="AA287" s="85">
        <v>0.872</v>
      </c>
      <c r="AB287" s="85">
        <v>0.872</v>
      </c>
      <c r="AC287" s="85">
        <v>0.872</v>
      </c>
      <c r="AD287" s="85">
        <v>0.872</v>
      </c>
      <c r="AE287" s="85">
        <v>0.872</v>
      </c>
      <c r="AF287" s="85">
        <v>0.872</v>
      </c>
      <c r="AG287" s="85"/>
      <c r="AH287" s="85"/>
      <c r="AI287" s="85"/>
      <c r="AJ287" s="85"/>
      <c r="AK287" s="85"/>
      <c r="AL287" s="85"/>
      <c r="AM287" s="85"/>
      <c r="AN287" s="85"/>
      <c r="AO287" s="85"/>
      <c r="AP287" s="85"/>
      <c r="AQ287" s="85"/>
      <c r="AR287" s="85"/>
      <c r="AS287" s="85"/>
      <c r="AT287" s="85"/>
    </row>
    <row r="288" spans="1:46" x14ac:dyDescent="0.25">
      <c r="A288" s="85" t="s">
        <v>827</v>
      </c>
      <c r="B288" s="85">
        <v>0.69799999999999995</v>
      </c>
      <c r="C288" s="85">
        <v>0.69799999999999995</v>
      </c>
      <c r="D288" s="85">
        <v>0.69799999999999995</v>
      </c>
      <c r="E288" s="85">
        <v>0.69799999999999995</v>
      </c>
      <c r="F288" s="85">
        <v>0.69799999999999995</v>
      </c>
      <c r="G288" s="85">
        <v>0.69799999999999995</v>
      </c>
      <c r="H288" s="85">
        <v>0.69799999999999995</v>
      </c>
      <c r="I288" s="85">
        <v>0.69799999999999995</v>
      </c>
      <c r="J288" s="85">
        <v>0.69799999999999995</v>
      </c>
      <c r="K288" s="85">
        <v>0.69799999999999995</v>
      </c>
      <c r="L288" s="85">
        <v>0.69799999999999995</v>
      </c>
      <c r="M288" s="85">
        <v>0.69799999999999995</v>
      </c>
      <c r="N288" s="85">
        <v>0.69799999999999995</v>
      </c>
      <c r="O288" s="85">
        <v>0.69799999999999995</v>
      </c>
      <c r="P288" s="85">
        <v>0.69799999999999995</v>
      </c>
      <c r="Q288" s="85">
        <v>0.69799999999999995</v>
      </c>
      <c r="R288" s="85">
        <v>0.69799999999999995</v>
      </c>
      <c r="S288" s="85">
        <v>0.69799999999999995</v>
      </c>
      <c r="T288" s="85">
        <v>0.69799999999999995</v>
      </c>
      <c r="U288" s="85">
        <v>0.69799999999999995</v>
      </c>
      <c r="V288" s="85">
        <v>0.69799999999999995</v>
      </c>
      <c r="W288" s="85">
        <v>0.69799999999999995</v>
      </c>
      <c r="X288" s="85">
        <v>0.69799999999999995</v>
      </c>
      <c r="Y288" s="85">
        <v>0.69799999999999995</v>
      </c>
      <c r="Z288" s="85">
        <v>0.69799999999999995</v>
      </c>
      <c r="AA288" s="85">
        <v>0.69799999999999995</v>
      </c>
      <c r="AB288" s="85">
        <v>0.69799999999999995</v>
      </c>
      <c r="AC288" s="85">
        <v>0.69799999999999995</v>
      </c>
      <c r="AD288" s="85">
        <v>0.69799999999999995</v>
      </c>
      <c r="AE288" s="85">
        <v>0.69799999999999995</v>
      </c>
      <c r="AF288" s="85">
        <v>0.69799999999999995</v>
      </c>
      <c r="AG288" s="85"/>
      <c r="AH288" s="85"/>
      <c r="AI288" s="85"/>
      <c r="AJ288" s="85"/>
      <c r="AK288" s="85"/>
      <c r="AL288" s="85"/>
      <c r="AM288" s="85"/>
      <c r="AN288" s="85"/>
      <c r="AO288" s="85"/>
      <c r="AP288" s="85"/>
      <c r="AQ288" s="85"/>
      <c r="AR288" s="85"/>
      <c r="AS288" s="85"/>
      <c r="AT288" s="85"/>
    </row>
    <row r="289" spans="1:46" x14ac:dyDescent="0.25">
      <c r="A289" s="85" t="s">
        <v>828</v>
      </c>
      <c r="B289" s="85">
        <v>0.83299999999999996</v>
      </c>
      <c r="C289" s="85">
        <v>0.83299999999999996</v>
      </c>
      <c r="D289" s="85">
        <v>0.83299999999999996</v>
      </c>
      <c r="E289" s="85">
        <v>0.83299999999999996</v>
      </c>
      <c r="F289" s="85">
        <v>0.83299999999999996</v>
      </c>
      <c r="G289" s="85">
        <v>0.83299999999999996</v>
      </c>
      <c r="H289" s="85">
        <v>0.83299999999999996</v>
      </c>
      <c r="I289" s="85">
        <v>0.83299999999999996</v>
      </c>
      <c r="J289" s="85">
        <v>0.83299999999999996</v>
      </c>
      <c r="K289" s="85">
        <v>0.83299999999999996</v>
      </c>
      <c r="L289" s="85">
        <v>0.83299999999999996</v>
      </c>
      <c r="M289" s="85">
        <v>0.83299999999999996</v>
      </c>
      <c r="N289" s="85">
        <v>0.83299999999999996</v>
      </c>
      <c r="O289" s="85">
        <v>0.83299999999999996</v>
      </c>
      <c r="P289" s="85">
        <v>0.83299999999999996</v>
      </c>
      <c r="Q289" s="85">
        <v>0.83299999999999996</v>
      </c>
      <c r="R289" s="85">
        <v>0.83299999999999996</v>
      </c>
      <c r="S289" s="85">
        <v>0.83299999999999996</v>
      </c>
      <c r="T289" s="85">
        <v>0.83299999999999996</v>
      </c>
      <c r="U289" s="85">
        <v>0.83299999999999996</v>
      </c>
      <c r="V289" s="85">
        <v>0.83299999999999996</v>
      </c>
      <c r="W289" s="85">
        <v>0.83299999999999996</v>
      </c>
      <c r="X289" s="85">
        <v>0.83299999999999996</v>
      </c>
      <c r="Y289" s="85">
        <v>0.83299999999999996</v>
      </c>
      <c r="Z289" s="85">
        <v>0.83299999999999996</v>
      </c>
      <c r="AA289" s="85">
        <v>0.83299999999999996</v>
      </c>
      <c r="AB289" s="85">
        <v>0.83299999999999996</v>
      </c>
      <c r="AC289" s="85">
        <v>0.83299999999999996</v>
      </c>
      <c r="AD289" s="85">
        <v>0.83299999999999996</v>
      </c>
      <c r="AE289" s="85">
        <v>0.83299999999999996</v>
      </c>
      <c r="AF289" s="85">
        <v>0.83299999999999996</v>
      </c>
      <c r="AG289" s="85"/>
      <c r="AH289" s="85"/>
      <c r="AI289" s="85"/>
      <c r="AJ289" s="85"/>
      <c r="AK289" s="85"/>
      <c r="AL289" s="85"/>
      <c r="AM289" s="85"/>
      <c r="AN289" s="85"/>
      <c r="AO289" s="85"/>
      <c r="AP289" s="85"/>
      <c r="AQ289" s="85"/>
      <c r="AR289" s="85"/>
      <c r="AS289" s="85"/>
      <c r="AT289" s="85"/>
    </row>
    <row r="290" spans="1:46" x14ac:dyDescent="0.25">
      <c r="A290" s="85" t="s">
        <v>829</v>
      </c>
      <c r="B290" s="85">
        <v>0.77200000000000002</v>
      </c>
      <c r="C290" s="85">
        <v>0.77200000000000002</v>
      </c>
      <c r="D290" s="85">
        <v>0.77200000000000002</v>
      </c>
      <c r="E290" s="85">
        <v>0.77200000000000002</v>
      </c>
      <c r="F290" s="85">
        <v>0.77200000000000002</v>
      </c>
      <c r="G290" s="85">
        <v>0.77200000000000002</v>
      </c>
      <c r="H290" s="85">
        <v>0.77200000000000002</v>
      </c>
      <c r="I290" s="85">
        <v>0.77200000000000002</v>
      </c>
      <c r="J290" s="85">
        <v>0.77200000000000002</v>
      </c>
      <c r="K290" s="85">
        <v>0.77200000000000002</v>
      </c>
      <c r="L290" s="85">
        <v>0.77200000000000002</v>
      </c>
      <c r="M290" s="85">
        <v>0.77200000000000002</v>
      </c>
      <c r="N290" s="85">
        <v>0.77200000000000002</v>
      </c>
      <c r="O290" s="85">
        <v>0.77200000000000002</v>
      </c>
      <c r="P290" s="85">
        <v>0.77200000000000002</v>
      </c>
      <c r="Q290" s="85">
        <v>0.77200000000000002</v>
      </c>
      <c r="R290" s="85">
        <v>0.77200000000000002</v>
      </c>
      <c r="S290" s="85">
        <v>0.77200000000000002</v>
      </c>
      <c r="T290" s="85">
        <v>0.77200000000000002</v>
      </c>
      <c r="U290" s="85">
        <v>0.77200000000000002</v>
      </c>
      <c r="V290" s="85">
        <v>0.77200000000000002</v>
      </c>
      <c r="W290" s="85">
        <v>0.77200000000000002</v>
      </c>
      <c r="X290" s="85">
        <v>0.77200000000000002</v>
      </c>
      <c r="Y290" s="85">
        <v>0.77200000000000002</v>
      </c>
      <c r="Z290" s="85">
        <v>0.77200000000000002</v>
      </c>
      <c r="AA290" s="85">
        <v>0.77200000000000002</v>
      </c>
      <c r="AB290" s="85">
        <v>0.77200000000000002</v>
      </c>
      <c r="AC290" s="85">
        <v>0.77200000000000002</v>
      </c>
      <c r="AD290" s="85">
        <v>0.77200000000000002</v>
      </c>
      <c r="AE290" s="85">
        <v>0.77200000000000002</v>
      </c>
      <c r="AF290" s="85">
        <v>0.77200000000000002</v>
      </c>
      <c r="AG290" s="85"/>
      <c r="AH290" s="85"/>
      <c r="AI290" s="85"/>
      <c r="AJ290" s="85"/>
      <c r="AK290" s="85"/>
      <c r="AL290" s="85"/>
      <c r="AM290" s="85"/>
      <c r="AN290" s="85"/>
      <c r="AO290" s="85"/>
      <c r="AP290" s="85"/>
      <c r="AQ290" s="85"/>
      <c r="AR290" s="85"/>
      <c r="AS290" s="85"/>
      <c r="AT290" s="85"/>
    </row>
    <row r="291" spans="1:46" x14ac:dyDescent="0.25">
      <c r="A291" s="85" t="s">
        <v>830</v>
      </c>
      <c r="B291" s="85">
        <v>0.84399999999999997</v>
      </c>
      <c r="C291" s="85">
        <v>0.84399999999999997</v>
      </c>
      <c r="D291" s="85">
        <v>0.84399999999999997</v>
      </c>
      <c r="E291" s="85">
        <v>0.84399999999999997</v>
      </c>
      <c r="F291" s="85">
        <v>0.84399999999999997</v>
      </c>
      <c r="G291" s="85">
        <v>0.84399999999999997</v>
      </c>
      <c r="H291" s="85">
        <v>0.84399999999999997</v>
      </c>
      <c r="I291" s="85">
        <v>0.84399999999999997</v>
      </c>
      <c r="J291" s="85">
        <v>0.84399999999999997</v>
      </c>
      <c r="K291" s="85">
        <v>0.84399999999999997</v>
      </c>
      <c r="L291" s="85">
        <v>0.84399999999999997</v>
      </c>
      <c r="M291" s="85">
        <v>0.84399999999999997</v>
      </c>
      <c r="N291" s="85">
        <v>0.84399999999999997</v>
      </c>
      <c r="O291" s="85">
        <v>0.84399999999999997</v>
      </c>
      <c r="P291" s="85">
        <v>0.84399999999999997</v>
      </c>
      <c r="Q291" s="85">
        <v>0.84399999999999997</v>
      </c>
      <c r="R291" s="85">
        <v>0.84399999999999997</v>
      </c>
      <c r="S291" s="85">
        <v>0.84399999999999997</v>
      </c>
      <c r="T291" s="85">
        <v>0.84399999999999997</v>
      </c>
      <c r="U291" s="85">
        <v>0.84399999999999997</v>
      </c>
      <c r="V291" s="85">
        <v>0.84399999999999997</v>
      </c>
      <c r="W291" s="85">
        <v>0.84399999999999997</v>
      </c>
      <c r="X291" s="85">
        <v>0.84399999999999997</v>
      </c>
      <c r="Y291" s="85">
        <v>0.84399999999999997</v>
      </c>
      <c r="Z291" s="85">
        <v>0.84399999999999997</v>
      </c>
      <c r="AA291" s="85">
        <v>0.84399999999999997</v>
      </c>
      <c r="AB291" s="85">
        <v>0.84399999999999997</v>
      </c>
      <c r="AC291" s="85">
        <v>0.84399999999999997</v>
      </c>
      <c r="AD291" s="85">
        <v>0.84399999999999997</v>
      </c>
      <c r="AE291" s="85">
        <v>0.84399999999999997</v>
      </c>
      <c r="AF291" s="85">
        <v>0.84399999999999997</v>
      </c>
      <c r="AG291" s="85"/>
      <c r="AH291" s="85"/>
      <c r="AI291" s="85"/>
      <c r="AJ291" s="85"/>
      <c r="AK291" s="85"/>
      <c r="AL291" s="85"/>
      <c r="AM291" s="85"/>
      <c r="AN291" s="85"/>
      <c r="AO291" s="85"/>
      <c r="AP291" s="85"/>
      <c r="AQ291" s="85"/>
      <c r="AR291" s="85"/>
      <c r="AS291" s="85"/>
      <c r="AT291" s="85"/>
    </row>
    <row r="292" spans="1:46" x14ac:dyDescent="0.25">
      <c r="A292" s="85" t="s">
        <v>831</v>
      </c>
      <c r="B292" s="85">
        <v>0.77300000000000002</v>
      </c>
      <c r="C292" s="85">
        <v>0.77300000000000002</v>
      </c>
      <c r="D292" s="85">
        <v>0.77300000000000002</v>
      </c>
      <c r="E292" s="85">
        <v>0.77300000000000002</v>
      </c>
      <c r="F292" s="85">
        <v>0.77300000000000002</v>
      </c>
      <c r="G292" s="85">
        <v>0.77300000000000002</v>
      </c>
      <c r="H292" s="85">
        <v>0.77300000000000002</v>
      </c>
      <c r="I292" s="85">
        <v>0.77300000000000002</v>
      </c>
      <c r="J292" s="85">
        <v>0.77300000000000002</v>
      </c>
      <c r="K292" s="85">
        <v>0.77300000000000002</v>
      </c>
      <c r="L292" s="85">
        <v>0.77300000000000002</v>
      </c>
      <c r="M292" s="85">
        <v>0.77300000000000002</v>
      </c>
      <c r="N292" s="85">
        <v>0.77300000000000002</v>
      </c>
      <c r="O292" s="85">
        <v>0.77300000000000002</v>
      </c>
      <c r="P292" s="85">
        <v>0.77300000000000002</v>
      </c>
      <c r="Q292" s="85">
        <v>0.77300000000000002</v>
      </c>
      <c r="R292" s="85">
        <v>0.77300000000000002</v>
      </c>
      <c r="S292" s="85">
        <v>0.77300000000000002</v>
      </c>
      <c r="T292" s="85">
        <v>0.77300000000000002</v>
      </c>
      <c r="U292" s="85">
        <v>0.77300000000000002</v>
      </c>
      <c r="V292" s="85">
        <v>0.77300000000000002</v>
      </c>
      <c r="W292" s="85">
        <v>0.77300000000000002</v>
      </c>
      <c r="X292" s="85">
        <v>0.77300000000000002</v>
      </c>
      <c r="Y292" s="85">
        <v>0.77300000000000002</v>
      </c>
      <c r="Z292" s="85">
        <v>0.77300000000000002</v>
      </c>
      <c r="AA292" s="85">
        <v>0.77300000000000002</v>
      </c>
      <c r="AB292" s="85">
        <v>0.77300000000000002</v>
      </c>
      <c r="AC292" s="85">
        <v>0.77300000000000002</v>
      </c>
      <c r="AD292" s="85">
        <v>0.77300000000000002</v>
      </c>
      <c r="AE292" s="85">
        <v>0.77300000000000002</v>
      </c>
      <c r="AF292" s="85">
        <v>0.77300000000000002</v>
      </c>
      <c r="AG292" s="85"/>
      <c r="AH292" s="85"/>
      <c r="AI292" s="85"/>
      <c r="AJ292" s="85"/>
      <c r="AK292" s="85"/>
      <c r="AL292" s="85"/>
      <c r="AM292" s="85"/>
      <c r="AN292" s="85"/>
      <c r="AO292" s="85"/>
      <c r="AP292" s="85"/>
      <c r="AQ292" s="85"/>
      <c r="AR292" s="85"/>
      <c r="AS292" s="85"/>
      <c r="AT292" s="85"/>
    </row>
    <row r="293" spans="1:46" x14ac:dyDescent="0.25">
      <c r="A293" s="85" t="s">
        <v>832</v>
      </c>
      <c r="B293" s="85">
        <v>0.73099999999999998</v>
      </c>
      <c r="C293" s="85">
        <v>0.73099999999999998</v>
      </c>
      <c r="D293" s="85">
        <v>0.73099999999999998</v>
      </c>
      <c r="E293" s="85">
        <v>0.73099999999999998</v>
      </c>
      <c r="F293" s="85">
        <v>0.73099999999999998</v>
      </c>
      <c r="G293" s="85">
        <v>0.73099999999999998</v>
      </c>
      <c r="H293" s="85">
        <v>0.73099999999999998</v>
      </c>
      <c r="I293" s="85">
        <v>0.73099999999999998</v>
      </c>
      <c r="J293" s="85">
        <v>0.73099999999999998</v>
      </c>
      <c r="K293" s="85">
        <v>0.73099999999999998</v>
      </c>
      <c r="L293" s="85">
        <v>0.73099999999999998</v>
      </c>
      <c r="M293" s="85">
        <v>0.73099999999999998</v>
      </c>
      <c r="N293" s="85">
        <v>0.73099999999999998</v>
      </c>
      <c r="O293" s="85">
        <v>0.73099999999999998</v>
      </c>
      <c r="P293" s="85">
        <v>0.73099999999999998</v>
      </c>
      <c r="Q293" s="85">
        <v>0.73099999999999998</v>
      </c>
      <c r="R293" s="85">
        <v>0.73099999999999998</v>
      </c>
      <c r="S293" s="85">
        <v>0.73099999999999998</v>
      </c>
      <c r="T293" s="85">
        <v>0.73099999999999998</v>
      </c>
      <c r="U293" s="85">
        <v>0.73099999999999998</v>
      </c>
      <c r="V293" s="85">
        <v>0.73099999999999998</v>
      </c>
      <c r="W293" s="85">
        <v>0.73099999999999998</v>
      </c>
      <c r="X293" s="85">
        <v>0.73099999999999998</v>
      </c>
      <c r="Y293" s="85">
        <v>0.73099999999999998</v>
      </c>
      <c r="Z293" s="85">
        <v>0.73099999999999998</v>
      </c>
      <c r="AA293" s="85">
        <v>0.73099999999999998</v>
      </c>
      <c r="AB293" s="85">
        <v>0.73099999999999998</v>
      </c>
      <c r="AC293" s="85">
        <v>0.73099999999999998</v>
      </c>
      <c r="AD293" s="85">
        <v>0.73099999999999998</v>
      </c>
      <c r="AE293" s="85">
        <v>0.73099999999999998</v>
      </c>
      <c r="AF293" s="85">
        <v>0.73099999999999998</v>
      </c>
      <c r="AG293" s="85"/>
      <c r="AH293" s="85"/>
      <c r="AI293" s="85"/>
      <c r="AJ293" s="85"/>
      <c r="AK293" s="85"/>
      <c r="AL293" s="85"/>
      <c r="AM293" s="85"/>
      <c r="AN293" s="85"/>
      <c r="AO293" s="85"/>
      <c r="AP293" s="85"/>
      <c r="AQ293" s="85"/>
      <c r="AR293" s="85"/>
      <c r="AS293" s="85"/>
      <c r="AT293" s="85"/>
    </row>
    <row r="294" spans="1:46" x14ac:dyDescent="0.25">
      <c r="A294" s="85" t="s">
        <v>833</v>
      </c>
      <c r="B294" s="85">
        <v>0.85899999999999999</v>
      </c>
      <c r="C294" s="85">
        <v>0.85899999999999999</v>
      </c>
      <c r="D294" s="85">
        <v>0.85899999999999999</v>
      </c>
      <c r="E294" s="85">
        <v>0.85899999999999999</v>
      </c>
      <c r="F294" s="85">
        <v>0.85899999999999999</v>
      </c>
      <c r="G294" s="85">
        <v>0.85899999999999999</v>
      </c>
      <c r="H294" s="85">
        <v>0.85899999999999999</v>
      </c>
      <c r="I294" s="85">
        <v>0.85899999999999999</v>
      </c>
      <c r="J294" s="85">
        <v>0.85899999999999999</v>
      </c>
      <c r="K294" s="85">
        <v>0.85899999999999999</v>
      </c>
      <c r="L294" s="85">
        <v>0.85899999999999999</v>
      </c>
      <c r="M294" s="85">
        <v>0.85899999999999999</v>
      </c>
      <c r="N294" s="85">
        <v>0.85899999999999999</v>
      </c>
      <c r="O294" s="85">
        <v>0.85899999999999999</v>
      </c>
      <c r="P294" s="85">
        <v>0.85899999999999999</v>
      </c>
      <c r="Q294" s="85">
        <v>0.85899999999999999</v>
      </c>
      <c r="R294" s="85">
        <v>0.85899999999999999</v>
      </c>
      <c r="S294" s="85">
        <v>0.85899999999999999</v>
      </c>
      <c r="T294" s="85">
        <v>0.85899999999999999</v>
      </c>
      <c r="U294" s="85">
        <v>0.85899999999999999</v>
      </c>
      <c r="V294" s="85">
        <v>0.85899999999999999</v>
      </c>
      <c r="W294" s="85">
        <v>0.85899999999999999</v>
      </c>
      <c r="X294" s="85">
        <v>0.85899999999999999</v>
      </c>
      <c r="Y294" s="85">
        <v>0.85899999999999999</v>
      </c>
      <c r="Z294" s="85">
        <v>0.85899999999999999</v>
      </c>
      <c r="AA294" s="85">
        <v>0.85899999999999999</v>
      </c>
      <c r="AB294" s="85">
        <v>0.85899999999999999</v>
      </c>
      <c r="AC294" s="85">
        <v>0.85899999999999999</v>
      </c>
      <c r="AD294" s="85">
        <v>0.85899999999999999</v>
      </c>
      <c r="AE294" s="85">
        <v>0.85899999999999999</v>
      </c>
      <c r="AF294" s="85">
        <v>0.85899999999999999</v>
      </c>
      <c r="AG294" s="85"/>
      <c r="AH294" s="85"/>
      <c r="AI294" s="85"/>
      <c r="AJ294" s="85"/>
      <c r="AK294" s="85"/>
      <c r="AL294" s="85"/>
      <c r="AM294" s="85"/>
      <c r="AN294" s="85"/>
      <c r="AO294" s="85"/>
      <c r="AP294" s="85"/>
      <c r="AQ294" s="85"/>
      <c r="AR294" s="85"/>
      <c r="AS294" s="85"/>
      <c r="AT294" s="85"/>
    </row>
    <row r="295" spans="1:46" x14ac:dyDescent="0.25">
      <c r="A295" s="85" t="s">
        <v>834</v>
      </c>
      <c r="B295" s="85">
        <v>0.59399999999999997</v>
      </c>
      <c r="C295" s="85">
        <v>0.59399999999999997</v>
      </c>
      <c r="D295" s="85">
        <v>0.59399999999999997</v>
      </c>
      <c r="E295" s="85">
        <v>0.59399999999999997</v>
      </c>
      <c r="F295" s="85">
        <v>0.59399999999999997</v>
      </c>
      <c r="G295" s="85">
        <v>0.59399999999999997</v>
      </c>
      <c r="H295" s="85">
        <v>0.59399999999999997</v>
      </c>
      <c r="I295" s="85">
        <v>0.59399999999999997</v>
      </c>
      <c r="J295" s="85">
        <v>0.59399999999999997</v>
      </c>
      <c r="K295" s="85">
        <v>0.59399999999999997</v>
      </c>
      <c r="L295" s="85">
        <v>0.59399999999999997</v>
      </c>
      <c r="M295" s="85">
        <v>0.59399999999999997</v>
      </c>
      <c r="N295" s="85">
        <v>0.59399999999999997</v>
      </c>
      <c r="O295" s="85">
        <v>0.59399999999999997</v>
      </c>
      <c r="P295" s="85">
        <v>0.59399999999999997</v>
      </c>
      <c r="Q295" s="85">
        <v>0.59399999999999997</v>
      </c>
      <c r="R295" s="85">
        <v>0.59399999999999997</v>
      </c>
      <c r="S295" s="85">
        <v>0.59399999999999997</v>
      </c>
      <c r="T295" s="85">
        <v>0.59399999999999997</v>
      </c>
      <c r="U295" s="85">
        <v>0.59399999999999997</v>
      </c>
      <c r="V295" s="85">
        <v>0.59399999999999997</v>
      </c>
      <c r="W295" s="85">
        <v>0.59399999999999997</v>
      </c>
      <c r="X295" s="85">
        <v>0.59399999999999997</v>
      </c>
      <c r="Y295" s="85">
        <v>0.59399999999999997</v>
      </c>
      <c r="Z295" s="85">
        <v>0.59399999999999997</v>
      </c>
      <c r="AA295" s="85">
        <v>0.59399999999999997</v>
      </c>
      <c r="AB295" s="85">
        <v>0.59399999999999997</v>
      </c>
      <c r="AC295" s="85">
        <v>0.59399999999999997</v>
      </c>
      <c r="AD295" s="85">
        <v>0.59399999999999997</v>
      </c>
      <c r="AE295" s="85">
        <v>0.59399999999999997</v>
      </c>
      <c r="AF295" s="85">
        <v>0.59399999999999997</v>
      </c>
      <c r="AG295" s="85"/>
      <c r="AH295" s="85"/>
      <c r="AI295" s="85"/>
      <c r="AJ295" s="85"/>
      <c r="AK295" s="85"/>
      <c r="AL295" s="85"/>
      <c r="AM295" s="85"/>
      <c r="AN295" s="85"/>
      <c r="AO295" s="85"/>
      <c r="AP295" s="85"/>
      <c r="AQ295" s="85"/>
      <c r="AR295" s="85"/>
      <c r="AS295" s="85"/>
      <c r="AT295" s="85"/>
    </row>
    <row r="296" spans="1:46" x14ac:dyDescent="0.25">
      <c r="A296" s="85" t="s">
        <v>835</v>
      </c>
      <c r="B296" s="85">
        <v>0.61</v>
      </c>
      <c r="C296" s="85">
        <v>0.61</v>
      </c>
      <c r="D296" s="85">
        <v>0.61</v>
      </c>
      <c r="E296" s="85">
        <v>0.61</v>
      </c>
      <c r="F296" s="85">
        <v>0.61</v>
      </c>
      <c r="G296" s="85">
        <v>0.61</v>
      </c>
      <c r="H296" s="85">
        <v>0.61</v>
      </c>
      <c r="I296" s="85">
        <v>0.61</v>
      </c>
      <c r="J296" s="85">
        <v>0.61</v>
      </c>
      <c r="K296" s="85">
        <v>0.61</v>
      </c>
      <c r="L296" s="85">
        <v>0.61</v>
      </c>
      <c r="M296" s="85">
        <v>0.61</v>
      </c>
      <c r="N296" s="85">
        <v>0.61</v>
      </c>
      <c r="O296" s="85">
        <v>0.61</v>
      </c>
      <c r="P296" s="85">
        <v>0.61</v>
      </c>
      <c r="Q296" s="85">
        <v>0.61</v>
      </c>
      <c r="R296" s="85">
        <v>0.61</v>
      </c>
      <c r="S296" s="85">
        <v>0.61</v>
      </c>
      <c r="T296" s="85">
        <v>0.61</v>
      </c>
      <c r="U296" s="85">
        <v>0.61</v>
      </c>
      <c r="V296" s="85">
        <v>0.61</v>
      </c>
      <c r="W296" s="85">
        <v>0.61</v>
      </c>
      <c r="X296" s="85">
        <v>0.61</v>
      </c>
      <c r="Y296" s="85">
        <v>0.61</v>
      </c>
      <c r="Z296" s="85">
        <v>0.61</v>
      </c>
      <c r="AA296" s="85">
        <v>0.61</v>
      </c>
      <c r="AB296" s="85">
        <v>0.61</v>
      </c>
      <c r="AC296" s="85">
        <v>0.61</v>
      </c>
      <c r="AD296" s="85">
        <v>0.61</v>
      </c>
      <c r="AE296" s="85">
        <v>0.61</v>
      </c>
      <c r="AF296" s="85">
        <v>0.61</v>
      </c>
      <c r="AG296" s="85"/>
      <c r="AH296" s="85"/>
      <c r="AI296" s="85"/>
      <c r="AJ296" s="85"/>
      <c r="AK296" s="85"/>
      <c r="AL296" s="85"/>
      <c r="AM296" s="85"/>
      <c r="AN296" s="85"/>
      <c r="AO296" s="85"/>
      <c r="AP296" s="85"/>
      <c r="AQ296" s="85"/>
      <c r="AR296" s="85"/>
      <c r="AS296" s="85"/>
      <c r="AT296" s="85"/>
    </row>
    <row r="297" spans="1:46" x14ac:dyDescent="0.25">
      <c r="A297" s="85" t="s">
        <v>836</v>
      </c>
      <c r="B297" s="85">
        <v>0.749</v>
      </c>
      <c r="C297" s="85">
        <v>0.749</v>
      </c>
      <c r="D297" s="85">
        <v>0.749</v>
      </c>
      <c r="E297" s="85">
        <v>0.749</v>
      </c>
      <c r="F297" s="85">
        <v>0.749</v>
      </c>
      <c r="G297" s="85">
        <v>0.749</v>
      </c>
      <c r="H297" s="85">
        <v>0.749</v>
      </c>
      <c r="I297" s="85">
        <v>0.749</v>
      </c>
      <c r="J297" s="85">
        <v>0.749</v>
      </c>
      <c r="K297" s="85">
        <v>0.749</v>
      </c>
      <c r="L297" s="85">
        <v>0.749</v>
      </c>
      <c r="M297" s="85">
        <v>0.749</v>
      </c>
      <c r="N297" s="85">
        <v>0.749</v>
      </c>
      <c r="O297" s="85">
        <v>0.749</v>
      </c>
      <c r="P297" s="85">
        <v>0.749</v>
      </c>
      <c r="Q297" s="85">
        <v>0.749</v>
      </c>
      <c r="R297" s="85">
        <v>0.749</v>
      </c>
      <c r="S297" s="85">
        <v>0.749</v>
      </c>
      <c r="T297" s="85">
        <v>0.749</v>
      </c>
      <c r="U297" s="85">
        <v>0.749</v>
      </c>
      <c r="V297" s="85">
        <v>0.749</v>
      </c>
      <c r="W297" s="85">
        <v>0.749</v>
      </c>
      <c r="X297" s="85">
        <v>0.749</v>
      </c>
      <c r="Y297" s="85">
        <v>0.749</v>
      </c>
      <c r="Z297" s="85">
        <v>0.749</v>
      </c>
      <c r="AA297" s="85">
        <v>0.749</v>
      </c>
      <c r="AB297" s="85">
        <v>0.749</v>
      </c>
      <c r="AC297" s="85">
        <v>0.749</v>
      </c>
      <c r="AD297" s="85">
        <v>0.749</v>
      </c>
      <c r="AE297" s="85">
        <v>0.749</v>
      </c>
      <c r="AF297" s="85">
        <v>0.749</v>
      </c>
      <c r="AG297" s="85"/>
      <c r="AH297" s="85"/>
      <c r="AI297" s="85"/>
      <c r="AJ297" s="85"/>
      <c r="AK297" s="85"/>
      <c r="AL297" s="85"/>
      <c r="AM297" s="85"/>
      <c r="AN297" s="85"/>
      <c r="AO297" s="85"/>
      <c r="AP297" s="85"/>
      <c r="AQ297" s="85"/>
      <c r="AR297" s="85"/>
      <c r="AS297" s="85"/>
      <c r="AT297" s="85"/>
    </row>
    <row r="298" spans="1:46" x14ac:dyDescent="0.25">
      <c r="A298" s="85" t="s">
        <v>837</v>
      </c>
      <c r="B298" s="85">
        <v>0.73499999999999999</v>
      </c>
      <c r="C298" s="85">
        <v>0.73499999999999999</v>
      </c>
      <c r="D298" s="85">
        <v>0.73499999999999999</v>
      </c>
      <c r="E298" s="85">
        <v>0.73499999999999999</v>
      </c>
      <c r="F298" s="85">
        <v>0.73499999999999999</v>
      </c>
      <c r="G298" s="85">
        <v>0.73499999999999999</v>
      </c>
      <c r="H298" s="85">
        <v>0.73499999999999999</v>
      </c>
      <c r="I298" s="85">
        <v>0.73499999999999999</v>
      </c>
      <c r="J298" s="85">
        <v>0.73499999999999999</v>
      </c>
      <c r="K298" s="85">
        <v>0.73499999999999999</v>
      </c>
      <c r="L298" s="85">
        <v>0.73499999999999999</v>
      </c>
      <c r="M298" s="85">
        <v>0.73499999999999999</v>
      </c>
      <c r="N298" s="85">
        <v>0.73499999999999999</v>
      </c>
      <c r="O298" s="85">
        <v>0.73499999999999999</v>
      </c>
      <c r="P298" s="85">
        <v>0.73499999999999999</v>
      </c>
      <c r="Q298" s="85">
        <v>0.73499999999999999</v>
      </c>
      <c r="R298" s="85">
        <v>0.73499999999999999</v>
      </c>
      <c r="S298" s="85">
        <v>0.73499999999999999</v>
      </c>
      <c r="T298" s="85">
        <v>0.73499999999999999</v>
      </c>
      <c r="U298" s="85">
        <v>0.73499999999999999</v>
      </c>
      <c r="V298" s="85">
        <v>0.73499999999999999</v>
      </c>
      <c r="W298" s="85">
        <v>0.73499999999999999</v>
      </c>
      <c r="X298" s="85">
        <v>0.73499999999999999</v>
      </c>
      <c r="Y298" s="85">
        <v>0.73499999999999999</v>
      </c>
      <c r="Z298" s="85">
        <v>0.73499999999999999</v>
      </c>
      <c r="AA298" s="85">
        <v>0.73499999999999999</v>
      </c>
      <c r="AB298" s="85">
        <v>0.73499999999999999</v>
      </c>
      <c r="AC298" s="85">
        <v>0.73499999999999999</v>
      </c>
      <c r="AD298" s="85">
        <v>0.73499999999999999</v>
      </c>
      <c r="AE298" s="85">
        <v>0.73499999999999999</v>
      </c>
      <c r="AF298" s="85">
        <v>0.73499999999999999</v>
      </c>
      <c r="AG298" s="85"/>
      <c r="AH298" s="85"/>
      <c r="AI298" s="85"/>
      <c r="AJ298" s="85"/>
      <c r="AK298" s="85"/>
      <c r="AL298" s="85"/>
      <c r="AM298" s="85"/>
      <c r="AN298" s="85"/>
      <c r="AO298" s="85"/>
      <c r="AP298" s="85"/>
      <c r="AQ298" s="85"/>
      <c r="AR298" s="85"/>
      <c r="AS298" s="85"/>
      <c r="AT298" s="85"/>
    </row>
    <row r="299" spans="1:46" x14ac:dyDescent="0.25">
      <c r="A299" s="85" t="s">
        <v>838</v>
      </c>
      <c r="B299" s="85">
        <v>0.80600000000000005</v>
      </c>
      <c r="C299" s="85">
        <v>0.80600000000000005</v>
      </c>
      <c r="D299" s="85">
        <v>0.80600000000000005</v>
      </c>
      <c r="E299" s="85">
        <v>0.80600000000000005</v>
      </c>
      <c r="F299" s="85">
        <v>0.80600000000000005</v>
      </c>
      <c r="G299" s="85">
        <v>0.80600000000000005</v>
      </c>
      <c r="H299" s="85">
        <v>0.80600000000000005</v>
      </c>
      <c r="I299" s="85">
        <v>0.80600000000000005</v>
      </c>
      <c r="J299" s="85">
        <v>0.80600000000000005</v>
      </c>
      <c r="K299" s="85">
        <v>0.80600000000000005</v>
      </c>
      <c r="L299" s="85">
        <v>0.80600000000000005</v>
      </c>
      <c r="M299" s="85">
        <v>0.80600000000000005</v>
      </c>
      <c r="N299" s="85">
        <v>0.80600000000000005</v>
      </c>
      <c r="O299" s="85">
        <v>0.80600000000000005</v>
      </c>
      <c r="P299" s="85">
        <v>0.80600000000000005</v>
      </c>
      <c r="Q299" s="85">
        <v>0.80600000000000005</v>
      </c>
      <c r="R299" s="85">
        <v>0.80600000000000005</v>
      </c>
      <c r="S299" s="85">
        <v>0.80600000000000005</v>
      </c>
      <c r="T299" s="85">
        <v>0.80600000000000005</v>
      </c>
      <c r="U299" s="85">
        <v>0.80600000000000005</v>
      </c>
      <c r="V299" s="85">
        <v>0.80600000000000005</v>
      </c>
      <c r="W299" s="85">
        <v>0.80600000000000005</v>
      </c>
      <c r="X299" s="85">
        <v>0.80600000000000005</v>
      </c>
      <c r="Y299" s="85">
        <v>0.80600000000000005</v>
      </c>
      <c r="Z299" s="85">
        <v>0.80600000000000005</v>
      </c>
      <c r="AA299" s="85">
        <v>0.80600000000000005</v>
      </c>
      <c r="AB299" s="85">
        <v>0.80600000000000005</v>
      </c>
      <c r="AC299" s="85">
        <v>0.80600000000000005</v>
      </c>
      <c r="AD299" s="85">
        <v>0.80600000000000005</v>
      </c>
      <c r="AE299" s="85">
        <v>0.80600000000000005</v>
      </c>
      <c r="AF299" s="85">
        <v>0.80600000000000005</v>
      </c>
      <c r="AG299" s="85"/>
      <c r="AH299" s="85"/>
      <c r="AI299" s="85"/>
      <c r="AJ299" s="85"/>
      <c r="AK299" s="85"/>
      <c r="AL299" s="85"/>
      <c r="AM299" s="85"/>
      <c r="AN299" s="85"/>
      <c r="AO299" s="85"/>
      <c r="AP299" s="85"/>
      <c r="AQ299" s="85"/>
      <c r="AR299" s="85"/>
      <c r="AS299" s="85"/>
      <c r="AT299" s="85"/>
    </row>
    <row r="300" spans="1:46" x14ac:dyDescent="0.25">
      <c r="A300" s="85" t="s">
        <v>839</v>
      </c>
      <c r="B300" s="85">
        <v>0.72699999999999998</v>
      </c>
      <c r="C300" s="85">
        <v>0.72699999999999998</v>
      </c>
      <c r="D300" s="85">
        <v>0.72699999999999998</v>
      </c>
      <c r="E300" s="85">
        <v>0.72699999999999998</v>
      </c>
      <c r="F300" s="85">
        <v>0.72699999999999998</v>
      </c>
      <c r="G300" s="85">
        <v>0.72699999999999998</v>
      </c>
      <c r="H300" s="85">
        <v>0.72699999999999998</v>
      </c>
      <c r="I300" s="85">
        <v>0.72699999999999998</v>
      </c>
      <c r="J300" s="85">
        <v>0.72699999999999998</v>
      </c>
      <c r="K300" s="85">
        <v>0.72699999999999998</v>
      </c>
      <c r="L300" s="85">
        <v>0.72699999999999998</v>
      </c>
      <c r="M300" s="85">
        <v>0.72699999999999998</v>
      </c>
      <c r="N300" s="85">
        <v>0.72699999999999998</v>
      </c>
      <c r="O300" s="85">
        <v>0.72699999999999998</v>
      </c>
      <c r="P300" s="85">
        <v>0.72699999999999998</v>
      </c>
      <c r="Q300" s="85">
        <v>0.72699999999999998</v>
      </c>
      <c r="R300" s="85">
        <v>0.72699999999999998</v>
      </c>
      <c r="S300" s="85">
        <v>0.72699999999999998</v>
      </c>
      <c r="T300" s="85">
        <v>0.72699999999999998</v>
      </c>
      <c r="U300" s="85">
        <v>0.72699999999999998</v>
      </c>
      <c r="V300" s="85">
        <v>0.72699999999999998</v>
      </c>
      <c r="W300" s="85">
        <v>0.72699999999999998</v>
      </c>
      <c r="X300" s="85">
        <v>0.72699999999999998</v>
      </c>
      <c r="Y300" s="85">
        <v>0.72699999999999998</v>
      </c>
      <c r="Z300" s="85">
        <v>0.72699999999999998</v>
      </c>
      <c r="AA300" s="85">
        <v>0.72699999999999998</v>
      </c>
      <c r="AB300" s="85">
        <v>0.72699999999999998</v>
      </c>
      <c r="AC300" s="85">
        <v>0.72699999999999998</v>
      </c>
      <c r="AD300" s="85">
        <v>0.72699999999999998</v>
      </c>
      <c r="AE300" s="85">
        <v>0.72699999999999998</v>
      </c>
      <c r="AF300" s="85">
        <v>0.72699999999999998</v>
      </c>
      <c r="AG300" s="85"/>
      <c r="AH300" s="85"/>
      <c r="AI300" s="85"/>
      <c r="AJ300" s="85"/>
      <c r="AK300" s="85"/>
      <c r="AL300" s="85"/>
      <c r="AM300" s="85"/>
      <c r="AN300" s="85"/>
      <c r="AO300" s="85"/>
      <c r="AP300" s="85"/>
      <c r="AQ300" s="85"/>
      <c r="AR300" s="85"/>
      <c r="AS300" s="85"/>
      <c r="AT300" s="85"/>
    </row>
    <row r="301" spans="1:46" x14ac:dyDescent="0.25">
      <c r="A301" s="85" t="s">
        <v>840</v>
      </c>
      <c r="B301" s="85">
        <v>0.98599999999999999</v>
      </c>
      <c r="C301" s="85">
        <v>0.98599999999999999</v>
      </c>
      <c r="D301" s="85">
        <v>0.98599999999999999</v>
      </c>
      <c r="E301" s="85">
        <v>0.98599999999999999</v>
      </c>
      <c r="F301" s="85">
        <v>0.98599999999999999</v>
      </c>
      <c r="G301" s="85">
        <v>0.98599999999999999</v>
      </c>
      <c r="H301" s="85">
        <v>0.98599999999999999</v>
      </c>
      <c r="I301" s="85">
        <v>0.98599999999999999</v>
      </c>
      <c r="J301" s="85">
        <v>0.98599999999999999</v>
      </c>
      <c r="K301" s="85">
        <v>0.98599999999999999</v>
      </c>
      <c r="L301" s="85">
        <v>0.98599999999999999</v>
      </c>
      <c r="M301" s="85">
        <v>0.98599999999999999</v>
      </c>
      <c r="N301" s="85">
        <v>0.98599999999999999</v>
      </c>
      <c r="O301" s="85">
        <v>0.98599999999999999</v>
      </c>
      <c r="P301" s="85">
        <v>0.98599999999999999</v>
      </c>
      <c r="Q301" s="85">
        <v>0.98599999999999999</v>
      </c>
      <c r="R301" s="85">
        <v>0.98599999999999999</v>
      </c>
      <c r="S301" s="85">
        <v>0.98599999999999999</v>
      </c>
      <c r="T301" s="85">
        <v>0.98599999999999999</v>
      </c>
      <c r="U301" s="85">
        <v>0.98599999999999999</v>
      </c>
      <c r="V301" s="85">
        <v>0.98599999999999999</v>
      </c>
      <c r="W301" s="85">
        <v>0.98599999999999999</v>
      </c>
      <c r="X301" s="85">
        <v>0.98599999999999999</v>
      </c>
      <c r="Y301" s="85">
        <v>0.98599999999999999</v>
      </c>
      <c r="Z301" s="85">
        <v>0.98599999999999999</v>
      </c>
      <c r="AA301" s="85">
        <v>0.98599999999999999</v>
      </c>
      <c r="AB301" s="85">
        <v>0.98599999999999999</v>
      </c>
      <c r="AC301" s="85">
        <v>0.98599999999999999</v>
      </c>
      <c r="AD301" s="85">
        <v>0.98599999999999999</v>
      </c>
      <c r="AE301" s="85">
        <v>0.98599999999999999</v>
      </c>
      <c r="AF301" s="85">
        <v>0.98599999999999999</v>
      </c>
      <c r="AG301" s="85"/>
      <c r="AH301" s="85"/>
      <c r="AI301" s="85"/>
      <c r="AJ301" s="85"/>
      <c r="AK301" s="85"/>
      <c r="AL301" s="85"/>
      <c r="AM301" s="85"/>
      <c r="AN301" s="85"/>
      <c r="AO301" s="85"/>
      <c r="AP301" s="85"/>
      <c r="AQ301" s="85"/>
      <c r="AR301" s="85"/>
      <c r="AS301" s="85"/>
      <c r="AT301" s="85"/>
    </row>
    <row r="302" spans="1:46" x14ac:dyDescent="0.25">
      <c r="A302" s="85" t="s">
        <v>841</v>
      </c>
      <c r="B302" s="85">
        <v>1</v>
      </c>
      <c r="C302" s="85">
        <v>1</v>
      </c>
      <c r="D302" s="85">
        <v>1</v>
      </c>
      <c r="E302" s="85">
        <v>1</v>
      </c>
      <c r="F302" s="85">
        <v>1</v>
      </c>
      <c r="G302" s="85">
        <v>1</v>
      </c>
      <c r="H302" s="85">
        <v>1</v>
      </c>
      <c r="I302" s="85">
        <v>1</v>
      </c>
      <c r="J302" s="85">
        <v>1</v>
      </c>
      <c r="K302" s="85">
        <v>1</v>
      </c>
      <c r="L302" s="85">
        <v>1</v>
      </c>
      <c r="M302" s="85">
        <v>1</v>
      </c>
      <c r="N302" s="85">
        <v>1</v>
      </c>
      <c r="O302" s="85">
        <v>1</v>
      </c>
      <c r="P302" s="85">
        <v>1</v>
      </c>
      <c r="Q302" s="85">
        <v>1</v>
      </c>
      <c r="R302" s="85">
        <v>1</v>
      </c>
      <c r="S302" s="85">
        <v>1</v>
      </c>
      <c r="T302" s="85">
        <v>1</v>
      </c>
      <c r="U302" s="85">
        <v>1</v>
      </c>
      <c r="V302" s="85">
        <v>1</v>
      </c>
      <c r="W302" s="85">
        <v>1</v>
      </c>
      <c r="X302" s="85">
        <v>1</v>
      </c>
      <c r="Y302" s="85">
        <v>1</v>
      </c>
      <c r="Z302" s="85">
        <v>1</v>
      </c>
      <c r="AA302" s="85">
        <v>1</v>
      </c>
      <c r="AB302" s="85">
        <v>1</v>
      </c>
      <c r="AC302" s="85">
        <v>1</v>
      </c>
      <c r="AD302" s="85">
        <v>1</v>
      </c>
      <c r="AE302" s="85">
        <v>1</v>
      </c>
      <c r="AF302" s="85">
        <v>1</v>
      </c>
      <c r="AG302" s="85"/>
      <c r="AH302" s="85"/>
      <c r="AI302" s="85"/>
      <c r="AJ302" s="85"/>
      <c r="AK302" s="85"/>
      <c r="AL302" s="85"/>
      <c r="AM302" s="85"/>
      <c r="AN302" s="85"/>
      <c r="AO302" s="85"/>
      <c r="AP302" s="85"/>
      <c r="AQ302" s="85"/>
      <c r="AR302" s="85"/>
      <c r="AS302" s="85"/>
      <c r="AT302" s="85"/>
    </row>
    <row r="303" spans="1:46" x14ac:dyDescent="0.25">
      <c r="A303" s="85" t="s">
        <v>842</v>
      </c>
      <c r="B303" s="85">
        <v>0.996</v>
      </c>
      <c r="C303" s="85">
        <v>0.996</v>
      </c>
      <c r="D303" s="85">
        <v>0.996</v>
      </c>
      <c r="E303" s="85">
        <v>0.996</v>
      </c>
      <c r="F303" s="85">
        <v>0.996</v>
      </c>
      <c r="G303" s="85">
        <v>0.996</v>
      </c>
      <c r="H303" s="85">
        <v>0.996</v>
      </c>
      <c r="I303" s="85">
        <v>0.996</v>
      </c>
      <c r="J303" s="85">
        <v>0.996</v>
      </c>
      <c r="K303" s="85">
        <v>0.996</v>
      </c>
      <c r="L303" s="85">
        <v>0.996</v>
      </c>
      <c r="M303" s="85">
        <v>0.996</v>
      </c>
      <c r="N303" s="85">
        <v>0.996</v>
      </c>
      <c r="O303" s="85">
        <v>0.996</v>
      </c>
      <c r="P303" s="85">
        <v>0.996</v>
      </c>
      <c r="Q303" s="85">
        <v>0.996</v>
      </c>
      <c r="R303" s="85">
        <v>0.996</v>
      </c>
      <c r="S303" s="85">
        <v>0.996</v>
      </c>
      <c r="T303" s="85">
        <v>0.996</v>
      </c>
      <c r="U303" s="85">
        <v>0.996</v>
      </c>
      <c r="V303" s="85">
        <v>0.996</v>
      </c>
      <c r="W303" s="85">
        <v>0.996</v>
      </c>
      <c r="X303" s="85">
        <v>0.996</v>
      </c>
      <c r="Y303" s="85">
        <v>0.996</v>
      </c>
      <c r="Z303" s="85">
        <v>0.996</v>
      </c>
      <c r="AA303" s="85">
        <v>0.996</v>
      </c>
      <c r="AB303" s="85">
        <v>0.996</v>
      </c>
      <c r="AC303" s="85">
        <v>0.996</v>
      </c>
      <c r="AD303" s="85">
        <v>0.996</v>
      </c>
      <c r="AE303" s="85">
        <v>0.996</v>
      </c>
      <c r="AF303" s="85">
        <v>0.996</v>
      </c>
      <c r="AG303" s="85"/>
      <c r="AH303" s="85"/>
      <c r="AI303" s="85"/>
      <c r="AJ303" s="85"/>
      <c r="AK303" s="85"/>
      <c r="AL303" s="85"/>
      <c r="AM303" s="85"/>
      <c r="AN303" s="85"/>
      <c r="AO303" s="85"/>
      <c r="AP303" s="85"/>
      <c r="AQ303" s="85"/>
      <c r="AR303" s="85"/>
      <c r="AS303" s="85"/>
      <c r="AT303" s="85"/>
    </row>
    <row r="304" spans="1:46" x14ac:dyDescent="0.25">
      <c r="A304" s="85" t="s">
        <v>843</v>
      </c>
      <c r="B304" s="85">
        <v>0.999</v>
      </c>
      <c r="C304" s="85">
        <v>0.999</v>
      </c>
      <c r="D304" s="85">
        <v>0.999</v>
      </c>
      <c r="E304" s="85">
        <v>0.999</v>
      </c>
      <c r="F304" s="85">
        <v>0.999</v>
      </c>
      <c r="G304" s="85">
        <v>0.999</v>
      </c>
      <c r="H304" s="85">
        <v>0.999</v>
      </c>
      <c r="I304" s="85">
        <v>0.999</v>
      </c>
      <c r="J304" s="85">
        <v>0.999</v>
      </c>
      <c r="K304" s="85">
        <v>0.999</v>
      </c>
      <c r="L304" s="85">
        <v>0.999</v>
      </c>
      <c r="M304" s="85">
        <v>0.999</v>
      </c>
      <c r="N304" s="85">
        <v>0.999</v>
      </c>
      <c r="O304" s="85">
        <v>0.999</v>
      </c>
      <c r="P304" s="85">
        <v>0.999</v>
      </c>
      <c r="Q304" s="85">
        <v>0.999</v>
      </c>
      <c r="R304" s="85">
        <v>0.999</v>
      </c>
      <c r="S304" s="85">
        <v>0.999</v>
      </c>
      <c r="T304" s="85">
        <v>0.999</v>
      </c>
      <c r="U304" s="85">
        <v>0.999</v>
      </c>
      <c r="V304" s="85">
        <v>0.999</v>
      </c>
      <c r="W304" s="85">
        <v>0.999</v>
      </c>
      <c r="X304" s="85">
        <v>0.999</v>
      </c>
      <c r="Y304" s="85">
        <v>0.999</v>
      </c>
      <c r="Z304" s="85">
        <v>0.999</v>
      </c>
      <c r="AA304" s="85">
        <v>0.999</v>
      </c>
      <c r="AB304" s="85">
        <v>0.999</v>
      </c>
      <c r="AC304" s="85">
        <v>0.999</v>
      </c>
      <c r="AD304" s="85">
        <v>0.999</v>
      </c>
      <c r="AE304" s="85">
        <v>0.999</v>
      </c>
      <c r="AF304" s="85">
        <v>0.999</v>
      </c>
      <c r="AG304" s="85"/>
      <c r="AH304" s="85"/>
      <c r="AI304" s="85"/>
      <c r="AJ304" s="85"/>
      <c r="AK304" s="85"/>
      <c r="AL304" s="85"/>
      <c r="AM304" s="85"/>
      <c r="AN304" s="85"/>
      <c r="AO304" s="85"/>
      <c r="AP304" s="85"/>
      <c r="AQ304" s="85"/>
      <c r="AR304" s="85"/>
      <c r="AS304" s="85"/>
      <c r="AT304" s="85"/>
    </row>
    <row r="305" spans="1:46" x14ac:dyDescent="0.25">
      <c r="A305" s="85" t="s">
        <v>844</v>
      </c>
      <c r="B305" s="85">
        <v>0.93300000000000005</v>
      </c>
      <c r="C305" s="85">
        <v>0.93300000000000005</v>
      </c>
      <c r="D305" s="85">
        <v>0.93300000000000005</v>
      </c>
      <c r="E305" s="85">
        <v>0.93300000000000005</v>
      </c>
      <c r="F305" s="85">
        <v>0.93300000000000005</v>
      </c>
      <c r="G305" s="85">
        <v>0.93300000000000005</v>
      </c>
      <c r="H305" s="85">
        <v>0.93300000000000005</v>
      </c>
      <c r="I305" s="85">
        <v>0.93300000000000005</v>
      </c>
      <c r="J305" s="85">
        <v>0.93300000000000005</v>
      </c>
      <c r="K305" s="85">
        <v>0.93300000000000005</v>
      </c>
      <c r="L305" s="85">
        <v>0.93300000000000005</v>
      </c>
      <c r="M305" s="85">
        <v>0.93300000000000005</v>
      </c>
      <c r="N305" s="85">
        <v>0.93300000000000005</v>
      </c>
      <c r="O305" s="85">
        <v>0.93300000000000005</v>
      </c>
      <c r="P305" s="85">
        <v>0.93300000000000005</v>
      </c>
      <c r="Q305" s="85">
        <v>0.93300000000000005</v>
      </c>
      <c r="R305" s="85">
        <v>0.93300000000000005</v>
      </c>
      <c r="S305" s="85">
        <v>0.93300000000000005</v>
      </c>
      <c r="T305" s="85">
        <v>0.93300000000000005</v>
      </c>
      <c r="U305" s="85">
        <v>0.93300000000000005</v>
      </c>
      <c r="V305" s="85">
        <v>0.93300000000000005</v>
      </c>
      <c r="W305" s="85">
        <v>0.93300000000000005</v>
      </c>
      <c r="X305" s="85">
        <v>0.93300000000000005</v>
      </c>
      <c r="Y305" s="85">
        <v>0.93300000000000005</v>
      </c>
      <c r="Z305" s="85">
        <v>0.93300000000000005</v>
      </c>
      <c r="AA305" s="85">
        <v>0.93300000000000005</v>
      </c>
      <c r="AB305" s="85">
        <v>0.93300000000000005</v>
      </c>
      <c r="AC305" s="85">
        <v>0.93300000000000005</v>
      </c>
      <c r="AD305" s="85">
        <v>0.93300000000000005</v>
      </c>
      <c r="AE305" s="85">
        <v>0.93300000000000005</v>
      </c>
      <c r="AF305" s="85">
        <v>0.93300000000000005</v>
      </c>
      <c r="AG305" s="85"/>
      <c r="AH305" s="85"/>
      <c r="AI305" s="85"/>
      <c r="AJ305" s="85"/>
      <c r="AK305" s="85"/>
      <c r="AL305" s="85"/>
      <c r="AM305" s="85"/>
      <c r="AN305" s="85"/>
      <c r="AO305" s="85"/>
      <c r="AP305" s="85"/>
      <c r="AQ305" s="85"/>
      <c r="AR305" s="85"/>
      <c r="AS305" s="85"/>
      <c r="AT305" s="85"/>
    </row>
    <row r="306" spans="1:46" x14ac:dyDescent="0.25">
      <c r="A306" s="85" t="s">
        <v>845</v>
      </c>
      <c r="B306" s="85">
        <v>0.88300000000000001</v>
      </c>
      <c r="C306" s="85">
        <v>0.88300000000000001</v>
      </c>
      <c r="D306" s="85">
        <v>0.88300000000000001</v>
      </c>
      <c r="E306" s="85">
        <v>0.88300000000000001</v>
      </c>
      <c r="F306" s="85">
        <v>0.88300000000000001</v>
      </c>
      <c r="G306" s="85">
        <v>0.88300000000000001</v>
      </c>
      <c r="H306" s="85">
        <v>0.88300000000000001</v>
      </c>
      <c r="I306" s="85">
        <v>0.88300000000000001</v>
      </c>
      <c r="J306" s="85">
        <v>0.88300000000000001</v>
      </c>
      <c r="K306" s="85">
        <v>0.88300000000000001</v>
      </c>
      <c r="L306" s="85">
        <v>0.88300000000000001</v>
      </c>
      <c r="M306" s="85">
        <v>0.88300000000000001</v>
      </c>
      <c r="N306" s="85">
        <v>0.88300000000000001</v>
      </c>
      <c r="O306" s="85">
        <v>0.88300000000000001</v>
      </c>
      <c r="P306" s="85">
        <v>0.88300000000000001</v>
      </c>
      <c r="Q306" s="85">
        <v>0.88300000000000001</v>
      </c>
      <c r="R306" s="85">
        <v>0.88300000000000001</v>
      </c>
      <c r="S306" s="85">
        <v>0.88300000000000001</v>
      </c>
      <c r="T306" s="85">
        <v>0.88300000000000001</v>
      </c>
      <c r="U306" s="85">
        <v>0.88300000000000001</v>
      </c>
      <c r="V306" s="85">
        <v>0.88300000000000001</v>
      </c>
      <c r="W306" s="85">
        <v>0.88300000000000001</v>
      </c>
      <c r="X306" s="85">
        <v>0.88300000000000001</v>
      </c>
      <c r="Y306" s="85">
        <v>0.88300000000000001</v>
      </c>
      <c r="Z306" s="85">
        <v>0.88300000000000001</v>
      </c>
      <c r="AA306" s="85">
        <v>0.88300000000000001</v>
      </c>
      <c r="AB306" s="85">
        <v>0.88300000000000001</v>
      </c>
      <c r="AC306" s="85">
        <v>0.88300000000000001</v>
      </c>
      <c r="AD306" s="85">
        <v>0.88300000000000001</v>
      </c>
      <c r="AE306" s="85">
        <v>0.88300000000000001</v>
      </c>
      <c r="AF306" s="85">
        <v>0.88300000000000001</v>
      </c>
      <c r="AG306" s="85"/>
      <c r="AH306" s="85"/>
      <c r="AI306" s="85"/>
      <c r="AJ306" s="85"/>
      <c r="AK306" s="85"/>
      <c r="AL306" s="85"/>
      <c r="AM306" s="85"/>
      <c r="AN306" s="85"/>
      <c r="AO306" s="85"/>
      <c r="AP306" s="85"/>
      <c r="AQ306" s="85"/>
      <c r="AR306" s="85"/>
      <c r="AS306" s="85"/>
      <c r="AT306" s="85"/>
    </row>
    <row r="307" spans="1:46" x14ac:dyDescent="0.25">
      <c r="A307" s="85" t="s">
        <v>846</v>
      </c>
      <c r="B307" s="85">
        <v>0.89900000000000002</v>
      </c>
      <c r="C307" s="85">
        <v>0.89900000000000002</v>
      </c>
      <c r="D307" s="85">
        <v>0.89900000000000002</v>
      </c>
      <c r="E307" s="85">
        <v>0.89900000000000002</v>
      </c>
      <c r="F307" s="85">
        <v>0.89900000000000002</v>
      </c>
      <c r="G307" s="85">
        <v>0.89900000000000002</v>
      </c>
      <c r="H307" s="85">
        <v>0.89900000000000002</v>
      </c>
      <c r="I307" s="85">
        <v>0.89900000000000002</v>
      </c>
      <c r="J307" s="85">
        <v>0.89900000000000002</v>
      </c>
      <c r="K307" s="85">
        <v>0.89900000000000002</v>
      </c>
      <c r="L307" s="85">
        <v>0.89900000000000002</v>
      </c>
      <c r="M307" s="85">
        <v>0.89900000000000002</v>
      </c>
      <c r="N307" s="85">
        <v>0.89900000000000002</v>
      </c>
      <c r="O307" s="85">
        <v>0.89900000000000002</v>
      </c>
      <c r="P307" s="85">
        <v>0.89900000000000002</v>
      </c>
      <c r="Q307" s="85">
        <v>0.89900000000000002</v>
      </c>
      <c r="R307" s="85">
        <v>0.89900000000000002</v>
      </c>
      <c r="S307" s="85">
        <v>0.89900000000000002</v>
      </c>
      <c r="T307" s="85">
        <v>0.89900000000000002</v>
      </c>
      <c r="U307" s="85">
        <v>0.89900000000000002</v>
      </c>
      <c r="V307" s="85">
        <v>0.89900000000000002</v>
      </c>
      <c r="W307" s="85">
        <v>0.89900000000000002</v>
      </c>
      <c r="X307" s="85">
        <v>0.89900000000000002</v>
      </c>
      <c r="Y307" s="85">
        <v>0.89900000000000002</v>
      </c>
      <c r="Z307" s="85">
        <v>0.89900000000000002</v>
      </c>
      <c r="AA307" s="85">
        <v>0.89900000000000002</v>
      </c>
      <c r="AB307" s="85">
        <v>0.89900000000000002</v>
      </c>
      <c r="AC307" s="85">
        <v>0.89900000000000002</v>
      </c>
      <c r="AD307" s="85">
        <v>0.89900000000000002</v>
      </c>
      <c r="AE307" s="85">
        <v>0.89900000000000002</v>
      </c>
      <c r="AF307" s="85">
        <v>0.89900000000000002</v>
      </c>
      <c r="AG307" s="85"/>
      <c r="AH307" s="85"/>
      <c r="AI307" s="85"/>
      <c r="AJ307" s="85"/>
      <c r="AK307" s="85"/>
      <c r="AL307" s="85"/>
      <c r="AM307" s="85"/>
      <c r="AN307" s="85"/>
      <c r="AO307" s="85"/>
      <c r="AP307" s="85"/>
      <c r="AQ307" s="85"/>
      <c r="AR307" s="85"/>
      <c r="AS307" s="85"/>
      <c r="AT307" s="85"/>
    </row>
    <row r="308" spans="1:46" x14ac:dyDescent="0.25">
      <c r="A308" s="85" t="s">
        <v>847</v>
      </c>
      <c r="B308" s="85">
        <v>0.98</v>
      </c>
      <c r="C308" s="85">
        <v>0.98</v>
      </c>
      <c r="D308" s="85">
        <v>0.98</v>
      </c>
      <c r="E308" s="85">
        <v>0.98</v>
      </c>
      <c r="F308" s="85">
        <v>0.98</v>
      </c>
      <c r="G308" s="85">
        <v>0.98</v>
      </c>
      <c r="H308" s="85">
        <v>0.98</v>
      </c>
      <c r="I308" s="85">
        <v>0.98</v>
      </c>
      <c r="J308" s="85">
        <v>0.98</v>
      </c>
      <c r="K308" s="85">
        <v>0.98</v>
      </c>
      <c r="L308" s="85">
        <v>0.98</v>
      </c>
      <c r="M308" s="85">
        <v>0.98</v>
      </c>
      <c r="N308" s="85">
        <v>0.98</v>
      </c>
      <c r="O308" s="85">
        <v>0.98</v>
      </c>
      <c r="P308" s="85">
        <v>0.98</v>
      </c>
      <c r="Q308" s="85">
        <v>0.98</v>
      </c>
      <c r="R308" s="85">
        <v>0.98</v>
      </c>
      <c r="S308" s="85">
        <v>0.98</v>
      </c>
      <c r="T308" s="85">
        <v>0.98</v>
      </c>
      <c r="U308" s="85">
        <v>0.98</v>
      </c>
      <c r="V308" s="85">
        <v>0.98</v>
      </c>
      <c r="W308" s="85">
        <v>0.98</v>
      </c>
      <c r="X308" s="85">
        <v>0.98</v>
      </c>
      <c r="Y308" s="85">
        <v>0.98</v>
      </c>
      <c r="Z308" s="85">
        <v>0.98</v>
      </c>
      <c r="AA308" s="85">
        <v>0.98</v>
      </c>
      <c r="AB308" s="85">
        <v>0.98</v>
      </c>
      <c r="AC308" s="85">
        <v>0.98</v>
      </c>
      <c r="AD308" s="85">
        <v>0.98</v>
      </c>
      <c r="AE308" s="85">
        <v>0.98</v>
      </c>
      <c r="AF308" s="85">
        <v>0.98</v>
      </c>
      <c r="AG308" s="85"/>
      <c r="AH308" s="85"/>
      <c r="AI308" s="85"/>
      <c r="AJ308" s="85"/>
      <c r="AK308" s="85"/>
      <c r="AL308" s="85"/>
      <c r="AM308" s="85"/>
      <c r="AN308" s="85"/>
      <c r="AO308" s="85"/>
      <c r="AP308" s="85"/>
      <c r="AQ308" s="85"/>
      <c r="AR308" s="85"/>
      <c r="AS308" s="85"/>
      <c r="AT308" s="85"/>
    </row>
    <row r="309" spans="1:46" x14ac:dyDescent="0.25">
      <c r="A309" s="85" t="s">
        <v>848</v>
      </c>
      <c r="B309" s="85">
        <v>0.99</v>
      </c>
      <c r="C309" s="85">
        <v>0.99</v>
      </c>
      <c r="D309" s="85">
        <v>0.99</v>
      </c>
      <c r="E309" s="85">
        <v>0.99</v>
      </c>
      <c r="F309" s="85">
        <v>0.99</v>
      </c>
      <c r="G309" s="85">
        <v>0.99</v>
      </c>
      <c r="H309" s="85">
        <v>0.99</v>
      </c>
      <c r="I309" s="85">
        <v>0.99</v>
      </c>
      <c r="J309" s="85">
        <v>0.99</v>
      </c>
      <c r="K309" s="85">
        <v>0.99</v>
      </c>
      <c r="L309" s="85">
        <v>0.99</v>
      </c>
      <c r="M309" s="85">
        <v>0.99</v>
      </c>
      <c r="N309" s="85">
        <v>0.99</v>
      </c>
      <c r="O309" s="85">
        <v>0.99</v>
      </c>
      <c r="P309" s="85">
        <v>0.99</v>
      </c>
      <c r="Q309" s="85">
        <v>0.99</v>
      </c>
      <c r="R309" s="85">
        <v>0.99</v>
      </c>
      <c r="S309" s="85">
        <v>0.99</v>
      </c>
      <c r="T309" s="85">
        <v>0.99</v>
      </c>
      <c r="U309" s="85">
        <v>0.99</v>
      </c>
      <c r="V309" s="85">
        <v>0.99</v>
      </c>
      <c r="W309" s="85">
        <v>0.99</v>
      </c>
      <c r="X309" s="85">
        <v>0.99</v>
      </c>
      <c r="Y309" s="85">
        <v>0.99</v>
      </c>
      <c r="Z309" s="85">
        <v>0.99</v>
      </c>
      <c r="AA309" s="85">
        <v>0.99</v>
      </c>
      <c r="AB309" s="85">
        <v>0.99</v>
      </c>
      <c r="AC309" s="85">
        <v>0.99</v>
      </c>
      <c r="AD309" s="85">
        <v>0.99</v>
      </c>
      <c r="AE309" s="85">
        <v>0.99</v>
      </c>
      <c r="AF309" s="85">
        <v>0.99</v>
      </c>
      <c r="AG309" s="85"/>
      <c r="AH309" s="85"/>
      <c r="AI309" s="85"/>
      <c r="AJ309" s="85"/>
      <c r="AK309" s="85"/>
      <c r="AL309" s="85"/>
      <c r="AM309" s="85"/>
      <c r="AN309" s="85"/>
      <c r="AO309" s="85"/>
      <c r="AP309" s="85"/>
      <c r="AQ309" s="85"/>
      <c r="AR309" s="85"/>
      <c r="AS309" s="85"/>
      <c r="AT309" s="85"/>
    </row>
    <row r="310" spans="1:46" x14ac:dyDescent="0.25">
      <c r="A310" s="85" t="s">
        <v>849</v>
      </c>
      <c r="B310" s="85">
        <v>0.90200000000000002</v>
      </c>
      <c r="C310" s="85">
        <v>0.90200000000000002</v>
      </c>
      <c r="D310" s="85">
        <v>0.90200000000000002</v>
      </c>
      <c r="E310" s="85">
        <v>0.90200000000000002</v>
      </c>
      <c r="F310" s="85">
        <v>0.90200000000000002</v>
      </c>
      <c r="G310" s="85">
        <v>0.90200000000000002</v>
      </c>
      <c r="H310" s="85">
        <v>0.90200000000000002</v>
      </c>
      <c r="I310" s="85">
        <v>0.90200000000000002</v>
      </c>
      <c r="J310" s="85">
        <v>0.90200000000000002</v>
      </c>
      <c r="K310" s="85">
        <v>0.90200000000000002</v>
      </c>
      <c r="L310" s="85">
        <v>0.90200000000000002</v>
      </c>
      <c r="M310" s="85">
        <v>0.90200000000000002</v>
      </c>
      <c r="N310" s="85">
        <v>0.90200000000000002</v>
      </c>
      <c r="O310" s="85">
        <v>0.90200000000000002</v>
      </c>
      <c r="P310" s="85">
        <v>0.90200000000000002</v>
      </c>
      <c r="Q310" s="85">
        <v>0.90200000000000002</v>
      </c>
      <c r="R310" s="85">
        <v>0.90200000000000002</v>
      </c>
      <c r="S310" s="85">
        <v>0.90200000000000002</v>
      </c>
      <c r="T310" s="85">
        <v>0.90200000000000002</v>
      </c>
      <c r="U310" s="85">
        <v>0.90200000000000002</v>
      </c>
      <c r="V310" s="85">
        <v>0.90200000000000002</v>
      </c>
      <c r="W310" s="85">
        <v>0.90200000000000002</v>
      </c>
      <c r="X310" s="85">
        <v>0.90200000000000002</v>
      </c>
      <c r="Y310" s="85">
        <v>0.90200000000000002</v>
      </c>
      <c r="Z310" s="85">
        <v>0.90200000000000002</v>
      </c>
      <c r="AA310" s="85">
        <v>0.90200000000000002</v>
      </c>
      <c r="AB310" s="85">
        <v>0.90200000000000002</v>
      </c>
      <c r="AC310" s="85">
        <v>0.90200000000000002</v>
      </c>
      <c r="AD310" s="85">
        <v>0.90200000000000002</v>
      </c>
      <c r="AE310" s="85">
        <v>0.90200000000000002</v>
      </c>
      <c r="AF310" s="85">
        <v>0.90200000000000002</v>
      </c>
      <c r="AG310" s="85"/>
      <c r="AH310" s="85"/>
      <c r="AI310" s="85"/>
      <c r="AJ310" s="85"/>
      <c r="AK310" s="85"/>
      <c r="AL310" s="85"/>
      <c r="AM310" s="85"/>
      <c r="AN310" s="85"/>
      <c r="AO310" s="85"/>
      <c r="AP310" s="85"/>
      <c r="AQ310" s="85"/>
      <c r="AR310" s="85"/>
      <c r="AS310" s="85"/>
      <c r="AT310" s="85"/>
    </row>
    <row r="311" spans="1:46" x14ac:dyDescent="0.25">
      <c r="A311" s="85" t="s">
        <v>850</v>
      </c>
      <c r="B311" s="85">
        <v>0.97399999999999998</v>
      </c>
      <c r="C311" s="85">
        <v>0.97399999999999998</v>
      </c>
      <c r="D311" s="85">
        <v>0.97399999999999998</v>
      </c>
      <c r="E311" s="85">
        <v>0.97399999999999998</v>
      </c>
      <c r="F311" s="85">
        <v>0.97399999999999998</v>
      </c>
      <c r="G311" s="85">
        <v>0.97399999999999998</v>
      </c>
      <c r="H311" s="85">
        <v>0.97399999999999998</v>
      </c>
      <c r="I311" s="85">
        <v>0.97399999999999998</v>
      </c>
      <c r="J311" s="85">
        <v>0.97399999999999998</v>
      </c>
      <c r="K311" s="85">
        <v>0.97399999999999998</v>
      </c>
      <c r="L311" s="85">
        <v>0.97399999999999998</v>
      </c>
      <c r="M311" s="85">
        <v>0.97399999999999998</v>
      </c>
      <c r="N311" s="85">
        <v>0.97399999999999998</v>
      </c>
      <c r="O311" s="85">
        <v>0.97399999999999998</v>
      </c>
      <c r="P311" s="85">
        <v>0.97399999999999998</v>
      </c>
      <c r="Q311" s="85">
        <v>0.97399999999999998</v>
      </c>
      <c r="R311" s="85">
        <v>0.97399999999999998</v>
      </c>
      <c r="S311" s="85">
        <v>0.97399999999999998</v>
      </c>
      <c r="T311" s="85">
        <v>0.97399999999999998</v>
      </c>
      <c r="U311" s="85">
        <v>0.97399999999999998</v>
      </c>
      <c r="V311" s="85">
        <v>0.97399999999999998</v>
      </c>
      <c r="W311" s="85">
        <v>0.97399999999999998</v>
      </c>
      <c r="X311" s="85">
        <v>0.97399999999999998</v>
      </c>
      <c r="Y311" s="85">
        <v>0.97399999999999998</v>
      </c>
      <c r="Z311" s="85">
        <v>0.97399999999999998</v>
      </c>
      <c r="AA311" s="85">
        <v>0.97399999999999998</v>
      </c>
      <c r="AB311" s="85">
        <v>0.97399999999999998</v>
      </c>
      <c r="AC311" s="85">
        <v>0.97399999999999998</v>
      </c>
      <c r="AD311" s="85">
        <v>0.97399999999999998</v>
      </c>
      <c r="AE311" s="85">
        <v>0.97399999999999998</v>
      </c>
      <c r="AF311" s="85">
        <v>0.97399999999999998</v>
      </c>
      <c r="AG311" s="85"/>
      <c r="AH311" s="85"/>
      <c r="AI311" s="85"/>
      <c r="AJ311" s="85"/>
      <c r="AK311" s="85"/>
      <c r="AL311" s="85"/>
      <c r="AM311" s="85"/>
      <c r="AN311" s="85"/>
      <c r="AO311" s="85"/>
      <c r="AP311" s="85"/>
      <c r="AQ311" s="85"/>
      <c r="AR311" s="85"/>
      <c r="AS311" s="85"/>
      <c r="AT311" s="85"/>
    </row>
    <row r="312" spans="1:46" x14ac:dyDescent="0.25">
      <c r="A312" s="85" t="s">
        <v>851</v>
      </c>
      <c r="B312" s="85">
        <v>0.99399999999999999</v>
      </c>
      <c r="C312" s="85">
        <v>0.99399999999999999</v>
      </c>
      <c r="D312" s="85">
        <v>0.99399999999999999</v>
      </c>
      <c r="E312" s="85">
        <v>0.99399999999999999</v>
      </c>
      <c r="F312" s="85">
        <v>0.99399999999999999</v>
      </c>
      <c r="G312" s="85">
        <v>0.99399999999999999</v>
      </c>
      <c r="H312" s="85">
        <v>0.99399999999999999</v>
      </c>
      <c r="I312" s="85">
        <v>0.99399999999999999</v>
      </c>
      <c r="J312" s="85">
        <v>0.99399999999999999</v>
      </c>
      <c r="K312" s="85">
        <v>0.99399999999999999</v>
      </c>
      <c r="L312" s="85">
        <v>0.99399999999999999</v>
      </c>
      <c r="M312" s="85">
        <v>0.99399999999999999</v>
      </c>
      <c r="N312" s="85">
        <v>0.99399999999999999</v>
      </c>
      <c r="O312" s="85">
        <v>0.99399999999999999</v>
      </c>
      <c r="P312" s="85">
        <v>0.99399999999999999</v>
      </c>
      <c r="Q312" s="85">
        <v>0.99399999999999999</v>
      </c>
      <c r="R312" s="85">
        <v>0.99399999999999999</v>
      </c>
      <c r="S312" s="85">
        <v>0.99399999999999999</v>
      </c>
      <c r="T312" s="85">
        <v>0.99399999999999999</v>
      </c>
      <c r="U312" s="85">
        <v>0.99399999999999999</v>
      </c>
      <c r="V312" s="85">
        <v>0.99399999999999999</v>
      </c>
      <c r="W312" s="85">
        <v>0.99399999999999999</v>
      </c>
      <c r="X312" s="85">
        <v>0.99399999999999999</v>
      </c>
      <c r="Y312" s="85">
        <v>0.99399999999999999</v>
      </c>
      <c r="Z312" s="85">
        <v>0.99399999999999999</v>
      </c>
      <c r="AA312" s="85">
        <v>0.99399999999999999</v>
      </c>
      <c r="AB312" s="85">
        <v>0.99399999999999999</v>
      </c>
      <c r="AC312" s="85">
        <v>0.99399999999999999</v>
      </c>
      <c r="AD312" s="85">
        <v>0.99399999999999999</v>
      </c>
      <c r="AE312" s="85">
        <v>0.99399999999999999</v>
      </c>
      <c r="AF312" s="85">
        <v>0.99399999999999999</v>
      </c>
      <c r="AG312" s="85"/>
      <c r="AH312" s="85"/>
      <c r="AI312" s="85"/>
      <c r="AJ312" s="85"/>
      <c r="AK312" s="85"/>
      <c r="AL312" s="85"/>
      <c r="AM312" s="85"/>
      <c r="AN312" s="85"/>
      <c r="AO312" s="85"/>
      <c r="AP312" s="85"/>
      <c r="AQ312" s="85"/>
      <c r="AR312" s="85"/>
      <c r="AS312" s="85"/>
      <c r="AT312" s="85"/>
    </row>
    <row r="313" spans="1:46" x14ac:dyDescent="0.25">
      <c r="A313" s="85" t="s">
        <v>852</v>
      </c>
      <c r="B313" s="85">
        <v>0.95899999999999996</v>
      </c>
      <c r="C313" s="85">
        <v>0.95899999999999996</v>
      </c>
      <c r="D313" s="85">
        <v>0.95899999999999996</v>
      </c>
      <c r="E313" s="85">
        <v>0.95899999999999996</v>
      </c>
      <c r="F313" s="85">
        <v>0.95899999999999996</v>
      </c>
      <c r="G313" s="85">
        <v>0.95899999999999996</v>
      </c>
      <c r="H313" s="85">
        <v>0.95899999999999996</v>
      </c>
      <c r="I313" s="85">
        <v>0.95899999999999996</v>
      </c>
      <c r="J313" s="85">
        <v>0.95899999999999996</v>
      </c>
      <c r="K313" s="85">
        <v>0.95899999999999996</v>
      </c>
      <c r="L313" s="85">
        <v>0.95899999999999996</v>
      </c>
      <c r="M313" s="85">
        <v>0.95899999999999996</v>
      </c>
      <c r="N313" s="85">
        <v>0.95899999999999996</v>
      </c>
      <c r="O313" s="85">
        <v>0.95899999999999996</v>
      </c>
      <c r="P313" s="85">
        <v>0.95899999999999996</v>
      </c>
      <c r="Q313" s="85">
        <v>0.95899999999999996</v>
      </c>
      <c r="R313" s="85">
        <v>0.95899999999999996</v>
      </c>
      <c r="S313" s="85">
        <v>0.95899999999999996</v>
      </c>
      <c r="T313" s="85">
        <v>0.95899999999999996</v>
      </c>
      <c r="U313" s="85">
        <v>0.95899999999999996</v>
      </c>
      <c r="V313" s="85">
        <v>0.95899999999999996</v>
      </c>
      <c r="W313" s="85">
        <v>0.95899999999999996</v>
      </c>
      <c r="X313" s="85">
        <v>0.95899999999999996</v>
      </c>
      <c r="Y313" s="85">
        <v>0.95899999999999996</v>
      </c>
      <c r="Z313" s="85">
        <v>0.95899999999999996</v>
      </c>
      <c r="AA313" s="85">
        <v>0.95899999999999996</v>
      </c>
      <c r="AB313" s="85">
        <v>0.95899999999999996</v>
      </c>
      <c r="AC313" s="85">
        <v>0.95899999999999996</v>
      </c>
      <c r="AD313" s="85">
        <v>0.95899999999999996</v>
      </c>
      <c r="AE313" s="85">
        <v>0.95899999999999996</v>
      </c>
      <c r="AF313" s="85">
        <v>0.95899999999999996</v>
      </c>
      <c r="AG313" s="85"/>
      <c r="AH313" s="85"/>
      <c r="AI313" s="85"/>
      <c r="AJ313" s="85"/>
      <c r="AK313" s="85"/>
      <c r="AL313" s="85"/>
      <c r="AM313" s="85"/>
      <c r="AN313" s="85"/>
      <c r="AO313" s="85"/>
      <c r="AP313" s="85"/>
      <c r="AQ313" s="85"/>
      <c r="AR313" s="85"/>
      <c r="AS313" s="85"/>
      <c r="AT313" s="85"/>
    </row>
    <row r="314" spans="1:46" x14ac:dyDescent="0.25">
      <c r="A314" s="85" t="s">
        <v>853</v>
      </c>
      <c r="B314" s="85">
        <v>0.999</v>
      </c>
      <c r="C314" s="85">
        <v>0.999</v>
      </c>
      <c r="D314" s="85">
        <v>0.999</v>
      </c>
      <c r="E314" s="85">
        <v>0.999</v>
      </c>
      <c r="F314" s="85">
        <v>0.999</v>
      </c>
      <c r="G314" s="85">
        <v>0.999</v>
      </c>
      <c r="H314" s="85">
        <v>0.999</v>
      </c>
      <c r="I314" s="85">
        <v>0.999</v>
      </c>
      <c r="J314" s="85">
        <v>0.999</v>
      </c>
      <c r="K314" s="85">
        <v>0.999</v>
      </c>
      <c r="L314" s="85">
        <v>0.999</v>
      </c>
      <c r="M314" s="85">
        <v>0.999</v>
      </c>
      <c r="N314" s="85">
        <v>0.999</v>
      </c>
      <c r="O314" s="85">
        <v>0.999</v>
      </c>
      <c r="P314" s="85">
        <v>0.999</v>
      </c>
      <c r="Q314" s="85">
        <v>0.999</v>
      </c>
      <c r="R314" s="85">
        <v>0.999</v>
      </c>
      <c r="S314" s="85">
        <v>0.999</v>
      </c>
      <c r="T314" s="85">
        <v>0.999</v>
      </c>
      <c r="U314" s="85">
        <v>0.999</v>
      </c>
      <c r="V314" s="85">
        <v>0.999</v>
      </c>
      <c r="W314" s="85">
        <v>0.999</v>
      </c>
      <c r="X314" s="85">
        <v>0.999</v>
      </c>
      <c r="Y314" s="85">
        <v>0.999</v>
      </c>
      <c r="Z314" s="85">
        <v>0.999</v>
      </c>
      <c r="AA314" s="85">
        <v>0.999</v>
      </c>
      <c r="AB314" s="85">
        <v>0.999</v>
      </c>
      <c r="AC314" s="85">
        <v>0.999</v>
      </c>
      <c r="AD314" s="85">
        <v>0.999</v>
      </c>
      <c r="AE314" s="85">
        <v>0.999</v>
      </c>
      <c r="AF314" s="85">
        <v>0.999</v>
      </c>
      <c r="AG314" s="85"/>
      <c r="AH314" s="85"/>
      <c r="AI314" s="85"/>
      <c r="AJ314" s="85"/>
      <c r="AK314" s="85"/>
      <c r="AL314" s="85"/>
      <c r="AM314" s="85"/>
      <c r="AN314" s="85"/>
      <c r="AO314" s="85"/>
      <c r="AP314" s="85"/>
      <c r="AQ314" s="85"/>
      <c r="AR314" s="85"/>
      <c r="AS314" s="85"/>
      <c r="AT314" s="85"/>
    </row>
    <row r="315" spans="1:46" x14ac:dyDescent="0.25">
      <c r="A315" s="85" t="s">
        <v>854</v>
      </c>
      <c r="B315" s="85">
        <v>0.98599999999999999</v>
      </c>
      <c r="C315" s="85">
        <v>0.98599999999999999</v>
      </c>
      <c r="D315" s="85">
        <v>0.98599999999999999</v>
      </c>
      <c r="E315" s="85">
        <v>0.98599999999999999</v>
      </c>
      <c r="F315" s="85">
        <v>0.98599999999999999</v>
      </c>
      <c r="G315" s="85">
        <v>0.98599999999999999</v>
      </c>
      <c r="H315" s="85">
        <v>0.98599999999999999</v>
      </c>
      <c r="I315" s="85">
        <v>0.98599999999999999</v>
      </c>
      <c r="J315" s="85">
        <v>0.98599999999999999</v>
      </c>
      <c r="K315" s="85">
        <v>0.98599999999999999</v>
      </c>
      <c r="L315" s="85">
        <v>0.98599999999999999</v>
      </c>
      <c r="M315" s="85">
        <v>0.98599999999999999</v>
      </c>
      <c r="N315" s="85">
        <v>0.98599999999999999</v>
      </c>
      <c r="O315" s="85">
        <v>0.98599999999999999</v>
      </c>
      <c r="P315" s="85">
        <v>0.98599999999999999</v>
      </c>
      <c r="Q315" s="85">
        <v>0.98599999999999999</v>
      </c>
      <c r="R315" s="85">
        <v>0.98599999999999999</v>
      </c>
      <c r="S315" s="85">
        <v>0.98599999999999999</v>
      </c>
      <c r="T315" s="85">
        <v>0.98599999999999999</v>
      </c>
      <c r="U315" s="85">
        <v>0.98599999999999999</v>
      </c>
      <c r="V315" s="85">
        <v>0.98599999999999999</v>
      </c>
      <c r="W315" s="85">
        <v>0.98599999999999999</v>
      </c>
      <c r="X315" s="85">
        <v>0.98599999999999999</v>
      </c>
      <c r="Y315" s="85">
        <v>0.98599999999999999</v>
      </c>
      <c r="Z315" s="85">
        <v>0.98599999999999999</v>
      </c>
      <c r="AA315" s="85">
        <v>0.98599999999999999</v>
      </c>
      <c r="AB315" s="85">
        <v>0.98599999999999999</v>
      </c>
      <c r="AC315" s="85">
        <v>0.98599999999999999</v>
      </c>
      <c r="AD315" s="85">
        <v>0.98599999999999999</v>
      </c>
      <c r="AE315" s="85">
        <v>0.98599999999999999</v>
      </c>
      <c r="AF315" s="85">
        <v>0.98599999999999999</v>
      </c>
      <c r="AG315" s="85"/>
      <c r="AH315" s="85"/>
      <c r="AI315" s="85"/>
      <c r="AJ315" s="85"/>
      <c r="AK315" s="85"/>
      <c r="AL315" s="85"/>
      <c r="AM315" s="85"/>
      <c r="AN315" s="85"/>
      <c r="AO315" s="85"/>
      <c r="AP315" s="85"/>
      <c r="AQ315" s="85"/>
      <c r="AR315" s="85"/>
      <c r="AS315" s="85"/>
      <c r="AT315" s="85"/>
    </row>
    <row r="316" spans="1:46" x14ac:dyDescent="0.25">
      <c r="A316" s="85" t="s">
        <v>855</v>
      </c>
      <c r="B316" s="85">
        <v>0.998</v>
      </c>
      <c r="C316" s="85">
        <v>0.998</v>
      </c>
      <c r="D316" s="85">
        <v>0.998</v>
      </c>
      <c r="E316" s="85">
        <v>0.998</v>
      </c>
      <c r="F316" s="85">
        <v>0.998</v>
      </c>
      <c r="G316" s="85">
        <v>0.998</v>
      </c>
      <c r="H316" s="85">
        <v>0.998</v>
      </c>
      <c r="I316" s="85">
        <v>0.998</v>
      </c>
      <c r="J316" s="85">
        <v>0.998</v>
      </c>
      <c r="K316" s="85">
        <v>0.998</v>
      </c>
      <c r="L316" s="85">
        <v>0.998</v>
      </c>
      <c r="M316" s="85">
        <v>0.998</v>
      </c>
      <c r="N316" s="85">
        <v>0.998</v>
      </c>
      <c r="O316" s="85">
        <v>0.998</v>
      </c>
      <c r="P316" s="85">
        <v>0.998</v>
      </c>
      <c r="Q316" s="85">
        <v>0.998</v>
      </c>
      <c r="R316" s="85">
        <v>0.998</v>
      </c>
      <c r="S316" s="85">
        <v>0.998</v>
      </c>
      <c r="T316" s="85">
        <v>0.998</v>
      </c>
      <c r="U316" s="85">
        <v>0.998</v>
      </c>
      <c r="V316" s="85">
        <v>0.998</v>
      </c>
      <c r="W316" s="85">
        <v>0.998</v>
      </c>
      <c r="X316" s="85">
        <v>0.998</v>
      </c>
      <c r="Y316" s="85">
        <v>0.998</v>
      </c>
      <c r="Z316" s="85">
        <v>0.998</v>
      </c>
      <c r="AA316" s="85">
        <v>0.998</v>
      </c>
      <c r="AB316" s="85">
        <v>0.998</v>
      </c>
      <c r="AC316" s="85">
        <v>0.998</v>
      </c>
      <c r="AD316" s="85">
        <v>0.998</v>
      </c>
      <c r="AE316" s="85">
        <v>0.998</v>
      </c>
      <c r="AF316" s="85">
        <v>0.998</v>
      </c>
      <c r="AG316" s="85"/>
      <c r="AH316" s="85"/>
      <c r="AI316" s="85"/>
      <c r="AJ316" s="85"/>
      <c r="AK316" s="85"/>
      <c r="AL316" s="85"/>
      <c r="AM316" s="85"/>
      <c r="AN316" s="85"/>
      <c r="AO316" s="85"/>
      <c r="AP316" s="85"/>
      <c r="AQ316" s="85"/>
      <c r="AR316" s="85"/>
      <c r="AS316" s="85"/>
      <c r="AT316" s="85"/>
    </row>
    <row r="317" spans="1:46" x14ac:dyDescent="0.25">
      <c r="A317" s="85" t="s">
        <v>856</v>
      </c>
      <c r="B317" s="85">
        <v>0.98099999999999998</v>
      </c>
      <c r="C317" s="85">
        <v>0.98099999999999998</v>
      </c>
      <c r="D317" s="85">
        <v>0.98099999999999998</v>
      </c>
      <c r="E317" s="85">
        <v>0.98099999999999998</v>
      </c>
      <c r="F317" s="85">
        <v>0.98099999999999998</v>
      </c>
      <c r="G317" s="85">
        <v>0.98099999999999998</v>
      </c>
      <c r="H317" s="85">
        <v>0.98099999999999998</v>
      </c>
      <c r="I317" s="85">
        <v>0.98099999999999998</v>
      </c>
      <c r="J317" s="85">
        <v>0.98099999999999998</v>
      </c>
      <c r="K317" s="85">
        <v>0.98099999999999998</v>
      </c>
      <c r="L317" s="85">
        <v>0.98099999999999998</v>
      </c>
      <c r="M317" s="85">
        <v>0.98099999999999998</v>
      </c>
      <c r="N317" s="85">
        <v>0.98099999999999998</v>
      </c>
      <c r="O317" s="85">
        <v>0.98099999999999998</v>
      </c>
      <c r="P317" s="85">
        <v>0.98099999999999998</v>
      </c>
      <c r="Q317" s="85">
        <v>0.98099999999999998</v>
      </c>
      <c r="R317" s="85">
        <v>0.98099999999999998</v>
      </c>
      <c r="S317" s="85">
        <v>0.98099999999999998</v>
      </c>
      <c r="T317" s="85">
        <v>0.98099999999999998</v>
      </c>
      <c r="U317" s="85">
        <v>0.98099999999999998</v>
      </c>
      <c r="V317" s="85">
        <v>0.98099999999999998</v>
      </c>
      <c r="W317" s="85">
        <v>0.98099999999999998</v>
      </c>
      <c r="X317" s="85">
        <v>0.98099999999999998</v>
      </c>
      <c r="Y317" s="85">
        <v>0.98099999999999998</v>
      </c>
      <c r="Z317" s="85">
        <v>0.98099999999999998</v>
      </c>
      <c r="AA317" s="85">
        <v>0.98099999999999998</v>
      </c>
      <c r="AB317" s="85">
        <v>0.98099999999999998</v>
      </c>
      <c r="AC317" s="85">
        <v>0.98099999999999998</v>
      </c>
      <c r="AD317" s="85">
        <v>0.98099999999999998</v>
      </c>
      <c r="AE317" s="85">
        <v>0.98099999999999998</v>
      </c>
      <c r="AF317" s="85">
        <v>0.98099999999999998</v>
      </c>
      <c r="AG317" s="85"/>
      <c r="AH317" s="85"/>
      <c r="AI317" s="85"/>
      <c r="AJ317" s="85"/>
      <c r="AK317" s="85"/>
      <c r="AL317" s="85"/>
      <c r="AM317" s="85"/>
      <c r="AN317" s="85"/>
      <c r="AO317" s="85"/>
      <c r="AP317" s="85"/>
      <c r="AQ317" s="85"/>
      <c r="AR317" s="85"/>
      <c r="AS317" s="85"/>
      <c r="AT317" s="85"/>
    </row>
    <row r="318" spans="1:46" x14ac:dyDescent="0.25">
      <c r="A318" s="85" t="s">
        <v>857</v>
      </c>
      <c r="B318" s="85">
        <v>1</v>
      </c>
      <c r="C318" s="85">
        <v>1</v>
      </c>
      <c r="D318" s="85">
        <v>1</v>
      </c>
      <c r="E318" s="85">
        <v>1</v>
      </c>
      <c r="F318" s="85">
        <v>1</v>
      </c>
      <c r="G318" s="85">
        <v>1</v>
      </c>
      <c r="H318" s="85">
        <v>1</v>
      </c>
      <c r="I318" s="85">
        <v>1</v>
      </c>
      <c r="J318" s="85">
        <v>1</v>
      </c>
      <c r="K318" s="85">
        <v>1</v>
      </c>
      <c r="L318" s="85">
        <v>1</v>
      </c>
      <c r="M318" s="85">
        <v>1</v>
      </c>
      <c r="N318" s="85">
        <v>1</v>
      </c>
      <c r="O318" s="85">
        <v>1</v>
      </c>
      <c r="P318" s="85">
        <v>1</v>
      </c>
      <c r="Q318" s="85">
        <v>1</v>
      </c>
      <c r="R318" s="85">
        <v>1</v>
      </c>
      <c r="S318" s="85">
        <v>1</v>
      </c>
      <c r="T318" s="85">
        <v>1</v>
      </c>
      <c r="U318" s="85">
        <v>1</v>
      </c>
      <c r="V318" s="85">
        <v>1</v>
      </c>
      <c r="W318" s="85">
        <v>1</v>
      </c>
      <c r="X318" s="85">
        <v>1</v>
      </c>
      <c r="Y318" s="85">
        <v>1</v>
      </c>
      <c r="Z318" s="85">
        <v>1</v>
      </c>
      <c r="AA318" s="85">
        <v>1</v>
      </c>
      <c r="AB318" s="85">
        <v>1</v>
      </c>
      <c r="AC318" s="85">
        <v>1</v>
      </c>
      <c r="AD318" s="85">
        <v>1</v>
      </c>
      <c r="AE318" s="85">
        <v>1</v>
      </c>
      <c r="AF318" s="85">
        <v>1</v>
      </c>
      <c r="AG318" s="85"/>
      <c r="AH318" s="85"/>
      <c r="AI318" s="85"/>
      <c r="AJ318" s="85"/>
      <c r="AK318" s="85"/>
      <c r="AL318" s="85"/>
      <c r="AM318" s="85"/>
      <c r="AN318" s="85"/>
      <c r="AO318" s="85"/>
      <c r="AP318" s="85"/>
      <c r="AQ318" s="85"/>
      <c r="AR318" s="85"/>
      <c r="AS318" s="85"/>
      <c r="AT318" s="85"/>
    </row>
    <row r="319" spans="1:46" x14ac:dyDescent="0.25">
      <c r="A319" s="87"/>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c r="AA319" s="85"/>
      <c r="AB319" s="85"/>
      <c r="AC319" s="85"/>
      <c r="AD319" s="85"/>
      <c r="AE319" s="85"/>
      <c r="AF319" s="85"/>
      <c r="AG319" s="85"/>
      <c r="AH319" s="85"/>
      <c r="AI319" s="85"/>
      <c r="AJ319" s="85"/>
      <c r="AK319" s="85"/>
      <c r="AL319" s="85"/>
      <c r="AM319" s="85"/>
      <c r="AN319" s="85"/>
      <c r="AO319" s="85"/>
      <c r="AP319" s="85"/>
      <c r="AQ319" s="85"/>
      <c r="AR319" s="85"/>
      <c r="AS319" s="85"/>
      <c r="AT319" s="85"/>
    </row>
    <row r="320" spans="1:46" x14ac:dyDescent="0.25">
      <c r="A320" s="87" t="s">
        <v>858</v>
      </c>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c r="AA320" s="85"/>
      <c r="AB320" s="85"/>
      <c r="AC320" s="85"/>
      <c r="AD320" s="85"/>
      <c r="AE320" s="85"/>
      <c r="AF320" s="85"/>
      <c r="AG320" s="85"/>
      <c r="AH320" s="85"/>
      <c r="AI320" s="85"/>
      <c r="AJ320" s="85"/>
      <c r="AK320" s="85"/>
      <c r="AL320" s="85"/>
      <c r="AM320" s="85"/>
      <c r="AN320" s="85"/>
      <c r="AO320" s="85"/>
      <c r="AP320" s="85"/>
      <c r="AQ320" s="85"/>
      <c r="AR320" s="85"/>
      <c r="AS320" s="85"/>
      <c r="AT320" s="85"/>
    </row>
    <row r="321" spans="1:46" x14ac:dyDescent="0.25">
      <c r="A321" s="85" t="s">
        <v>772</v>
      </c>
      <c r="B321" s="85">
        <v>2020</v>
      </c>
      <c r="C321" s="85">
        <v>2021</v>
      </c>
      <c r="D321" s="85">
        <v>2022</v>
      </c>
      <c r="E321" s="85">
        <v>2023</v>
      </c>
      <c r="F321" s="85">
        <v>2024</v>
      </c>
      <c r="G321" s="85">
        <v>2025</v>
      </c>
      <c r="H321" s="85">
        <v>2026</v>
      </c>
      <c r="I321" s="85">
        <v>2027</v>
      </c>
      <c r="J321" s="85">
        <v>2028</v>
      </c>
      <c r="K321" s="85">
        <v>2029</v>
      </c>
      <c r="L321" s="85">
        <v>2030</v>
      </c>
      <c r="M321" s="85">
        <v>2031</v>
      </c>
      <c r="N321" s="85">
        <v>2032</v>
      </c>
      <c r="O321" s="85">
        <v>2033</v>
      </c>
      <c r="P321" s="85">
        <v>2034</v>
      </c>
      <c r="Q321" s="85">
        <v>2035</v>
      </c>
      <c r="R321" s="85">
        <v>2036</v>
      </c>
      <c r="S321" s="85">
        <v>2037</v>
      </c>
      <c r="T321" s="85">
        <v>2038</v>
      </c>
      <c r="U321" s="85">
        <v>2039</v>
      </c>
      <c r="V321" s="85">
        <v>2040</v>
      </c>
      <c r="W321" s="85">
        <v>2041</v>
      </c>
      <c r="X321" s="85">
        <v>2042</v>
      </c>
      <c r="Y321" s="85">
        <v>2043</v>
      </c>
      <c r="Z321" s="85">
        <v>2044</v>
      </c>
      <c r="AA321" s="85">
        <v>2045</v>
      </c>
      <c r="AB321" s="85">
        <v>2046</v>
      </c>
      <c r="AC321" s="85">
        <v>2047</v>
      </c>
      <c r="AD321" s="85">
        <v>2048</v>
      </c>
      <c r="AE321" s="85">
        <v>2049</v>
      </c>
      <c r="AF321" s="85">
        <v>2050</v>
      </c>
      <c r="AG321" s="85"/>
      <c r="AH321" s="85"/>
      <c r="AI321" s="85"/>
      <c r="AJ321" s="85"/>
      <c r="AK321" s="85"/>
      <c r="AL321" s="85"/>
      <c r="AM321" s="85"/>
      <c r="AN321" s="85"/>
      <c r="AO321" s="85"/>
      <c r="AP321" s="85"/>
      <c r="AQ321" s="85"/>
      <c r="AR321" s="85"/>
      <c r="AS321" s="85"/>
      <c r="AT321" s="85"/>
    </row>
    <row r="322" spans="1:46" x14ac:dyDescent="0.25">
      <c r="A322" s="85" t="s">
        <v>783</v>
      </c>
      <c r="B322" s="91">
        <f t="shared" ref="B322:C322" si="78">B233/B278</f>
        <v>35545131845.841789</v>
      </c>
      <c r="C322" s="91">
        <f t="shared" si="78"/>
        <v>35227586206.896553</v>
      </c>
      <c r="D322" s="91">
        <f t="shared" ref="D322:AF323" si="79">D232/D277</f>
        <v>541522826086.95648</v>
      </c>
      <c r="E322" s="91">
        <f t="shared" si="79"/>
        <v>550284782608.69568</v>
      </c>
      <c r="F322" s="91">
        <f t="shared" si="79"/>
        <v>558892391304.34778</v>
      </c>
      <c r="G322" s="91">
        <f t="shared" si="79"/>
        <v>567331521739.13037</v>
      </c>
      <c r="H322" s="91">
        <f t="shared" si="79"/>
        <v>575585869565.21741</v>
      </c>
      <c r="I322" s="91">
        <f t="shared" si="79"/>
        <v>583639130434.78259</v>
      </c>
      <c r="J322" s="91">
        <f t="shared" si="79"/>
        <v>591829347826.08691</v>
      </c>
      <c r="K322" s="91">
        <f t="shared" si="79"/>
        <v>600157608695.6521</v>
      </c>
      <c r="L322" s="91">
        <f t="shared" si="79"/>
        <v>608627173913.04346</v>
      </c>
      <c r="M322" s="91">
        <f t="shared" si="79"/>
        <v>617240217391.30432</v>
      </c>
      <c r="N322" s="91">
        <f t="shared" si="79"/>
        <v>625998913043.47827</v>
      </c>
      <c r="O322" s="91">
        <f t="shared" si="79"/>
        <v>634905434782.60864</v>
      </c>
      <c r="P322" s="91">
        <f t="shared" si="79"/>
        <v>643963043478.26086</v>
      </c>
      <c r="Q322" s="91">
        <f t="shared" si="79"/>
        <v>653172826086.95654</v>
      </c>
      <c r="R322" s="91">
        <f t="shared" si="79"/>
        <v>662540217391.30432</v>
      </c>
      <c r="S322" s="91">
        <f t="shared" si="79"/>
        <v>672064130434.78259</v>
      </c>
      <c r="T322" s="91">
        <f t="shared" si="79"/>
        <v>681750000000</v>
      </c>
      <c r="U322" s="91">
        <f t="shared" si="79"/>
        <v>691600000000</v>
      </c>
      <c r="V322" s="91">
        <f t="shared" si="79"/>
        <v>701616304347.82605</v>
      </c>
      <c r="W322" s="91">
        <f t="shared" si="79"/>
        <v>711802173913.04346</v>
      </c>
      <c r="X322" s="91">
        <f t="shared" si="79"/>
        <v>722160869565.21741</v>
      </c>
      <c r="Y322" s="91">
        <f t="shared" si="79"/>
        <v>732693478260.86951</v>
      </c>
      <c r="Z322" s="91">
        <f t="shared" si="79"/>
        <v>743405434782.60864</v>
      </c>
      <c r="AA322" s="91">
        <f t="shared" si="79"/>
        <v>754297826086.95654</v>
      </c>
      <c r="AB322" s="91">
        <f t="shared" si="79"/>
        <v>765375000000</v>
      </c>
      <c r="AC322" s="91">
        <f t="shared" si="79"/>
        <v>776639130434.78259</v>
      </c>
      <c r="AD322" s="91">
        <f t="shared" si="79"/>
        <v>788094565217.39124</v>
      </c>
      <c r="AE322" s="91">
        <f t="shared" si="79"/>
        <v>799742391304.34778</v>
      </c>
      <c r="AF322" s="91">
        <f t="shared" si="79"/>
        <v>811588043478.26086</v>
      </c>
      <c r="AG322" s="91"/>
      <c r="AH322" s="91"/>
      <c r="AI322" s="91"/>
      <c r="AJ322" s="91"/>
      <c r="AK322" s="91"/>
      <c r="AL322" s="91"/>
      <c r="AM322" s="91"/>
      <c r="AN322" s="91"/>
      <c r="AO322" s="91"/>
      <c r="AP322" s="91"/>
      <c r="AQ322" s="91"/>
      <c r="AR322" s="91"/>
      <c r="AS322" s="91"/>
      <c r="AT322" s="91"/>
    </row>
    <row r="323" spans="1:46" x14ac:dyDescent="0.25">
      <c r="A323" s="85" t="s">
        <v>792</v>
      </c>
      <c r="D323" s="91">
        <f t="shared" si="79"/>
        <v>34956795131.84584</v>
      </c>
      <c r="E323" s="91">
        <f t="shared" si="79"/>
        <v>34731440162.271805</v>
      </c>
      <c r="F323" s="91">
        <f t="shared" si="79"/>
        <v>34550304259.634888</v>
      </c>
      <c r="G323" s="91">
        <f t="shared" si="79"/>
        <v>34412474645.030426</v>
      </c>
      <c r="H323" s="91">
        <f t="shared" si="79"/>
        <v>34317342799.188641</v>
      </c>
      <c r="I323" s="91">
        <f t="shared" si="79"/>
        <v>34264198782.96146</v>
      </c>
      <c r="J323" s="91">
        <f t="shared" si="79"/>
        <v>34211156186.612576</v>
      </c>
      <c r="K323" s="91">
        <f t="shared" si="79"/>
        <v>34158316430.020283</v>
      </c>
      <c r="L323" s="91">
        <f t="shared" si="79"/>
        <v>34105476673.427994</v>
      </c>
      <c r="M323" s="91">
        <f t="shared" si="79"/>
        <v>34052839756.592293</v>
      </c>
      <c r="N323" s="91">
        <f t="shared" si="79"/>
        <v>34000202839.756592</v>
      </c>
      <c r="O323" s="91">
        <f t="shared" si="79"/>
        <v>33947768762.677486</v>
      </c>
      <c r="P323" s="91">
        <f t="shared" si="79"/>
        <v>33895334685.598377</v>
      </c>
      <c r="Q323" s="91">
        <f t="shared" si="79"/>
        <v>33843103448.275864</v>
      </c>
      <c r="R323" s="91">
        <f t="shared" si="79"/>
        <v>33790872210.953346</v>
      </c>
      <c r="S323" s="91">
        <f t="shared" si="79"/>
        <v>33738843813.387424</v>
      </c>
      <c r="T323" s="91">
        <f t="shared" si="79"/>
        <v>33686916835.699799</v>
      </c>
      <c r="U323" s="91">
        <f t="shared" si="79"/>
        <v>33634989858.012173</v>
      </c>
      <c r="V323" s="91">
        <f t="shared" si="79"/>
        <v>33583265720.081135</v>
      </c>
      <c r="W323" s="91">
        <f t="shared" si="79"/>
        <v>33531643002.028397</v>
      </c>
      <c r="X323" s="91">
        <f t="shared" si="79"/>
        <v>33480020283.975658</v>
      </c>
      <c r="Y323" s="91">
        <f t="shared" si="79"/>
        <v>33428600405.679512</v>
      </c>
      <c r="Z323" s="91">
        <f t="shared" si="79"/>
        <v>33377281947.261665</v>
      </c>
      <c r="AA323" s="91">
        <f t="shared" si="79"/>
        <v>33326064908.722111</v>
      </c>
      <c r="AB323" s="91">
        <f t="shared" si="79"/>
        <v>33274847870.182556</v>
      </c>
      <c r="AC323" s="91">
        <f t="shared" si="79"/>
        <v>33223833671.399593</v>
      </c>
      <c r="AD323" s="91">
        <f t="shared" si="79"/>
        <v>33172920892.49493</v>
      </c>
      <c r="AE323" s="91">
        <f t="shared" si="79"/>
        <v>33122109533.468559</v>
      </c>
      <c r="AF323" s="91">
        <f t="shared" si="79"/>
        <v>33071399594.320488</v>
      </c>
      <c r="AG323" s="91"/>
      <c r="AH323" s="91"/>
      <c r="AI323" s="91"/>
      <c r="AJ323" s="91"/>
      <c r="AK323" s="91"/>
      <c r="AL323" s="91"/>
      <c r="AM323" s="91"/>
      <c r="AN323" s="91"/>
      <c r="AO323" s="91"/>
      <c r="AP323" s="91"/>
      <c r="AQ323" s="91"/>
      <c r="AR323" s="91"/>
      <c r="AS323" s="91"/>
      <c r="AT323" s="91"/>
    </row>
    <row r="324" spans="1:46" x14ac:dyDescent="0.25">
      <c r="A324" s="85" t="s">
        <v>793</v>
      </c>
      <c r="B324" s="91">
        <f t="shared" ref="B324:AF328" si="80">B234/B279</f>
        <v>498940129449.8382</v>
      </c>
      <c r="C324" s="91">
        <f t="shared" si="80"/>
        <v>520559870550.1618</v>
      </c>
      <c r="D324" s="91">
        <f t="shared" si="80"/>
        <v>541991909385.11328</v>
      </c>
      <c r="E324" s="91">
        <f t="shared" si="80"/>
        <v>563097087378.64075</v>
      </c>
      <c r="F324" s="91">
        <f t="shared" si="80"/>
        <v>583733009708.73792</v>
      </c>
      <c r="G324" s="91">
        <f t="shared" si="80"/>
        <v>603754045307.44336</v>
      </c>
      <c r="H324" s="91">
        <f t="shared" si="80"/>
        <v>623014563106.79614</v>
      </c>
      <c r="I324" s="91">
        <f t="shared" si="80"/>
        <v>641368932038.83496</v>
      </c>
      <c r="J324" s="91">
        <f t="shared" si="80"/>
        <v>660347896440.12952</v>
      </c>
      <c r="K324" s="91">
        <f t="shared" si="80"/>
        <v>679970873786.40771</v>
      </c>
      <c r="L324" s="91">
        <f t="shared" si="80"/>
        <v>700262135922.33008</v>
      </c>
      <c r="M324" s="91">
        <f t="shared" si="80"/>
        <v>721242718446.60193</v>
      </c>
      <c r="N324" s="91">
        <f t="shared" si="80"/>
        <v>742936893203.88354</v>
      </c>
      <c r="O324" s="91">
        <f t="shared" si="80"/>
        <v>765367313915.85767</v>
      </c>
      <c r="P324" s="91">
        <f t="shared" si="80"/>
        <v>788561488673.13916</v>
      </c>
      <c r="Q324" s="91">
        <f t="shared" si="80"/>
        <v>812545307443.36572</v>
      </c>
      <c r="R324" s="91">
        <f t="shared" si="80"/>
        <v>837343042071.19739</v>
      </c>
      <c r="S324" s="91">
        <f t="shared" si="80"/>
        <v>862983818770.22656</v>
      </c>
      <c r="T324" s="91">
        <f t="shared" si="80"/>
        <v>889496763754.04529</v>
      </c>
      <c r="U324" s="91">
        <f t="shared" si="80"/>
        <v>916911003236.24597</v>
      </c>
      <c r="V324" s="91">
        <f t="shared" si="80"/>
        <v>945258899676.37537</v>
      </c>
      <c r="W324" s="91">
        <f t="shared" si="80"/>
        <v>974569579288.02588</v>
      </c>
      <c r="X324" s="91">
        <f t="shared" si="80"/>
        <v>1004875404530.7444</v>
      </c>
      <c r="Y324" s="91">
        <f t="shared" si="80"/>
        <v>1036213592233.0098</v>
      </c>
      <c r="Z324" s="91">
        <f t="shared" si="80"/>
        <v>1068616504854.3689</v>
      </c>
      <c r="AA324" s="91">
        <f t="shared" si="80"/>
        <v>1102121359223.301</v>
      </c>
      <c r="AB324" s="91">
        <f t="shared" si="80"/>
        <v>1136763754045.3074</v>
      </c>
      <c r="AC324" s="91">
        <f t="shared" si="80"/>
        <v>1172585760517.7993</v>
      </c>
      <c r="AD324" s="91">
        <f t="shared" si="80"/>
        <v>1209626213592.2329</v>
      </c>
      <c r="AE324" s="91">
        <f t="shared" si="80"/>
        <v>1247923948220.0647</v>
      </c>
      <c r="AF324" s="91">
        <f t="shared" si="80"/>
        <v>1287525889967.6375</v>
      </c>
      <c r="AG324" s="91"/>
      <c r="AH324" s="91"/>
      <c r="AI324" s="91"/>
      <c r="AJ324" s="91"/>
      <c r="AK324" s="91"/>
      <c r="AL324" s="91"/>
      <c r="AM324" s="91"/>
      <c r="AN324" s="91"/>
      <c r="AO324" s="91"/>
      <c r="AP324" s="91"/>
      <c r="AQ324" s="91"/>
      <c r="AR324" s="91"/>
      <c r="AS324" s="91"/>
      <c r="AT324" s="91"/>
    </row>
    <row r="325" spans="1:46" x14ac:dyDescent="0.25">
      <c r="A325" s="85" t="s">
        <v>794</v>
      </c>
      <c r="B325" s="91">
        <f t="shared" si="80"/>
        <v>66735327313.769753</v>
      </c>
      <c r="C325" s="91">
        <f t="shared" si="80"/>
        <v>66121444695.25959</v>
      </c>
      <c r="D325" s="91">
        <f t="shared" si="80"/>
        <v>65702031602.708801</v>
      </c>
      <c r="E325" s="91">
        <f t="shared" si="80"/>
        <v>65471670428.893906</v>
      </c>
      <c r="F325" s="91">
        <f t="shared" si="80"/>
        <v>65427200902.93454</v>
      </c>
      <c r="G325" s="91">
        <f t="shared" si="80"/>
        <v>65567381489.841988</v>
      </c>
      <c r="H325" s="91">
        <f t="shared" si="80"/>
        <v>65893115124.153496</v>
      </c>
      <c r="I325" s="91">
        <f t="shared" si="80"/>
        <v>66407336343.11512</v>
      </c>
      <c r="J325" s="91">
        <f t="shared" si="80"/>
        <v>66926749435.665916</v>
      </c>
      <c r="K325" s="91">
        <f t="shared" si="80"/>
        <v>67451354401.80587</v>
      </c>
      <c r="L325" s="91">
        <f t="shared" si="80"/>
        <v>67981151241.534988</v>
      </c>
      <c r="M325" s="91">
        <f t="shared" si="80"/>
        <v>68516365688.487587</v>
      </c>
      <c r="N325" s="91">
        <f t="shared" si="80"/>
        <v>69056884875.846497</v>
      </c>
      <c r="O325" s="91">
        <f t="shared" si="80"/>
        <v>69602821670.428894</v>
      </c>
      <c r="P325" s="91">
        <f t="shared" si="80"/>
        <v>70154288939.05191</v>
      </c>
      <c r="Q325" s="91">
        <f t="shared" si="80"/>
        <v>70711286681.715576</v>
      </c>
      <c r="R325" s="91">
        <f t="shared" si="80"/>
        <v>71273927765.237015</v>
      </c>
      <c r="S325" s="91">
        <f t="shared" si="80"/>
        <v>71842212189.616257</v>
      </c>
      <c r="T325" s="91">
        <f t="shared" si="80"/>
        <v>72416139954.853271</v>
      </c>
      <c r="U325" s="91">
        <f t="shared" si="80"/>
        <v>72995823927.765244</v>
      </c>
      <c r="V325" s="91">
        <f t="shared" si="80"/>
        <v>73581376975.169296</v>
      </c>
      <c r="W325" s="91">
        <f t="shared" si="80"/>
        <v>74172799097.06546</v>
      </c>
      <c r="X325" s="91">
        <f t="shared" si="80"/>
        <v>74770203160.270874</v>
      </c>
      <c r="Y325" s="91">
        <f t="shared" si="80"/>
        <v>75373589164.785553</v>
      </c>
      <c r="Z325" s="91">
        <f t="shared" si="80"/>
        <v>75983069977.426636</v>
      </c>
      <c r="AA325" s="91">
        <f t="shared" si="80"/>
        <v>76598532731.376968</v>
      </c>
      <c r="AB325" s="91">
        <f t="shared" si="80"/>
        <v>77220316027.088028</v>
      </c>
      <c r="AC325" s="91">
        <f t="shared" si="80"/>
        <v>77848306997.742661</v>
      </c>
      <c r="AD325" s="91">
        <f t="shared" si="80"/>
        <v>78482618510.15802</v>
      </c>
      <c r="AE325" s="91">
        <f t="shared" si="80"/>
        <v>79123250564.334091</v>
      </c>
      <c r="AF325" s="91">
        <f t="shared" si="80"/>
        <v>79770428893.905197</v>
      </c>
      <c r="AG325" s="91"/>
      <c r="AH325" s="91"/>
      <c r="AI325" s="91"/>
      <c r="AJ325" s="91"/>
      <c r="AK325" s="91"/>
      <c r="AL325" s="91"/>
      <c r="AM325" s="91"/>
      <c r="AN325" s="91"/>
      <c r="AO325" s="91"/>
      <c r="AP325" s="91"/>
      <c r="AQ325" s="91"/>
      <c r="AR325" s="91"/>
      <c r="AS325" s="91"/>
      <c r="AT325" s="91"/>
    </row>
    <row r="326" spans="1:46" x14ac:dyDescent="0.25">
      <c r="A326" s="85" t="s">
        <v>795</v>
      </c>
      <c r="B326" s="91">
        <f t="shared" si="80"/>
        <v>86165208545.269577</v>
      </c>
      <c r="C326" s="91">
        <f t="shared" si="80"/>
        <v>86389420142.421158</v>
      </c>
      <c r="D326" s="91">
        <f t="shared" si="80"/>
        <v>86907731434.384537</v>
      </c>
      <c r="E326" s="91">
        <f t="shared" si="80"/>
        <v>87725534079.348938</v>
      </c>
      <c r="F326" s="91">
        <f t="shared" si="80"/>
        <v>88852187182.095627</v>
      </c>
      <c r="G326" s="91">
        <f t="shared" si="80"/>
        <v>90301017293.997971</v>
      </c>
      <c r="H326" s="91">
        <f t="shared" si="80"/>
        <v>92089521871.820953</v>
      </c>
      <c r="I326" s="91">
        <f t="shared" si="80"/>
        <v>94240081383.519836</v>
      </c>
      <c r="J326" s="91">
        <f t="shared" si="80"/>
        <v>96453001017.294006</v>
      </c>
      <c r="K326" s="91">
        <f t="shared" si="80"/>
        <v>98730111902.339783</v>
      </c>
      <c r="L326" s="91">
        <f t="shared" si="80"/>
        <v>101073245167.85352</v>
      </c>
      <c r="M326" s="91">
        <f t="shared" si="80"/>
        <v>103484231943.03154</v>
      </c>
      <c r="N326" s="91">
        <f t="shared" si="80"/>
        <v>105965412004.06918</v>
      </c>
      <c r="O326" s="91">
        <f t="shared" si="80"/>
        <v>108517802644.9644</v>
      </c>
      <c r="P326" s="91">
        <f t="shared" si="80"/>
        <v>111145473041.70906</v>
      </c>
      <c r="Q326" s="91">
        <f t="shared" si="80"/>
        <v>113848423194.30316</v>
      </c>
      <c r="R326" s="91">
        <f t="shared" si="80"/>
        <v>116629704984.74059</v>
      </c>
      <c r="S326" s="91">
        <f t="shared" si="80"/>
        <v>119492370295.01526</v>
      </c>
      <c r="T326" s="91">
        <f t="shared" si="80"/>
        <v>122437436419.12512</v>
      </c>
      <c r="U326" s="91">
        <f t="shared" si="80"/>
        <v>125467955239.06409</v>
      </c>
      <c r="V326" s="91">
        <f t="shared" si="80"/>
        <v>128586978636.82605</v>
      </c>
      <c r="W326" s="91">
        <f t="shared" si="80"/>
        <v>131795523906.40895</v>
      </c>
      <c r="X326" s="91">
        <f t="shared" si="80"/>
        <v>135097660223.80469</v>
      </c>
      <c r="Y326" s="91">
        <f t="shared" si="80"/>
        <v>138495422177.00916</v>
      </c>
      <c r="Z326" s="91">
        <f t="shared" si="80"/>
        <v>141991861648.01627</v>
      </c>
      <c r="AA326" s="91">
        <f t="shared" si="80"/>
        <v>145589013224.82199</v>
      </c>
      <c r="AB326" s="91">
        <f t="shared" si="80"/>
        <v>149290946083.41812</v>
      </c>
      <c r="AC326" s="91">
        <f t="shared" si="80"/>
        <v>153100712105.79858</v>
      </c>
      <c r="AD326" s="91">
        <f t="shared" si="80"/>
        <v>157020345879.95932</v>
      </c>
      <c r="AE326" s="91">
        <f t="shared" si="80"/>
        <v>161053916581.89218</v>
      </c>
      <c r="AF326" s="91">
        <f t="shared" si="80"/>
        <v>165204476093.59106</v>
      </c>
      <c r="AG326" s="91"/>
      <c r="AH326" s="91"/>
      <c r="AI326" s="91"/>
      <c r="AJ326" s="91"/>
      <c r="AK326" s="91"/>
      <c r="AL326" s="91"/>
      <c r="AM326" s="91"/>
      <c r="AN326" s="91"/>
      <c r="AO326" s="91"/>
      <c r="AP326" s="91"/>
      <c r="AQ326" s="91"/>
      <c r="AR326" s="91"/>
      <c r="AS326" s="91"/>
      <c r="AT326" s="91"/>
    </row>
    <row r="327" spans="1:46" x14ac:dyDescent="0.25">
      <c r="A327" s="85" t="s">
        <v>797</v>
      </c>
      <c r="B327" s="91">
        <f t="shared" si="80"/>
        <v>1025699018538.7131</v>
      </c>
      <c r="C327" s="91">
        <f t="shared" si="80"/>
        <v>1034541984732.8243</v>
      </c>
      <c r="D327" s="91">
        <f t="shared" si="80"/>
        <v>1044697928026.1722</v>
      </c>
      <c r="E327" s="91">
        <f t="shared" si="80"/>
        <v>1056211559432.9335</v>
      </c>
      <c r="F327" s="91">
        <f t="shared" si="80"/>
        <v>1069131952017.4481</v>
      </c>
      <c r="G327" s="91">
        <f t="shared" si="80"/>
        <v>1083516902944.3838</v>
      </c>
      <c r="H327" s="91">
        <f t="shared" si="80"/>
        <v>1099432933478.735</v>
      </c>
      <c r="I327" s="91">
        <f t="shared" si="80"/>
        <v>1116946564885.4961</v>
      </c>
      <c r="J327" s="91">
        <f t="shared" si="80"/>
        <v>1134809160305.3435</v>
      </c>
      <c r="K327" s="91">
        <f t="shared" si="80"/>
        <v>1153009814612.8679</v>
      </c>
      <c r="L327" s="91">
        <f t="shared" si="80"/>
        <v>1171581243184.2966</v>
      </c>
      <c r="M327" s="91">
        <f t="shared" si="80"/>
        <v>1190501635768.8113</v>
      </c>
      <c r="N327" s="91">
        <f t="shared" si="80"/>
        <v>1209803707742.6389</v>
      </c>
      <c r="O327" s="91">
        <f t="shared" si="80"/>
        <v>1229476553980.3706</v>
      </c>
      <c r="P327" s="91">
        <f t="shared" si="80"/>
        <v>1249541984732.8245</v>
      </c>
      <c r="Q327" s="91">
        <f t="shared" si="80"/>
        <v>1270000000000</v>
      </c>
      <c r="R327" s="91">
        <f t="shared" si="80"/>
        <v>1290850599781.8975</v>
      </c>
      <c r="S327" s="91">
        <f t="shared" si="80"/>
        <v>1312115594329.3347</v>
      </c>
      <c r="T327" s="91">
        <f t="shared" si="80"/>
        <v>1333794983642.3118</v>
      </c>
      <c r="U327" s="91">
        <f t="shared" si="80"/>
        <v>1355899672846.2378</v>
      </c>
      <c r="V327" s="91">
        <f t="shared" si="80"/>
        <v>1378440567066.5212</v>
      </c>
      <c r="W327" s="91">
        <f t="shared" si="80"/>
        <v>1401417666303.1624</v>
      </c>
      <c r="X327" s="91">
        <f t="shared" si="80"/>
        <v>1424841875681.5703</v>
      </c>
      <c r="Y327" s="91">
        <f t="shared" si="80"/>
        <v>1448735005452.5627</v>
      </c>
      <c r="Z327" s="91">
        <f t="shared" si="80"/>
        <v>1473086150490.7305</v>
      </c>
      <c r="AA327" s="91">
        <f t="shared" si="80"/>
        <v>1497917121046.8921</v>
      </c>
      <c r="AB327" s="91">
        <f t="shared" si="80"/>
        <v>1523238822246.4558</v>
      </c>
      <c r="AC327" s="91">
        <f t="shared" si="80"/>
        <v>1549051254089.4219</v>
      </c>
      <c r="AD327" s="91">
        <f t="shared" si="80"/>
        <v>1575376226826.6084</v>
      </c>
      <c r="AE327" s="91">
        <f t="shared" si="80"/>
        <v>1602202835332.6062</v>
      </c>
      <c r="AF327" s="91">
        <f t="shared" si="80"/>
        <v>1629563794983.6423</v>
      </c>
      <c r="AG327" s="91"/>
      <c r="AH327" s="91"/>
      <c r="AI327" s="91"/>
      <c r="AJ327" s="91"/>
      <c r="AK327" s="91"/>
      <c r="AL327" s="91"/>
      <c r="AM327" s="91"/>
      <c r="AN327" s="91"/>
      <c r="AO327" s="91"/>
      <c r="AP327" s="91"/>
      <c r="AQ327" s="91"/>
      <c r="AR327" s="91"/>
      <c r="AS327" s="91"/>
      <c r="AT327" s="91"/>
    </row>
    <row r="328" spans="1:46" x14ac:dyDescent="0.25">
      <c r="A328" s="85" t="s">
        <v>798</v>
      </c>
      <c r="B328" s="91">
        <f t="shared" si="80"/>
        <v>182660840707.9646</v>
      </c>
      <c r="C328" s="91">
        <f t="shared" si="80"/>
        <v>181622345132.74335</v>
      </c>
      <c r="D328" s="91">
        <f t="shared" si="80"/>
        <v>180308849557.52213</v>
      </c>
      <c r="E328" s="91">
        <f t="shared" si="80"/>
        <v>178727433628.31857</v>
      </c>
      <c r="F328" s="91">
        <f t="shared" si="80"/>
        <v>176886725663.7168</v>
      </c>
      <c r="G328" s="91">
        <f t="shared" si="80"/>
        <v>174797123893.8053</v>
      </c>
      <c r="H328" s="91">
        <f t="shared" si="80"/>
        <v>172470132743.36282</v>
      </c>
      <c r="I328" s="91">
        <f t="shared" si="80"/>
        <v>169918362831.8584</v>
      </c>
      <c r="J328" s="91">
        <f t="shared" si="80"/>
        <v>167415265486.72565</v>
      </c>
      <c r="K328" s="91">
        <f t="shared" si="80"/>
        <v>164959734513.27432</v>
      </c>
      <c r="L328" s="91">
        <f t="shared" si="80"/>
        <v>162551327433.62833</v>
      </c>
      <c r="M328" s="91">
        <f t="shared" si="80"/>
        <v>160188716814.1593</v>
      </c>
      <c r="N328" s="91">
        <f t="shared" si="80"/>
        <v>157871017699.11505</v>
      </c>
      <c r="O328" s="91">
        <f t="shared" si="80"/>
        <v>155597566371.6814</v>
      </c>
      <c r="P328" s="91">
        <f t="shared" si="80"/>
        <v>153367699115.04425</v>
      </c>
      <c r="Q328" s="91">
        <f t="shared" si="80"/>
        <v>151180088495.57523</v>
      </c>
      <c r="R328" s="91">
        <f t="shared" si="80"/>
        <v>149034292035.39822</v>
      </c>
      <c r="S328" s="91">
        <f t="shared" si="80"/>
        <v>146929424778.76105</v>
      </c>
      <c r="T328" s="91">
        <f t="shared" si="80"/>
        <v>144864823008.84955</v>
      </c>
      <c r="U328" s="91">
        <f t="shared" si="80"/>
        <v>142839380530.97345</v>
      </c>
      <c r="V328" s="91">
        <f t="shared" si="80"/>
        <v>140852654867.25662</v>
      </c>
      <c r="W328" s="91">
        <f t="shared" si="80"/>
        <v>138903761061.9469</v>
      </c>
      <c r="X328" s="91">
        <f t="shared" si="80"/>
        <v>136992256637.16814</v>
      </c>
      <c r="Y328" s="91">
        <f t="shared" si="80"/>
        <v>135117035398.23009</v>
      </c>
      <c r="Z328" s="91">
        <f t="shared" si="80"/>
        <v>133277433628.31857</v>
      </c>
      <c r="AA328" s="91">
        <f t="shared" si="80"/>
        <v>131473008849.55753</v>
      </c>
      <c r="AB328" s="91">
        <f t="shared" si="80"/>
        <v>129703097345.13274</v>
      </c>
      <c r="AC328" s="91">
        <f t="shared" si="80"/>
        <v>127966814159.29204</v>
      </c>
      <c r="AD328" s="91">
        <f t="shared" si="80"/>
        <v>126263716814.15929</v>
      </c>
      <c r="AE328" s="91">
        <f t="shared" si="80"/>
        <v>124593141592.92035</v>
      </c>
      <c r="AF328" s="91">
        <f t="shared" si="80"/>
        <v>122954424778.76106</v>
      </c>
      <c r="AG328" s="91"/>
      <c r="AH328" s="91"/>
      <c r="AI328" s="91"/>
      <c r="AJ328" s="91"/>
      <c r="AK328" s="91"/>
      <c r="AL328" s="91"/>
      <c r="AM328" s="91"/>
      <c r="AN328" s="91"/>
      <c r="AO328" s="91"/>
      <c r="AP328" s="91"/>
      <c r="AQ328" s="91"/>
      <c r="AR328" s="91"/>
      <c r="AS328" s="91"/>
      <c r="AT328" s="91"/>
    </row>
    <row r="329" spans="1:46" x14ac:dyDescent="0.25">
      <c r="A329" s="87"/>
    </row>
    <row r="330" spans="1:46" x14ac:dyDescent="0.25">
      <c r="A330" s="153" t="s">
        <v>859</v>
      </c>
      <c r="B330" s="154"/>
      <c r="C330" s="154"/>
      <c r="D330" s="95"/>
      <c r="E330" s="95"/>
      <c r="F330" s="96"/>
      <c r="G330" s="96"/>
      <c r="H330" s="97"/>
    </row>
    <row r="331" spans="1:46" x14ac:dyDescent="0.25">
      <c r="A331" s="98" t="s">
        <v>860</v>
      </c>
      <c r="B331" s="99" t="s">
        <v>861</v>
      </c>
      <c r="C331" s="99" t="s">
        <v>862</v>
      </c>
      <c r="D331" s="99" t="s">
        <v>863</v>
      </c>
      <c r="E331" s="99" t="s">
        <v>864</v>
      </c>
      <c r="F331" s="99" t="s">
        <v>865</v>
      </c>
      <c r="G331" s="99" t="s">
        <v>866</v>
      </c>
      <c r="H331" s="100" t="s">
        <v>867</v>
      </c>
      <c r="I331" s="87" t="s">
        <v>755</v>
      </c>
      <c r="J331" s="87" t="s">
        <v>756</v>
      </c>
    </row>
    <row r="332" spans="1:46" x14ac:dyDescent="0.25">
      <c r="A332" s="101" t="s">
        <v>868</v>
      </c>
      <c r="B332" s="102">
        <v>25500000</v>
      </c>
      <c r="C332" s="103" t="s">
        <v>869</v>
      </c>
      <c r="D332" s="104" t="s">
        <v>870</v>
      </c>
      <c r="E332" s="104" t="s">
        <v>871</v>
      </c>
      <c r="F332" s="105" t="s">
        <v>870</v>
      </c>
      <c r="G332" s="105" t="s">
        <v>871</v>
      </c>
      <c r="H332" s="106" t="s">
        <v>872</v>
      </c>
      <c r="I332" s="85" t="s">
        <v>730</v>
      </c>
      <c r="J332" s="85" t="s">
        <v>14</v>
      </c>
    </row>
    <row r="333" spans="1:46" x14ac:dyDescent="0.25">
      <c r="A333" s="107" t="s">
        <v>873</v>
      </c>
      <c r="B333" s="108">
        <v>2880000</v>
      </c>
      <c r="C333" s="109" t="s">
        <v>869</v>
      </c>
      <c r="D333" s="110" t="s">
        <v>874</v>
      </c>
      <c r="E333" s="110" t="s">
        <v>875</v>
      </c>
      <c r="F333" s="111" t="s">
        <v>876</v>
      </c>
      <c r="G333" s="111" t="s">
        <v>877</v>
      </c>
      <c r="H333" s="112" t="s">
        <v>878</v>
      </c>
      <c r="I333" s="85" t="s">
        <v>730</v>
      </c>
      <c r="J333" s="85" t="s">
        <v>14</v>
      </c>
    </row>
    <row r="334" spans="1:46" x14ac:dyDescent="0.25">
      <c r="A334" s="107" t="s">
        <v>879</v>
      </c>
      <c r="B334" s="108">
        <v>369600</v>
      </c>
      <c r="C334" s="109" t="s">
        <v>869</v>
      </c>
      <c r="D334" s="110" t="s">
        <v>880</v>
      </c>
      <c r="E334" s="110" t="s">
        <v>881</v>
      </c>
      <c r="F334" s="111" t="s">
        <v>880</v>
      </c>
      <c r="G334" s="111" t="s">
        <v>881</v>
      </c>
      <c r="H334" s="112" t="s">
        <v>882</v>
      </c>
      <c r="I334" s="85" t="s">
        <v>730</v>
      </c>
      <c r="J334" s="85" t="s">
        <v>14</v>
      </c>
    </row>
    <row r="335" spans="1:46" x14ac:dyDescent="0.25">
      <c r="A335" s="107" t="s">
        <v>879</v>
      </c>
      <c r="B335" s="108">
        <v>310800</v>
      </c>
      <c r="C335" s="109" t="s">
        <v>869</v>
      </c>
      <c r="D335" s="110" t="s">
        <v>880</v>
      </c>
      <c r="E335" s="110" t="s">
        <v>881</v>
      </c>
      <c r="F335" s="111" t="s">
        <v>880</v>
      </c>
      <c r="G335" s="111" t="s">
        <v>881</v>
      </c>
      <c r="H335" s="112" t="s">
        <v>883</v>
      </c>
      <c r="I335" s="85" t="s">
        <v>730</v>
      </c>
      <c r="J335" s="85" t="s">
        <v>14</v>
      </c>
    </row>
    <row r="336" spans="1:46" x14ac:dyDescent="0.25">
      <c r="A336" s="107" t="s">
        <v>884</v>
      </c>
      <c r="B336" s="108">
        <v>300000</v>
      </c>
      <c r="C336" s="109" t="s">
        <v>869</v>
      </c>
      <c r="D336" s="110" t="s">
        <v>885</v>
      </c>
      <c r="E336" s="110" t="s">
        <v>886</v>
      </c>
      <c r="F336" s="111" t="s">
        <v>885</v>
      </c>
      <c r="G336" s="111" t="s">
        <v>886</v>
      </c>
      <c r="H336" s="112" t="s">
        <v>887</v>
      </c>
      <c r="I336" s="85" t="s">
        <v>730</v>
      </c>
      <c r="J336" s="85" t="s">
        <v>14</v>
      </c>
    </row>
    <row r="337" spans="1:10" x14ac:dyDescent="0.25">
      <c r="A337" s="107" t="s">
        <v>888</v>
      </c>
      <c r="B337" s="108">
        <v>28401000</v>
      </c>
      <c r="C337" s="109" t="s">
        <v>889</v>
      </c>
      <c r="D337" s="110" t="s">
        <v>890</v>
      </c>
      <c r="E337" s="110" t="s">
        <v>891</v>
      </c>
      <c r="F337" s="111" t="s">
        <v>890</v>
      </c>
      <c r="G337" s="111" t="s">
        <v>891</v>
      </c>
      <c r="H337" s="112" t="s">
        <v>892</v>
      </c>
      <c r="I337" s="85" t="s">
        <v>731</v>
      </c>
      <c r="J337" s="85" t="s">
        <v>36</v>
      </c>
    </row>
    <row r="338" spans="1:10" x14ac:dyDescent="0.25">
      <c r="A338" s="107" t="s">
        <v>893</v>
      </c>
      <c r="B338" s="108">
        <v>903480</v>
      </c>
      <c r="C338" s="109" t="s">
        <v>889</v>
      </c>
      <c r="D338" s="110" t="s">
        <v>894</v>
      </c>
      <c r="E338" s="110" t="s">
        <v>895</v>
      </c>
      <c r="F338" s="111" t="s">
        <v>896</v>
      </c>
      <c r="G338" s="111" t="s">
        <v>895</v>
      </c>
      <c r="H338" s="112" t="s">
        <v>897</v>
      </c>
      <c r="I338" s="85" t="s">
        <v>732</v>
      </c>
      <c r="J338" s="85" t="s">
        <v>15</v>
      </c>
    </row>
    <row r="339" spans="1:10" x14ac:dyDescent="0.25">
      <c r="A339" s="107" t="s">
        <v>898</v>
      </c>
      <c r="B339" s="108">
        <v>51450000</v>
      </c>
      <c r="C339" s="109" t="s">
        <v>899</v>
      </c>
      <c r="D339" s="110" t="s">
        <v>900</v>
      </c>
      <c r="E339" s="110" t="s">
        <v>901</v>
      </c>
      <c r="F339" s="111" t="s">
        <v>902</v>
      </c>
      <c r="G339" s="111" t="s">
        <v>901</v>
      </c>
      <c r="H339" s="113" t="s">
        <v>903</v>
      </c>
      <c r="I339" s="85" t="s">
        <v>730</v>
      </c>
      <c r="J339" s="85" t="s">
        <v>14</v>
      </c>
    </row>
    <row r="340" spans="1:10" x14ac:dyDescent="0.25">
      <c r="A340" s="107" t="s">
        <v>904</v>
      </c>
      <c r="B340" s="108">
        <v>39087000</v>
      </c>
      <c r="C340" s="109" t="s">
        <v>899</v>
      </c>
      <c r="D340" s="110" t="s">
        <v>905</v>
      </c>
      <c r="E340" s="110" t="s">
        <v>906</v>
      </c>
      <c r="F340" s="111" t="s">
        <v>905</v>
      </c>
      <c r="G340" s="111" t="s">
        <v>906</v>
      </c>
      <c r="H340" s="112" t="s">
        <v>907</v>
      </c>
      <c r="I340" s="85" t="s">
        <v>730</v>
      </c>
      <c r="J340" s="85" t="s">
        <v>14</v>
      </c>
    </row>
    <row r="341" spans="1:10" x14ac:dyDescent="0.25">
      <c r="A341" s="107" t="s">
        <v>908</v>
      </c>
      <c r="B341" s="108">
        <v>19831680</v>
      </c>
      <c r="C341" s="109" t="s">
        <v>899</v>
      </c>
      <c r="D341" s="110" t="s">
        <v>909</v>
      </c>
      <c r="E341" s="110" t="s">
        <v>877</v>
      </c>
      <c r="F341" s="111" t="s">
        <v>910</v>
      </c>
      <c r="G341" s="111" t="s">
        <v>877</v>
      </c>
      <c r="H341" s="112" t="s">
        <v>911</v>
      </c>
      <c r="I341" s="85" t="s">
        <v>730</v>
      </c>
      <c r="J341" s="85" t="s">
        <v>14</v>
      </c>
    </row>
    <row r="342" spans="1:10" x14ac:dyDescent="0.25">
      <c r="A342" s="107" t="s">
        <v>912</v>
      </c>
      <c r="B342" s="108">
        <v>11304900</v>
      </c>
      <c r="C342" s="109" t="s">
        <v>899</v>
      </c>
      <c r="D342" s="110" t="s">
        <v>913</v>
      </c>
      <c r="E342" s="110" t="s">
        <v>914</v>
      </c>
      <c r="F342" s="111" t="s">
        <v>913</v>
      </c>
      <c r="G342" s="111" t="s">
        <v>914</v>
      </c>
      <c r="H342" s="112" t="s">
        <v>915</v>
      </c>
      <c r="I342" s="85" t="s">
        <v>730</v>
      </c>
      <c r="J342" s="85" t="s">
        <v>14</v>
      </c>
    </row>
    <row r="343" spans="1:10" x14ac:dyDescent="0.25">
      <c r="A343" s="107" t="s">
        <v>916</v>
      </c>
      <c r="B343" s="108">
        <v>7257882</v>
      </c>
      <c r="C343" s="109" t="s">
        <v>899</v>
      </c>
      <c r="D343" s="110" t="s">
        <v>917</v>
      </c>
      <c r="E343" s="110" t="s">
        <v>918</v>
      </c>
      <c r="F343" s="111" t="s">
        <v>917</v>
      </c>
      <c r="G343" s="111" t="s">
        <v>918</v>
      </c>
      <c r="H343" s="112" t="s">
        <v>919</v>
      </c>
      <c r="I343" s="85" t="s">
        <v>730</v>
      </c>
      <c r="J343" s="85" t="s">
        <v>14</v>
      </c>
    </row>
    <row r="344" spans="1:10" x14ac:dyDescent="0.25">
      <c r="A344" s="107" t="s">
        <v>920</v>
      </c>
      <c r="B344" s="108">
        <v>6491160</v>
      </c>
      <c r="C344" s="109" t="s">
        <v>899</v>
      </c>
      <c r="D344" s="110" t="s">
        <v>921</v>
      </c>
      <c r="E344" s="110" t="s">
        <v>922</v>
      </c>
      <c r="F344" s="111" t="s">
        <v>921</v>
      </c>
      <c r="G344" s="111" t="s">
        <v>922</v>
      </c>
      <c r="H344" s="112" t="s">
        <v>923</v>
      </c>
      <c r="I344" s="85" t="s">
        <v>730</v>
      </c>
      <c r="J344" s="85" t="s">
        <v>14</v>
      </c>
    </row>
    <row r="345" spans="1:10" x14ac:dyDescent="0.25">
      <c r="A345" s="107" t="s">
        <v>924</v>
      </c>
      <c r="B345" s="108">
        <v>1572236</v>
      </c>
      <c r="C345" s="109" t="s">
        <v>899</v>
      </c>
      <c r="D345" s="110" t="s">
        <v>925</v>
      </c>
      <c r="E345" s="110" t="s">
        <v>926</v>
      </c>
      <c r="F345" s="111" t="s">
        <v>927</v>
      </c>
      <c r="G345" s="111" t="s">
        <v>926</v>
      </c>
      <c r="H345" s="112" t="s">
        <v>928</v>
      </c>
      <c r="I345" s="85" t="s">
        <v>733</v>
      </c>
      <c r="J345" s="85" t="s">
        <v>18</v>
      </c>
    </row>
    <row r="346" spans="1:10" x14ac:dyDescent="0.25">
      <c r="A346" s="107" t="s">
        <v>929</v>
      </c>
      <c r="B346" s="108">
        <v>1374300</v>
      </c>
      <c r="C346" s="109" t="s">
        <v>899</v>
      </c>
      <c r="D346" s="110" t="s">
        <v>930</v>
      </c>
      <c r="E346" s="110" t="s">
        <v>931</v>
      </c>
      <c r="F346" s="111" t="s">
        <v>913</v>
      </c>
      <c r="G346" s="111" t="s">
        <v>914</v>
      </c>
      <c r="H346" s="112" t="s">
        <v>932</v>
      </c>
      <c r="I346" s="85" t="s">
        <v>732</v>
      </c>
      <c r="J346" s="85" t="s">
        <v>15</v>
      </c>
    </row>
    <row r="347" spans="1:10" x14ac:dyDescent="0.25">
      <c r="A347" s="107" t="s">
        <v>933</v>
      </c>
      <c r="B347" s="108">
        <v>1305480</v>
      </c>
      <c r="C347" s="109" t="s">
        <v>899</v>
      </c>
      <c r="D347" s="110" t="s">
        <v>934</v>
      </c>
      <c r="E347" s="110" t="s">
        <v>886</v>
      </c>
      <c r="F347" s="111" t="s">
        <v>934</v>
      </c>
      <c r="G347" s="111" t="s">
        <v>886</v>
      </c>
      <c r="H347" s="112" t="s">
        <v>935</v>
      </c>
      <c r="I347" s="85" t="s">
        <v>730</v>
      </c>
      <c r="J347" s="85" t="s">
        <v>14</v>
      </c>
    </row>
    <row r="348" spans="1:10" x14ac:dyDescent="0.25">
      <c r="A348" s="107" t="s">
        <v>936</v>
      </c>
      <c r="B348" s="108">
        <v>1012500</v>
      </c>
      <c r="C348" s="109" t="s">
        <v>899</v>
      </c>
      <c r="D348" s="110" t="s">
        <v>937</v>
      </c>
      <c r="E348" s="110" t="s">
        <v>938</v>
      </c>
      <c r="F348" s="111" t="s">
        <v>937</v>
      </c>
      <c r="G348" s="111" t="s">
        <v>938</v>
      </c>
      <c r="H348" s="112" t="s">
        <v>939</v>
      </c>
      <c r="I348" s="85" t="s">
        <v>733</v>
      </c>
      <c r="J348" s="85" t="s">
        <v>18</v>
      </c>
    </row>
    <row r="349" spans="1:10" x14ac:dyDescent="0.25">
      <c r="A349" s="107" t="s">
        <v>940</v>
      </c>
      <c r="B349" s="108">
        <v>920870</v>
      </c>
      <c r="C349" s="109" t="s">
        <v>899</v>
      </c>
      <c r="D349" s="110" t="s">
        <v>941</v>
      </c>
      <c r="E349" s="110" t="s">
        <v>938</v>
      </c>
      <c r="F349" s="111" t="s">
        <v>941</v>
      </c>
      <c r="G349" s="111" t="s">
        <v>938</v>
      </c>
      <c r="H349" s="112" t="s">
        <v>942</v>
      </c>
      <c r="I349" s="85" t="s">
        <v>732</v>
      </c>
      <c r="J349" s="85" t="s">
        <v>15</v>
      </c>
    </row>
    <row r="350" spans="1:10" x14ac:dyDescent="0.25">
      <c r="A350" s="107" t="s">
        <v>943</v>
      </c>
      <c r="B350" s="108">
        <v>900000</v>
      </c>
      <c r="C350" s="109" t="s">
        <v>899</v>
      </c>
      <c r="D350" s="110" t="s">
        <v>944</v>
      </c>
      <c r="E350" s="110" t="s">
        <v>877</v>
      </c>
      <c r="F350" s="111" t="s">
        <v>944</v>
      </c>
      <c r="G350" s="111" t="s">
        <v>877</v>
      </c>
      <c r="H350" s="112" t="s">
        <v>945</v>
      </c>
      <c r="I350" s="85" t="s">
        <v>730</v>
      </c>
      <c r="J350" s="85" t="s">
        <v>14</v>
      </c>
    </row>
    <row r="351" spans="1:10" x14ac:dyDescent="0.25">
      <c r="A351" s="107" t="s">
        <v>929</v>
      </c>
      <c r="B351" s="108">
        <v>774937</v>
      </c>
      <c r="C351" s="109" t="s">
        <v>899</v>
      </c>
      <c r="D351" s="110" t="s">
        <v>946</v>
      </c>
      <c r="E351" s="110" t="s">
        <v>947</v>
      </c>
      <c r="F351" s="111" t="s">
        <v>946</v>
      </c>
      <c r="G351" s="111" t="s">
        <v>947</v>
      </c>
      <c r="H351" s="112" t="s">
        <v>948</v>
      </c>
      <c r="I351" s="85" t="s">
        <v>732</v>
      </c>
      <c r="J351" s="85" t="s">
        <v>15</v>
      </c>
    </row>
    <row r="352" spans="1:10" x14ac:dyDescent="0.25">
      <c r="A352" s="107" t="s">
        <v>949</v>
      </c>
      <c r="B352" s="108">
        <v>750000</v>
      </c>
      <c r="C352" s="109" t="s">
        <v>899</v>
      </c>
      <c r="D352" s="110" t="s">
        <v>950</v>
      </c>
      <c r="E352" s="110" t="s">
        <v>951</v>
      </c>
      <c r="F352" s="111" t="s">
        <v>950</v>
      </c>
      <c r="G352" s="111" t="s">
        <v>951</v>
      </c>
      <c r="H352" s="112" t="s">
        <v>952</v>
      </c>
      <c r="I352" s="85" t="s">
        <v>732</v>
      </c>
      <c r="J352" s="85" t="s">
        <v>15</v>
      </c>
    </row>
    <row r="353" spans="1:10" x14ac:dyDescent="0.25">
      <c r="A353" s="107" t="s">
        <v>953</v>
      </c>
      <c r="B353" s="108">
        <v>692100</v>
      </c>
      <c r="C353" s="109" t="s">
        <v>899</v>
      </c>
      <c r="D353" s="110" t="s">
        <v>954</v>
      </c>
      <c r="E353" s="110" t="s">
        <v>955</v>
      </c>
      <c r="F353" s="111" t="s">
        <v>954</v>
      </c>
      <c r="G353" s="111" t="s">
        <v>955</v>
      </c>
      <c r="H353" s="113" t="s">
        <v>956</v>
      </c>
      <c r="I353" s="85" t="s">
        <v>732</v>
      </c>
      <c r="J353" s="85" t="s">
        <v>15</v>
      </c>
    </row>
    <row r="354" spans="1:10" x14ac:dyDescent="0.25">
      <c r="A354" s="107" t="s">
        <v>929</v>
      </c>
      <c r="B354" s="108">
        <v>570000</v>
      </c>
      <c r="C354" s="109" t="s">
        <v>899</v>
      </c>
      <c r="D354" s="110" t="s">
        <v>957</v>
      </c>
      <c r="E354" s="110" t="s">
        <v>958</v>
      </c>
      <c r="F354" s="111" t="s">
        <v>913</v>
      </c>
      <c r="G354" s="114" t="s">
        <v>914</v>
      </c>
      <c r="H354" s="112" t="s">
        <v>959</v>
      </c>
      <c r="I354" s="85" t="s">
        <v>732</v>
      </c>
      <c r="J354" s="85" t="s">
        <v>15</v>
      </c>
    </row>
    <row r="355" spans="1:10" x14ac:dyDescent="0.25">
      <c r="A355" s="107" t="s">
        <v>960</v>
      </c>
      <c r="B355" s="108">
        <v>548100</v>
      </c>
      <c r="C355" s="109" t="s">
        <v>899</v>
      </c>
      <c r="D355" s="110" t="s">
        <v>961</v>
      </c>
      <c r="E355" s="110" t="s">
        <v>962</v>
      </c>
      <c r="F355" s="111" t="s">
        <v>963</v>
      </c>
      <c r="G355" s="111" t="s">
        <v>881</v>
      </c>
      <c r="H355" s="112" t="s">
        <v>964</v>
      </c>
      <c r="I355" s="85" t="s">
        <v>734</v>
      </c>
      <c r="J355" s="85" t="s">
        <v>11</v>
      </c>
    </row>
    <row r="356" spans="1:10" x14ac:dyDescent="0.25">
      <c r="A356" s="107" t="s">
        <v>965</v>
      </c>
      <c r="B356" s="108">
        <v>547097</v>
      </c>
      <c r="C356" s="109" t="s">
        <v>899</v>
      </c>
      <c r="D356" s="110" t="s">
        <v>966</v>
      </c>
      <c r="E356" s="110" t="s">
        <v>967</v>
      </c>
      <c r="F356" s="111" t="s">
        <v>966</v>
      </c>
      <c r="G356" s="111" t="s">
        <v>967</v>
      </c>
      <c r="H356" s="112" t="s">
        <v>968</v>
      </c>
      <c r="I356" s="85" t="s">
        <v>730</v>
      </c>
      <c r="J356" s="85" t="s">
        <v>14</v>
      </c>
    </row>
    <row r="357" spans="1:10" x14ac:dyDescent="0.25">
      <c r="A357" s="107" t="s">
        <v>969</v>
      </c>
      <c r="B357" s="108">
        <v>450000</v>
      </c>
      <c r="C357" s="109" t="s">
        <v>899</v>
      </c>
      <c r="D357" s="110" t="s">
        <v>970</v>
      </c>
      <c r="E357" s="110" t="s">
        <v>901</v>
      </c>
      <c r="F357" s="111" t="s">
        <v>970</v>
      </c>
      <c r="G357" s="114" t="s">
        <v>901</v>
      </c>
      <c r="H357" s="112" t="s">
        <v>971</v>
      </c>
      <c r="I357" s="85" t="s">
        <v>730</v>
      </c>
      <c r="J357" s="85" t="s">
        <v>14</v>
      </c>
    </row>
    <row r="358" spans="1:10" x14ac:dyDescent="0.25">
      <c r="A358" s="107" t="s">
        <v>965</v>
      </c>
      <c r="B358" s="108">
        <v>225000</v>
      </c>
      <c r="C358" s="115" t="s">
        <v>899</v>
      </c>
      <c r="D358" s="110" t="s">
        <v>972</v>
      </c>
      <c r="E358" s="110" t="s">
        <v>973</v>
      </c>
      <c r="F358" s="111" t="s">
        <v>972</v>
      </c>
      <c r="G358" s="111" t="s">
        <v>973</v>
      </c>
      <c r="H358" s="112" t="s">
        <v>974</v>
      </c>
      <c r="I358" s="85" t="s">
        <v>730</v>
      </c>
      <c r="J358" s="85" t="s">
        <v>14</v>
      </c>
    </row>
    <row r="359" spans="1:10" x14ac:dyDescent="0.25">
      <c r="A359" s="107" t="s">
        <v>975</v>
      </c>
      <c r="B359" s="108">
        <v>192000</v>
      </c>
      <c r="C359" s="109" t="s">
        <v>899</v>
      </c>
      <c r="D359" s="110" t="s">
        <v>976</v>
      </c>
      <c r="E359" s="110" t="s">
        <v>955</v>
      </c>
      <c r="F359" s="111" t="s">
        <v>976</v>
      </c>
      <c r="G359" s="111" t="s">
        <v>955</v>
      </c>
      <c r="H359" s="112" t="s">
        <v>977</v>
      </c>
      <c r="I359" s="85" t="s">
        <v>735</v>
      </c>
      <c r="J359" s="85" t="s">
        <v>12</v>
      </c>
    </row>
    <row r="360" spans="1:10" x14ac:dyDescent="0.25">
      <c r="A360" s="107" t="s">
        <v>975</v>
      </c>
      <c r="B360" s="108">
        <v>82500</v>
      </c>
      <c r="C360" s="109" t="s">
        <v>899</v>
      </c>
      <c r="D360" s="110" t="s">
        <v>978</v>
      </c>
      <c r="E360" s="110" t="s">
        <v>926</v>
      </c>
      <c r="F360" s="111" t="s">
        <v>978</v>
      </c>
      <c r="G360" s="111" t="s">
        <v>926</v>
      </c>
      <c r="H360" s="112" t="s">
        <v>977</v>
      </c>
      <c r="I360" s="85" t="s">
        <v>735</v>
      </c>
      <c r="J360" s="85" t="s">
        <v>12</v>
      </c>
    </row>
    <row r="361" spans="1:10" x14ac:dyDescent="0.25">
      <c r="A361" s="107" t="s">
        <v>979</v>
      </c>
      <c r="B361" s="108">
        <v>4767438</v>
      </c>
      <c r="C361" s="109" t="s">
        <v>980</v>
      </c>
      <c r="D361" s="110" t="s">
        <v>981</v>
      </c>
      <c r="E361" s="110" t="s">
        <v>871</v>
      </c>
      <c r="F361" s="111" t="s">
        <v>982</v>
      </c>
      <c r="G361" s="111" t="s">
        <v>983</v>
      </c>
      <c r="H361" s="112" t="s">
        <v>984</v>
      </c>
      <c r="I361" s="85" t="s">
        <v>732</v>
      </c>
      <c r="J361" s="85" t="s">
        <v>15</v>
      </c>
    </row>
    <row r="362" spans="1:10" x14ac:dyDescent="0.25">
      <c r="A362" s="107" t="s">
        <v>985</v>
      </c>
      <c r="B362" s="108">
        <v>75000</v>
      </c>
      <c r="C362" s="109" t="s">
        <v>980</v>
      </c>
      <c r="D362" s="110" t="s">
        <v>986</v>
      </c>
      <c r="E362" s="110" t="s">
        <v>987</v>
      </c>
      <c r="F362" s="111" t="s">
        <v>986</v>
      </c>
      <c r="G362" s="111" t="s">
        <v>987</v>
      </c>
      <c r="H362" s="112" t="s">
        <v>988</v>
      </c>
      <c r="I362" s="85" t="s">
        <v>732</v>
      </c>
      <c r="J362" s="85" t="s">
        <v>15</v>
      </c>
    </row>
    <row r="363" spans="1:10" x14ac:dyDescent="0.25">
      <c r="A363" s="107" t="s">
        <v>989</v>
      </c>
      <c r="B363" s="108">
        <v>5300100</v>
      </c>
      <c r="C363" s="109" t="s">
        <v>990</v>
      </c>
      <c r="D363" s="110" t="s">
        <v>991</v>
      </c>
      <c r="E363" s="110" t="s">
        <v>973</v>
      </c>
      <c r="F363" s="111" t="s">
        <v>991</v>
      </c>
      <c r="G363" s="111" t="s">
        <v>973</v>
      </c>
      <c r="H363" s="113" t="s">
        <v>992</v>
      </c>
      <c r="I363" s="85" t="s">
        <v>732</v>
      </c>
      <c r="J363" s="85" t="s">
        <v>15</v>
      </c>
    </row>
    <row r="364" spans="1:10" x14ac:dyDescent="0.25">
      <c r="A364" s="107" t="s">
        <v>993</v>
      </c>
      <c r="B364" s="108">
        <v>210000</v>
      </c>
      <c r="C364" s="109" t="s">
        <v>990</v>
      </c>
      <c r="D364" s="110" t="s">
        <v>994</v>
      </c>
      <c r="E364" s="110" t="s">
        <v>995</v>
      </c>
      <c r="F364" s="111" t="s">
        <v>994</v>
      </c>
      <c r="G364" s="111" t="s">
        <v>995</v>
      </c>
      <c r="H364" s="113" t="s">
        <v>996</v>
      </c>
      <c r="I364" s="85" t="s">
        <v>732</v>
      </c>
      <c r="J364" s="85" t="s">
        <v>15</v>
      </c>
    </row>
    <row r="365" spans="1:10" x14ac:dyDescent="0.25">
      <c r="A365" s="107" t="s">
        <v>997</v>
      </c>
      <c r="B365" s="108">
        <v>8941626</v>
      </c>
      <c r="C365" s="113" t="s">
        <v>998</v>
      </c>
      <c r="D365" s="110" t="s">
        <v>954</v>
      </c>
      <c r="E365" s="110" t="s">
        <v>955</v>
      </c>
      <c r="F365" s="114" t="s">
        <v>954</v>
      </c>
      <c r="G365" s="114" t="s">
        <v>955</v>
      </c>
      <c r="H365" s="116" t="s">
        <v>999</v>
      </c>
      <c r="I365" s="85" t="s">
        <v>732</v>
      </c>
      <c r="J365" s="85" t="s">
        <v>15</v>
      </c>
    </row>
    <row r="366" spans="1:10" x14ac:dyDescent="0.25">
      <c r="A366" s="107" t="s">
        <v>1000</v>
      </c>
      <c r="B366" s="117">
        <v>112500</v>
      </c>
      <c r="C366" s="109" t="s">
        <v>998</v>
      </c>
      <c r="D366" s="110" t="s">
        <v>1001</v>
      </c>
      <c r="E366" s="110" t="s">
        <v>901</v>
      </c>
      <c r="F366" s="111" t="s">
        <v>1001</v>
      </c>
      <c r="G366" s="111" t="s">
        <v>901</v>
      </c>
      <c r="H366" s="118" t="s">
        <v>1002</v>
      </c>
      <c r="I366" s="85" t="s">
        <v>732</v>
      </c>
      <c r="J366" s="85" t="s">
        <v>15</v>
      </c>
    </row>
    <row r="367" spans="1:10" x14ac:dyDescent="0.25">
      <c r="A367" s="107" t="s">
        <v>1003</v>
      </c>
      <c r="B367" s="108">
        <v>110400000</v>
      </c>
      <c r="C367" s="109" t="s">
        <v>1004</v>
      </c>
      <c r="D367" s="110" t="s">
        <v>1005</v>
      </c>
      <c r="E367" s="110" t="s">
        <v>973</v>
      </c>
      <c r="F367" s="111" t="s">
        <v>1006</v>
      </c>
      <c r="G367" s="111" t="s">
        <v>973</v>
      </c>
      <c r="H367" s="113" t="s">
        <v>1007</v>
      </c>
      <c r="I367" s="85" t="s">
        <v>736</v>
      </c>
      <c r="J367" s="85" t="s">
        <v>17</v>
      </c>
    </row>
    <row r="368" spans="1:10" x14ac:dyDescent="0.25">
      <c r="A368" s="107" t="s">
        <v>1008</v>
      </c>
      <c r="B368" s="108">
        <v>26862000</v>
      </c>
      <c r="C368" s="109" t="s">
        <v>1004</v>
      </c>
      <c r="D368" s="110" t="s">
        <v>1009</v>
      </c>
      <c r="E368" s="110" t="s">
        <v>1010</v>
      </c>
      <c r="F368" s="111" t="s">
        <v>1009</v>
      </c>
      <c r="G368" s="111" t="s">
        <v>1010</v>
      </c>
      <c r="H368" s="112" t="s">
        <v>1011</v>
      </c>
      <c r="I368" s="85" t="s">
        <v>732</v>
      </c>
      <c r="J368" s="85" t="s">
        <v>15</v>
      </c>
    </row>
    <row r="369" spans="1:10" x14ac:dyDescent="0.25">
      <c r="A369" s="107" t="s">
        <v>912</v>
      </c>
      <c r="B369" s="108">
        <v>11860058</v>
      </c>
      <c r="C369" s="109" t="s">
        <v>1004</v>
      </c>
      <c r="D369" s="110" t="s">
        <v>1012</v>
      </c>
      <c r="E369" s="110" t="s">
        <v>1013</v>
      </c>
      <c r="F369" s="119" t="s">
        <v>1014</v>
      </c>
      <c r="G369" s="119" t="s">
        <v>1014</v>
      </c>
      <c r="H369" s="112" t="s">
        <v>1015</v>
      </c>
      <c r="I369" s="85" t="s">
        <v>736</v>
      </c>
      <c r="J369" s="85" t="s">
        <v>17</v>
      </c>
    </row>
    <row r="370" spans="1:10" x14ac:dyDescent="0.25">
      <c r="A370" s="107" t="s">
        <v>1016</v>
      </c>
      <c r="B370" s="108">
        <v>8700000</v>
      </c>
      <c r="C370" s="109" t="s">
        <v>1004</v>
      </c>
      <c r="D370" s="110" t="s">
        <v>913</v>
      </c>
      <c r="E370" s="110" t="s">
        <v>914</v>
      </c>
      <c r="F370" s="111" t="s">
        <v>913</v>
      </c>
      <c r="G370" s="111" t="s">
        <v>914</v>
      </c>
      <c r="H370" s="112" t="s">
        <v>1017</v>
      </c>
      <c r="I370" s="85" t="s">
        <v>730</v>
      </c>
      <c r="J370" s="85" t="s">
        <v>14</v>
      </c>
    </row>
    <row r="371" spans="1:10" x14ac:dyDescent="0.25">
      <c r="A371" s="107" t="s">
        <v>1018</v>
      </c>
      <c r="B371" s="108">
        <v>4800000</v>
      </c>
      <c r="C371" s="109" t="s">
        <v>1004</v>
      </c>
      <c r="D371" s="110" t="s">
        <v>913</v>
      </c>
      <c r="E371" s="110" t="s">
        <v>914</v>
      </c>
      <c r="F371" s="111" t="s">
        <v>913</v>
      </c>
      <c r="G371" s="111" t="s">
        <v>914</v>
      </c>
      <c r="H371" s="112" t="s">
        <v>1019</v>
      </c>
      <c r="I371" s="85" t="s">
        <v>730</v>
      </c>
      <c r="J371" s="85" t="s">
        <v>14</v>
      </c>
    </row>
    <row r="372" spans="1:10" x14ac:dyDescent="0.25">
      <c r="A372" s="107" t="s">
        <v>1020</v>
      </c>
      <c r="B372" s="108">
        <v>2443547</v>
      </c>
      <c r="C372" s="109" t="s">
        <v>1004</v>
      </c>
      <c r="D372" s="110" t="s">
        <v>1021</v>
      </c>
      <c r="E372" s="110" t="s">
        <v>987</v>
      </c>
      <c r="F372" s="111" t="s">
        <v>1021</v>
      </c>
      <c r="G372" s="111" t="s">
        <v>987</v>
      </c>
      <c r="H372" s="112" t="s">
        <v>1022</v>
      </c>
      <c r="I372" s="85" t="s">
        <v>737</v>
      </c>
      <c r="J372" s="85" t="s">
        <v>43</v>
      </c>
    </row>
    <row r="373" spans="1:10" x14ac:dyDescent="0.25">
      <c r="A373" s="107" t="s">
        <v>1023</v>
      </c>
      <c r="B373" s="108">
        <v>834000</v>
      </c>
      <c r="C373" s="109" t="s">
        <v>1004</v>
      </c>
      <c r="D373" s="110" t="s">
        <v>870</v>
      </c>
      <c r="E373" s="110" t="s">
        <v>871</v>
      </c>
      <c r="F373" s="111" t="s">
        <v>870</v>
      </c>
      <c r="G373" s="111" t="s">
        <v>871</v>
      </c>
      <c r="H373" s="112" t="s">
        <v>1024</v>
      </c>
      <c r="I373" s="85" t="s">
        <v>730</v>
      </c>
      <c r="J373" s="85" t="s">
        <v>14</v>
      </c>
    </row>
    <row r="374" spans="1:10" x14ac:dyDescent="0.25">
      <c r="A374" s="107" t="s">
        <v>993</v>
      </c>
      <c r="B374" s="108">
        <v>604350</v>
      </c>
      <c r="C374" s="109" t="s">
        <v>1004</v>
      </c>
      <c r="D374" s="110" t="s">
        <v>994</v>
      </c>
      <c r="E374" s="110" t="s">
        <v>995</v>
      </c>
      <c r="F374" s="111" t="s">
        <v>1025</v>
      </c>
      <c r="G374" s="111" t="s">
        <v>1026</v>
      </c>
      <c r="H374" s="113" t="s">
        <v>1027</v>
      </c>
      <c r="I374" s="85" t="s">
        <v>730</v>
      </c>
      <c r="J374" s="85" t="s">
        <v>14</v>
      </c>
    </row>
    <row r="375" spans="1:10" x14ac:dyDescent="0.25">
      <c r="A375" s="107" t="s">
        <v>1028</v>
      </c>
      <c r="B375" s="108">
        <v>63000000</v>
      </c>
      <c r="C375" s="109" t="s">
        <v>1029</v>
      </c>
      <c r="D375" s="110" t="s">
        <v>1030</v>
      </c>
      <c r="E375" s="110" t="s">
        <v>918</v>
      </c>
      <c r="F375" s="111" t="s">
        <v>1031</v>
      </c>
      <c r="G375" s="111" t="s">
        <v>973</v>
      </c>
      <c r="H375" s="112" t="s">
        <v>1032</v>
      </c>
      <c r="I375" s="85" t="s">
        <v>732</v>
      </c>
      <c r="J375" s="85" t="s">
        <v>15</v>
      </c>
    </row>
    <row r="376" spans="1:10" x14ac:dyDescent="0.25">
      <c r="A376" s="107" t="s">
        <v>1033</v>
      </c>
      <c r="B376" s="108">
        <v>10800000</v>
      </c>
      <c r="C376" s="109" t="s">
        <v>1029</v>
      </c>
      <c r="D376" s="110" t="s">
        <v>1034</v>
      </c>
      <c r="E376" s="110" t="s">
        <v>1035</v>
      </c>
      <c r="F376" s="111" t="s">
        <v>1034</v>
      </c>
      <c r="G376" s="111" t="s">
        <v>1035</v>
      </c>
      <c r="H376" s="112" t="s">
        <v>1036</v>
      </c>
      <c r="I376" s="85" t="s">
        <v>730</v>
      </c>
      <c r="J376" s="85" t="s">
        <v>14</v>
      </c>
    </row>
    <row r="377" spans="1:10" x14ac:dyDescent="0.25">
      <c r="A377" s="107" t="s">
        <v>1037</v>
      </c>
      <c r="B377" s="108">
        <v>12450000</v>
      </c>
      <c r="C377" s="109" t="s">
        <v>1038</v>
      </c>
      <c r="D377" s="110" t="s">
        <v>1039</v>
      </c>
      <c r="E377" s="110" t="s">
        <v>987</v>
      </c>
      <c r="F377" s="111" t="s">
        <v>1039</v>
      </c>
      <c r="G377" s="111" t="s">
        <v>987</v>
      </c>
      <c r="H377" s="113" t="s">
        <v>1040</v>
      </c>
      <c r="I377" s="85" t="s">
        <v>730</v>
      </c>
      <c r="J377" s="85" t="s">
        <v>14</v>
      </c>
    </row>
    <row r="378" spans="1:10" x14ac:dyDescent="0.25">
      <c r="A378" s="107" t="s">
        <v>1041</v>
      </c>
      <c r="B378" s="108">
        <v>5151000</v>
      </c>
      <c r="C378" s="109" t="s">
        <v>1038</v>
      </c>
      <c r="D378" s="110" t="s">
        <v>1042</v>
      </c>
      <c r="E378" s="110" t="s">
        <v>1010</v>
      </c>
      <c r="F378" s="114" t="s">
        <v>1042</v>
      </c>
      <c r="G378" s="111" t="s">
        <v>1010</v>
      </c>
      <c r="H378" s="112" t="s">
        <v>1043</v>
      </c>
      <c r="I378" s="85" t="s">
        <v>730</v>
      </c>
      <c r="J378" s="85" t="s">
        <v>14</v>
      </c>
    </row>
    <row r="379" spans="1:10" x14ac:dyDescent="0.25">
      <c r="A379" s="107" t="s">
        <v>1044</v>
      </c>
      <c r="B379" s="108">
        <v>5100000</v>
      </c>
      <c r="C379" s="109" t="s">
        <v>1038</v>
      </c>
      <c r="D379" s="110" t="s">
        <v>961</v>
      </c>
      <c r="E379" s="110" t="s">
        <v>962</v>
      </c>
      <c r="F379" s="111" t="s">
        <v>961</v>
      </c>
      <c r="G379" s="111" t="s">
        <v>962</v>
      </c>
      <c r="H379" s="112" t="s">
        <v>1045</v>
      </c>
      <c r="I379" s="85" t="s">
        <v>730</v>
      </c>
      <c r="J379" s="85" t="s">
        <v>14</v>
      </c>
    </row>
    <row r="380" spans="1:10" x14ac:dyDescent="0.25">
      <c r="A380" s="107" t="s">
        <v>1046</v>
      </c>
      <c r="B380" s="108">
        <v>4890000</v>
      </c>
      <c r="C380" s="109" t="s">
        <v>1038</v>
      </c>
      <c r="D380" s="110" t="s">
        <v>1047</v>
      </c>
      <c r="E380" s="110" t="s">
        <v>1010</v>
      </c>
      <c r="F380" s="111" t="s">
        <v>1047</v>
      </c>
      <c r="G380" s="111" t="s">
        <v>1010</v>
      </c>
      <c r="H380" s="112" t="s">
        <v>1048</v>
      </c>
      <c r="I380" s="85" t="s">
        <v>738</v>
      </c>
      <c r="J380" s="85" t="s">
        <v>45</v>
      </c>
    </row>
    <row r="381" spans="1:10" x14ac:dyDescent="0.25">
      <c r="A381" s="107" t="s">
        <v>1049</v>
      </c>
      <c r="B381" s="108">
        <v>3000000</v>
      </c>
      <c r="C381" s="109" t="s">
        <v>1038</v>
      </c>
      <c r="D381" s="110" t="s">
        <v>1050</v>
      </c>
      <c r="E381" s="110" t="s">
        <v>938</v>
      </c>
      <c r="F381" s="111" t="s">
        <v>1050</v>
      </c>
      <c r="G381" s="111" t="s">
        <v>938</v>
      </c>
      <c r="H381" s="112" t="s">
        <v>1051</v>
      </c>
      <c r="I381" s="85" t="s">
        <v>730</v>
      </c>
      <c r="J381" s="85" t="s">
        <v>14</v>
      </c>
    </row>
    <row r="382" spans="1:10" x14ac:dyDescent="0.25">
      <c r="A382" s="107" t="s">
        <v>1052</v>
      </c>
      <c r="B382" s="108">
        <v>2211000</v>
      </c>
      <c r="C382" s="109" t="s">
        <v>1038</v>
      </c>
      <c r="D382" s="110" t="s">
        <v>1053</v>
      </c>
      <c r="E382" s="110" t="s">
        <v>1054</v>
      </c>
      <c r="F382" s="111" t="s">
        <v>1053</v>
      </c>
      <c r="G382" s="111" t="s">
        <v>1054</v>
      </c>
      <c r="H382" s="112" t="s">
        <v>1055</v>
      </c>
      <c r="I382" s="85" t="s">
        <v>730</v>
      </c>
      <c r="J382" s="85" t="s">
        <v>14</v>
      </c>
    </row>
    <row r="383" spans="1:10" x14ac:dyDescent="0.25">
      <c r="A383" s="107" t="s">
        <v>1056</v>
      </c>
      <c r="B383" s="108">
        <v>1508973</v>
      </c>
      <c r="C383" s="109" t="s">
        <v>1038</v>
      </c>
      <c r="D383" s="110" t="s">
        <v>1057</v>
      </c>
      <c r="E383" s="110" t="s">
        <v>871</v>
      </c>
      <c r="F383" s="111" t="s">
        <v>1031</v>
      </c>
      <c r="G383" s="111" t="s">
        <v>951</v>
      </c>
      <c r="H383" s="112" t="s">
        <v>1058</v>
      </c>
      <c r="I383" s="85" t="s">
        <v>730</v>
      </c>
      <c r="J383" s="85" t="s">
        <v>14</v>
      </c>
    </row>
    <row r="384" spans="1:10" x14ac:dyDescent="0.25">
      <c r="A384" s="107" t="s">
        <v>1059</v>
      </c>
      <c r="B384" s="108">
        <v>846180</v>
      </c>
      <c r="C384" s="109" t="s">
        <v>1038</v>
      </c>
      <c r="D384" s="110" t="s">
        <v>1039</v>
      </c>
      <c r="E384" s="110" t="s">
        <v>987</v>
      </c>
      <c r="F384" s="111" t="s">
        <v>1039</v>
      </c>
      <c r="G384" s="111" t="s">
        <v>987</v>
      </c>
      <c r="H384" s="112" t="s">
        <v>1060</v>
      </c>
      <c r="I384" s="85" t="s">
        <v>730</v>
      </c>
      <c r="J384" s="85" t="s">
        <v>14</v>
      </c>
    </row>
    <row r="385" spans="1:10" x14ac:dyDescent="0.25">
      <c r="A385" s="107" t="s">
        <v>1059</v>
      </c>
      <c r="B385" s="108">
        <v>495510</v>
      </c>
      <c r="C385" s="109" t="s">
        <v>1038</v>
      </c>
      <c r="D385" s="110" t="s">
        <v>1061</v>
      </c>
      <c r="E385" s="110" t="s">
        <v>901</v>
      </c>
      <c r="F385" s="111" t="s">
        <v>1061</v>
      </c>
      <c r="G385" s="111" t="s">
        <v>901</v>
      </c>
      <c r="H385" s="112" t="s">
        <v>1062</v>
      </c>
      <c r="I385" s="85" t="s">
        <v>730</v>
      </c>
      <c r="J385" s="85" t="s">
        <v>14</v>
      </c>
    </row>
    <row r="386" spans="1:10" x14ac:dyDescent="0.25">
      <c r="A386" s="107" t="s">
        <v>1063</v>
      </c>
      <c r="B386" s="108">
        <v>141870000</v>
      </c>
      <c r="C386" s="109" t="s">
        <v>1064</v>
      </c>
      <c r="D386" s="110" t="s">
        <v>1065</v>
      </c>
      <c r="E386" s="110" t="s">
        <v>886</v>
      </c>
      <c r="F386" s="111" t="s">
        <v>1065</v>
      </c>
      <c r="G386" s="111" t="s">
        <v>886</v>
      </c>
      <c r="H386" s="112" t="s">
        <v>1066</v>
      </c>
      <c r="I386" s="85" t="s">
        <v>730</v>
      </c>
      <c r="J386" s="85" t="s">
        <v>14</v>
      </c>
    </row>
    <row r="387" spans="1:10" x14ac:dyDescent="0.25">
      <c r="A387" s="107" t="s">
        <v>1067</v>
      </c>
      <c r="B387" s="108">
        <v>128482287</v>
      </c>
      <c r="C387" s="109" t="s">
        <v>1064</v>
      </c>
      <c r="D387" s="110" t="s">
        <v>1068</v>
      </c>
      <c r="E387" s="110" t="s">
        <v>918</v>
      </c>
      <c r="F387" s="111" t="s">
        <v>1068</v>
      </c>
      <c r="G387" s="111" t="s">
        <v>918</v>
      </c>
      <c r="H387" s="113" t="s">
        <v>1069</v>
      </c>
      <c r="I387" s="85" t="s">
        <v>730</v>
      </c>
      <c r="J387" s="85" t="s">
        <v>14</v>
      </c>
    </row>
    <row r="388" spans="1:10" x14ac:dyDescent="0.25">
      <c r="A388" s="107" t="s">
        <v>1070</v>
      </c>
      <c r="B388" s="108">
        <v>82200000</v>
      </c>
      <c r="C388" s="109" t="s">
        <v>1064</v>
      </c>
      <c r="D388" s="110" t="s">
        <v>1071</v>
      </c>
      <c r="E388" s="110" t="s">
        <v>1072</v>
      </c>
      <c r="F388" s="111" t="s">
        <v>1071</v>
      </c>
      <c r="G388" s="111" t="s">
        <v>1072</v>
      </c>
      <c r="H388" s="112" t="s">
        <v>1073</v>
      </c>
      <c r="I388" s="85" t="s">
        <v>730</v>
      </c>
      <c r="J388" s="85" t="s">
        <v>14</v>
      </c>
    </row>
    <row r="389" spans="1:10" x14ac:dyDescent="0.25">
      <c r="A389" s="107" t="s">
        <v>1074</v>
      </c>
      <c r="B389" s="108">
        <v>2674236</v>
      </c>
      <c r="C389" s="109" t="s">
        <v>1064</v>
      </c>
      <c r="D389" s="110" t="s">
        <v>1075</v>
      </c>
      <c r="E389" s="110" t="s">
        <v>1076</v>
      </c>
      <c r="F389" s="111" t="s">
        <v>1075</v>
      </c>
      <c r="G389" s="111" t="s">
        <v>1076</v>
      </c>
      <c r="H389" s="112" t="s">
        <v>1077</v>
      </c>
      <c r="I389" s="85" t="s">
        <v>730</v>
      </c>
      <c r="J389" s="85" t="s">
        <v>14</v>
      </c>
    </row>
    <row r="390" spans="1:10" x14ac:dyDescent="0.25">
      <c r="A390" s="107" t="s">
        <v>1078</v>
      </c>
      <c r="B390" s="108">
        <v>1230000</v>
      </c>
      <c r="C390" s="109" t="s">
        <v>1064</v>
      </c>
      <c r="D390" s="110" t="s">
        <v>1079</v>
      </c>
      <c r="E390" s="110" t="s">
        <v>951</v>
      </c>
      <c r="F390" s="111" t="s">
        <v>1079</v>
      </c>
      <c r="G390" s="111" t="s">
        <v>951</v>
      </c>
      <c r="H390" s="112" t="s">
        <v>1080</v>
      </c>
      <c r="I390" s="85" t="s">
        <v>730</v>
      </c>
      <c r="J390" s="85" t="s">
        <v>14</v>
      </c>
    </row>
    <row r="391" spans="1:10" x14ac:dyDescent="0.25">
      <c r="A391" s="107" t="s">
        <v>1074</v>
      </c>
      <c r="B391" s="108">
        <v>731207</v>
      </c>
      <c r="C391" s="109" t="s">
        <v>1064</v>
      </c>
      <c r="D391" s="110" t="s">
        <v>1081</v>
      </c>
      <c r="E391" s="110" t="s">
        <v>1082</v>
      </c>
      <c r="F391" s="111" t="s">
        <v>1081</v>
      </c>
      <c r="G391" s="111" t="s">
        <v>1082</v>
      </c>
      <c r="H391" s="112" t="s">
        <v>1083</v>
      </c>
      <c r="I391" s="85" t="s">
        <v>730</v>
      </c>
      <c r="J391" s="85" t="s">
        <v>14</v>
      </c>
    </row>
    <row r="392" spans="1:10" x14ac:dyDescent="0.25">
      <c r="A392" s="107" t="s">
        <v>1084</v>
      </c>
      <c r="B392" s="108">
        <v>180000</v>
      </c>
      <c r="C392" s="109" t="s">
        <v>1064</v>
      </c>
      <c r="D392" s="110" t="s">
        <v>1085</v>
      </c>
      <c r="E392" s="110" t="s">
        <v>938</v>
      </c>
      <c r="F392" s="111" t="s">
        <v>1085</v>
      </c>
      <c r="G392" s="111" t="s">
        <v>938</v>
      </c>
      <c r="H392" s="112" t="s">
        <v>1086</v>
      </c>
      <c r="I392" s="85" t="s">
        <v>730</v>
      </c>
      <c r="J392" s="85" t="s">
        <v>14</v>
      </c>
    </row>
    <row r="393" spans="1:10" x14ac:dyDescent="0.25">
      <c r="A393" s="107" t="s">
        <v>1087</v>
      </c>
      <c r="B393" s="108">
        <v>51563980</v>
      </c>
      <c r="C393" s="109" t="s">
        <v>1088</v>
      </c>
      <c r="D393" s="110" t="s">
        <v>963</v>
      </c>
      <c r="E393" s="110" t="s">
        <v>881</v>
      </c>
      <c r="F393" s="111" t="s">
        <v>963</v>
      </c>
      <c r="G393" s="111" t="s">
        <v>881</v>
      </c>
      <c r="H393" s="112" t="s">
        <v>1089</v>
      </c>
      <c r="I393" s="85" t="s">
        <v>730</v>
      </c>
      <c r="J393" s="85" t="s">
        <v>14</v>
      </c>
    </row>
    <row r="394" spans="1:10" x14ac:dyDescent="0.25">
      <c r="A394" s="107" t="s">
        <v>1090</v>
      </c>
      <c r="B394" s="108">
        <v>20400000</v>
      </c>
      <c r="C394" s="109" t="s">
        <v>1088</v>
      </c>
      <c r="D394" s="110" t="s">
        <v>1091</v>
      </c>
      <c r="E394" s="110" t="s">
        <v>1092</v>
      </c>
      <c r="F394" s="114" t="s">
        <v>1091</v>
      </c>
      <c r="G394" s="111" t="s">
        <v>1092</v>
      </c>
      <c r="H394" s="113" t="s">
        <v>1093</v>
      </c>
      <c r="I394" s="85" t="s">
        <v>730</v>
      </c>
      <c r="J394" s="85" t="s">
        <v>14</v>
      </c>
    </row>
    <row r="395" spans="1:10" x14ac:dyDescent="0.25">
      <c r="A395" s="107" t="s">
        <v>1094</v>
      </c>
      <c r="B395" s="108">
        <v>5700000</v>
      </c>
      <c r="C395" s="109" t="s">
        <v>1088</v>
      </c>
      <c r="D395" s="110" t="s">
        <v>1095</v>
      </c>
      <c r="E395" s="110" t="s">
        <v>1054</v>
      </c>
      <c r="F395" s="111" t="s">
        <v>1095</v>
      </c>
      <c r="G395" s="111" t="s">
        <v>1054</v>
      </c>
      <c r="H395" s="112" t="s">
        <v>1096</v>
      </c>
      <c r="I395" s="85" t="s">
        <v>730</v>
      </c>
      <c r="J395" s="85" t="s">
        <v>14</v>
      </c>
    </row>
    <row r="396" spans="1:10" x14ac:dyDescent="0.25">
      <c r="A396" s="107" t="s">
        <v>1097</v>
      </c>
      <c r="B396" s="108">
        <v>4740000</v>
      </c>
      <c r="C396" s="115" t="s">
        <v>1088</v>
      </c>
      <c r="D396" s="110" t="s">
        <v>1098</v>
      </c>
      <c r="E396" s="110" t="s">
        <v>1072</v>
      </c>
      <c r="F396" s="111" t="s">
        <v>1098</v>
      </c>
      <c r="G396" s="111" t="s">
        <v>1072</v>
      </c>
      <c r="H396" s="112" t="s">
        <v>1099</v>
      </c>
      <c r="I396" s="85" t="s">
        <v>730</v>
      </c>
      <c r="J396" s="85" t="s">
        <v>14</v>
      </c>
    </row>
    <row r="397" spans="1:10" x14ac:dyDescent="0.25">
      <c r="A397" s="107" t="s">
        <v>1100</v>
      </c>
      <c r="B397" s="108">
        <v>4534320</v>
      </c>
      <c r="C397" s="109" t="s">
        <v>1088</v>
      </c>
      <c r="D397" s="110" t="s">
        <v>1081</v>
      </c>
      <c r="E397" s="110" t="s">
        <v>1082</v>
      </c>
      <c r="F397" s="111" t="s">
        <v>1081</v>
      </c>
      <c r="G397" s="111" t="s">
        <v>1082</v>
      </c>
      <c r="H397" s="113" t="s">
        <v>1101</v>
      </c>
      <c r="I397" s="85" t="s">
        <v>730</v>
      </c>
      <c r="J397" s="85" t="s">
        <v>14</v>
      </c>
    </row>
    <row r="398" spans="1:10" x14ac:dyDescent="0.25">
      <c r="A398" s="107" t="s">
        <v>1102</v>
      </c>
      <c r="B398" s="108">
        <v>3756000</v>
      </c>
      <c r="C398" s="109" t="s">
        <v>1088</v>
      </c>
      <c r="D398" s="110" t="s">
        <v>1103</v>
      </c>
      <c r="E398" s="110" t="s">
        <v>926</v>
      </c>
      <c r="F398" s="111" t="s">
        <v>1103</v>
      </c>
      <c r="G398" s="111" t="s">
        <v>926</v>
      </c>
      <c r="H398" s="112" t="s">
        <v>1104</v>
      </c>
      <c r="I398" s="85" t="s">
        <v>730</v>
      </c>
      <c r="J398" s="85" t="s">
        <v>14</v>
      </c>
    </row>
    <row r="399" spans="1:10" x14ac:dyDescent="0.25">
      <c r="A399" s="107" t="s">
        <v>1105</v>
      </c>
      <c r="B399" s="108">
        <v>2105848</v>
      </c>
      <c r="C399" s="109" t="s">
        <v>1088</v>
      </c>
      <c r="D399" s="110" t="s">
        <v>1106</v>
      </c>
      <c r="E399" s="110" t="s">
        <v>1082</v>
      </c>
      <c r="F399" s="111" t="s">
        <v>1106</v>
      </c>
      <c r="G399" s="111" t="s">
        <v>1082</v>
      </c>
      <c r="H399" s="113" t="s">
        <v>1107</v>
      </c>
      <c r="I399" s="85" t="s">
        <v>730</v>
      </c>
      <c r="J399" s="85" t="s">
        <v>14</v>
      </c>
    </row>
    <row r="400" spans="1:10" x14ac:dyDescent="0.25">
      <c r="A400" s="107" t="s">
        <v>1108</v>
      </c>
      <c r="B400" s="108">
        <v>1650000</v>
      </c>
      <c r="C400" s="115" t="s">
        <v>1088</v>
      </c>
      <c r="D400" s="110" t="s">
        <v>1109</v>
      </c>
      <c r="E400" s="110" t="s">
        <v>918</v>
      </c>
      <c r="F400" s="111" t="s">
        <v>1109</v>
      </c>
      <c r="G400" s="111" t="s">
        <v>918</v>
      </c>
      <c r="H400" s="112" t="s">
        <v>1110</v>
      </c>
      <c r="I400" s="85" t="s">
        <v>730</v>
      </c>
      <c r="J400" s="85" t="s">
        <v>14</v>
      </c>
    </row>
    <row r="401" spans="1:10" x14ac:dyDescent="0.25">
      <c r="A401" s="107" t="s">
        <v>1111</v>
      </c>
      <c r="B401" s="108">
        <v>1611083</v>
      </c>
      <c r="C401" s="109" t="s">
        <v>1088</v>
      </c>
      <c r="D401" s="110" t="s">
        <v>1103</v>
      </c>
      <c r="E401" s="110" t="s">
        <v>926</v>
      </c>
      <c r="F401" s="111" t="s">
        <v>1103</v>
      </c>
      <c r="G401" s="111" t="s">
        <v>926</v>
      </c>
      <c r="H401" s="112" t="s">
        <v>1112</v>
      </c>
      <c r="I401" s="85" t="s">
        <v>730</v>
      </c>
      <c r="J401" s="85" t="s">
        <v>14</v>
      </c>
    </row>
    <row r="402" spans="1:10" x14ac:dyDescent="0.25">
      <c r="A402" s="107" t="s">
        <v>1113</v>
      </c>
      <c r="B402" s="108">
        <v>10692000</v>
      </c>
      <c r="C402" s="109" t="s">
        <v>1114</v>
      </c>
      <c r="D402" s="110" t="s">
        <v>1115</v>
      </c>
      <c r="E402" s="110" t="s">
        <v>1082</v>
      </c>
      <c r="F402" s="111" t="s">
        <v>1116</v>
      </c>
      <c r="G402" s="111" t="s">
        <v>881</v>
      </c>
      <c r="H402" s="112" t="s">
        <v>1117</v>
      </c>
      <c r="I402" s="85" t="s">
        <v>739</v>
      </c>
      <c r="J402" s="85" t="s">
        <v>42</v>
      </c>
    </row>
    <row r="403" spans="1:10" x14ac:dyDescent="0.25">
      <c r="A403" s="107" t="s">
        <v>1118</v>
      </c>
      <c r="B403" s="108">
        <v>10187618</v>
      </c>
      <c r="C403" s="109" t="s">
        <v>1114</v>
      </c>
      <c r="D403" s="110" t="s">
        <v>1119</v>
      </c>
      <c r="E403" s="110" t="s">
        <v>926</v>
      </c>
      <c r="F403" s="111" t="s">
        <v>1119</v>
      </c>
      <c r="G403" s="111" t="s">
        <v>926</v>
      </c>
      <c r="H403" s="112" t="s">
        <v>1120</v>
      </c>
      <c r="I403" s="85" t="s">
        <v>739</v>
      </c>
      <c r="J403" s="85" t="s">
        <v>42</v>
      </c>
    </row>
    <row r="404" spans="1:10" x14ac:dyDescent="0.25">
      <c r="A404" s="107" t="s">
        <v>1121</v>
      </c>
      <c r="B404" s="108">
        <v>9831000</v>
      </c>
      <c r="C404" s="109" t="s">
        <v>1114</v>
      </c>
      <c r="D404" s="110" t="s">
        <v>1122</v>
      </c>
      <c r="E404" s="110" t="s">
        <v>886</v>
      </c>
      <c r="F404" s="111" t="s">
        <v>1122</v>
      </c>
      <c r="G404" s="111" t="s">
        <v>886</v>
      </c>
      <c r="H404" s="112" t="s">
        <v>1123</v>
      </c>
      <c r="I404" s="85" t="s">
        <v>730</v>
      </c>
      <c r="J404" s="85" t="s">
        <v>14</v>
      </c>
    </row>
    <row r="405" spans="1:10" x14ac:dyDescent="0.25">
      <c r="A405" s="107" t="s">
        <v>1124</v>
      </c>
      <c r="B405" s="108">
        <v>8100000</v>
      </c>
      <c r="C405" s="109" t="s">
        <v>1114</v>
      </c>
      <c r="D405" s="110" t="s">
        <v>1125</v>
      </c>
      <c r="E405" s="110" t="s">
        <v>1082</v>
      </c>
      <c r="F405" s="111" t="s">
        <v>1125</v>
      </c>
      <c r="G405" s="111" t="s">
        <v>1082</v>
      </c>
      <c r="H405" s="112" t="s">
        <v>1126</v>
      </c>
      <c r="I405" s="85" t="s">
        <v>739</v>
      </c>
      <c r="J405" s="85" t="s">
        <v>42</v>
      </c>
    </row>
    <row r="406" spans="1:10" x14ac:dyDescent="0.25">
      <c r="A406" s="107" t="s">
        <v>1127</v>
      </c>
      <c r="B406" s="108">
        <v>3375000</v>
      </c>
      <c r="C406" s="109" t="s">
        <v>1114</v>
      </c>
      <c r="D406" s="110" t="s">
        <v>1128</v>
      </c>
      <c r="E406" s="110" t="s">
        <v>967</v>
      </c>
      <c r="F406" s="111" t="s">
        <v>1128</v>
      </c>
      <c r="G406" s="111" t="s">
        <v>967</v>
      </c>
      <c r="H406" s="112" t="s">
        <v>1129</v>
      </c>
      <c r="I406" s="85" t="s">
        <v>739</v>
      </c>
      <c r="J406" s="85" t="s">
        <v>42</v>
      </c>
    </row>
    <row r="407" spans="1:10" x14ac:dyDescent="0.25">
      <c r="A407" s="107" t="s">
        <v>1130</v>
      </c>
      <c r="B407" s="108">
        <v>2707560</v>
      </c>
      <c r="C407" s="109" t="s">
        <v>1114</v>
      </c>
      <c r="D407" s="110" t="s">
        <v>1131</v>
      </c>
      <c r="E407" s="110" t="s">
        <v>886</v>
      </c>
      <c r="F407" s="111" t="s">
        <v>1131</v>
      </c>
      <c r="G407" s="111" t="s">
        <v>886</v>
      </c>
      <c r="H407" s="112" t="s">
        <v>1132</v>
      </c>
      <c r="I407" s="85" t="s">
        <v>739</v>
      </c>
      <c r="J407" s="85" t="s">
        <v>42</v>
      </c>
    </row>
    <row r="408" spans="1:10" x14ac:dyDescent="0.25">
      <c r="A408" s="107" t="s">
        <v>1133</v>
      </c>
      <c r="B408" s="108">
        <v>1249800</v>
      </c>
      <c r="C408" s="109" t="s">
        <v>1114</v>
      </c>
      <c r="D408" s="110" t="s">
        <v>1128</v>
      </c>
      <c r="E408" s="110" t="s">
        <v>967</v>
      </c>
      <c r="F408" s="111" t="s">
        <v>1128</v>
      </c>
      <c r="G408" s="111" t="s">
        <v>967</v>
      </c>
      <c r="H408" s="112" t="s">
        <v>1134</v>
      </c>
      <c r="I408" s="85" t="s">
        <v>739</v>
      </c>
      <c r="J408" s="85" t="s">
        <v>42</v>
      </c>
    </row>
    <row r="409" spans="1:10" x14ac:dyDescent="0.25">
      <c r="A409" s="107" t="s">
        <v>1130</v>
      </c>
      <c r="B409" s="108">
        <v>900000</v>
      </c>
      <c r="C409" s="109" t="s">
        <v>1114</v>
      </c>
      <c r="D409" s="110" t="s">
        <v>1135</v>
      </c>
      <c r="E409" s="110" t="s">
        <v>1136</v>
      </c>
      <c r="F409" s="111" t="s">
        <v>1135</v>
      </c>
      <c r="G409" s="111" t="s">
        <v>1136</v>
      </c>
      <c r="H409" s="112" t="s">
        <v>1137</v>
      </c>
      <c r="I409" s="85" t="s">
        <v>739</v>
      </c>
      <c r="J409" s="85" t="s">
        <v>42</v>
      </c>
    </row>
    <row r="410" spans="1:10" x14ac:dyDescent="0.25">
      <c r="A410" s="107" t="s">
        <v>1138</v>
      </c>
      <c r="B410" s="108">
        <v>750000</v>
      </c>
      <c r="C410" s="109" t="s">
        <v>1114</v>
      </c>
      <c r="D410" s="110" t="s">
        <v>1139</v>
      </c>
      <c r="E410" s="110" t="s">
        <v>951</v>
      </c>
      <c r="F410" s="111" t="s">
        <v>1139</v>
      </c>
      <c r="G410" s="111" t="s">
        <v>951</v>
      </c>
      <c r="H410" s="112" t="s">
        <v>1140</v>
      </c>
      <c r="I410" s="85" t="s">
        <v>739</v>
      </c>
      <c r="J410" s="85" t="s">
        <v>42</v>
      </c>
    </row>
    <row r="411" spans="1:10" x14ac:dyDescent="0.25">
      <c r="A411" s="107" t="s">
        <v>1121</v>
      </c>
      <c r="B411" s="108">
        <v>642000</v>
      </c>
      <c r="C411" s="109" t="s">
        <v>1114</v>
      </c>
      <c r="D411" s="110" t="s">
        <v>1141</v>
      </c>
      <c r="E411" s="110" t="s">
        <v>871</v>
      </c>
      <c r="F411" s="111" t="s">
        <v>1142</v>
      </c>
      <c r="G411" s="111" t="s">
        <v>871</v>
      </c>
      <c r="H411" s="112" t="s">
        <v>1143</v>
      </c>
      <c r="I411" s="85" t="s">
        <v>739</v>
      </c>
      <c r="J411" s="85" t="s">
        <v>42</v>
      </c>
    </row>
    <row r="412" spans="1:10" x14ac:dyDescent="0.25">
      <c r="A412" s="107" t="s">
        <v>1127</v>
      </c>
      <c r="B412" s="108">
        <v>525000</v>
      </c>
      <c r="C412" s="109" t="s">
        <v>1114</v>
      </c>
      <c r="D412" s="110" t="s">
        <v>1128</v>
      </c>
      <c r="E412" s="110" t="s">
        <v>967</v>
      </c>
      <c r="F412" s="111" t="s">
        <v>1128</v>
      </c>
      <c r="G412" s="111" t="s">
        <v>967</v>
      </c>
      <c r="H412" s="112" t="s">
        <v>1144</v>
      </c>
      <c r="I412" s="85" t="s">
        <v>739</v>
      </c>
      <c r="J412" s="85" t="s">
        <v>42</v>
      </c>
    </row>
    <row r="413" spans="1:10" x14ac:dyDescent="0.25">
      <c r="A413" s="107" t="s">
        <v>1145</v>
      </c>
      <c r="B413" s="108">
        <v>214500</v>
      </c>
      <c r="C413" s="109" t="s">
        <v>1146</v>
      </c>
      <c r="D413" s="110" t="s">
        <v>1147</v>
      </c>
      <c r="E413" s="110" t="s">
        <v>881</v>
      </c>
      <c r="F413" s="111" t="s">
        <v>1147</v>
      </c>
      <c r="G413" s="114" t="s">
        <v>881</v>
      </c>
      <c r="H413" s="112" t="s">
        <v>1148</v>
      </c>
      <c r="I413" s="85" t="s">
        <v>730</v>
      </c>
      <c r="J413" s="85" t="s">
        <v>14</v>
      </c>
    </row>
    <row r="414" spans="1:10" x14ac:dyDescent="0.25">
      <c r="A414" s="107" t="s">
        <v>1149</v>
      </c>
      <c r="B414" s="108">
        <v>303801</v>
      </c>
      <c r="C414" s="109" t="s">
        <v>1150</v>
      </c>
      <c r="D414" s="110" t="s">
        <v>1151</v>
      </c>
      <c r="E414" s="110" t="s">
        <v>1072</v>
      </c>
      <c r="F414" s="111" t="s">
        <v>1151</v>
      </c>
      <c r="G414" s="114" t="s">
        <v>1072</v>
      </c>
      <c r="H414" s="112" t="s">
        <v>1152</v>
      </c>
      <c r="I414" s="85" t="s">
        <v>730</v>
      </c>
      <c r="J414" s="85" t="s">
        <v>14</v>
      </c>
    </row>
    <row r="415" spans="1:10" x14ac:dyDescent="0.25">
      <c r="A415" s="107" t="s">
        <v>1153</v>
      </c>
      <c r="B415" s="108">
        <v>288600</v>
      </c>
      <c r="C415" s="109" t="s">
        <v>1150</v>
      </c>
      <c r="D415" s="110" t="s">
        <v>1154</v>
      </c>
      <c r="E415" s="110" t="s">
        <v>881</v>
      </c>
      <c r="F415" s="111" t="s">
        <v>1154</v>
      </c>
      <c r="G415" s="111" t="s">
        <v>881</v>
      </c>
      <c r="H415" s="112" t="s">
        <v>1155</v>
      </c>
      <c r="I415" s="85" t="s">
        <v>730</v>
      </c>
      <c r="J415" s="85" t="s">
        <v>14</v>
      </c>
    </row>
    <row r="416" spans="1:10" x14ac:dyDescent="0.25">
      <c r="A416" s="107" t="s">
        <v>1156</v>
      </c>
      <c r="B416" s="108">
        <v>91350000</v>
      </c>
      <c r="C416" s="109" t="s">
        <v>1157</v>
      </c>
      <c r="D416" s="110" t="s">
        <v>1158</v>
      </c>
      <c r="E416" s="110" t="s">
        <v>881</v>
      </c>
      <c r="F416" s="111" t="s">
        <v>1158</v>
      </c>
      <c r="G416" s="111" t="s">
        <v>881</v>
      </c>
      <c r="H416" s="112" t="s">
        <v>1159</v>
      </c>
      <c r="I416" s="85" t="s">
        <v>730</v>
      </c>
      <c r="J416" s="85" t="s">
        <v>14</v>
      </c>
    </row>
    <row r="417" spans="1:10" x14ac:dyDescent="0.25">
      <c r="A417" s="107" t="s">
        <v>1160</v>
      </c>
      <c r="B417" s="108">
        <v>50730000</v>
      </c>
      <c r="C417" s="109" t="s">
        <v>1157</v>
      </c>
      <c r="D417" s="110" t="s">
        <v>1161</v>
      </c>
      <c r="E417" s="110" t="s">
        <v>877</v>
      </c>
      <c r="F417" s="111" t="s">
        <v>1162</v>
      </c>
      <c r="G417" s="111" t="s">
        <v>1026</v>
      </c>
      <c r="H417" s="112" t="s">
        <v>1163</v>
      </c>
      <c r="I417" s="85" t="s">
        <v>730</v>
      </c>
      <c r="J417" s="85" t="s">
        <v>14</v>
      </c>
    </row>
    <row r="418" spans="1:10" x14ac:dyDescent="0.25">
      <c r="A418" s="107" t="s">
        <v>1164</v>
      </c>
      <c r="B418" s="108">
        <v>43453309</v>
      </c>
      <c r="C418" s="109" t="s">
        <v>1157</v>
      </c>
      <c r="D418" s="110" t="s">
        <v>1165</v>
      </c>
      <c r="E418" s="110" t="s">
        <v>881</v>
      </c>
      <c r="F418" s="111" t="s">
        <v>1165</v>
      </c>
      <c r="G418" s="111" t="s">
        <v>881</v>
      </c>
      <c r="H418" s="112" t="s">
        <v>1166</v>
      </c>
      <c r="I418" s="85" t="s">
        <v>730</v>
      </c>
      <c r="J418" s="85" t="s">
        <v>14</v>
      </c>
    </row>
    <row r="419" spans="1:10" x14ac:dyDescent="0.25">
      <c r="A419" s="107" t="s">
        <v>1167</v>
      </c>
      <c r="B419" s="108">
        <v>37500000</v>
      </c>
      <c r="C419" s="109" t="s">
        <v>1157</v>
      </c>
      <c r="D419" s="110" t="s">
        <v>1165</v>
      </c>
      <c r="E419" s="110" t="s">
        <v>881</v>
      </c>
      <c r="F419" s="111" t="s">
        <v>1165</v>
      </c>
      <c r="G419" s="111" t="s">
        <v>881</v>
      </c>
      <c r="H419" s="112" t="s">
        <v>1168</v>
      </c>
      <c r="I419" s="85" t="s">
        <v>730</v>
      </c>
      <c r="J419" s="85" t="s">
        <v>14</v>
      </c>
    </row>
    <row r="420" spans="1:10" x14ac:dyDescent="0.25">
      <c r="A420" s="107" t="s">
        <v>1169</v>
      </c>
      <c r="B420" s="108">
        <v>34500000</v>
      </c>
      <c r="C420" s="109" t="s">
        <v>1157</v>
      </c>
      <c r="D420" s="110" t="s">
        <v>1170</v>
      </c>
      <c r="E420" s="110" t="s">
        <v>877</v>
      </c>
      <c r="F420" s="111" t="s">
        <v>1170</v>
      </c>
      <c r="G420" s="111" t="s">
        <v>877</v>
      </c>
      <c r="H420" s="113" t="s">
        <v>1171</v>
      </c>
      <c r="I420" s="85" t="s">
        <v>730</v>
      </c>
      <c r="J420" s="85" t="s">
        <v>14</v>
      </c>
    </row>
    <row r="421" spans="1:10" x14ac:dyDescent="0.25">
      <c r="A421" s="107" t="s">
        <v>1172</v>
      </c>
      <c r="B421" s="108">
        <v>27300000</v>
      </c>
      <c r="C421" s="109" t="s">
        <v>1157</v>
      </c>
      <c r="D421" s="110" t="s">
        <v>1065</v>
      </c>
      <c r="E421" s="110" t="s">
        <v>886</v>
      </c>
      <c r="F421" s="111" t="s">
        <v>1065</v>
      </c>
      <c r="G421" s="111" t="s">
        <v>886</v>
      </c>
      <c r="H421" s="112" t="s">
        <v>1173</v>
      </c>
      <c r="I421" s="85" t="s">
        <v>730</v>
      </c>
      <c r="J421" s="85" t="s">
        <v>14</v>
      </c>
    </row>
    <row r="422" spans="1:10" x14ac:dyDescent="0.25">
      <c r="A422" s="107" t="s">
        <v>1174</v>
      </c>
      <c r="B422" s="108">
        <v>17814621</v>
      </c>
      <c r="C422" s="109" t="s">
        <v>1157</v>
      </c>
      <c r="D422" s="110" t="s">
        <v>1175</v>
      </c>
      <c r="E422" s="110" t="s">
        <v>886</v>
      </c>
      <c r="F422" s="111" t="s">
        <v>1175</v>
      </c>
      <c r="G422" s="111" t="s">
        <v>886</v>
      </c>
      <c r="H422" s="113" t="s">
        <v>1176</v>
      </c>
      <c r="I422" s="85" t="s">
        <v>730</v>
      </c>
      <c r="J422" s="85" t="s">
        <v>14</v>
      </c>
    </row>
    <row r="423" spans="1:10" x14ac:dyDescent="0.25">
      <c r="A423" s="107" t="s">
        <v>1177</v>
      </c>
      <c r="B423" s="108">
        <v>16320000</v>
      </c>
      <c r="C423" s="109" t="s">
        <v>1157</v>
      </c>
      <c r="D423" s="110" t="s">
        <v>1178</v>
      </c>
      <c r="E423" s="110" t="s">
        <v>877</v>
      </c>
      <c r="F423" s="111" t="s">
        <v>1106</v>
      </c>
      <c r="G423" s="111" t="s">
        <v>1082</v>
      </c>
      <c r="H423" s="112" t="s">
        <v>1179</v>
      </c>
      <c r="I423" s="85" t="s">
        <v>730</v>
      </c>
      <c r="J423" s="85" t="s">
        <v>14</v>
      </c>
    </row>
    <row r="424" spans="1:10" x14ac:dyDescent="0.25">
      <c r="A424" s="107" t="s">
        <v>1180</v>
      </c>
      <c r="B424" s="108">
        <v>12600000</v>
      </c>
      <c r="C424" s="109" t="s">
        <v>1157</v>
      </c>
      <c r="D424" s="110" t="s">
        <v>1181</v>
      </c>
      <c r="E424" s="110" t="s">
        <v>951</v>
      </c>
      <c r="F424" s="111" t="s">
        <v>1181</v>
      </c>
      <c r="G424" s="111" t="s">
        <v>951</v>
      </c>
      <c r="H424" s="112" t="s">
        <v>1182</v>
      </c>
      <c r="I424" s="85" t="s">
        <v>730</v>
      </c>
      <c r="J424" s="85" t="s">
        <v>14</v>
      </c>
    </row>
    <row r="425" spans="1:10" x14ac:dyDescent="0.25">
      <c r="A425" s="107" t="s">
        <v>1156</v>
      </c>
      <c r="B425" s="108">
        <v>10450200</v>
      </c>
      <c r="C425" s="109" t="s">
        <v>1157</v>
      </c>
      <c r="D425" s="110" t="s">
        <v>1158</v>
      </c>
      <c r="E425" s="110" t="s">
        <v>881</v>
      </c>
      <c r="F425" s="111" t="s">
        <v>1158</v>
      </c>
      <c r="G425" s="111" t="s">
        <v>881</v>
      </c>
      <c r="H425" s="112" t="s">
        <v>1159</v>
      </c>
      <c r="I425" s="85" t="s">
        <v>730</v>
      </c>
      <c r="J425" s="85" t="s">
        <v>14</v>
      </c>
    </row>
    <row r="426" spans="1:10" x14ac:dyDescent="0.25">
      <c r="A426" s="107" t="s">
        <v>1183</v>
      </c>
      <c r="B426" s="108">
        <v>5889149</v>
      </c>
      <c r="C426" s="109" t="s">
        <v>1157</v>
      </c>
      <c r="D426" s="110" t="s">
        <v>1184</v>
      </c>
      <c r="E426" s="110" t="s">
        <v>1185</v>
      </c>
      <c r="F426" s="111" t="s">
        <v>1184</v>
      </c>
      <c r="G426" s="111" t="s">
        <v>1185</v>
      </c>
      <c r="H426" s="112" t="s">
        <v>1186</v>
      </c>
      <c r="I426" s="85" t="s">
        <v>730</v>
      </c>
      <c r="J426" s="85" t="s">
        <v>14</v>
      </c>
    </row>
    <row r="427" spans="1:10" x14ac:dyDescent="0.25">
      <c r="A427" s="107" t="s">
        <v>1183</v>
      </c>
      <c r="B427" s="108">
        <v>3629998</v>
      </c>
      <c r="C427" s="109" t="s">
        <v>1157</v>
      </c>
      <c r="D427" s="110" t="s">
        <v>1081</v>
      </c>
      <c r="E427" s="110" t="s">
        <v>1082</v>
      </c>
      <c r="F427" s="111" t="s">
        <v>1081</v>
      </c>
      <c r="G427" s="111" t="s">
        <v>1082</v>
      </c>
      <c r="H427" s="112" t="s">
        <v>1186</v>
      </c>
      <c r="I427" s="85" t="s">
        <v>730</v>
      </c>
      <c r="J427" s="85" t="s">
        <v>14</v>
      </c>
    </row>
    <row r="428" spans="1:10" x14ac:dyDescent="0.25">
      <c r="A428" s="107" t="s">
        <v>1174</v>
      </c>
      <c r="B428" s="108">
        <v>2220000</v>
      </c>
      <c r="C428" s="109" t="s">
        <v>1157</v>
      </c>
      <c r="D428" s="110" t="s">
        <v>1187</v>
      </c>
      <c r="E428" s="110" t="s">
        <v>877</v>
      </c>
      <c r="F428" s="111" t="s">
        <v>1187</v>
      </c>
      <c r="G428" s="111" t="s">
        <v>877</v>
      </c>
      <c r="H428" s="113" t="s">
        <v>1188</v>
      </c>
      <c r="I428" s="85" t="s">
        <v>730</v>
      </c>
      <c r="J428" s="85" t="s">
        <v>14</v>
      </c>
    </row>
    <row r="429" spans="1:10" x14ac:dyDescent="0.25">
      <c r="A429" s="107" t="s">
        <v>1189</v>
      </c>
      <c r="B429" s="108">
        <v>2044500</v>
      </c>
      <c r="C429" s="109" t="s">
        <v>1157</v>
      </c>
      <c r="D429" s="110" t="s">
        <v>1190</v>
      </c>
      <c r="E429" s="110" t="s">
        <v>1191</v>
      </c>
      <c r="F429" s="111" t="s">
        <v>1190</v>
      </c>
      <c r="G429" s="111" t="s">
        <v>1191</v>
      </c>
      <c r="H429" s="112" t="s">
        <v>1192</v>
      </c>
      <c r="I429" s="85" t="s">
        <v>730</v>
      </c>
      <c r="J429" s="85" t="s">
        <v>14</v>
      </c>
    </row>
    <row r="430" spans="1:10" x14ac:dyDescent="0.25">
      <c r="A430" s="107" t="s">
        <v>1193</v>
      </c>
      <c r="B430" s="108">
        <v>1068986</v>
      </c>
      <c r="C430" s="109" t="s">
        <v>1157</v>
      </c>
      <c r="D430" s="110" t="s">
        <v>1194</v>
      </c>
      <c r="E430" s="110" t="s">
        <v>1195</v>
      </c>
      <c r="F430" s="111" t="s">
        <v>1196</v>
      </c>
      <c r="G430" s="111" t="s">
        <v>1195</v>
      </c>
      <c r="H430" s="112" t="s">
        <v>1197</v>
      </c>
      <c r="I430" s="85" t="s">
        <v>730</v>
      </c>
      <c r="J430" s="85" t="s">
        <v>14</v>
      </c>
    </row>
    <row r="431" spans="1:10" x14ac:dyDescent="0.25">
      <c r="A431" s="107" t="s">
        <v>1198</v>
      </c>
      <c r="B431" s="108">
        <v>829020</v>
      </c>
      <c r="C431" s="109" t="s">
        <v>1157</v>
      </c>
      <c r="D431" s="110" t="s">
        <v>1199</v>
      </c>
      <c r="E431" s="110" t="s">
        <v>973</v>
      </c>
      <c r="F431" s="111" t="s">
        <v>1199</v>
      </c>
      <c r="G431" s="111" t="s">
        <v>973</v>
      </c>
      <c r="H431" s="112" t="s">
        <v>1200</v>
      </c>
      <c r="I431" s="85" t="s">
        <v>730</v>
      </c>
      <c r="J431" s="85" t="s">
        <v>14</v>
      </c>
    </row>
    <row r="432" spans="1:10" x14ac:dyDescent="0.25">
      <c r="A432" s="107" t="s">
        <v>1201</v>
      </c>
      <c r="B432" s="108">
        <v>267476</v>
      </c>
      <c r="C432" s="109" t="s">
        <v>1157</v>
      </c>
      <c r="D432" s="110" t="s">
        <v>1202</v>
      </c>
      <c r="E432" s="110" t="s">
        <v>926</v>
      </c>
      <c r="F432" s="111" t="s">
        <v>1202</v>
      </c>
      <c r="G432" s="111" t="s">
        <v>926</v>
      </c>
      <c r="H432" s="112" t="s">
        <v>1203</v>
      </c>
      <c r="I432" s="85" t="s">
        <v>730</v>
      </c>
      <c r="J432" s="85" t="s">
        <v>14</v>
      </c>
    </row>
    <row r="433" spans="1:10" x14ac:dyDescent="0.25">
      <c r="A433" s="107" t="s">
        <v>1201</v>
      </c>
      <c r="B433" s="108">
        <v>149100</v>
      </c>
      <c r="C433" s="109" t="s">
        <v>1157</v>
      </c>
      <c r="D433" s="110" t="s">
        <v>1204</v>
      </c>
      <c r="E433" s="110" t="s">
        <v>926</v>
      </c>
      <c r="F433" s="111" t="s">
        <v>1204</v>
      </c>
      <c r="G433" s="111" t="s">
        <v>926</v>
      </c>
      <c r="H433" s="112" t="s">
        <v>1205</v>
      </c>
      <c r="I433" s="85" t="s">
        <v>730</v>
      </c>
      <c r="J433" s="85" t="s">
        <v>14</v>
      </c>
    </row>
    <row r="434" spans="1:10" x14ac:dyDescent="0.25">
      <c r="A434" s="107" t="s">
        <v>1206</v>
      </c>
      <c r="B434" s="108">
        <v>28560000</v>
      </c>
      <c r="C434" s="109" t="s">
        <v>1207</v>
      </c>
      <c r="D434" s="110" t="s">
        <v>1208</v>
      </c>
      <c r="E434" s="110" t="s">
        <v>914</v>
      </c>
      <c r="F434" s="111" t="s">
        <v>1208</v>
      </c>
      <c r="G434" s="111" t="s">
        <v>914</v>
      </c>
      <c r="H434" s="113" t="s">
        <v>1209</v>
      </c>
      <c r="I434" s="85" t="s">
        <v>735</v>
      </c>
      <c r="J434" s="85" t="s">
        <v>12</v>
      </c>
    </row>
    <row r="435" spans="1:10" x14ac:dyDescent="0.25">
      <c r="A435" s="107" t="s">
        <v>1210</v>
      </c>
      <c r="B435" s="108">
        <v>16970145</v>
      </c>
      <c r="C435" s="109" t="s">
        <v>1207</v>
      </c>
      <c r="D435" s="110" t="s">
        <v>1211</v>
      </c>
      <c r="E435" s="110" t="s">
        <v>967</v>
      </c>
      <c r="F435" s="111" t="s">
        <v>1212</v>
      </c>
      <c r="G435" s="111" t="s">
        <v>886</v>
      </c>
      <c r="H435" s="113" t="s">
        <v>1213</v>
      </c>
      <c r="I435" s="85" t="s">
        <v>740</v>
      </c>
      <c r="J435" s="85" t="s">
        <v>16</v>
      </c>
    </row>
    <row r="436" spans="1:10" x14ac:dyDescent="0.25">
      <c r="A436" s="107" t="s">
        <v>1201</v>
      </c>
      <c r="B436" s="108">
        <v>1260000</v>
      </c>
      <c r="C436" s="109" t="s">
        <v>1207</v>
      </c>
      <c r="D436" s="110" t="s">
        <v>1034</v>
      </c>
      <c r="E436" s="110" t="s">
        <v>1035</v>
      </c>
      <c r="F436" s="111" t="s">
        <v>1034</v>
      </c>
      <c r="G436" s="111" t="s">
        <v>1035</v>
      </c>
      <c r="H436" s="112" t="s">
        <v>1214</v>
      </c>
      <c r="I436" s="85" t="s">
        <v>731</v>
      </c>
      <c r="J436" s="85" t="s">
        <v>36</v>
      </c>
    </row>
    <row r="437" spans="1:10" x14ac:dyDescent="0.25">
      <c r="A437" s="107" t="s">
        <v>1215</v>
      </c>
      <c r="B437" s="108">
        <v>21589200</v>
      </c>
      <c r="C437" s="109" t="s">
        <v>1216</v>
      </c>
      <c r="D437" s="110" t="s">
        <v>1217</v>
      </c>
      <c r="E437" s="110" t="s">
        <v>951</v>
      </c>
      <c r="F437" s="111" t="s">
        <v>1217</v>
      </c>
      <c r="G437" s="111" t="s">
        <v>951</v>
      </c>
      <c r="H437" s="113" t="s">
        <v>1218</v>
      </c>
      <c r="I437" s="85" t="s">
        <v>735</v>
      </c>
      <c r="J437" s="85" t="s">
        <v>12</v>
      </c>
    </row>
    <row r="438" spans="1:10" x14ac:dyDescent="0.25">
      <c r="A438" s="107" t="s">
        <v>1215</v>
      </c>
      <c r="B438" s="108">
        <v>8580600</v>
      </c>
      <c r="C438" s="109" t="s">
        <v>1216</v>
      </c>
      <c r="D438" s="110" t="s">
        <v>1217</v>
      </c>
      <c r="E438" s="110" t="s">
        <v>951</v>
      </c>
      <c r="F438" s="114" t="s">
        <v>1217</v>
      </c>
      <c r="G438" s="114" t="s">
        <v>951</v>
      </c>
      <c r="H438" s="113" t="s">
        <v>1219</v>
      </c>
      <c r="I438" s="85" t="s">
        <v>735</v>
      </c>
      <c r="J438" s="85" t="s">
        <v>12</v>
      </c>
    </row>
    <row r="439" spans="1:10" x14ac:dyDescent="0.25">
      <c r="A439" s="107" t="s">
        <v>1220</v>
      </c>
      <c r="B439" s="108">
        <v>8139510</v>
      </c>
      <c r="C439" s="109" t="s">
        <v>1216</v>
      </c>
      <c r="D439" s="110" t="s">
        <v>1031</v>
      </c>
      <c r="E439" s="110" t="s">
        <v>951</v>
      </c>
      <c r="F439" s="111" t="s">
        <v>1031</v>
      </c>
      <c r="G439" s="111" t="s">
        <v>951</v>
      </c>
      <c r="H439" s="112" t="s">
        <v>1221</v>
      </c>
      <c r="I439" s="85" t="s">
        <v>735</v>
      </c>
      <c r="J439" s="85" t="s">
        <v>12</v>
      </c>
    </row>
    <row r="440" spans="1:10" x14ac:dyDescent="0.25">
      <c r="A440" s="107" t="s">
        <v>1222</v>
      </c>
      <c r="B440" s="108">
        <v>5135241</v>
      </c>
      <c r="C440" s="109" t="s">
        <v>1216</v>
      </c>
      <c r="D440" s="110" t="s">
        <v>1223</v>
      </c>
      <c r="E440" s="110" t="s">
        <v>891</v>
      </c>
      <c r="F440" s="111" t="s">
        <v>1223</v>
      </c>
      <c r="G440" s="111" t="s">
        <v>891</v>
      </c>
      <c r="H440" s="113" t="s">
        <v>1224</v>
      </c>
      <c r="I440" s="85" t="s">
        <v>735</v>
      </c>
      <c r="J440" s="85" t="s">
        <v>12</v>
      </c>
    </row>
    <row r="441" spans="1:10" x14ac:dyDescent="0.25">
      <c r="A441" s="107" t="s">
        <v>1222</v>
      </c>
      <c r="B441" s="108">
        <v>3902921</v>
      </c>
      <c r="C441" s="109" t="s">
        <v>1216</v>
      </c>
      <c r="D441" s="110" t="s">
        <v>1225</v>
      </c>
      <c r="E441" s="110" t="s">
        <v>1136</v>
      </c>
      <c r="F441" s="111" t="s">
        <v>1225</v>
      </c>
      <c r="G441" s="111" t="s">
        <v>1136</v>
      </c>
      <c r="H441" s="113" t="s">
        <v>1226</v>
      </c>
      <c r="I441" s="85" t="s">
        <v>735</v>
      </c>
      <c r="J441" s="85" t="s">
        <v>12</v>
      </c>
    </row>
    <row r="442" spans="1:10" x14ac:dyDescent="0.25">
      <c r="A442" s="107" t="s">
        <v>1227</v>
      </c>
      <c r="B442" s="108">
        <v>3450900</v>
      </c>
      <c r="C442" s="109" t="s">
        <v>1216</v>
      </c>
      <c r="D442" s="110" t="s">
        <v>1228</v>
      </c>
      <c r="E442" s="110" t="s">
        <v>1136</v>
      </c>
      <c r="F442" s="111" t="s">
        <v>1229</v>
      </c>
      <c r="G442" s="111" t="s">
        <v>1092</v>
      </c>
      <c r="H442" s="112" t="s">
        <v>1230</v>
      </c>
      <c r="I442" s="85" t="s">
        <v>730</v>
      </c>
      <c r="J442" s="85" t="s">
        <v>14</v>
      </c>
    </row>
    <row r="443" spans="1:10" x14ac:dyDescent="0.25">
      <c r="A443" s="107" t="s">
        <v>1231</v>
      </c>
      <c r="B443" s="108">
        <v>22021500</v>
      </c>
      <c r="C443" s="109" t="s">
        <v>1232</v>
      </c>
      <c r="D443" s="110" t="s">
        <v>1233</v>
      </c>
      <c r="E443" s="110" t="s">
        <v>886</v>
      </c>
      <c r="F443" s="111" t="s">
        <v>1233</v>
      </c>
      <c r="G443" s="111" t="s">
        <v>886</v>
      </c>
      <c r="H443" s="112" t="s">
        <v>1234</v>
      </c>
      <c r="I443" s="85" t="s">
        <v>730</v>
      </c>
      <c r="J443" s="85" t="s">
        <v>14</v>
      </c>
    </row>
    <row r="444" spans="1:10" x14ac:dyDescent="0.25">
      <c r="A444" s="107" t="s">
        <v>1235</v>
      </c>
      <c r="B444" s="108">
        <v>21600000</v>
      </c>
      <c r="C444" s="109" t="s">
        <v>1232</v>
      </c>
      <c r="D444" s="110" t="s">
        <v>1236</v>
      </c>
      <c r="E444" s="110" t="s">
        <v>951</v>
      </c>
      <c r="F444" s="111" t="s">
        <v>1236</v>
      </c>
      <c r="G444" s="111" t="s">
        <v>951</v>
      </c>
      <c r="H444" s="113" t="s">
        <v>1237</v>
      </c>
      <c r="I444" s="85" t="s">
        <v>735</v>
      </c>
      <c r="J444" s="85" t="s">
        <v>12</v>
      </c>
    </row>
    <row r="445" spans="1:10" x14ac:dyDescent="0.25">
      <c r="A445" s="107" t="s">
        <v>1238</v>
      </c>
      <c r="B445" s="108">
        <v>16750500</v>
      </c>
      <c r="C445" s="109" t="s">
        <v>1232</v>
      </c>
      <c r="D445" s="110" t="s">
        <v>1225</v>
      </c>
      <c r="E445" s="110" t="s">
        <v>1010</v>
      </c>
      <c r="F445" s="111" t="s">
        <v>1239</v>
      </c>
      <c r="G445" s="111" t="s">
        <v>1010</v>
      </c>
      <c r="H445" s="113" t="s">
        <v>1240</v>
      </c>
      <c r="I445" s="85" t="s">
        <v>737</v>
      </c>
      <c r="J445" s="85" t="s">
        <v>43</v>
      </c>
    </row>
    <row r="446" spans="1:10" x14ac:dyDescent="0.25">
      <c r="A446" s="107" t="s">
        <v>1241</v>
      </c>
      <c r="B446" s="108">
        <v>7073316</v>
      </c>
      <c r="C446" s="109" t="s">
        <v>1232</v>
      </c>
      <c r="D446" s="110" t="s">
        <v>1242</v>
      </c>
      <c r="E446" s="110" t="s">
        <v>1243</v>
      </c>
      <c r="F446" s="114" t="s">
        <v>1081</v>
      </c>
      <c r="G446" s="114" t="s">
        <v>1082</v>
      </c>
      <c r="H446" s="112" t="s">
        <v>1244</v>
      </c>
      <c r="I446" s="85" t="s">
        <v>735</v>
      </c>
      <c r="J446" s="85" t="s">
        <v>12</v>
      </c>
    </row>
    <row r="447" spans="1:10" x14ac:dyDescent="0.25">
      <c r="A447" s="107" t="s">
        <v>1245</v>
      </c>
      <c r="B447" s="108">
        <v>5347464</v>
      </c>
      <c r="C447" s="109" t="s">
        <v>1232</v>
      </c>
      <c r="D447" s="110" t="s">
        <v>1246</v>
      </c>
      <c r="E447" s="110" t="s">
        <v>1136</v>
      </c>
      <c r="F447" s="111" t="s">
        <v>1246</v>
      </c>
      <c r="G447" s="111" t="s">
        <v>1136</v>
      </c>
      <c r="H447" s="112" t="s">
        <v>1247</v>
      </c>
      <c r="I447" s="85" t="s">
        <v>735</v>
      </c>
      <c r="J447" s="85" t="s">
        <v>12</v>
      </c>
    </row>
    <row r="448" spans="1:10" x14ac:dyDescent="0.25">
      <c r="A448" s="107" t="s">
        <v>1248</v>
      </c>
      <c r="B448" s="108">
        <v>4372800</v>
      </c>
      <c r="C448" s="109" t="s">
        <v>1232</v>
      </c>
      <c r="D448" s="110" t="s">
        <v>1249</v>
      </c>
      <c r="E448" s="110" t="s">
        <v>955</v>
      </c>
      <c r="F448" s="111" t="s">
        <v>1249</v>
      </c>
      <c r="G448" s="111" t="s">
        <v>955</v>
      </c>
      <c r="H448" s="112" t="s">
        <v>1250</v>
      </c>
      <c r="I448" s="85" t="s">
        <v>735</v>
      </c>
      <c r="J448" s="85" t="s">
        <v>12</v>
      </c>
    </row>
    <row r="449" spans="1:10" x14ac:dyDescent="0.25">
      <c r="A449" s="107" t="s">
        <v>1227</v>
      </c>
      <c r="B449" s="108">
        <v>4331700</v>
      </c>
      <c r="C449" s="109" t="s">
        <v>1232</v>
      </c>
      <c r="D449" s="110" t="s">
        <v>1251</v>
      </c>
      <c r="E449" s="110" t="s">
        <v>901</v>
      </c>
      <c r="F449" s="111" t="s">
        <v>1229</v>
      </c>
      <c r="G449" s="111" t="s">
        <v>1092</v>
      </c>
      <c r="H449" s="112" t="s">
        <v>1252</v>
      </c>
      <c r="I449" s="85" t="s">
        <v>735</v>
      </c>
      <c r="J449" s="85" t="s">
        <v>12</v>
      </c>
    </row>
    <row r="450" spans="1:10" x14ac:dyDescent="0.25">
      <c r="A450" s="107" t="s">
        <v>1245</v>
      </c>
      <c r="B450" s="108">
        <v>3654096</v>
      </c>
      <c r="C450" s="109" t="s">
        <v>1232</v>
      </c>
      <c r="D450" s="110" t="s">
        <v>1253</v>
      </c>
      <c r="E450" s="110" t="s">
        <v>875</v>
      </c>
      <c r="F450" s="111" t="s">
        <v>1246</v>
      </c>
      <c r="G450" s="111" t="s">
        <v>1136</v>
      </c>
      <c r="H450" s="112" t="s">
        <v>1254</v>
      </c>
      <c r="I450" s="85" t="s">
        <v>735</v>
      </c>
      <c r="J450" s="85" t="s">
        <v>12</v>
      </c>
    </row>
    <row r="451" spans="1:10" x14ac:dyDescent="0.25">
      <c r="A451" s="107" t="s">
        <v>1255</v>
      </c>
      <c r="B451" s="108">
        <v>3474269</v>
      </c>
      <c r="C451" s="109" t="s">
        <v>1232</v>
      </c>
      <c r="D451" s="110" t="s">
        <v>1256</v>
      </c>
      <c r="E451" s="110" t="s">
        <v>901</v>
      </c>
      <c r="F451" s="111" t="s">
        <v>1256</v>
      </c>
      <c r="G451" s="111" t="s">
        <v>901</v>
      </c>
      <c r="H451" s="112" t="s">
        <v>1257</v>
      </c>
      <c r="I451" s="85" t="s">
        <v>735</v>
      </c>
      <c r="J451" s="85" t="s">
        <v>12</v>
      </c>
    </row>
    <row r="452" spans="1:10" x14ac:dyDescent="0.25">
      <c r="A452" s="107" t="s">
        <v>1028</v>
      </c>
      <c r="B452" s="108">
        <v>2725800</v>
      </c>
      <c r="C452" s="109" t="s">
        <v>1232</v>
      </c>
      <c r="D452" s="110" t="s">
        <v>1258</v>
      </c>
      <c r="E452" s="110" t="s">
        <v>901</v>
      </c>
      <c r="F452" s="111" t="s">
        <v>1031</v>
      </c>
      <c r="G452" s="111" t="s">
        <v>973</v>
      </c>
      <c r="H452" s="112" t="s">
        <v>1259</v>
      </c>
      <c r="I452" s="85" t="s">
        <v>730</v>
      </c>
      <c r="J452" s="85" t="s">
        <v>14</v>
      </c>
    </row>
    <row r="453" spans="1:10" x14ac:dyDescent="0.25">
      <c r="A453" s="107" t="s">
        <v>1260</v>
      </c>
      <c r="B453" s="108">
        <v>2385494</v>
      </c>
      <c r="C453" s="109" t="s">
        <v>1232</v>
      </c>
      <c r="D453" s="110" t="s">
        <v>1261</v>
      </c>
      <c r="E453" s="110" t="s">
        <v>1076</v>
      </c>
      <c r="F453" s="111" t="s">
        <v>1261</v>
      </c>
      <c r="G453" s="111" t="s">
        <v>1076</v>
      </c>
      <c r="H453" s="112" t="s">
        <v>1262</v>
      </c>
      <c r="I453" s="85" t="s">
        <v>735</v>
      </c>
      <c r="J453" s="85" t="s">
        <v>12</v>
      </c>
    </row>
    <row r="454" spans="1:10" x14ac:dyDescent="0.25">
      <c r="A454" s="107" t="s">
        <v>1260</v>
      </c>
      <c r="B454" s="108">
        <v>1421852</v>
      </c>
      <c r="C454" s="109" t="s">
        <v>1232</v>
      </c>
      <c r="D454" s="110" t="s">
        <v>1263</v>
      </c>
      <c r="E454" s="110" t="s">
        <v>901</v>
      </c>
      <c r="F454" s="111" t="s">
        <v>1263</v>
      </c>
      <c r="G454" s="111" t="s">
        <v>901</v>
      </c>
      <c r="H454" s="112" t="s">
        <v>1264</v>
      </c>
      <c r="I454" s="85" t="s">
        <v>735</v>
      </c>
      <c r="J454" s="85" t="s">
        <v>12</v>
      </c>
    </row>
    <row r="455" spans="1:10" x14ac:dyDescent="0.25">
      <c r="A455" s="107" t="s">
        <v>1265</v>
      </c>
      <c r="B455" s="108">
        <v>28328379</v>
      </c>
      <c r="C455" s="109" t="s">
        <v>1266</v>
      </c>
      <c r="D455" s="110" t="s">
        <v>1267</v>
      </c>
      <c r="E455" s="110" t="s">
        <v>962</v>
      </c>
      <c r="F455" s="111" t="s">
        <v>1267</v>
      </c>
      <c r="G455" s="111" t="s">
        <v>962</v>
      </c>
      <c r="H455" s="112" t="s">
        <v>1268</v>
      </c>
      <c r="I455" s="85" t="s">
        <v>732</v>
      </c>
      <c r="J455" s="85" t="s">
        <v>15</v>
      </c>
    </row>
    <row r="456" spans="1:10" x14ac:dyDescent="0.25">
      <c r="A456" s="107" t="s">
        <v>1269</v>
      </c>
      <c r="B456" s="108">
        <v>22153500</v>
      </c>
      <c r="C456" s="109" t="s">
        <v>1266</v>
      </c>
      <c r="D456" s="110" t="s">
        <v>1270</v>
      </c>
      <c r="E456" s="110" t="s">
        <v>875</v>
      </c>
      <c r="F456" s="111" t="s">
        <v>1270</v>
      </c>
      <c r="G456" s="111" t="s">
        <v>875</v>
      </c>
      <c r="H456" s="112" t="s">
        <v>1271</v>
      </c>
      <c r="I456" s="85" t="s">
        <v>730</v>
      </c>
      <c r="J456" s="85" t="s">
        <v>14</v>
      </c>
    </row>
    <row r="457" spans="1:10" x14ac:dyDescent="0.25">
      <c r="A457" s="107" t="s">
        <v>1272</v>
      </c>
      <c r="B457" s="108">
        <v>12786000</v>
      </c>
      <c r="C457" s="109" t="s">
        <v>1266</v>
      </c>
      <c r="D457" s="110" t="s">
        <v>1267</v>
      </c>
      <c r="E457" s="110" t="s">
        <v>962</v>
      </c>
      <c r="F457" s="111" t="s">
        <v>1267</v>
      </c>
      <c r="G457" s="111" t="s">
        <v>962</v>
      </c>
      <c r="H457" s="113" t="s">
        <v>1273</v>
      </c>
      <c r="I457" s="85" t="s">
        <v>732</v>
      </c>
      <c r="J457" s="85" t="s">
        <v>15</v>
      </c>
    </row>
    <row r="458" spans="1:10" x14ac:dyDescent="0.25">
      <c r="A458" s="107" t="s">
        <v>1274</v>
      </c>
      <c r="B458" s="108">
        <v>12750000</v>
      </c>
      <c r="C458" s="109" t="s">
        <v>1266</v>
      </c>
      <c r="D458" s="110" t="s">
        <v>1275</v>
      </c>
      <c r="E458" s="110" t="s">
        <v>967</v>
      </c>
      <c r="F458" s="111" t="s">
        <v>1276</v>
      </c>
      <c r="G458" s="111" t="s">
        <v>967</v>
      </c>
      <c r="H458" s="112" t="s">
        <v>1277</v>
      </c>
      <c r="I458" s="85" t="s">
        <v>732</v>
      </c>
      <c r="J458" s="85" t="s">
        <v>15</v>
      </c>
    </row>
    <row r="459" spans="1:10" x14ac:dyDescent="0.25">
      <c r="A459" s="107" t="s">
        <v>1278</v>
      </c>
      <c r="B459" s="108">
        <v>11604440</v>
      </c>
      <c r="C459" s="109" t="s">
        <v>1266</v>
      </c>
      <c r="D459" s="110" t="s">
        <v>1279</v>
      </c>
      <c r="E459" s="110" t="s">
        <v>886</v>
      </c>
      <c r="F459" s="111" t="s">
        <v>1279</v>
      </c>
      <c r="G459" s="111" t="s">
        <v>967</v>
      </c>
      <c r="H459" s="113" t="s">
        <v>1280</v>
      </c>
      <c r="I459" s="85" t="s">
        <v>732</v>
      </c>
      <c r="J459" s="85" t="s">
        <v>15</v>
      </c>
    </row>
    <row r="460" spans="1:10" x14ac:dyDescent="0.25">
      <c r="A460" s="107" t="s">
        <v>1281</v>
      </c>
      <c r="B460" s="108">
        <v>5100000</v>
      </c>
      <c r="C460" s="109" t="s">
        <v>1266</v>
      </c>
      <c r="D460" s="110" t="s">
        <v>1282</v>
      </c>
      <c r="E460" s="110" t="s">
        <v>875</v>
      </c>
      <c r="F460" s="111" t="s">
        <v>1282</v>
      </c>
      <c r="G460" s="111" t="s">
        <v>875</v>
      </c>
      <c r="H460" s="112" t="s">
        <v>1283</v>
      </c>
      <c r="I460" s="85" t="s">
        <v>730</v>
      </c>
      <c r="J460" s="85" t="s">
        <v>14</v>
      </c>
    </row>
    <row r="461" spans="1:10" x14ac:dyDescent="0.25">
      <c r="A461" s="107" t="s">
        <v>1284</v>
      </c>
      <c r="B461" s="108">
        <v>4157400</v>
      </c>
      <c r="C461" s="109" t="s">
        <v>1266</v>
      </c>
      <c r="D461" s="110" t="s">
        <v>1285</v>
      </c>
      <c r="E461" s="110" t="s">
        <v>973</v>
      </c>
      <c r="F461" s="111" t="s">
        <v>1285</v>
      </c>
      <c r="G461" s="111" t="s">
        <v>973</v>
      </c>
      <c r="H461" s="112" t="s">
        <v>1286</v>
      </c>
      <c r="I461" s="85" t="s">
        <v>732</v>
      </c>
      <c r="J461" s="85" t="s">
        <v>15</v>
      </c>
    </row>
    <row r="462" spans="1:10" x14ac:dyDescent="0.25">
      <c r="A462" s="107" t="s">
        <v>1287</v>
      </c>
      <c r="B462" s="108">
        <v>4155000</v>
      </c>
      <c r="C462" s="109" t="s">
        <v>1266</v>
      </c>
      <c r="D462" s="110" t="s">
        <v>1001</v>
      </c>
      <c r="E462" s="110" t="s">
        <v>901</v>
      </c>
      <c r="F462" s="111" t="s">
        <v>1285</v>
      </c>
      <c r="G462" s="111" t="s">
        <v>973</v>
      </c>
      <c r="H462" s="112" t="s">
        <v>1286</v>
      </c>
      <c r="I462" s="85" t="s">
        <v>732</v>
      </c>
      <c r="J462" s="85" t="s">
        <v>15</v>
      </c>
    </row>
    <row r="463" spans="1:10" x14ac:dyDescent="0.25">
      <c r="A463" s="107" t="s">
        <v>1288</v>
      </c>
      <c r="B463" s="108">
        <v>3000000</v>
      </c>
      <c r="C463" s="109" t="s">
        <v>1266</v>
      </c>
      <c r="D463" s="110" t="s">
        <v>1289</v>
      </c>
      <c r="E463" s="110" t="s">
        <v>1290</v>
      </c>
      <c r="F463" s="111" t="s">
        <v>1289</v>
      </c>
      <c r="G463" s="111" t="s">
        <v>1290</v>
      </c>
      <c r="H463" s="112" t="s">
        <v>1291</v>
      </c>
      <c r="I463" s="85" t="s">
        <v>732</v>
      </c>
      <c r="J463" s="85" t="s">
        <v>15</v>
      </c>
    </row>
    <row r="464" spans="1:10" x14ac:dyDescent="0.25">
      <c r="A464" s="107" t="s">
        <v>1292</v>
      </c>
      <c r="B464" s="108">
        <v>1774800</v>
      </c>
      <c r="C464" s="109" t="s">
        <v>1266</v>
      </c>
      <c r="D464" s="110" t="s">
        <v>1293</v>
      </c>
      <c r="E464" s="110" t="s">
        <v>1010</v>
      </c>
      <c r="F464" s="111" t="s">
        <v>1294</v>
      </c>
      <c r="G464" s="111" t="s">
        <v>886</v>
      </c>
      <c r="H464" s="112" t="s">
        <v>1295</v>
      </c>
      <c r="I464" s="85" t="s">
        <v>732</v>
      </c>
      <c r="J464" s="85" t="s">
        <v>15</v>
      </c>
    </row>
    <row r="465" spans="1:10" x14ac:dyDescent="0.25">
      <c r="A465" s="107" t="s">
        <v>1296</v>
      </c>
      <c r="B465" s="108">
        <v>1665299</v>
      </c>
      <c r="C465" s="109" t="s">
        <v>1266</v>
      </c>
      <c r="D465" s="110" t="s">
        <v>1297</v>
      </c>
      <c r="E465" s="110" t="s">
        <v>987</v>
      </c>
      <c r="F465" s="111" t="s">
        <v>1297</v>
      </c>
      <c r="G465" s="111" t="s">
        <v>987</v>
      </c>
      <c r="H465" s="112" t="s">
        <v>1298</v>
      </c>
      <c r="I465" s="85" t="s">
        <v>730</v>
      </c>
      <c r="J465" s="85" t="s">
        <v>14</v>
      </c>
    </row>
    <row r="466" spans="1:10" x14ac:dyDescent="0.25">
      <c r="A466" s="107" t="s">
        <v>1299</v>
      </c>
      <c r="B466" s="108">
        <v>1350000</v>
      </c>
      <c r="C466" s="109" t="s">
        <v>1266</v>
      </c>
      <c r="D466" s="110" t="s">
        <v>1300</v>
      </c>
      <c r="E466" s="110" t="s">
        <v>886</v>
      </c>
      <c r="F466" s="111" t="s">
        <v>1300</v>
      </c>
      <c r="G466" s="111" t="s">
        <v>931</v>
      </c>
      <c r="H466" s="112" t="s">
        <v>1301</v>
      </c>
      <c r="I466" s="85" t="s">
        <v>732</v>
      </c>
      <c r="J466" s="85" t="s">
        <v>15</v>
      </c>
    </row>
    <row r="467" spans="1:10" x14ac:dyDescent="0.25">
      <c r="A467" s="107" t="s">
        <v>1302</v>
      </c>
      <c r="B467" s="108">
        <v>1301190</v>
      </c>
      <c r="C467" s="109" t="s">
        <v>1266</v>
      </c>
      <c r="D467" s="110" t="s">
        <v>1303</v>
      </c>
      <c r="E467" s="110" t="s">
        <v>886</v>
      </c>
      <c r="F467" s="111" t="s">
        <v>1303</v>
      </c>
      <c r="G467" s="111" t="s">
        <v>886</v>
      </c>
      <c r="H467" s="112" t="s">
        <v>1304</v>
      </c>
      <c r="I467" s="85" t="s">
        <v>732</v>
      </c>
      <c r="J467" s="85" t="s">
        <v>15</v>
      </c>
    </row>
    <row r="468" spans="1:10" x14ac:dyDescent="0.25">
      <c r="A468" s="107" t="s">
        <v>1305</v>
      </c>
      <c r="B468" s="108">
        <v>930810</v>
      </c>
      <c r="C468" s="109" t="s">
        <v>1266</v>
      </c>
      <c r="D468" s="110" t="s">
        <v>1306</v>
      </c>
      <c r="E468" s="110" t="s">
        <v>987</v>
      </c>
      <c r="F468" s="111" t="s">
        <v>1306</v>
      </c>
      <c r="G468" s="111" t="s">
        <v>987</v>
      </c>
      <c r="H468" s="113" t="s">
        <v>1307</v>
      </c>
      <c r="I468" s="85" t="s">
        <v>734</v>
      </c>
      <c r="J468" s="85" t="s">
        <v>11</v>
      </c>
    </row>
    <row r="469" spans="1:10" x14ac:dyDescent="0.25">
      <c r="A469" s="107" t="s">
        <v>985</v>
      </c>
      <c r="B469" s="108">
        <v>868500</v>
      </c>
      <c r="C469" s="109" t="s">
        <v>1266</v>
      </c>
      <c r="D469" s="110" t="s">
        <v>986</v>
      </c>
      <c r="E469" s="110" t="s">
        <v>987</v>
      </c>
      <c r="F469" s="111" t="s">
        <v>986</v>
      </c>
      <c r="G469" s="111" t="s">
        <v>987</v>
      </c>
      <c r="H469" s="112" t="s">
        <v>1308</v>
      </c>
      <c r="I469" s="85" t="s">
        <v>735</v>
      </c>
      <c r="J469" s="85" t="s">
        <v>12</v>
      </c>
    </row>
    <row r="470" spans="1:10" x14ac:dyDescent="0.25">
      <c r="A470" s="107" t="s">
        <v>1309</v>
      </c>
      <c r="B470" s="108">
        <v>480000</v>
      </c>
      <c r="C470" s="109" t="s">
        <v>1266</v>
      </c>
      <c r="D470" s="110" t="s">
        <v>1310</v>
      </c>
      <c r="E470" s="110" t="s">
        <v>877</v>
      </c>
      <c r="F470" s="111" t="s">
        <v>1311</v>
      </c>
      <c r="G470" s="111" t="s">
        <v>877</v>
      </c>
      <c r="H470" s="112" t="s">
        <v>1312</v>
      </c>
      <c r="I470" s="85" t="s">
        <v>735</v>
      </c>
      <c r="J470" s="85" t="s">
        <v>12</v>
      </c>
    </row>
    <row r="471" spans="1:10" x14ac:dyDescent="0.25">
      <c r="A471" s="107" t="s">
        <v>1313</v>
      </c>
      <c r="B471" s="108">
        <v>157500</v>
      </c>
      <c r="C471" s="109" t="s">
        <v>1266</v>
      </c>
      <c r="D471" s="110" t="s">
        <v>1225</v>
      </c>
      <c r="E471" s="110" t="s">
        <v>1314</v>
      </c>
      <c r="F471" s="111" t="s">
        <v>1225</v>
      </c>
      <c r="G471" s="111" t="s">
        <v>1314</v>
      </c>
      <c r="H471" s="112" t="s">
        <v>1315</v>
      </c>
      <c r="I471" s="85" t="s">
        <v>732</v>
      </c>
      <c r="J471" s="85" t="s">
        <v>15</v>
      </c>
    </row>
    <row r="473" spans="1:10" x14ac:dyDescent="0.25">
      <c r="A473" s="120" t="s">
        <v>755</v>
      </c>
      <c r="B473" s="120" t="s">
        <v>756</v>
      </c>
      <c r="C473" s="85" t="s">
        <v>1316</v>
      </c>
    </row>
    <row r="474" spans="1:10" x14ac:dyDescent="0.25">
      <c r="A474" s="68" t="s">
        <v>730</v>
      </c>
      <c r="B474" s="68" t="s">
        <v>14</v>
      </c>
      <c r="C474" s="88">
        <f t="shared" ref="C474:C484" si="81">SUMIFS($B$332:$B$471,$I$332:$I$471,A474)/SUM($B$332:$B$471)</f>
        <v>0.6618814743668382</v>
      </c>
    </row>
    <row r="475" spans="1:10" x14ac:dyDescent="0.25">
      <c r="A475" s="68" t="s">
        <v>731</v>
      </c>
      <c r="B475" s="68" t="s">
        <v>36</v>
      </c>
      <c r="C475" s="88">
        <f t="shared" si="81"/>
        <v>1.7782478268941946E-2</v>
      </c>
    </row>
    <row r="476" spans="1:10" x14ac:dyDescent="0.25">
      <c r="A476" s="68" t="s">
        <v>732</v>
      </c>
      <c r="B476" s="68" t="s">
        <v>15</v>
      </c>
      <c r="C476" s="88">
        <f t="shared" si="81"/>
        <v>0.11787782481068719</v>
      </c>
    </row>
    <row r="477" spans="1:10" x14ac:dyDescent="0.25">
      <c r="A477" s="68" t="s">
        <v>733</v>
      </c>
      <c r="B477" s="68" t="s">
        <v>18</v>
      </c>
      <c r="C477" s="88">
        <f t="shared" si="81"/>
        <v>1.5496109959526627E-3</v>
      </c>
    </row>
    <row r="478" spans="1:10" x14ac:dyDescent="0.25">
      <c r="A478" s="68" t="s">
        <v>734</v>
      </c>
      <c r="B478" s="68" t="s">
        <v>11</v>
      </c>
      <c r="C478" s="88">
        <f t="shared" si="81"/>
        <v>8.8664188451909693E-4</v>
      </c>
    </row>
    <row r="479" spans="1:10" x14ac:dyDescent="0.25">
      <c r="A479" s="68" t="s">
        <v>735</v>
      </c>
      <c r="B479" s="68" t="s">
        <v>12</v>
      </c>
      <c r="C479" s="88">
        <f t="shared" si="81"/>
        <v>7.8652416974080486E-2</v>
      </c>
    </row>
    <row r="480" spans="1:10" x14ac:dyDescent="0.25">
      <c r="A480" s="68" t="s">
        <v>736</v>
      </c>
      <c r="B480" s="68" t="s">
        <v>17</v>
      </c>
      <c r="C480" s="88">
        <f t="shared" si="81"/>
        <v>7.3297826254832332E-2</v>
      </c>
    </row>
    <row r="481" spans="1:46" x14ac:dyDescent="0.25">
      <c r="A481" s="68" t="s">
        <v>737</v>
      </c>
      <c r="B481" s="68" t="s">
        <v>43</v>
      </c>
      <c r="C481" s="88">
        <f t="shared" si="81"/>
        <v>1.1507289830772744E-2</v>
      </c>
    </row>
    <row r="482" spans="1:46" x14ac:dyDescent="0.25">
      <c r="A482" s="68" t="s">
        <v>738</v>
      </c>
      <c r="B482" s="68" t="s">
        <v>45</v>
      </c>
      <c r="C482" s="88">
        <f t="shared" si="81"/>
        <v>2.9316718497395945E-3</v>
      </c>
    </row>
    <row r="483" spans="1:46" x14ac:dyDescent="0.25">
      <c r="A483" s="68" t="s">
        <v>739</v>
      </c>
      <c r="B483" s="68" t="s">
        <v>42</v>
      </c>
      <c r="C483" s="88">
        <f t="shared" si="81"/>
        <v>2.3458757323451922E-2</v>
      </c>
    </row>
    <row r="484" spans="1:46" x14ac:dyDescent="0.25">
      <c r="A484" s="68" t="s">
        <v>740</v>
      </c>
      <c r="B484" s="68" t="s">
        <v>16</v>
      </c>
      <c r="C484" s="88">
        <f t="shared" si="81"/>
        <v>1.0174007440183873E-2</v>
      </c>
    </row>
    <row r="486" spans="1:46" x14ac:dyDescent="0.25">
      <c r="A486" s="121" t="s">
        <v>1317</v>
      </c>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2"/>
      <c r="AD486" s="122"/>
      <c r="AE486" s="122"/>
      <c r="AF486" s="122"/>
      <c r="AG486" s="122"/>
      <c r="AH486" s="122"/>
      <c r="AI486" s="122"/>
      <c r="AJ486" s="122"/>
      <c r="AK486" s="122"/>
      <c r="AL486" s="122"/>
      <c r="AM486" s="122"/>
      <c r="AN486" s="122"/>
      <c r="AO486" s="122"/>
      <c r="AP486" s="122"/>
      <c r="AQ486" s="122"/>
      <c r="AR486" s="122"/>
      <c r="AS486" s="122"/>
      <c r="AT486" s="122"/>
    </row>
    <row r="487" spans="1:46" x14ac:dyDescent="0.25">
      <c r="A487" s="87" t="s">
        <v>1318</v>
      </c>
      <c r="B487" s="85"/>
      <c r="C487" s="85"/>
      <c r="D487" s="91"/>
      <c r="E487" s="91"/>
      <c r="F487" s="91"/>
      <c r="G487" s="91"/>
      <c r="H487" s="91"/>
      <c r="I487" s="91"/>
      <c r="J487" s="91"/>
      <c r="K487" s="91"/>
      <c r="L487" s="91"/>
      <c r="M487" s="91"/>
      <c r="N487" s="91"/>
      <c r="O487" s="91"/>
      <c r="P487" s="91"/>
      <c r="Q487" s="91"/>
      <c r="R487" s="91"/>
      <c r="S487" s="91"/>
      <c r="T487" s="91"/>
      <c r="U487" s="91"/>
      <c r="V487" s="91"/>
      <c r="W487" s="91"/>
      <c r="X487" s="91"/>
      <c r="Y487" s="91"/>
      <c r="Z487" s="91"/>
      <c r="AA487" s="91"/>
      <c r="AB487" s="91"/>
      <c r="AC487" s="91"/>
      <c r="AD487" s="91"/>
      <c r="AE487" s="91"/>
      <c r="AF487" s="91"/>
    </row>
    <row r="488" spans="1:46" x14ac:dyDescent="0.25">
      <c r="A488" s="85" t="s">
        <v>772</v>
      </c>
      <c r="B488" s="85">
        <v>2020</v>
      </c>
      <c r="C488" s="85">
        <v>2021</v>
      </c>
      <c r="D488" s="85">
        <v>2022</v>
      </c>
      <c r="E488" s="85">
        <v>2023</v>
      </c>
      <c r="F488" s="85">
        <v>2024</v>
      </c>
      <c r="G488" s="85">
        <v>2025</v>
      </c>
      <c r="H488" s="85">
        <v>2026</v>
      </c>
      <c r="I488" s="85">
        <v>2027</v>
      </c>
      <c r="J488" s="85">
        <v>2028</v>
      </c>
      <c r="K488" s="85">
        <v>2029</v>
      </c>
      <c r="L488" s="85">
        <v>2030</v>
      </c>
      <c r="M488" s="85">
        <v>2031</v>
      </c>
      <c r="N488" s="85">
        <v>2032</v>
      </c>
      <c r="O488" s="85">
        <v>2033</v>
      </c>
      <c r="P488" s="85">
        <v>2034</v>
      </c>
      <c r="Q488" s="85">
        <v>2035</v>
      </c>
      <c r="R488" s="85">
        <v>2036</v>
      </c>
      <c r="S488" s="85">
        <v>2037</v>
      </c>
      <c r="T488" s="85">
        <v>2038</v>
      </c>
      <c r="U488" s="85">
        <v>2039</v>
      </c>
      <c r="V488" s="85">
        <v>2040</v>
      </c>
      <c r="W488" s="85">
        <v>2041</v>
      </c>
      <c r="X488" s="85">
        <v>2042</v>
      </c>
      <c r="Y488" s="85">
        <v>2043</v>
      </c>
      <c r="Z488" s="85">
        <v>2044</v>
      </c>
      <c r="AA488" s="85">
        <v>2045</v>
      </c>
      <c r="AB488" s="85">
        <v>2046</v>
      </c>
      <c r="AC488" s="85">
        <v>2047</v>
      </c>
      <c r="AD488" s="85">
        <v>2048</v>
      </c>
      <c r="AE488" s="85">
        <v>2049</v>
      </c>
      <c r="AF488" s="85">
        <v>2050</v>
      </c>
    </row>
    <row r="489" spans="1:46" x14ac:dyDescent="0.25">
      <c r="A489" s="85" t="s">
        <v>1319</v>
      </c>
      <c r="B489" s="91">
        <v>483894000000</v>
      </c>
      <c r="C489" s="91">
        <v>491886000000</v>
      </c>
      <c r="D489" s="91">
        <v>498955000000</v>
      </c>
      <c r="E489" s="91">
        <v>505047000000</v>
      </c>
      <c r="F489" s="91">
        <v>510113000000</v>
      </c>
      <c r="G489" s="91">
        <v>514114000000</v>
      </c>
      <c r="H489" s="91">
        <v>517016000000</v>
      </c>
      <c r="I489" s="91">
        <v>518794000000</v>
      </c>
      <c r="J489" s="91">
        <v>520579000000</v>
      </c>
      <c r="K489" s="91">
        <v>522371000000</v>
      </c>
      <c r="L489" s="91">
        <v>524170000000</v>
      </c>
      <c r="M489" s="91">
        <v>525977000000</v>
      </c>
      <c r="N489" s="91">
        <v>527791000000</v>
      </c>
      <c r="O489" s="91">
        <v>529612000000</v>
      </c>
      <c r="P489" s="91">
        <v>531440000000</v>
      </c>
      <c r="Q489" s="91">
        <v>533276000000</v>
      </c>
      <c r="R489" s="91">
        <v>535119000000</v>
      </c>
      <c r="S489" s="91">
        <v>536969000000</v>
      </c>
      <c r="T489" s="91">
        <v>538827000000</v>
      </c>
      <c r="U489" s="91">
        <v>540692000000</v>
      </c>
      <c r="V489" s="91">
        <v>542564000000</v>
      </c>
      <c r="W489" s="91">
        <v>544445000000</v>
      </c>
      <c r="X489" s="91">
        <v>546332000000</v>
      </c>
      <c r="Y489" s="91">
        <v>548227000000</v>
      </c>
      <c r="Z489" s="91">
        <v>550130000000</v>
      </c>
      <c r="AA489" s="91">
        <v>552041000000</v>
      </c>
      <c r="AB489" s="91">
        <v>553959000000</v>
      </c>
      <c r="AC489" s="91">
        <v>555884000000</v>
      </c>
      <c r="AD489" s="91">
        <v>557818000000</v>
      </c>
      <c r="AE489" s="91">
        <v>559759000000</v>
      </c>
      <c r="AF489" s="91">
        <v>561708000000</v>
      </c>
    </row>
    <row r="490" spans="1:46" x14ac:dyDescent="0.25">
      <c r="A490" s="85" t="s">
        <v>1320</v>
      </c>
      <c r="B490" s="91">
        <v>34947000000</v>
      </c>
      <c r="C490" s="91">
        <v>34616900000</v>
      </c>
      <c r="D490" s="91">
        <v>34335400000</v>
      </c>
      <c r="E490" s="91">
        <v>34101200000</v>
      </c>
      <c r="F490" s="91">
        <v>33912900000</v>
      </c>
      <c r="G490" s="91">
        <v>33769700000</v>
      </c>
      <c r="H490" s="91">
        <v>33670700000</v>
      </c>
      <c r="I490" s="91">
        <v>33615500000</v>
      </c>
      <c r="J490" s="91">
        <v>33560400000</v>
      </c>
      <c r="K490" s="91">
        <v>33505400000</v>
      </c>
      <c r="L490" s="91">
        <v>33450500000</v>
      </c>
      <c r="M490" s="91">
        <v>33395800000</v>
      </c>
      <c r="N490" s="91">
        <v>33341100000</v>
      </c>
      <c r="O490" s="91">
        <v>33286500000</v>
      </c>
      <c r="P490" s="91">
        <v>33232100000</v>
      </c>
      <c r="Q490" s="91">
        <v>33177700000</v>
      </c>
      <c r="R490" s="91">
        <v>33123500000</v>
      </c>
      <c r="S490" s="91">
        <v>33069400000</v>
      </c>
      <c r="T490" s="91">
        <v>33015400000</v>
      </c>
      <c r="U490" s="91">
        <v>32961500000</v>
      </c>
      <c r="V490" s="91">
        <v>32907700000</v>
      </c>
      <c r="W490" s="91">
        <v>32854000000</v>
      </c>
      <c r="X490" s="91">
        <v>32800400000</v>
      </c>
      <c r="Y490" s="91">
        <v>32746900000</v>
      </c>
      <c r="Z490" s="91">
        <v>32693600000</v>
      </c>
      <c r="AA490" s="91">
        <v>32640300000</v>
      </c>
      <c r="AB490" s="91">
        <v>32587100000</v>
      </c>
      <c r="AC490" s="91">
        <v>32534100000</v>
      </c>
      <c r="AD490" s="91">
        <v>32481100000</v>
      </c>
      <c r="AE490" s="91">
        <v>32428300000</v>
      </c>
      <c r="AF490" s="91">
        <v>32375600000</v>
      </c>
    </row>
    <row r="491" spans="1:46" x14ac:dyDescent="0.25">
      <c r="A491" s="85" t="s">
        <v>1321</v>
      </c>
      <c r="B491" s="91">
        <v>311619000000</v>
      </c>
      <c r="C491" s="91">
        <v>325704000000</v>
      </c>
      <c r="D491" s="91">
        <v>339667000000</v>
      </c>
      <c r="E491" s="91">
        <v>353417000000</v>
      </c>
      <c r="F491" s="91">
        <v>366862000000</v>
      </c>
      <c r="G491" s="91">
        <v>379907000000</v>
      </c>
      <c r="H491" s="91">
        <v>392456000000</v>
      </c>
      <c r="I491" s="91">
        <v>404414000000</v>
      </c>
      <c r="J491" s="91">
        <v>416779000000</v>
      </c>
      <c r="K491" s="91">
        <v>429564000000</v>
      </c>
      <c r="L491" s="91">
        <v>442784000000</v>
      </c>
      <c r="M491" s="91">
        <v>456453000000</v>
      </c>
      <c r="N491" s="91">
        <v>470587000000</v>
      </c>
      <c r="O491" s="91">
        <v>485202000000</v>
      </c>
      <c r="P491" s="91">
        <v>500313000000</v>
      </c>
      <c r="Q491" s="91">
        <v>515939000000</v>
      </c>
      <c r="R491" s="91">
        <v>532095000000</v>
      </c>
      <c r="S491" s="91">
        <v>548801000000</v>
      </c>
      <c r="T491" s="91">
        <v>566075000000</v>
      </c>
      <c r="U491" s="91">
        <v>583936000000</v>
      </c>
      <c r="V491" s="91">
        <v>602404000000</v>
      </c>
      <c r="W491" s="91">
        <v>621501000000</v>
      </c>
      <c r="X491" s="91">
        <v>641247000000</v>
      </c>
      <c r="Y491" s="91">
        <v>661664000000</v>
      </c>
      <c r="Z491" s="91">
        <v>682775000000</v>
      </c>
      <c r="AA491" s="91">
        <v>704604000000</v>
      </c>
      <c r="AB491" s="91">
        <v>727175000000</v>
      </c>
      <c r="AC491" s="91">
        <v>750514000000</v>
      </c>
      <c r="AD491" s="91">
        <v>774646000000</v>
      </c>
      <c r="AE491" s="91">
        <v>799598000000</v>
      </c>
      <c r="AF491" s="91">
        <v>825399000000</v>
      </c>
    </row>
    <row r="492" spans="1:46" x14ac:dyDescent="0.25">
      <c r="A492" s="85" t="s">
        <v>1322</v>
      </c>
      <c r="B492" s="91">
        <v>58925200000</v>
      </c>
      <c r="C492" s="91">
        <v>58351800000</v>
      </c>
      <c r="D492" s="91">
        <v>57960100000</v>
      </c>
      <c r="E492" s="91">
        <v>57744900000</v>
      </c>
      <c r="F492" s="91">
        <v>57703300000</v>
      </c>
      <c r="G492" s="91">
        <v>57834300000</v>
      </c>
      <c r="H492" s="91">
        <v>58138600000</v>
      </c>
      <c r="I492" s="91">
        <v>58618900000</v>
      </c>
      <c r="J492" s="91">
        <v>59104000000</v>
      </c>
      <c r="K492" s="91">
        <v>59594000000</v>
      </c>
      <c r="L492" s="91">
        <v>60088900000</v>
      </c>
      <c r="M492" s="91">
        <v>60588800000</v>
      </c>
      <c r="N492" s="91">
        <v>61093700000</v>
      </c>
      <c r="O492" s="91">
        <v>61603600000</v>
      </c>
      <c r="P492" s="91">
        <v>62118700000</v>
      </c>
      <c r="Q492" s="91">
        <v>62639000000</v>
      </c>
      <c r="R492" s="91">
        <v>63164500000</v>
      </c>
      <c r="S492" s="91">
        <v>63695300000</v>
      </c>
      <c r="T492" s="91">
        <v>64231400000</v>
      </c>
      <c r="U492" s="91">
        <v>64772900000</v>
      </c>
      <c r="V492" s="91">
        <v>65319800000</v>
      </c>
      <c r="W492" s="91">
        <v>65872300000</v>
      </c>
      <c r="X492" s="91">
        <v>66430300000</v>
      </c>
      <c r="Y492" s="91">
        <v>66993900000</v>
      </c>
      <c r="Z492" s="91">
        <v>67563100000</v>
      </c>
      <c r="AA492" s="91">
        <v>68138100000</v>
      </c>
      <c r="AB492" s="91">
        <v>68718800000</v>
      </c>
      <c r="AC492" s="91">
        <v>69305400000</v>
      </c>
      <c r="AD492" s="91">
        <v>69897900000</v>
      </c>
      <c r="AE492" s="91">
        <v>70496300000</v>
      </c>
      <c r="AF492" s="91">
        <v>71100700000</v>
      </c>
    </row>
    <row r="493" spans="1:46" x14ac:dyDescent="0.25">
      <c r="A493" s="85" t="s">
        <v>1323</v>
      </c>
      <c r="B493" s="91">
        <v>84682200000</v>
      </c>
      <c r="C493" s="91">
        <v>84914500000</v>
      </c>
      <c r="D493" s="91">
        <v>85451600000</v>
      </c>
      <c r="E493" s="91">
        <v>86299200000</v>
      </c>
      <c r="F493" s="91">
        <v>87466800000</v>
      </c>
      <c r="G493" s="91">
        <v>88968200000</v>
      </c>
      <c r="H493" s="91">
        <v>90821700000</v>
      </c>
      <c r="I493" s="91">
        <v>93050300000</v>
      </c>
      <c r="J493" s="91">
        <v>95343600000</v>
      </c>
      <c r="K493" s="91">
        <v>97703400000</v>
      </c>
      <c r="L493" s="91">
        <v>100132000000</v>
      </c>
      <c r="M493" s="91">
        <v>102630000000</v>
      </c>
      <c r="N493" s="91">
        <v>105201000000</v>
      </c>
      <c r="O493" s="91">
        <v>107847000000</v>
      </c>
      <c r="P493" s="91">
        <v>110569000000</v>
      </c>
      <c r="Q493" s="91">
        <v>113371000000</v>
      </c>
      <c r="R493" s="91">
        <v>116253000000</v>
      </c>
      <c r="S493" s="91">
        <v>119220000000</v>
      </c>
      <c r="T493" s="91">
        <v>122272000000</v>
      </c>
      <c r="U493" s="91">
        <v>125412000000</v>
      </c>
      <c r="V493" s="91">
        <v>128644000000</v>
      </c>
      <c r="W493" s="91">
        <v>131970000000</v>
      </c>
      <c r="X493" s="91">
        <v>135392000000</v>
      </c>
      <c r="Y493" s="91">
        <v>138913000000</v>
      </c>
      <c r="Z493" s="91">
        <v>142536000000</v>
      </c>
      <c r="AA493" s="91">
        <v>146265000000</v>
      </c>
      <c r="AB493" s="91">
        <v>150101000000</v>
      </c>
      <c r="AC493" s="91">
        <v>154049000000</v>
      </c>
      <c r="AD493" s="91">
        <v>158111000000</v>
      </c>
      <c r="AE493" s="91">
        <v>162291000000</v>
      </c>
      <c r="AF493" s="91">
        <v>166592000000</v>
      </c>
    </row>
    <row r="494" spans="1:46" x14ac:dyDescent="0.25">
      <c r="A494" s="85" t="s">
        <v>1324</v>
      </c>
      <c r="B494" s="91">
        <v>942414000000</v>
      </c>
      <c r="C494" s="91">
        <v>949310000000</v>
      </c>
      <c r="D494" s="91">
        <v>955774000000</v>
      </c>
      <c r="E494" s="91">
        <v>961793000000</v>
      </c>
      <c r="F494" s="91">
        <v>967358000000</v>
      </c>
      <c r="G494" s="91">
        <v>972457000000</v>
      </c>
      <c r="H494" s="91">
        <v>977081000000</v>
      </c>
      <c r="I494" s="91">
        <v>981222000000</v>
      </c>
      <c r="J494" s="91">
        <v>985384000000</v>
      </c>
      <c r="K494" s="91">
        <v>989566000000</v>
      </c>
      <c r="L494" s="91">
        <v>993769000000</v>
      </c>
      <c r="M494" s="91">
        <v>997993000000</v>
      </c>
      <c r="N494" s="91">
        <v>1002240000000</v>
      </c>
      <c r="O494" s="91">
        <v>1006500000000</v>
      </c>
      <c r="P494" s="91">
        <v>1010790000000</v>
      </c>
      <c r="Q494" s="91">
        <v>1015100000000</v>
      </c>
      <c r="R494" s="91">
        <v>1019430000000</v>
      </c>
      <c r="S494" s="91">
        <v>1023790000000</v>
      </c>
      <c r="T494" s="91">
        <v>1028160000000</v>
      </c>
      <c r="U494" s="91">
        <v>1032560000000</v>
      </c>
      <c r="V494" s="91">
        <v>1036970000000</v>
      </c>
      <c r="W494" s="91">
        <v>1041410000000</v>
      </c>
      <c r="X494" s="91">
        <v>1045880000000</v>
      </c>
      <c r="Y494" s="91">
        <v>1050360000000</v>
      </c>
      <c r="Z494" s="91">
        <v>1054870000000</v>
      </c>
      <c r="AA494" s="91">
        <v>1059400000000</v>
      </c>
      <c r="AB494" s="91">
        <v>1063950000000</v>
      </c>
      <c r="AC494" s="91">
        <v>1068530000000</v>
      </c>
      <c r="AD494" s="91">
        <v>1073120000000</v>
      </c>
      <c r="AE494" s="91">
        <v>1077740000000</v>
      </c>
      <c r="AF494" s="91">
        <v>1082390000000</v>
      </c>
    </row>
    <row r="495" spans="1:46" x14ac:dyDescent="0.25">
      <c r="A495" s="85" t="s">
        <v>1325</v>
      </c>
      <c r="B495" s="91">
        <v>82468800000</v>
      </c>
      <c r="C495" s="91">
        <v>82131500000</v>
      </c>
      <c r="D495" s="91">
        <v>81817600000</v>
      </c>
      <c r="E495" s="91">
        <v>81526900000</v>
      </c>
      <c r="F495" s="91">
        <v>81259100000</v>
      </c>
      <c r="G495" s="91">
        <v>81013800000</v>
      </c>
      <c r="H495" s="91">
        <v>80790900000</v>
      </c>
      <c r="I495" s="91">
        <v>80590000000</v>
      </c>
      <c r="J495" s="91">
        <v>80389800000</v>
      </c>
      <c r="K495" s="91">
        <v>80190200000</v>
      </c>
      <c r="L495" s="91">
        <v>79991200000</v>
      </c>
      <c r="M495" s="91">
        <v>79792700000</v>
      </c>
      <c r="N495" s="91">
        <v>79594900000</v>
      </c>
      <c r="O495" s="91">
        <v>79397700000</v>
      </c>
      <c r="P495" s="91">
        <v>79201000000</v>
      </c>
      <c r="Q495" s="91">
        <v>79005000000</v>
      </c>
      <c r="R495" s="91">
        <v>78809500000</v>
      </c>
      <c r="S495" s="91">
        <v>78614600000</v>
      </c>
      <c r="T495" s="91">
        <v>78420300000</v>
      </c>
      <c r="U495" s="91">
        <v>78226600000</v>
      </c>
      <c r="V495" s="91">
        <v>78033500000</v>
      </c>
      <c r="W495" s="91">
        <v>77840900000</v>
      </c>
      <c r="X495" s="91">
        <v>77649000000</v>
      </c>
      <c r="Y495" s="91">
        <v>77457500000</v>
      </c>
      <c r="Z495" s="91">
        <v>77266700000</v>
      </c>
      <c r="AA495" s="91">
        <v>77076500000</v>
      </c>
      <c r="AB495" s="91">
        <v>76886800000</v>
      </c>
      <c r="AC495" s="91">
        <v>76697700000</v>
      </c>
      <c r="AD495" s="91">
        <v>76509100000</v>
      </c>
      <c r="AE495" s="91">
        <v>76321200000</v>
      </c>
      <c r="AF495" s="91">
        <v>76133700000</v>
      </c>
    </row>
    <row r="496" spans="1:46" x14ac:dyDescent="0.25">
      <c r="A496" s="85" t="s">
        <v>1326</v>
      </c>
      <c r="B496" s="91">
        <v>105575000000</v>
      </c>
      <c r="C496" s="91">
        <v>107334000000</v>
      </c>
      <c r="D496" s="91">
        <v>108722000000</v>
      </c>
      <c r="E496" s="91">
        <v>109719000000</v>
      </c>
      <c r="F496" s="91">
        <v>110310000000</v>
      </c>
      <c r="G496" s="91">
        <v>110485000000</v>
      </c>
      <c r="H496" s="91">
        <v>110242000000</v>
      </c>
      <c r="I496" s="91">
        <v>109580000000</v>
      </c>
      <c r="J496" s="91">
        <v>108923000000</v>
      </c>
      <c r="K496" s="91">
        <v>108270000000</v>
      </c>
      <c r="L496" s="91">
        <v>107622000000</v>
      </c>
      <c r="M496" s="91">
        <v>106979000000</v>
      </c>
      <c r="N496" s="91">
        <v>106340000000</v>
      </c>
      <c r="O496" s="91">
        <v>105705000000</v>
      </c>
      <c r="P496" s="91">
        <v>105075000000</v>
      </c>
      <c r="Q496" s="91">
        <v>104449000000</v>
      </c>
      <c r="R496" s="91">
        <v>103828000000</v>
      </c>
      <c r="S496" s="91">
        <v>103211000000</v>
      </c>
      <c r="T496" s="91">
        <v>102598000000</v>
      </c>
      <c r="U496" s="91">
        <v>101990000000</v>
      </c>
      <c r="V496" s="91">
        <v>101386000000</v>
      </c>
      <c r="W496" s="91">
        <v>100786000000</v>
      </c>
      <c r="X496" s="91">
        <v>100191000000</v>
      </c>
      <c r="Y496" s="91">
        <v>99599100000</v>
      </c>
      <c r="Z496" s="91">
        <v>99011800000</v>
      </c>
      <c r="AA496" s="91">
        <v>98428600000</v>
      </c>
      <c r="AB496" s="91">
        <v>97849400000</v>
      </c>
      <c r="AC496" s="91">
        <v>97274300000</v>
      </c>
      <c r="AD496" s="91">
        <v>96703300000</v>
      </c>
      <c r="AE496" s="91">
        <v>96136200000</v>
      </c>
      <c r="AF496" s="91">
        <v>95573100000</v>
      </c>
    </row>
    <row r="497" spans="1:32" x14ac:dyDescent="0.25">
      <c r="A497" s="85" t="s">
        <v>1327</v>
      </c>
      <c r="B497" s="91">
        <v>261200000000</v>
      </c>
      <c r="C497" s="91">
        <v>261024000000</v>
      </c>
      <c r="D497" s="91">
        <v>260586000000</v>
      </c>
      <c r="E497" s="91">
        <v>259888000000</v>
      </c>
      <c r="F497" s="91">
        <v>258933000000</v>
      </c>
      <c r="G497" s="91">
        <v>257722000000</v>
      </c>
      <c r="H497" s="91">
        <v>256261000000</v>
      </c>
      <c r="I497" s="91">
        <v>254553000000</v>
      </c>
      <c r="J497" s="91">
        <v>252860000000</v>
      </c>
      <c r="K497" s="91">
        <v>251179000000</v>
      </c>
      <c r="L497" s="91">
        <v>249513000000</v>
      </c>
      <c r="M497" s="91">
        <v>247859000000</v>
      </c>
      <c r="N497" s="91">
        <v>246219000000</v>
      </c>
      <c r="O497" s="91">
        <v>244592000000</v>
      </c>
      <c r="P497" s="91">
        <v>242978000000</v>
      </c>
      <c r="Q497" s="91">
        <v>241377000000</v>
      </c>
      <c r="R497" s="91">
        <v>239789000000</v>
      </c>
      <c r="S497" s="91">
        <v>238213000000</v>
      </c>
      <c r="T497" s="91">
        <v>236650000000</v>
      </c>
      <c r="U497" s="91">
        <v>235100000000</v>
      </c>
      <c r="V497" s="91">
        <v>233562000000</v>
      </c>
      <c r="W497" s="91">
        <v>232036000000</v>
      </c>
      <c r="X497" s="91">
        <v>230523000000</v>
      </c>
      <c r="Y497" s="91">
        <v>229021000000</v>
      </c>
      <c r="Z497" s="91">
        <v>227532000000</v>
      </c>
      <c r="AA497" s="91">
        <v>226054000000</v>
      </c>
      <c r="AB497" s="91">
        <v>224589000000</v>
      </c>
      <c r="AC497" s="91">
        <v>223135000000</v>
      </c>
      <c r="AD497" s="91">
        <v>221692000000</v>
      </c>
      <c r="AE497" s="91">
        <v>220262000000</v>
      </c>
      <c r="AF497" s="91">
        <v>218842000000</v>
      </c>
    </row>
    <row r="498" spans="1:32" x14ac:dyDescent="0.25">
      <c r="A498" s="85" t="s">
        <v>1328</v>
      </c>
      <c r="B498" s="91">
        <v>488851000000</v>
      </c>
      <c r="C498" s="91">
        <v>491609000000</v>
      </c>
      <c r="D498" s="91">
        <v>494268000000</v>
      </c>
      <c r="E498" s="91">
        <v>496825000000</v>
      </c>
      <c r="F498" s="91">
        <v>499278000000</v>
      </c>
      <c r="G498" s="91">
        <v>501625000000</v>
      </c>
      <c r="H498" s="91">
        <v>503864000000</v>
      </c>
      <c r="I498" s="91">
        <v>505994000000</v>
      </c>
      <c r="J498" s="91">
        <v>508134000000</v>
      </c>
      <c r="K498" s="91">
        <v>510284000000</v>
      </c>
      <c r="L498" s="91">
        <v>512446000000</v>
      </c>
      <c r="M498" s="91">
        <v>514618000000</v>
      </c>
      <c r="N498" s="91">
        <v>516801000000</v>
      </c>
      <c r="O498" s="91">
        <v>518995000000</v>
      </c>
      <c r="P498" s="91">
        <v>521200000000</v>
      </c>
      <c r="Q498" s="91">
        <v>523416000000</v>
      </c>
      <c r="R498" s="91">
        <v>525643000000</v>
      </c>
      <c r="S498" s="91">
        <v>527881000000</v>
      </c>
      <c r="T498" s="91">
        <v>530131000000</v>
      </c>
      <c r="U498" s="91">
        <v>532391000000</v>
      </c>
      <c r="V498" s="91">
        <v>534663000000</v>
      </c>
      <c r="W498" s="91">
        <v>536946000000</v>
      </c>
      <c r="X498" s="91">
        <v>539241000000</v>
      </c>
      <c r="Y498" s="91">
        <v>541547000000</v>
      </c>
      <c r="Z498" s="91">
        <v>543865000000</v>
      </c>
      <c r="AA498" s="91">
        <v>546194000000</v>
      </c>
      <c r="AB498" s="91">
        <v>548535000000</v>
      </c>
      <c r="AC498" s="91">
        <v>550888000000</v>
      </c>
      <c r="AD498" s="91">
        <v>553252000000</v>
      </c>
      <c r="AE498" s="91">
        <v>555629000000</v>
      </c>
      <c r="AF498" s="91">
        <v>558017000000</v>
      </c>
    </row>
    <row r="499" spans="1:32" x14ac:dyDescent="0.25">
      <c r="A499" s="85" t="s">
        <v>1329</v>
      </c>
      <c r="B499" s="91">
        <v>548229000000</v>
      </c>
      <c r="C499" s="91">
        <v>557723000000</v>
      </c>
      <c r="D499" s="91">
        <v>566508000000</v>
      </c>
      <c r="E499" s="91">
        <v>574539000000</v>
      </c>
      <c r="F499" s="91">
        <v>581769000000</v>
      </c>
      <c r="G499" s="91">
        <v>588160000000</v>
      </c>
      <c r="H499" s="91">
        <v>593673000000</v>
      </c>
      <c r="I499" s="91">
        <v>598277000000</v>
      </c>
      <c r="J499" s="91">
        <v>602923000000</v>
      </c>
      <c r="K499" s="91">
        <v>607610000000</v>
      </c>
      <c r="L499" s="91">
        <v>612340000000</v>
      </c>
      <c r="M499" s="91">
        <v>617112000000</v>
      </c>
      <c r="N499" s="91">
        <v>621927000000</v>
      </c>
      <c r="O499" s="91">
        <v>626786000000</v>
      </c>
      <c r="P499" s="91">
        <v>631688000000</v>
      </c>
      <c r="Q499" s="91">
        <v>636635000000</v>
      </c>
      <c r="R499" s="91">
        <v>641625000000</v>
      </c>
      <c r="S499" s="91">
        <v>646661000000</v>
      </c>
      <c r="T499" s="91">
        <v>651742000000</v>
      </c>
      <c r="U499" s="91">
        <v>656869000000</v>
      </c>
      <c r="V499" s="91">
        <v>662042000000</v>
      </c>
      <c r="W499" s="91">
        <v>667262000000</v>
      </c>
      <c r="X499" s="91">
        <v>672528000000</v>
      </c>
      <c r="Y499" s="91">
        <v>677842000000</v>
      </c>
      <c r="Z499" s="91">
        <v>683204000000</v>
      </c>
      <c r="AA499" s="91">
        <v>688614000000</v>
      </c>
      <c r="AB499" s="91">
        <v>694073000000</v>
      </c>
      <c r="AC499" s="91">
        <v>699581000000</v>
      </c>
      <c r="AD499" s="91">
        <v>705138000000</v>
      </c>
      <c r="AE499" s="91">
        <v>710746000000</v>
      </c>
      <c r="AF499" s="91">
        <v>716404000000</v>
      </c>
    </row>
    <row r="500" spans="1:32" x14ac:dyDescent="0.25">
      <c r="A500" s="85" t="s">
        <v>1330</v>
      </c>
      <c r="B500" s="91">
        <v>256762000000</v>
      </c>
      <c r="C500" s="91">
        <v>256579000000</v>
      </c>
      <c r="D500" s="91">
        <v>257067000000</v>
      </c>
      <c r="E500" s="91">
        <v>258230000000</v>
      </c>
      <c r="F500" s="91">
        <v>260075000000</v>
      </c>
      <c r="G500" s="91">
        <v>262619000000</v>
      </c>
      <c r="H500" s="91">
        <v>265884000000</v>
      </c>
      <c r="I500" s="91">
        <v>269898000000</v>
      </c>
      <c r="J500" s="91">
        <v>273984000000</v>
      </c>
      <c r="K500" s="91">
        <v>278143000000</v>
      </c>
      <c r="L500" s="91">
        <v>282378000000</v>
      </c>
      <c r="M500" s="91">
        <v>286688000000</v>
      </c>
      <c r="N500" s="91">
        <v>291077000000</v>
      </c>
      <c r="O500" s="91">
        <v>295544000000</v>
      </c>
      <c r="P500" s="91">
        <v>300091000000</v>
      </c>
      <c r="Q500" s="91">
        <v>304721000000</v>
      </c>
      <c r="R500" s="91">
        <v>309434000000</v>
      </c>
      <c r="S500" s="91">
        <v>314231000000</v>
      </c>
      <c r="T500" s="91">
        <v>319116000000</v>
      </c>
      <c r="U500" s="91">
        <v>324087000000</v>
      </c>
      <c r="V500" s="91">
        <v>329149000000</v>
      </c>
      <c r="W500" s="91">
        <v>334301000000</v>
      </c>
      <c r="X500" s="91">
        <v>339547000000</v>
      </c>
      <c r="Y500" s="91">
        <v>344886000000</v>
      </c>
      <c r="Z500" s="91">
        <v>350322000000</v>
      </c>
      <c r="AA500" s="91">
        <v>355856000000</v>
      </c>
      <c r="AB500" s="91">
        <v>361489000000</v>
      </c>
      <c r="AC500" s="91">
        <v>367224000000</v>
      </c>
      <c r="AD500" s="91">
        <v>373062000000</v>
      </c>
      <c r="AE500" s="91">
        <v>379005000000</v>
      </c>
      <c r="AF500" s="91">
        <v>385055000000</v>
      </c>
    </row>
    <row r="501" spans="1:32" x14ac:dyDescent="0.25">
      <c r="A501" s="85" t="s">
        <v>1331</v>
      </c>
      <c r="B501" s="91">
        <v>241195000000</v>
      </c>
      <c r="C501" s="91">
        <v>244728000000</v>
      </c>
      <c r="D501" s="91">
        <v>248175000000</v>
      </c>
      <c r="E501" s="91">
        <v>251527000000</v>
      </c>
      <c r="F501" s="91">
        <v>254779000000</v>
      </c>
      <c r="G501" s="91">
        <v>257925000000</v>
      </c>
      <c r="H501" s="91">
        <v>260958000000</v>
      </c>
      <c r="I501" s="91">
        <v>263873000000</v>
      </c>
      <c r="J501" s="91">
        <v>266825000000</v>
      </c>
      <c r="K501" s="91">
        <v>269816000000</v>
      </c>
      <c r="L501" s="91">
        <v>272846000000</v>
      </c>
      <c r="M501" s="91">
        <v>275915000000</v>
      </c>
      <c r="N501" s="91">
        <v>279024000000</v>
      </c>
      <c r="O501" s="91">
        <v>282173000000</v>
      </c>
      <c r="P501" s="91">
        <v>285364000000</v>
      </c>
      <c r="Q501" s="91">
        <v>288595000000</v>
      </c>
      <c r="R501" s="91">
        <v>291869000000</v>
      </c>
      <c r="S501" s="91">
        <v>295186000000</v>
      </c>
      <c r="T501" s="91">
        <v>298545000000</v>
      </c>
      <c r="U501" s="91">
        <v>301948000000</v>
      </c>
      <c r="V501" s="91">
        <v>305396000000</v>
      </c>
      <c r="W501" s="91">
        <v>308888000000</v>
      </c>
      <c r="X501" s="91">
        <v>312426000000</v>
      </c>
      <c r="Y501" s="91">
        <v>316009000000</v>
      </c>
      <c r="Z501" s="91">
        <v>319640000000</v>
      </c>
      <c r="AA501" s="91">
        <v>323317000000</v>
      </c>
      <c r="AB501" s="91">
        <v>327042000000</v>
      </c>
      <c r="AC501" s="91">
        <v>330816000000</v>
      </c>
      <c r="AD501" s="91">
        <v>334639000000</v>
      </c>
      <c r="AE501" s="91">
        <v>338511000000</v>
      </c>
      <c r="AF501" s="91">
        <v>342434000000</v>
      </c>
    </row>
    <row r="502" spans="1:32" x14ac:dyDescent="0.25">
      <c r="A502" s="85" t="s">
        <v>1332</v>
      </c>
      <c r="B502" s="91">
        <v>30079200000</v>
      </c>
      <c r="C502" s="91">
        <v>31002200000</v>
      </c>
      <c r="D502" s="91">
        <v>31758300000</v>
      </c>
      <c r="E502" s="91">
        <v>32330600000</v>
      </c>
      <c r="F502" s="91">
        <v>32705200000</v>
      </c>
      <c r="G502" s="91">
        <v>32872600000</v>
      </c>
      <c r="H502" s="91">
        <v>32827400000</v>
      </c>
      <c r="I502" s="91">
        <v>32569200000</v>
      </c>
      <c r="J502" s="91">
        <v>32313200000</v>
      </c>
      <c r="K502" s="91">
        <v>32059600000</v>
      </c>
      <c r="L502" s="91">
        <v>31808300000</v>
      </c>
      <c r="M502" s="91">
        <v>31559200000</v>
      </c>
      <c r="N502" s="91">
        <v>31312300000</v>
      </c>
      <c r="O502" s="91">
        <v>31067700000</v>
      </c>
      <c r="P502" s="91">
        <v>30825300000</v>
      </c>
      <c r="Q502" s="91">
        <v>30585100000</v>
      </c>
      <c r="R502" s="91">
        <v>30347000000</v>
      </c>
      <c r="S502" s="91">
        <v>30111100000</v>
      </c>
      <c r="T502" s="91">
        <v>29877300000</v>
      </c>
      <c r="U502" s="91">
        <v>29645600000</v>
      </c>
      <c r="V502" s="91">
        <v>29416000000</v>
      </c>
      <c r="W502" s="91">
        <v>29188400000</v>
      </c>
      <c r="X502" s="91">
        <v>28962900000</v>
      </c>
      <c r="Y502" s="91">
        <v>28739400000</v>
      </c>
      <c r="Z502" s="91">
        <v>28518000000</v>
      </c>
      <c r="AA502" s="91">
        <v>28298500000</v>
      </c>
      <c r="AB502" s="91">
        <v>28081000000</v>
      </c>
      <c r="AC502" s="91">
        <v>27865500000</v>
      </c>
      <c r="AD502" s="91">
        <v>27651900000</v>
      </c>
      <c r="AE502" s="91">
        <v>27440200000</v>
      </c>
      <c r="AF502" s="91">
        <v>27230400000</v>
      </c>
    </row>
    <row r="503" spans="1:32" x14ac:dyDescent="0.25">
      <c r="A503" s="85" t="s">
        <v>1333</v>
      </c>
      <c r="B503" s="91">
        <v>98933900000</v>
      </c>
      <c r="C503" s="91">
        <v>100575000000</v>
      </c>
      <c r="D503" s="91">
        <v>102113000000</v>
      </c>
      <c r="E503" s="91">
        <v>103539000000</v>
      </c>
      <c r="F503" s="91">
        <v>104848000000</v>
      </c>
      <c r="G503" s="91">
        <v>106033000000</v>
      </c>
      <c r="H503" s="91">
        <v>107090000000</v>
      </c>
      <c r="I503" s="91">
        <v>108012000000</v>
      </c>
      <c r="J503" s="91">
        <v>108943000000</v>
      </c>
      <c r="K503" s="91">
        <v>109883000000</v>
      </c>
      <c r="L503" s="91">
        <v>110833000000</v>
      </c>
      <c r="M503" s="91">
        <v>111793000000</v>
      </c>
      <c r="N503" s="91">
        <v>112762000000</v>
      </c>
      <c r="O503" s="91">
        <v>113741000000</v>
      </c>
      <c r="P503" s="91">
        <v>114729000000</v>
      </c>
      <c r="Q503" s="91">
        <v>115728000000</v>
      </c>
      <c r="R503" s="91">
        <v>116736000000</v>
      </c>
      <c r="S503" s="91">
        <v>117755000000</v>
      </c>
      <c r="T503" s="91">
        <v>118783000000</v>
      </c>
      <c r="U503" s="91">
        <v>119822000000</v>
      </c>
      <c r="V503" s="91">
        <v>120872000000</v>
      </c>
      <c r="W503" s="91">
        <v>121932000000</v>
      </c>
      <c r="X503" s="91">
        <v>123002000000</v>
      </c>
      <c r="Y503" s="91">
        <v>124083000000</v>
      </c>
      <c r="Z503" s="91">
        <v>125175000000</v>
      </c>
      <c r="AA503" s="91">
        <v>126278000000</v>
      </c>
      <c r="AB503" s="91">
        <v>127392000000</v>
      </c>
      <c r="AC503" s="91">
        <v>128517000000</v>
      </c>
      <c r="AD503" s="91">
        <v>129654000000</v>
      </c>
      <c r="AE503" s="91">
        <v>130801000000</v>
      </c>
      <c r="AF503" s="91">
        <v>131960000000</v>
      </c>
    </row>
    <row r="504" spans="1:32" x14ac:dyDescent="0.25">
      <c r="A504" s="85" t="s">
        <v>1334</v>
      </c>
      <c r="B504" s="91">
        <v>131544000000</v>
      </c>
      <c r="C504" s="91">
        <v>133184000000</v>
      </c>
      <c r="D504" s="91">
        <v>134477000000</v>
      </c>
      <c r="E504" s="91">
        <v>135409000000</v>
      </c>
      <c r="F504" s="91">
        <v>135969000000</v>
      </c>
      <c r="G504" s="91">
        <v>136151000000</v>
      </c>
      <c r="H504" s="91">
        <v>135952000000</v>
      </c>
      <c r="I504" s="91">
        <v>135373000000</v>
      </c>
      <c r="J504" s="91">
        <v>134796000000</v>
      </c>
      <c r="K504" s="91">
        <v>134222000000</v>
      </c>
      <c r="L504" s="91">
        <v>133652000000</v>
      </c>
      <c r="M504" s="91">
        <v>133084000000</v>
      </c>
      <c r="N504" s="91">
        <v>132518000000</v>
      </c>
      <c r="O504" s="91">
        <v>131956000000</v>
      </c>
      <c r="P504" s="91">
        <v>131397000000</v>
      </c>
      <c r="Q504" s="91">
        <v>130840000000</v>
      </c>
      <c r="R504" s="91">
        <v>130286000000</v>
      </c>
      <c r="S504" s="91">
        <v>129735000000</v>
      </c>
      <c r="T504" s="91">
        <v>129186000000</v>
      </c>
      <c r="U504" s="91">
        <v>128641000000</v>
      </c>
      <c r="V504" s="91">
        <v>128098000000</v>
      </c>
      <c r="W504" s="91">
        <v>127557000000</v>
      </c>
      <c r="X504" s="91">
        <v>127020000000</v>
      </c>
      <c r="Y504" s="91">
        <v>126485000000</v>
      </c>
      <c r="Z504" s="91">
        <v>125953000000</v>
      </c>
      <c r="AA504" s="91">
        <v>125423000000</v>
      </c>
      <c r="AB504" s="91">
        <v>124896000000</v>
      </c>
      <c r="AC504" s="91">
        <v>124372000000</v>
      </c>
      <c r="AD504" s="91">
        <v>123851000000</v>
      </c>
      <c r="AE504" s="91">
        <v>123332000000</v>
      </c>
      <c r="AF504" s="91">
        <v>122815000000</v>
      </c>
    </row>
    <row r="505" spans="1:32" x14ac:dyDescent="0.25">
      <c r="A505" s="85" t="s">
        <v>1335</v>
      </c>
      <c r="B505" s="91">
        <v>104464000000</v>
      </c>
      <c r="C505" s="91">
        <v>106074000000</v>
      </c>
      <c r="D505" s="91">
        <v>107561000000</v>
      </c>
      <c r="E505" s="91">
        <v>108917000000</v>
      </c>
      <c r="F505" s="91">
        <v>110135000000</v>
      </c>
      <c r="G505" s="91">
        <v>111210000000</v>
      </c>
      <c r="H505" s="91">
        <v>112135000000</v>
      </c>
      <c r="I505" s="91">
        <v>112905000000</v>
      </c>
      <c r="J505" s="91">
        <v>113682000000</v>
      </c>
      <c r="K505" s="91">
        <v>114465000000</v>
      </c>
      <c r="L505" s="91">
        <v>115255000000</v>
      </c>
      <c r="M505" s="91">
        <v>116050000000</v>
      </c>
      <c r="N505" s="91">
        <v>116852000000</v>
      </c>
      <c r="O505" s="91">
        <v>117661000000</v>
      </c>
      <c r="P505" s="91">
        <v>118476000000</v>
      </c>
      <c r="Q505" s="91">
        <v>119297000000</v>
      </c>
      <c r="R505" s="91">
        <v>120125000000</v>
      </c>
      <c r="S505" s="91">
        <v>120960000000</v>
      </c>
      <c r="T505" s="91">
        <v>121801000000</v>
      </c>
      <c r="U505" s="91">
        <v>122649000000</v>
      </c>
      <c r="V505" s="91">
        <v>123504000000</v>
      </c>
      <c r="W505" s="91">
        <v>124365000000</v>
      </c>
      <c r="X505" s="91">
        <v>125234000000</v>
      </c>
      <c r="Y505" s="91">
        <v>126109000000</v>
      </c>
      <c r="Z505" s="91">
        <v>126992000000</v>
      </c>
      <c r="AA505" s="91">
        <v>127881000000</v>
      </c>
      <c r="AB505" s="91">
        <v>128778000000</v>
      </c>
      <c r="AC505" s="91">
        <v>129682000000</v>
      </c>
      <c r="AD505" s="91">
        <v>130593000000</v>
      </c>
      <c r="AE505" s="91">
        <v>131511000000</v>
      </c>
      <c r="AF505" s="91">
        <v>132437000000</v>
      </c>
    </row>
    <row r="506" spans="1:32" x14ac:dyDescent="0.25">
      <c r="A506" s="85" t="s">
        <v>1336</v>
      </c>
      <c r="B506" s="91">
        <v>398469000000</v>
      </c>
      <c r="C506" s="91">
        <v>406628000000</v>
      </c>
      <c r="D506" s="91">
        <v>413939000000</v>
      </c>
      <c r="E506" s="91">
        <v>420337000000</v>
      </c>
      <c r="F506" s="91">
        <v>425765000000</v>
      </c>
      <c r="G506" s="91">
        <v>430172000000</v>
      </c>
      <c r="H506" s="91">
        <v>433517000000</v>
      </c>
      <c r="I506" s="91">
        <v>435767000000</v>
      </c>
      <c r="J506" s="91">
        <v>438030000000</v>
      </c>
      <c r="K506" s="91">
        <v>440308000000</v>
      </c>
      <c r="L506" s="91">
        <v>442598000000</v>
      </c>
      <c r="M506" s="91">
        <v>444903000000</v>
      </c>
      <c r="N506" s="91">
        <v>447221000000</v>
      </c>
      <c r="O506" s="91">
        <v>449554000000</v>
      </c>
      <c r="P506" s="91">
        <v>451900000000</v>
      </c>
      <c r="Q506" s="91">
        <v>454261000000</v>
      </c>
      <c r="R506" s="91">
        <v>456635000000</v>
      </c>
      <c r="S506" s="91">
        <v>459024000000</v>
      </c>
      <c r="T506" s="91">
        <v>461427000000</v>
      </c>
      <c r="U506" s="91">
        <v>463845000000</v>
      </c>
      <c r="V506" s="91">
        <v>466277000000</v>
      </c>
      <c r="W506" s="91">
        <v>468723000000</v>
      </c>
      <c r="X506" s="91">
        <v>471185000000</v>
      </c>
      <c r="Y506" s="91">
        <v>473661000000</v>
      </c>
      <c r="Z506" s="91">
        <v>476152000000</v>
      </c>
      <c r="AA506" s="91">
        <v>478658000000</v>
      </c>
      <c r="AB506" s="91">
        <v>481179000000</v>
      </c>
      <c r="AC506" s="91">
        <v>483715000000</v>
      </c>
      <c r="AD506" s="91">
        <v>486266000000</v>
      </c>
      <c r="AE506" s="91">
        <v>488832000000</v>
      </c>
      <c r="AF506" s="91">
        <v>491414000000</v>
      </c>
    </row>
    <row r="507" spans="1:32" x14ac:dyDescent="0.25">
      <c r="A507" s="85" t="s">
        <v>1337</v>
      </c>
      <c r="B507" s="91">
        <v>399372000000</v>
      </c>
      <c r="C507" s="91">
        <v>405953000000</v>
      </c>
      <c r="D507" s="91">
        <v>412811000000</v>
      </c>
      <c r="E507" s="91">
        <v>419955000000</v>
      </c>
      <c r="F507" s="91">
        <v>427399000000</v>
      </c>
      <c r="G507" s="91">
        <v>435153000000</v>
      </c>
      <c r="H507" s="91">
        <v>443233000000</v>
      </c>
      <c r="I507" s="91">
        <v>451650000000</v>
      </c>
      <c r="J507" s="91">
        <v>460253000000</v>
      </c>
      <c r="K507" s="91">
        <v>469045000000</v>
      </c>
      <c r="L507" s="91">
        <v>478030000000</v>
      </c>
      <c r="M507" s="91">
        <v>487213000000</v>
      </c>
      <c r="N507" s="91">
        <v>496599000000</v>
      </c>
      <c r="O507" s="91">
        <v>506190000000</v>
      </c>
      <c r="P507" s="91">
        <v>515993000000</v>
      </c>
      <c r="Q507" s="91">
        <v>526011000000</v>
      </c>
      <c r="R507" s="91">
        <v>536250000000</v>
      </c>
      <c r="S507" s="91">
        <v>546714000000</v>
      </c>
      <c r="T507" s="91">
        <v>557408000000</v>
      </c>
      <c r="U507" s="91">
        <v>568337000000</v>
      </c>
      <c r="V507" s="91">
        <v>579507000000</v>
      </c>
      <c r="W507" s="91">
        <v>590923000000</v>
      </c>
      <c r="X507" s="91">
        <v>602589000000</v>
      </c>
      <c r="Y507" s="91">
        <v>614513000000</v>
      </c>
      <c r="Z507" s="91">
        <v>626698000000</v>
      </c>
      <c r="AA507" s="91">
        <v>639152000000</v>
      </c>
      <c r="AB507" s="91">
        <v>651880000000</v>
      </c>
      <c r="AC507" s="91">
        <v>664888000000</v>
      </c>
      <c r="AD507" s="91">
        <v>678182000000</v>
      </c>
      <c r="AE507" s="91">
        <v>691768000000</v>
      </c>
      <c r="AF507" s="91">
        <v>705653000000</v>
      </c>
    </row>
    <row r="508" spans="1:32" x14ac:dyDescent="0.25">
      <c r="A508" s="85" t="s">
        <v>1338</v>
      </c>
      <c r="B508" s="91">
        <v>133540000000</v>
      </c>
      <c r="C508" s="91">
        <v>136121000000</v>
      </c>
      <c r="D508" s="91">
        <v>138727000000</v>
      </c>
      <c r="E508" s="91">
        <v>141357000000</v>
      </c>
      <c r="F508" s="91">
        <v>144011000000</v>
      </c>
      <c r="G508" s="91">
        <v>146688000000</v>
      </c>
      <c r="H508" s="91">
        <v>149386000000</v>
      </c>
      <c r="I508" s="91">
        <v>152104000000</v>
      </c>
      <c r="J508" s="91">
        <v>154880000000</v>
      </c>
      <c r="K508" s="91">
        <v>157714000000</v>
      </c>
      <c r="L508" s="91">
        <v>160607000000</v>
      </c>
      <c r="M508" s="91">
        <v>163561000000</v>
      </c>
      <c r="N508" s="91">
        <v>166577000000</v>
      </c>
      <c r="O508" s="91">
        <v>169657000000</v>
      </c>
      <c r="P508" s="91">
        <v>172801000000</v>
      </c>
      <c r="Q508" s="91">
        <v>176011000000</v>
      </c>
      <c r="R508" s="91">
        <v>179289000000</v>
      </c>
      <c r="S508" s="91">
        <v>182635000000</v>
      </c>
      <c r="T508" s="91">
        <v>186052000000</v>
      </c>
      <c r="U508" s="91">
        <v>189540000000</v>
      </c>
      <c r="V508" s="91">
        <v>193102000000</v>
      </c>
      <c r="W508" s="91">
        <v>196739000000</v>
      </c>
      <c r="X508" s="91">
        <v>200452000000</v>
      </c>
      <c r="Y508" s="91">
        <v>204242000000</v>
      </c>
      <c r="Z508" s="91">
        <v>208113000000</v>
      </c>
      <c r="AA508" s="91">
        <v>212065000000</v>
      </c>
      <c r="AB508" s="91">
        <v>216099000000</v>
      </c>
      <c r="AC508" s="91">
        <v>220219000000</v>
      </c>
      <c r="AD508" s="91">
        <v>224425000000</v>
      </c>
      <c r="AE508" s="91">
        <v>228719000000</v>
      </c>
      <c r="AF508" s="91">
        <v>233104000000</v>
      </c>
    </row>
    <row r="509" spans="1:32" x14ac:dyDescent="0.25">
      <c r="A509" s="85" t="s">
        <v>1339</v>
      </c>
      <c r="B509" s="91">
        <v>409467000000</v>
      </c>
      <c r="C509" s="91">
        <v>417591000000</v>
      </c>
      <c r="D509" s="91">
        <v>425291000000</v>
      </c>
      <c r="E509" s="91">
        <v>432532000000</v>
      </c>
      <c r="F509" s="91">
        <v>439280000000</v>
      </c>
      <c r="G509" s="91">
        <v>445501000000</v>
      </c>
      <c r="H509" s="91">
        <v>451164000000</v>
      </c>
      <c r="I509" s="91">
        <v>456241000000</v>
      </c>
      <c r="J509" s="91">
        <v>461384000000</v>
      </c>
      <c r="K509" s="91">
        <v>466594000000</v>
      </c>
      <c r="L509" s="91">
        <v>471872000000</v>
      </c>
      <c r="M509" s="91">
        <v>477218000000</v>
      </c>
      <c r="N509" s="91">
        <v>482634000000</v>
      </c>
      <c r="O509" s="91">
        <v>488120000000</v>
      </c>
      <c r="P509" s="91">
        <v>493678000000</v>
      </c>
      <c r="Q509" s="91">
        <v>499308000000</v>
      </c>
      <c r="R509" s="91">
        <v>505011000000</v>
      </c>
      <c r="S509" s="91">
        <v>510788000000</v>
      </c>
      <c r="T509" s="91">
        <v>516640000000</v>
      </c>
      <c r="U509" s="91">
        <v>522568000000</v>
      </c>
      <c r="V509" s="91">
        <v>528574000000</v>
      </c>
      <c r="W509" s="91">
        <v>534657000000</v>
      </c>
      <c r="X509" s="91">
        <v>540820000000</v>
      </c>
      <c r="Y509" s="91">
        <v>547062000000</v>
      </c>
      <c r="Z509" s="91">
        <v>553386000000</v>
      </c>
      <c r="AA509" s="91">
        <v>559792000000</v>
      </c>
      <c r="AB509" s="91">
        <v>566281000000</v>
      </c>
      <c r="AC509" s="91">
        <v>572855000000</v>
      </c>
      <c r="AD509" s="91">
        <v>579514000000</v>
      </c>
      <c r="AE509" s="91">
        <v>586260000000</v>
      </c>
      <c r="AF509" s="91">
        <v>593093000000</v>
      </c>
    </row>
    <row r="510" spans="1:32" x14ac:dyDescent="0.25">
      <c r="A510" s="85" t="s">
        <v>1340</v>
      </c>
      <c r="B510" s="91">
        <v>875867000000</v>
      </c>
      <c r="C510" s="91">
        <v>925597000000</v>
      </c>
      <c r="D510" s="91">
        <v>971082000000</v>
      </c>
      <c r="E510" s="91">
        <v>1011220000000</v>
      </c>
      <c r="F510" s="91">
        <v>1044980000000</v>
      </c>
      <c r="G510" s="91">
        <v>1071460000000</v>
      </c>
      <c r="H510" s="91">
        <v>1089900000000</v>
      </c>
      <c r="I510" s="91">
        <v>1099740000000</v>
      </c>
      <c r="J510" s="91">
        <v>1109670000000</v>
      </c>
      <c r="K510" s="91">
        <v>1119710000000</v>
      </c>
      <c r="L510" s="91">
        <v>1129850000000</v>
      </c>
      <c r="M510" s="91">
        <v>1140080000000</v>
      </c>
      <c r="N510" s="91">
        <v>1150420000000</v>
      </c>
      <c r="O510" s="91">
        <v>1160870000000</v>
      </c>
      <c r="P510" s="91">
        <v>1171420000000</v>
      </c>
      <c r="Q510" s="91">
        <v>1182070000000</v>
      </c>
      <c r="R510" s="91">
        <v>1192830000000</v>
      </c>
      <c r="S510" s="91">
        <v>1203700000000</v>
      </c>
      <c r="T510" s="91">
        <v>1214670000000</v>
      </c>
      <c r="U510" s="91">
        <v>1225760000000</v>
      </c>
      <c r="V510" s="91">
        <v>1236960000000</v>
      </c>
      <c r="W510" s="91">
        <v>1248270000000</v>
      </c>
      <c r="X510" s="91">
        <v>1259690000000</v>
      </c>
      <c r="Y510" s="91">
        <v>1271220000000</v>
      </c>
      <c r="Z510" s="91">
        <v>1282880000000</v>
      </c>
      <c r="AA510" s="91">
        <v>1294640000000</v>
      </c>
      <c r="AB510" s="91">
        <v>1306530000000</v>
      </c>
      <c r="AC510" s="91">
        <v>1318530000000</v>
      </c>
      <c r="AD510" s="91">
        <v>1330660000000</v>
      </c>
      <c r="AE510" s="91">
        <v>1342910000000</v>
      </c>
      <c r="AF510" s="91">
        <v>1355270000000</v>
      </c>
    </row>
    <row r="511" spans="1:32" x14ac:dyDescent="0.25">
      <c r="A511" s="85" t="s">
        <v>1341</v>
      </c>
      <c r="B511" s="91">
        <v>349643000000</v>
      </c>
      <c r="C511" s="91">
        <v>354612000000</v>
      </c>
      <c r="D511" s="91">
        <v>359324000000</v>
      </c>
      <c r="E511" s="91">
        <v>363765000000</v>
      </c>
      <c r="F511" s="91">
        <v>367921000000</v>
      </c>
      <c r="G511" s="91">
        <v>371776000000</v>
      </c>
      <c r="H511" s="91">
        <v>375320000000</v>
      </c>
      <c r="I511" s="91">
        <v>378540000000</v>
      </c>
      <c r="J511" s="91">
        <v>381793000000</v>
      </c>
      <c r="K511" s="91">
        <v>385078000000</v>
      </c>
      <c r="L511" s="91">
        <v>388395000000</v>
      </c>
      <c r="M511" s="91">
        <v>391746000000</v>
      </c>
      <c r="N511" s="91">
        <v>395130000000</v>
      </c>
      <c r="O511" s="91">
        <v>398549000000</v>
      </c>
      <c r="P511" s="91">
        <v>402001000000</v>
      </c>
      <c r="Q511" s="91">
        <v>405488000000</v>
      </c>
      <c r="R511" s="91">
        <v>409009000000</v>
      </c>
      <c r="S511" s="91">
        <v>412566000000</v>
      </c>
      <c r="T511" s="91">
        <v>416159000000</v>
      </c>
      <c r="U511" s="91">
        <v>419787000000</v>
      </c>
      <c r="V511" s="91">
        <v>423452000000</v>
      </c>
      <c r="W511" s="91">
        <v>427154000000</v>
      </c>
      <c r="X511" s="91">
        <v>430892000000</v>
      </c>
      <c r="Y511" s="91">
        <v>434668000000</v>
      </c>
      <c r="Z511" s="91">
        <v>438481000000</v>
      </c>
      <c r="AA511" s="91">
        <v>442333000000</v>
      </c>
      <c r="AB511" s="91">
        <v>446223000000</v>
      </c>
      <c r="AC511" s="91">
        <v>450152000000</v>
      </c>
      <c r="AD511" s="91">
        <v>454121000000</v>
      </c>
      <c r="AE511" s="91">
        <v>458129000000</v>
      </c>
      <c r="AF511" s="91">
        <v>462177000000</v>
      </c>
    </row>
    <row r="512" spans="1:32" x14ac:dyDescent="0.25">
      <c r="A512" s="85" t="s">
        <v>1342</v>
      </c>
      <c r="B512" s="91">
        <v>245239000000</v>
      </c>
      <c r="C512" s="91">
        <v>246595000000</v>
      </c>
      <c r="D512" s="91">
        <v>248043000000</v>
      </c>
      <c r="E512" s="91">
        <v>249585000000</v>
      </c>
      <c r="F512" s="91">
        <v>251223000000</v>
      </c>
      <c r="G512" s="91">
        <v>252960000000</v>
      </c>
      <c r="H512" s="91">
        <v>254797000000</v>
      </c>
      <c r="I512" s="91">
        <v>256737000000</v>
      </c>
      <c r="J512" s="91">
        <v>258694000000</v>
      </c>
      <c r="K512" s="91">
        <v>260669000000</v>
      </c>
      <c r="L512" s="91">
        <v>262662000000</v>
      </c>
      <c r="M512" s="91">
        <v>264672000000</v>
      </c>
      <c r="N512" s="91">
        <v>266701000000</v>
      </c>
      <c r="O512" s="91">
        <v>268748000000</v>
      </c>
      <c r="P512" s="91">
        <v>270813000000</v>
      </c>
      <c r="Q512" s="91">
        <v>272897000000</v>
      </c>
      <c r="R512" s="91">
        <v>275000000000</v>
      </c>
      <c r="S512" s="91">
        <v>277121000000</v>
      </c>
      <c r="T512" s="91">
        <v>279262000000</v>
      </c>
      <c r="U512" s="91">
        <v>281422000000</v>
      </c>
      <c r="V512" s="91">
        <v>283602000000</v>
      </c>
      <c r="W512" s="91">
        <v>285800000000</v>
      </c>
      <c r="X512" s="91">
        <v>288019000000</v>
      </c>
      <c r="Y512" s="91">
        <v>290258000000</v>
      </c>
      <c r="Z512" s="91">
        <v>292517000000</v>
      </c>
      <c r="AA512" s="91">
        <v>294796000000</v>
      </c>
      <c r="AB512" s="91">
        <v>297096000000</v>
      </c>
      <c r="AC512" s="91">
        <v>299417000000</v>
      </c>
      <c r="AD512" s="91">
        <v>301758000000</v>
      </c>
      <c r="AE512" s="91">
        <v>304120000000</v>
      </c>
      <c r="AF512" s="91">
        <v>306504000000</v>
      </c>
    </row>
    <row r="513" spans="1:32" x14ac:dyDescent="0.25">
      <c r="A513" s="85" t="s">
        <v>1343</v>
      </c>
      <c r="B513" s="91">
        <v>322068000000</v>
      </c>
      <c r="C513" s="91">
        <v>323883000000</v>
      </c>
      <c r="D513" s="91">
        <v>326176000000</v>
      </c>
      <c r="E513" s="91">
        <v>328958000000</v>
      </c>
      <c r="F513" s="91">
        <v>332244000000</v>
      </c>
      <c r="G513" s="91">
        <v>336050000000</v>
      </c>
      <c r="H513" s="91">
        <v>340395000000</v>
      </c>
      <c r="I513" s="91">
        <v>345301000000</v>
      </c>
      <c r="J513" s="91">
        <v>350290000000</v>
      </c>
      <c r="K513" s="91">
        <v>355364000000</v>
      </c>
      <c r="L513" s="91">
        <v>360524000000</v>
      </c>
      <c r="M513" s="91">
        <v>365772000000</v>
      </c>
      <c r="N513" s="91">
        <v>371109000000</v>
      </c>
      <c r="O513" s="91">
        <v>376537000000</v>
      </c>
      <c r="P513" s="91">
        <v>382057000000</v>
      </c>
      <c r="Q513" s="91">
        <v>387671000000</v>
      </c>
      <c r="R513" s="91">
        <v>393380000000</v>
      </c>
      <c r="S513" s="91">
        <v>399187000000</v>
      </c>
      <c r="T513" s="91">
        <v>405092000000</v>
      </c>
      <c r="U513" s="91">
        <v>411098000000</v>
      </c>
      <c r="V513" s="91">
        <v>417205000000</v>
      </c>
      <c r="W513" s="91">
        <v>423417000000</v>
      </c>
      <c r="X513" s="91">
        <v>429734000000</v>
      </c>
      <c r="Y513" s="91">
        <v>436159000000</v>
      </c>
      <c r="Z513" s="91">
        <v>442692000000</v>
      </c>
      <c r="AA513" s="91">
        <v>449337000000</v>
      </c>
      <c r="AB513" s="91">
        <v>456095000000</v>
      </c>
      <c r="AC513" s="91">
        <v>462968000000</v>
      </c>
      <c r="AD513" s="91">
        <v>469957000000</v>
      </c>
      <c r="AE513" s="91">
        <v>477065000000</v>
      </c>
      <c r="AF513" s="91">
        <v>484294000000</v>
      </c>
    </row>
    <row r="514" spans="1:32" x14ac:dyDescent="0.25">
      <c r="A514" s="85" t="s">
        <v>1344</v>
      </c>
      <c r="B514" s="91">
        <v>66234100000</v>
      </c>
      <c r="C514" s="91">
        <v>66392500000</v>
      </c>
      <c r="D514" s="91">
        <v>66599000000</v>
      </c>
      <c r="E514" s="91">
        <v>66854200000</v>
      </c>
      <c r="F514" s="91">
        <v>67158500000</v>
      </c>
      <c r="G514" s="91">
        <v>67512800000</v>
      </c>
      <c r="H514" s="91">
        <v>67918000000</v>
      </c>
      <c r="I514" s="91">
        <v>68375000000</v>
      </c>
      <c r="J514" s="91">
        <v>68835600000</v>
      </c>
      <c r="K514" s="91">
        <v>69300000000</v>
      </c>
      <c r="L514" s="91">
        <v>69768100000</v>
      </c>
      <c r="M514" s="91">
        <v>70239900000</v>
      </c>
      <c r="N514" s="91">
        <v>70715400000</v>
      </c>
      <c r="O514" s="91">
        <v>71194800000</v>
      </c>
      <c r="P514" s="91">
        <v>71678100000</v>
      </c>
      <c r="Q514" s="91">
        <v>72165200000</v>
      </c>
      <c r="R514" s="91">
        <v>72656100000</v>
      </c>
      <c r="S514" s="91">
        <v>73151100000</v>
      </c>
      <c r="T514" s="91">
        <v>73649900000</v>
      </c>
      <c r="U514" s="91">
        <v>74152800000</v>
      </c>
      <c r="V514" s="91">
        <v>74659700000</v>
      </c>
      <c r="W514" s="91">
        <v>75170600000</v>
      </c>
      <c r="X514" s="91">
        <v>75685700000</v>
      </c>
      <c r="Y514" s="91">
        <v>76204800000</v>
      </c>
      <c r="Z514" s="91">
        <v>76728100000</v>
      </c>
      <c r="AA514" s="91">
        <v>77255600000</v>
      </c>
      <c r="AB514" s="91">
        <v>77787300000</v>
      </c>
      <c r="AC514" s="91">
        <v>78323300000</v>
      </c>
      <c r="AD514" s="91">
        <v>78863600000</v>
      </c>
      <c r="AE514" s="91">
        <v>79408100000</v>
      </c>
      <c r="AF514" s="91">
        <v>79957100000</v>
      </c>
    </row>
    <row r="515" spans="1:32" x14ac:dyDescent="0.25">
      <c r="A515" s="85" t="s">
        <v>1345</v>
      </c>
      <c r="B515" s="91">
        <v>84650500000</v>
      </c>
      <c r="C515" s="91">
        <v>85716800000</v>
      </c>
      <c r="D515" s="91">
        <v>86817000000</v>
      </c>
      <c r="E515" s="91">
        <v>87952100000</v>
      </c>
      <c r="F515" s="91">
        <v>89123000000</v>
      </c>
      <c r="G515" s="91">
        <v>90331100000</v>
      </c>
      <c r="H515" s="91">
        <v>91577400000</v>
      </c>
      <c r="I515" s="91">
        <v>92863200000</v>
      </c>
      <c r="J515" s="91">
        <v>94170100000</v>
      </c>
      <c r="K515" s="91">
        <v>95498300000</v>
      </c>
      <c r="L515" s="91">
        <v>96848300000</v>
      </c>
      <c r="M515" s="91">
        <v>98220500000</v>
      </c>
      <c r="N515" s="91">
        <v>99615100000</v>
      </c>
      <c r="O515" s="91">
        <v>101033000000</v>
      </c>
      <c r="P515" s="91">
        <v>102473000000</v>
      </c>
      <c r="Q515" s="91">
        <v>103937000000</v>
      </c>
      <c r="R515" s="91">
        <v>105426000000</v>
      </c>
      <c r="S515" s="91">
        <v>106938000000</v>
      </c>
      <c r="T515" s="91">
        <v>108476000000</v>
      </c>
      <c r="U515" s="91">
        <v>110038000000</v>
      </c>
      <c r="V515" s="91">
        <v>111627000000</v>
      </c>
      <c r="W515" s="91">
        <v>113241000000</v>
      </c>
      <c r="X515" s="91">
        <v>114881000000</v>
      </c>
      <c r="Y515" s="91">
        <v>116549000000</v>
      </c>
      <c r="Z515" s="91">
        <v>118244000000</v>
      </c>
      <c r="AA515" s="91">
        <v>119966000000</v>
      </c>
      <c r="AB515" s="91">
        <v>121717000000</v>
      </c>
      <c r="AC515" s="91">
        <v>123497000000</v>
      </c>
      <c r="AD515" s="91">
        <v>125305000000</v>
      </c>
      <c r="AE515" s="91">
        <v>127144000000</v>
      </c>
      <c r="AF515" s="91">
        <v>129012000000</v>
      </c>
    </row>
    <row r="516" spans="1:32" x14ac:dyDescent="0.25">
      <c r="A516" s="85" t="s">
        <v>1346</v>
      </c>
      <c r="B516" s="91">
        <v>1423260000000</v>
      </c>
      <c r="C516" s="91">
        <v>1445180000000</v>
      </c>
      <c r="D516" s="91">
        <v>1465210000000</v>
      </c>
      <c r="E516" s="91">
        <v>1483250000000</v>
      </c>
      <c r="F516" s="91">
        <v>1499190000000</v>
      </c>
      <c r="G516" s="91">
        <v>1512950000000</v>
      </c>
      <c r="H516" s="91">
        <v>1524440000000</v>
      </c>
      <c r="I516" s="91">
        <v>1533610000000</v>
      </c>
      <c r="J516" s="91">
        <v>1542840000000</v>
      </c>
      <c r="K516" s="91">
        <v>1552130000000</v>
      </c>
      <c r="L516" s="91">
        <v>1561490000000</v>
      </c>
      <c r="M516" s="91">
        <v>1570920000000</v>
      </c>
      <c r="N516" s="91">
        <v>1580410000000</v>
      </c>
      <c r="O516" s="91">
        <v>1589960000000</v>
      </c>
      <c r="P516" s="91">
        <v>1599590000000</v>
      </c>
      <c r="Q516" s="91">
        <v>1609280000000</v>
      </c>
      <c r="R516" s="91">
        <v>1619040000000</v>
      </c>
      <c r="S516" s="91">
        <v>1628860000000</v>
      </c>
      <c r="T516" s="91">
        <v>1638760000000</v>
      </c>
      <c r="U516" s="91">
        <v>1648730000000</v>
      </c>
      <c r="V516" s="91">
        <v>1658760000000</v>
      </c>
      <c r="W516" s="91">
        <v>1668870000000</v>
      </c>
      <c r="X516" s="91">
        <v>1679040000000</v>
      </c>
      <c r="Y516" s="91">
        <v>1689290000000</v>
      </c>
      <c r="Z516" s="91">
        <v>1699610000000</v>
      </c>
      <c r="AA516" s="91">
        <v>1710000000000</v>
      </c>
      <c r="AB516" s="91">
        <v>1720460000000</v>
      </c>
      <c r="AC516" s="91">
        <v>1731000000000</v>
      </c>
      <c r="AD516" s="91">
        <v>1741610000000</v>
      </c>
      <c r="AE516" s="91">
        <v>1752300000000</v>
      </c>
      <c r="AF516" s="91">
        <v>1763060000000</v>
      </c>
    </row>
    <row r="517" spans="1:32" x14ac:dyDescent="0.25">
      <c r="A517" s="85" t="s">
        <v>1347</v>
      </c>
      <c r="B517" s="91">
        <v>3413150000000</v>
      </c>
      <c r="C517" s="91">
        <v>3527090000000</v>
      </c>
      <c r="D517" s="91">
        <v>3638440000000</v>
      </c>
      <c r="E517" s="91">
        <v>3746620000000</v>
      </c>
      <c r="F517" s="91">
        <v>3851010000000</v>
      </c>
      <c r="G517" s="91">
        <v>3950990000000</v>
      </c>
      <c r="H517" s="91">
        <v>4045980000000</v>
      </c>
      <c r="I517" s="91">
        <v>4135380000000</v>
      </c>
      <c r="J517" s="91">
        <v>4227030000000</v>
      </c>
      <c r="K517" s="91">
        <v>4320960000000</v>
      </c>
      <c r="L517" s="91">
        <v>4417250000000</v>
      </c>
      <c r="M517" s="91">
        <v>4515940000000</v>
      </c>
      <c r="N517" s="91">
        <v>4617110000000</v>
      </c>
      <c r="O517" s="91">
        <v>4720800000000</v>
      </c>
      <c r="P517" s="91">
        <v>4827100000000</v>
      </c>
      <c r="Q517" s="91">
        <v>4936050000000</v>
      </c>
      <c r="R517" s="91">
        <v>5047720000000</v>
      </c>
      <c r="S517" s="91">
        <v>5162190000000</v>
      </c>
      <c r="T517" s="91">
        <v>5279530000000</v>
      </c>
      <c r="U517" s="91">
        <v>5399800000000</v>
      </c>
      <c r="V517" s="91">
        <v>5523080000000</v>
      </c>
      <c r="W517" s="91">
        <v>5649440000000</v>
      </c>
      <c r="X517" s="91">
        <v>5778970000000</v>
      </c>
      <c r="Y517" s="91">
        <v>5911740000000</v>
      </c>
      <c r="Z517" s="91">
        <v>6047830000000</v>
      </c>
      <c r="AA517" s="91">
        <v>6187320000000</v>
      </c>
      <c r="AB517" s="91">
        <v>6330310000000</v>
      </c>
      <c r="AC517" s="91">
        <v>6476870000000</v>
      </c>
      <c r="AD517" s="91">
        <v>6627100000000</v>
      </c>
      <c r="AE517" s="91">
        <v>6781090000000</v>
      </c>
      <c r="AF517" s="91">
        <v>6938930000000</v>
      </c>
    </row>
    <row r="518" spans="1:32" x14ac:dyDescent="0.25">
      <c r="A518" s="85" t="s">
        <v>1348</v>
      </c>
      <c r="B518" s="91">
        <v>1171530000000</v>
      </c>
      <c r="C518" s="91">
        <v>1189120000000</v>
      </c>
      <c r="D518" s="91">
        <v>1206730000000</v>
      </c>
      <c r="E518" s="91">
        <v>1224360000000</v>
      </c>
      <c r="F518" s="91">
        <v>1241980000000</v>
      </c>
      <c r="G518" s="91">
        <v>1259610000000</v>
      </c>
      <c r="H518" s="91">
        <v>1277210000000</v>
      </c>
      <c r="I518" s="91">
        <v>1294790000000</v>
      </c>
      <c r="J518" s="91">
        <v>1312650000000</v>
      </c>
      <c r="K518" s="91">
        <v>1330800000000</v>
      </c>
      <c r="L518" s="91">
        <v>1349230000000</v>
      </c>
      <c r="M518" s="91">
        <v>1367960000000</v>
      </c>
      <c r="N518" s="91">
        <v>1386990000000</v>
      </c>
      <c r="O518" s="91">
        <v>1406330000000</v>
      </c>
      <c r="P518" s="91">
        <v>1425970000000</v>
      </c>
      <c r="Q518" s="91">
        <v>1445930000000</v>
      </c>
      <c r="R518" s="91">
        <v>1466210000000</v>
      </c>
      <c r="S518" s="91">
        <v>1486810000000</v>
      </c>
      <c r="T518" s="91">
        <v>1507740000000</v>
      </c>
      <c r="U518" s="91">
        <v>1529010000000</v>
      </c>
      <c r="V518" s="91">
        <v>1550620000000</v>
      </c>
      <c r="W518" s="91">
        <v>1572570000000</v>
      </c>
      <c r="X518" s="91">
        <v>1594880000000</v>
      </c>
      <c r="Y518" s="91">
        <v>1617540000000</v>
      </c>
      <c r="Z518" s="91">
        <v>1640560000000</v>
      </c>
      <c r="AA518" s="91">
        <v>1663950000000</v>
      </c>
      <c r="AB518" s="91">
        <v>1687720000000</v>
      </c>
      <c r="AC518" s="91">
        <v>1711870000000</v>
      </c>
      <c r="AD518" s="91">
        <v>1736400000000</v>
      </c>
      <c r="AE518" s="91">
        <v>1761320000000</v>
      </c>
      <c r="AF518" s="91">
        <v>1786650000000</v>
      </c>
    </row>
    <row r="519" spans="1:32" x14ac:dyDescent="0.25">
      <c r="A519" s="85" t="s">
        <v>1349</v>
      </c>
      <c r="B519" s="91">
        <v>1011530000000</v>
      </c>
      <c r="C519" s="91">
        <v>1037130000000</v>
      </c>
      <c r="D519" s="91">
        <v>1062200000000</v>
      </c>
      <c r="E519" s="91">
        <v>1086680000000</v>
      </c>
      <c r="F519" s="91">
        <v>1110460000000</v>
      </c>
      <c r="G519" s="91">
        <v>1133470000000</v>
      </c>
      <c r="H519" s="91">
        <v>1155610000000</v>
      </c>
      <c r="I519" s="91">
        <v>1176820000000</v>
      </c>
      <c r="J519" s="91">
        <v>1198460000000</v>
      </c>
      <c r="K519" s="91">
        <v>1220560000000</v>
      </c>
      <c r="L519" s="91">
        <v>1243130000000</v>
      </c>
      <c r="M519" s="91">
        <v>1266160000000</v>
      </c>
      <c r="N519" s="91">
        <v>1289690000000</v>
      </c>
      <c r="O519" s="91">
        <v>1313700000000</v>
      </c>
      <c r="P519" s="91">
        <v>1338220000000</v>
      </c>
      <c r="Q519" s="91">
        <v>1363260000000</v>
      </c>
      <c r="R519" s="91">
        <v>1388820000000</v>
      </c>
      <c r="S519" s="91">
        <v>1414920000000</v>
      </c>
      <c r="T519" s="91">
        <v>1441560000000</v>
      </c>
      <c r="U519" s="91">
        <v>1468770000000</v>
      </c>
      <c r="V519" s="91">
        <v>1496550000000</v>
      </c>
      <c r="W519" s="91">
        <v>1524910000000</v>
      </c>
      <c r="X519" s="91">
        <v>1553860000000</v>
      </c>
      <c r="Y519" s="91">
        <v>1583430000000</v>
      </c>
      <c r="Z519" s="91">
        <v>1613610000000</v>
      </c>
      <c r="AA519" s="91">
        <v>1644430000000</v>
      </c>
      <c r="AB519" s="91">
        <v>1675890000000</v>
      </c>
      <c r="AC519" s="91">
        <v>1708020000000</v>
      </c>
      <c r="AD519" s="91">
        <v>1740820000000</v>
      </c>
      <c r="AE519" s="91">
        <v>1774310000000</v>
      </c>
      <c r="AF519" s="91">
        <v>1808510000000</v>
      </c>
    </row>
    <row r="520" spans="1:32" x14ac:dyDescent="0.25">
      <c r="A520" s="85" t="s">
        <v>1350</v>
      </c>
      <c r="B520" s="91">
        <v>699452000000</v>
      </c>
      <c r="C520" s="91">
        <v>713133000000</v>
      </c>
      <c r="D520" s="91">
        <v>727473000000</v>
      </c>
      <c r="E520" s="91">
        <v>742504000000</v>
      </c>
      <c r="F520" s="91">
        <v>758259000000</v>
      </c>
      <c r="G520" s="91">
        <v>774774000000</v>
      </c>
      <c r="H520" s="91">
        <v>792085000000</v>
      </c>
      <c r="I520" s="91">
        <v>810233000000</v>
      </c>
      <c r="J520" s="91">
        <v>828860000000</v>
      </c>
      <c r="K520" s="91">
        <v>847979000000</v>
      </c>
      <c r="L520" s="91">
        <v>867603000000</v>
      </c>
      <c r="M520" s="91">
        <v>887744000000</v>
      </c>
      <c r="N520" s="91">
        <v>908418000000</v>
      </c>
      <c r="O520" s="91">
        <v>929637000000</v>
      </c>
      <c r="P520" s="91">
        <v>951416000000</v>
      </c>
      <c r="Q520" s="91">
        <v>973771000000</v>
      </c>
      <c r="R520" s="91">
        <v>996715000000</v>
      </c>
      <c r="S520" s="91">
        <v>1020270000000</v>
      </c>
      <c r="T520" s="91">
        <v>1044440000000</v>
      </c>
      <c r="U520" s="91">
        <v>1069250000000</v>
      </c>
      <c r="V520" s="91">
        <v>1094710000000</v>
      </c>
      <c r="W520" s="91">
        <v>1120850000000</v>
      </c>
      <c r="X520" s="91">
        <v>1147680000000</v>
      </c>
      <c r="Y520" s="91">
        <v>1175210000000</v>
      </c>
      <c r="Z520" s="91">
        <v>1203470000000</v>
      </c>
      <c r="AA520" s="91">
        <v>1232480000000</v>
      </c>
      <c r="AB520" s="91">
        <v>1262260000000</v>
      </c>
      <c r="AC520" s="91">
        <v>1292820000000</v>
      </c>
      <c r="AD520" s="91">
        <v>1324190000000</v>
      </c>
      <c r="AE520" s="91">
        <v>1356380000000</v>
      </c>
      <c r="AF520" s="91">
        <v>1389430000000</v>
      </c>
    </row>
    <row r="521" spans="1:32" x14ac:dyDescent="0.25">
      <c r="A521" s="85" t="s">
        <v>1351</v>
      </c>
      <c r="B521" s="91">
        <v>718620000000</v>
      </c>
      <c r="C521" s="91">
        <v>739964000000</v>
      </c>
      <c r="D521" s="91">
        <v>760495000000</v>
      </c>
      <c r="E521" s="91">
        <v>780085000000</v>
      </c>
      <c r="F521" s="91">
        <v>798609000000</v>
      </c>
      <c r="G521" s="91">
        <v>815944000000</v>
      </c>
      <c r="H521" s="91">
        <v>831974000000</v>
      </c>
      <c r="I521" s="91">
        <v>846589000000</v>
      </c>
      <c r="J521" s="91">
        <v>861497000000</v>
      </c>
      <c r="K521" s="91">
        <v>876702000000</v>
      </c>
      <c r="L521" s="91">
        <v>892212000000</v>
      </c>
      <c r="M521" s="91">
        <v>908032000000</v>
      </c>
      <c r="N521" s="91">
        <v>924168000000</v>
      </c>
      <c r="O521" s="91">
        <v>940627000000</v>
      </c>
      <c r="P521" s="91">
        <v>957416000000</v>
      </c>
      <c r="Q521" s="91">
        <v>974540000000</v>
      </c>
      <c r="R521" s="91">
        <v>992006000000</v>
      </c>
      <c r="S521" s="91">
        <v>1009820000000</v>
      </c>
      <c r="T521" s="91">
        <v>1027990000000</v>
      </c>
      <c r="U521" s="91">
        <v>1046530000000</v>
      </c>
      <c r="V521" s="91">
        <v>1065440000000</v>
      </c>
      <c r="W521" s="91">
        <v>1084720000000</v>
      </c>
      <c r="X521" s="91">
        <v>1104390000000</v>
      </c>
      <c r="Y521" s="91">
        <v>1124450000000</v>
      </c>
      <c r="Z521" s="91">
        <v>1144920000000</v>
      </c>
      <c r="AA521" s="91">
        <v>1165790000000</v>
      </c>
      <c r="AB521" s="91">
        <v>1187080000000</v>
      </c>
      <c r="AC521" s="91">
        <v>1208800000000</v>
      </c>
      <c r="AD521" s="91">
        <v>1230950000000</v>
      </c>
      <c r="AE521" s="91">
        <v>1253550000000</v>
      </c>
      <c r="AF521" s="91">
        <v>1276590000000</v>
      </c>
    </row>
    <row r="522" spans="1:32" x14ac:dyDescent="0.25">
      <c r="A522" s="85" t="s">
        <v>1352</v>
      </c>
      <c r="B522" s="91">
        <v>963491000000</v>
      </c>
      <c r="C522" s="91">
        <v>1067050000000</v>
      </c>
      <c r="D522" s="91">
        <v>1169660000000</v>
      </c>
      <c r="E522" s="91">
        <v>1268430000000</v>
      </c>
      <c r="F522" s="91">
        <v>1360280000000</v>
      </c>
      <c r="G522" s="91">
        <v>1442060000000</v>
      </c>
      <c r="H522" s="91">
        <v>1510770000000</v>
      </c>
      <c r="I522" s="91">
        <v>1563700000000</v>
      </c>
      <c r="J522" s="91">
        <v>1618610000000</v>
      </c>
      <c r="K522" s="91">
        <v>1675570000000</v>
      </c>
      <c r="L522" s="91">
        <v>1734650000000</v>
      </c>
      <c r="M522" s="91">
        <v>1795940000000</v>
      </c>
      <c r="N522" s="91">
        <v>1859510000000</v>
      </c>
      <c r="O522" s="91">
        <v>1925460000000</v>
      </c>
      <c r="P522" s="91">
        <v>1993870000000</v>
      </c>
      <c r="Q522" s="91">
        <v>2064820000000</v>
      </c>
      <c r="R522" s="91">
        <v>2138430000000</v>
      </c>
      <c r="S522" s="91">
        <v>2214780000000</v>
      </c>
      <c r="T522" s="91">
        <v>2293980000000</v>
      </c>
      <c r="U522" s="91">
        <v>2376140000000</v>
      </c>
      <c r="V522" s="91">
        <v>2461360000000</v>
      </c>
      <c r="W522" s="91">
        <v>2549760000000</v>
      </c>
      <c r="X522" s="91">
        <v>2641460000000</v>
      </c>
      <c r="Y522" s="91">
        <v>2736580000000</v>
      </c>
      <c r="Z522" s="91">
        <v>2835250000000</v>
      </c>
      <c r="AA522" s="91">
        <v>2937600000000</v>
      </c>
      <c r="AB522" s="91">
        <v>3043760000000</v>
      </c>
      <c r="AC522" s="91">
        <v>3153890000000</v>
      </c>
      <c r="AD522" s="91">
        <v>3268130000000</v>
      </c>
      <c r="AE522" s="91">
        <v>3386630000000</v>
      </c>
      <c r="AF522" s="91">
        <v>3509550000000</v>
      </c>
    </row>
    <row r="523" spans="1:32" x14ac:dyDescent="0.25">
      <c r="A523" s="85" t="s">
        <v>1353</v>
      </c>
      <c r="B523" s="91">
        <v>2327260000000</v>
      </c>
      <c r="C523" s="91">
        <v>2349690000000</v>
      </c>
      <c r="D523" s="91">
        <v>2373220000000</v>
      </c>
      <c r="E523" s="91">
        <v>2397890000000</v>
      </c>
      <c r="F523" s="91">
        <v>2423730000000</v>
      </c>
      <c r="G523" s="91">
        <v>2450780000000</v>
      </c>
      <c r="H523" s="91">
        <v>2479090000000</v>
      </c>
      <c r="I523" s="91">
        <v>2508680000000</v>
      </c>
      <c r="J523" s="91">
        <v>2538690000000</v>
      </c>
      <c r="K523" s="91">
        <v>2569120000000</v>
      </c>
      <c r="L523" s="91">
        <v>2599980000000</v>
      </c>
      <c r="M523" s="91">
        <v>2631260000000</v>
      </c>
      <c r="N523" s="91">
        <v>2662990000000</v>
      </c>
      <c r="O523" s="91">
        <v>2695160000000</v>
      </c>
      <c r="P523" s="91">
        <v>2727780000000</v>
      </c>
      <c r="Q523" s="91">
        <v>2760850000000</v>
      </c>
      <c r="R523" s="91">
        <v>2794390000000</v>
      </c>
      <c r="S523" s="91">
        <v>2828400000000</v>
      </c>
      <c r="T523" s="91">
        <v>2862880000000</v>
      </c>
      <c r="U523" s="91">
        <v>2897850000000</v>
      </c>
      <c r="V523" s="91">
        <v>2933310000000</v>
      </c>
      <c r="W523" s="91">
        <v>2969260000000</v>
      </c>
      <c r="X523" s="91">
        <v>3005720000000</v>
      </c>
      <c r="Y523" s="91">
        <v>3042690000000</v>
      </c>
      <c r="Z523" s="91">
        <v>3080170000000</v>
      </c>
      <c r="AA523" s="91">
        <v>3118180000000</v>
      </c>
      <c r="AB523" s="91">
        <v>3156720000000</v>
      </c>
      <c r="AC523" s="91">
        <v>3195800000000</v>
      </c>
      <c r="AD523" s="91">
        <v>3235430000000</v>
      </c>
      <c r="AE523" s="91">
        <v>3275610000000</v>
      </c>
      <c r="AF523" s="91">
        <v>3316360000000</v>
      </c>
    </row>
    <row r="524" spans="1:32" x14ac:dyDescent="0.25">
      <c r="A524" s="85" t="s">
        <v>1354</v>
      </c>
      <c r="B524" s="91">
        <v>3201030000000</v>
      </c>
      <c r="C524" s="91">
        <v>3262100000000</v>
      </c>
      <c r="D524" s="91">
        <v>3322960000000</v>
      </c>
      <c r="E524" s="91">
        <v>3383520000000</v>
      </c>
      <c r="F524" s="91">
        <v>3443710000000</v>
      </c>
      <c r="G524" s="91">
        <v>3503450000000</v>
      </c>
      <c r="H524" s="91">
        <v>3562670000000</v>
      </c>
      <c r="I524" s="91">
        <v>3621280000000</v>
      </c>
      <c r="J524" s="91">
        <v>3681000000000</v>
      </c>
      <c r="K524" s="91">
        <v>3741860000000</v>
      </c>
      <c r="L524" s="91">
        <v>3803880000000</v>
      </c>
      <c r="M524" s="91">
        <v>3867080000000</v>
      </c>
      <c r="N524" s="91">
        <v>3931470000000</v>
      </c>
      <c r="O524" s="91">
        <v>3997090000000</v>
      </c>
      <c r="P524" s="91">
        <v>4063960000000</v>
      </c>
      <c r="Q524" s="91">
        <v>4132090000000</v>
      </c>
      <c r="R524" s="91">
        <v>4201520000000</v>
      </c>
      <c r="S524" s="91">
        <v>4272270000000</v>
      </c>
      <c r="T524" s="91">
        <v>4344370000000</v>
      </c>
      <c r="U524" s="91">
        <v>4417830000000</v>
      </c>
      <c r="V524" s="91">
        <v>4492690000000</v>
      </c>
      <c r="W524" s="91">
        <v>4568970000000</v>
      </c>
      <c r="X524" s="91">
        <v>4646700000000</v>
      </c>
      <c r="Y524" s="91">
        <v>4725910000000</v>
      </c>
      <c r="Z524" s="91">
        <v>4806630000000</v>
      </c>
      <c r="AA524" s="91">
        <v>4888870000000</v>
      </c>
      <c r="AB524" s="91">
        <v>4972680000000</v>
      </c>
      <c r="AC524" s="91">
        <v>5058090000000</v>
      </c>
      <c r="AD524" s="91">
        <v>5145110000000</v>
      </c>
      <c r="AE524" s="91">
        <v>5233790000000</v>
      </c>
      <c r="AF524" s="91">
        <v>5324150000000</v>
      </c>
    </row>
    <row r="525" spans="1:32" x14ac:dyDescent="0.25">
      <c r="A525" s="85" t="s">
        <v>1355</v>
      </c>
      <c r="B525" s="91">
        <v>3704790000000</v>
      </c>
      <c r="C525" s="91">
        <v>3802400000000</v>
      </c>
      <c r="D525" s="91">
        <v>3898550000000</v>
      </c>
      <c r="E525" s="91">
        <v>3992900000000</v>
      </c>
      <c r="F525" s="91">
        <v>4085170000000</v>
      </c>
      <c r="G525" s="91">
        <v>4175020000000</v>
      </c>
      <c r="H525" s="91">
        <v>4262160000000</v>
      </c>
      <c r="I525" s="91">
        <v>4346280000000</v>
      </c>
      <c r="J525" s="91">
        <v>4432300000000</v>
      </c>
      <c r="K525" s="91">
        <v>4520250000000</v>
      </c>
      <c r="L525" s="91">
        <v>4610190000000</v>
      </c>
      <c r="M525" s="91">
        <v>4702160000000</v>
      </c>
      <c r="N525" s="91">
        <v>4796200000000</v>
      </c>
      <c r="O525" s="91">
        <v>4892360000000</v>
      </c>
      <c r="P525" s="91">
        <v>4990690000000</v>
      </c>
      <c r="Q525" s="91">
        <v>5091240000000</v>
      </c>
      <c r="R525" s="91">
        <v>5194060000000</v>
      </c>
      <c r="S525" s="91">
        <v>5299190000000</v>
      </c>
      <c r="T525" s="91">
        <v>5406700000000</v>
      </c>
      <c r="U525" s="91">
        <v>5516630000000</v>
      </c>
      <c r="V525" s="91">
        <v>5629040000000</v>
      </c>
      <c r="W525" s="91">
        <v>5743990000000</v>
      </c>
      <c r="X525" s="91">
        <v>5861520000000</v>
      </c>
      <c r="Y525" s="91">
        <v>5981710000000</v>
      </c>
      <c r="Z525" s="91">
        <v>6104610000000</v>
      </c>
      <c r="AA525" s="91">
        <v>6230280000000</v>
      </c>
      <c r="AB525" s="91">
        <v>6358790000000</v>
      </c>
      <c r="AC525" s="91">
        <v>6490190000000</v>
      </c>
      <c r="AD525" s="91">
        <v>6624560000000</v>
      </c>
      <c r="AE525" s="91">
        <v>6761960000000</v>
      </c>
      <c r="AF525" s="91">
        <v>6902460000000</v>
      </c>
    </row>
    <row r="526" spans="1:32" x14ac:dyDescent="0.25">
      <c r="A526" s="85" t="s">
        <v>1356</v>
      </c>
      <c r="B526" s="91">
        <v>2469330000000</v>
      </c>
      <c r="C526" s="91">
        <v>2478340000000</v>
      </c>
      <c r="D526" s="91">
        <v>2488500000000</v>
      </c>
      <c r="E526" s="91">
        <v>2499820000000</v>
      </c>
      <c r="F526" s="91">
        <v>2512320000000</v>
      </c>
      <c r="G526" s="91">
        <v>2526010000000</v>
      </c>
      <c r="H526" s="91">
        <v>2540930000000</v>
      </c>
      <c r="I526" s="91">
        <v>2557100000000</v>
      </c>
      <c r="J526" s="91">
        <v>2573390000000</v>
      </c>
      <c r="K526" s="91">
        <v>2589800000000</v>
      </c>
      <c r="L526" s="91">
        <v>2606330000000</v>
      </c>
      <c r="M526" s="91">
        <v>2622990000000</v>
      </c>
      <c r="N526" s="91">
        <v>2639770000000</v>
      </c>
      <c r="O526" s="91">
        <v>2656680000000</v>
      </c>
      <c r="P526" s="91">
        <v>2673720000000</v>
      </c>
      <c r="Q526" s="91">
        <v>2690890000000</v>
      </c>
      <c r="R526" s="91">
        <v>2708190000000</v>
      </c>
      <c r="S526" s="91">
        <v>2725610000000</v>
      </c>
      <c r="T526" s="91">
        <v>2743170000000</v>
      </c>
      <c r="U526" s="91">
        <v>2760860000000</v>
      </c>
      <c r="V526" s="91">
        <v>2778690000000</v>
      </c>
      <c r="W526" s="91">
        <v>2796650000000</v>
      </c>
      <c r="X526" s="91">
        <v>2814740000000</v>
      </c>
      <c r="Y526" s="91">
        <v>2832970000000</v>
      </c>
      <c r="Z526" s="91">
        <v>2851340000000</v>
      </c>
      <c r="AA526" s="91">
        <v>2869850000000</v>
      </c>
      <c r="AB526" s="91">
        <v>2888500000000</v>
      </c>
      <c r="AC526" s="91">
        <v>2907290000000</v>
      </c>
      <c r="AD526" s="91">
        <v>2926220000000</v>
      </c>
      <c r="AE526" s="91">
        <v>2945290000000</v>
      </c>
      <c r="AF526" s="91">
        <v>2964510000000</v>
      </c>
    </row>
    <row r="527" spans="1:32" x14ac:dyDescent="0.25">
      <c r="A527" s="85" t="s">
        <v>1357</v>
      </c>
      <c r="B527" s="91">
        <v>1263220000000</v>
      </c>
      <c r="C527" s="91">
        <v>1265780000000</v>
      </c>
      <c r="D527" s="91">
        <v>1270920000000</v>
      </c>
      <c r="E527" s="91">
        <v>1278670000000</v>
      </c>
      <c r="F527" s="91">
        <v>1289080000000</v>
      </c>
      <c r="G527" s="91">
        <v>1302210000000</v>
      </c>
      <c r="H527" s="91">
        <v>1318160000000</v>
      </c>
      <c r="I527" s="91">
        <v>1337040000000</v>
      </c>
      <c r="J527" s="91">
        <v>1356240000000</v>
      </c>
      <c r="K527" s="91">
        <v>1375770000000</v>
      </c>
      <c r="L527" s="91">
        <v>1395630000000</v>
      </c>
      <c r="M527" s="91">
        <v>1415830000000</v>
      </c>
      <c r="N527" s="91">
        <v>1436370000000</v>
      </c>
      <c r="O527" s="91">
        <v>1457260000000</v>
      </c>
      <c r="P527" s="91">
        <v>1478500000000</v>
      </c>
      <c r="Q527" s="91">
        <v>1500110000000</v>
      </c>
      <c r="R527" s="91">
        <v>1522080000000</v>
      </c>
      <c r="S527" s="91">
        <v>1544430000000</v>
      </c>
      <c r="T527" s="91">
        <v>1567160000000</v>
      </c>
      <c r="U527" s="91">
        <v>1590270000000</v>
      </c>
      <c r="V527" s="91">
        <v>1613780000000</v>
      </c>
      <c r="W527" s="91">
        <v>1637680000000</v>
      </c>
      <c r="X527" s="91">
        <v>1662000000000</v>
      </c>
      <c r="Y527" s="91">
        <v>1686720000000</v>
      </c>
      <c r="Z527" s="91">
        <v>1711870000000</v>
      </c>
      <c r="AA527" s="91">
        <v>1737440000000</v>
      </c>
      <c r="AB527" s="91">
        <v>1763450000000</v>
      </c>
      <c r="AC527" s="91">
        <v>1789900000000</v>
      </c>
      <c r="AD527" s="91">
        <v>1816800000000</v>
      </c>
      <c r="AE527" s="91">
        <v>1844160000000</v>
      </c>
      <c r="AF527" s="91">
        <v>1871980000000</v>
      </c>
    </row>
    <row r="528" spans="1:32" x14ac:dyDescent="0.25">
      <c r="A528" s="85" t="s">
        <v>1358</v>
      </c>
      <c r="B528" s="91">
        <v>2381120000000</v>
      </c>
      <c r="C528" s="91">
        <v>2438330000000</v>
      </c>
      <c r="D528" s="91">
        <v>2497460000000</v>
      </c>
      <c r="E528" s="91">
        <v>2558560000000</v>
      </c>
      <c r="F528" s="91">
        <v>2621710000000</v>
      </c>
      <c r="G528" s="91">
        <v>2687000000000</v>
      </c>
      <c r="H528" s="91">
        <v>2754490000000</v>
      </c>
      <c r="I528" s="91">
        <v>2824270000000</v>
      </c>
      <c r="J528" s="91">
        <v>2896080000000</v>
      </c>
      <c r="K528" s="91">
        <v>2969970000000</v>
      </c>
      <c r="L528" s="91">
        <v>3046010000000</v>
      </c>
      <c r="M528" s="91">
        <v>3124240000000</v>
      </c>
      <c r="N528" s="91">
        <v>3204750000000</v>
      </c>
      <c r="O528" s="91">
        <v>3287590000000</v>
      </c>
      <c r="P528" s="91">
        <v>3372840000000</v>
      </c>
      <c r="Q528" s="91">
        <v>3460550000000</v>
      </c>
      <c r="R528" s="91">
        <v>3550810000000</v>
      </c>
      <c r="S528" s="91">
        <v>3643690000000</v>
      </c>
      <c r="T528" s="91">
        <v>3739260000000</v>
      </c>
      <c r="U528" s="91">
        <v>3837600000000</v>
      </c>
      <c r="V528" s="91">
        <v>3938800000000</v>
      </c>
      <c r="W528" s="91">
        <v>4042930000000</v>
      </c>
      <c r="X528" s="91">
        <v>4150080000000</v>
      </c>
      <c r="Y528" s="91">
        <v>4260330000000</v>
      </c>
      <c r="Z528" s="91">
        <v>4373790000000</v>
      </c>
      <c r="AA528" s="91">
        <v>4490530000000</v>
      </c>
      <c r="AB528" s="91">
        <v>4610660000000</v>
      </c>
      <c r="AC528" s="91">
        <v>4734270000000</v>
      </c>
      <c r="AD528" s="91">
        <v>4861470000000</v>
      </c>
      <c r="AE528" s="91">
        <v>4992360000000</v>
      </c>
      <c r="AF528" s="91">
        <v>5127040000000</v>
      </c>
    </row>
    <row r="529" spans="1:32" x14ac:dyDescent="0.25">
      <c r="A529" s="85" t="s">
        <v>1359</v>
      </c>
      <c r="B529" s="91">
        <v>857355000000</v>
      </c>
      <c r="C529" s="91">
        <v>874664000000</v>
      </c>
      <c r="D529" s="91">
        <v>892170000000</v>
      </c>
      <c r="E529" s="91">
        <v>909868000000</v>
      </c>
      <c r="F529" s="91">
        <v>927752000000</v>
      </c>
      <c r="G529" s="91">
        <v>945816000000</v>
      </c>
      <c r="H529" s="91">
        <v>964054000000</v>
      </c>
      <c r="I529" s="91">
        <v>982459000000</v>
      </c>
      <c r="J529" s="91">
        <v>1001270000000</v>
      </c>
      <c r="K529" s="91">
        <v>1020490000000</v>
      </c>
      <c r="L529" s="91">
        <v>1040140000000</v>
      </c>
      <c r="M529" s="91">
        <v>1060220000000</v>
      </c>
      <c r="N529" s="91">
        <v>1080740000000</v>
      </c>
      <c r="O529" s="91">
        <v>1101710000000</v>
      </c>
      <c r="P529" s="91">
        <v>1123150000000</v>
      </c>
      <c r="Q529" s="91">
        <v>1145050000000</v>
      </c>
      <c r="R529" s="91">
        <v>1167440000000</v>
      </c>
      <c r="S529" s="91">
        <v>1190320000000</v>
      </c>
      <c r="T529" s="91">
        <v>1213700000000</v>
      </c>
      <c r="U529" s="91">
        <v>1237600000000</v>
      </c>
      <c r="V529" s="91">
        <v>1262020000000</v>
      </c>
      <c r="W529" s="91">
        <v>1286980000000</v>
      </c>
      <c r="X529" s="91">
        <v>1312490000000</v>
      </c>
      <c r="Y529" s="91">
        <v>1338560000000</v>
      </c>
      <c r="Z529" s="91">
        <v>1365210000000</v>
      </c>
      <c r="AA529" s="91">
        <v>1392440000000</v>
      </c>
      <c r="AB529" s="91">
        <v>1420270000000</v>
      </c>
      <c r="AC529" s="91">
        <v>1448710000000</v>
      </c>
      <c r="AD529" s="91">
        <v>1477780000000</v>
      </c>
      <c r="AE529" s="91">
        <v>1507480000000</v>
      </c>
      <c r="AF529" s="91">
        <v>1537850000000</v>
      </c>
    </row>
    <row r="530" spans="1:32" x14ac:dyDescent="0.25">
      <c r="A530" s="85" t="s">
        <v>1360</v>
      </c>
      <c r="B530" s="91">
        <v>21385500000</v>
      </c>
      <c r="C530" s="91">
        <v>21552600000</v>
      </c>
      <c r="D530" s="91">
        <v>21744500000</v>
      </c>
      <c r="E530" s="91">
        <v>21962000000</v>
      </c>
      <c r="F530" s="91">
        <v>22206000000</v>
      </c>
      <c r="G530" s="91">
        <v>22477400000</v>
      </c>
      <c r="H530" s="91">
        <v>22777200000</v>
      </c>
      <c r="I530" s="91">
        <v>23106600000</v>
      </c>
      <c r="J530" s="91">
        <v>23441700000</v>
      </c>
      <c r="K530" s="91">
        <v>23782400000</v>
      </c>
      <c r="L530" s="91">
        <v>24128900000</v>
      </c>
      <c r="M530" s="91">
        <v>24481400000</v>
      </c>
      <c r="N530" s="91">
        <v>24839800000</v>
      </c>
      <c r="O530" s="91">
        <v>25204300000</v>
      </c>
      <c r="P530" s="91">
        <v>25575000000</v>
      </c>
      <c r="Q530" s="91">
        <v>25952000000</v>
      </c>
      <c r="R530" s="91">
        <v>26335400000</v>
      </c>
      <c r="S530" s="91">
        <v>26725400000</v>
      </c>
      <c r="T530" s="91">
        <v>27121900000</v>
      </c>
      <c r="U530" s="91">
        <v>27525200000</v>
      </c>
      <c r="V530" s="91">
        <v>27935400000</v>
      </c>
      <c r="W530" s="91">
        <v>28352500000</v>
      </c>
      <c r="X530" s="91">
        <v>28776700000</v>
      </c>
      <c r="Y530" s="91">
        <v>29208200000</v>
      </c>
      <c r="Z530" s="91">
        <v>29646900000</v>
      </c>
      <c r="AA530" s="91">
        <v>30093200000</v>
      </c>
      <c r="AB530" s="91">
        <v>30547000000</v>
      </c>
      <c r="AC530" s="91">
        <v>31008500000</v>
      </c>
      <c r="AD530" s="91">
        <v>31477900000</v>
      </c>
      <c r="AE530" s="91">
        <v>31955200000</v>
      </c>
      <c r="AF530" s="91">
        <v>32440700000</v>
      </c>
    </row>
  </sheetData>
  <mergeCells count="1">
    <mergeCell ref="A330:C330"/>
  </mergeCells>
  <hyperlinks>
    <hyperlink ref="A5" r:id="rId1" xr:uid="{79E4D78E-8D25-4252-86E0-F6259DFA7BC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F43"/>
  <sheetViews>
    <sheetView workbookViewId="0">
      <selection activeCell="C3" sqref="C3"/>
    </sheetView>
  </sheetViews>
  <sheetFormatPr defaultRowHeight="15" x14ac:dyDescent="0.25"/>
  <cols>
    <col min="1" max="1" width="20.140625" customWidth="1"/>
    <col min="2" max="21" width="10.140625" customWidth="1"/>
    <col min="22" max="22" width="12.85546875" customWidth="1"/>
    <col min="23" max="33" width="10.140625" customWidth="1"/>
  </cols>
  <sheetData>
    <row r="1" spans="1:32" s="4" customFormat="1" x14ac:dyDescent="0.25">
      <c r="A1" s="5" t="s">
        <v>654</v>
      </c>
      <c r="B1" s="4">
        <v>2020</v>
      </c>
      <c r="C1" s="4">
        <v>2021</v>
      </c>
      <c r="D1" s="4">
        <v>2022</v>
      </c>
      <c r="E1" s="4">
        <v>2023</v>
      </c>
      <c r="F1" s="4">
        <v>2024</v>
      </c>
      <c r="G1" s="4">
        <v>2025</v>
      </c>
      <c r="H1" s="4">
        <v>2026</v>
      </c>
      <c r="I1" s="4">
        <v>2027</v>
      </c>
      <c r="J1" s="4">
        <v>2028</v>
      </c>
      <c r="K1" s="4">
        <v>2029</v>
      </c>
      <c r="L1" s="4">
        <v>2030</v>
      </c>
      <c r="M1" s="4">
        <v>2031</v>
      </c>
      <c r="N1" s="4">
        <v>2032</v>
      </c>
      <c r="O1" s="4">
        <v>2033</v>
      </c>
      <c r="P1" s="4">
        <v>2034</v>
      </c>
      <c r="Q1" s="4">
        <v>2035</v>
      </c>
      <c r="R1" s="4">
        <v>2036</v>
      </c>
      <c r="S1" s="4">
        <v>2037</v>
      </c>
      <c r="T1" s="4">
        <v>2038</v>
      </c>
      <c r="U1" s="4">
        <v>2039</v>
      </c>
      <c r="V1" s="4">
        <v>2040</v>
      </c>
      <c r="W1" s="4">
        <v>2041</v>
      </c>
      <c r="X1" s="4">
        <v>2042</v>
      </c>
      <c r="Y1" s="4">
        <v>2043</v>
      </c>
      <c r="Z1" s="4">
        <v>2044</v>
      </c>
      <c r="AA1" s="4">
        <v>2045</v>
      </c>
      <c r="AB1" s="4">
        <v>2046</v>
      </c>
      <c r="AC1" s="4">
        <v>2047</v>
      </c>
      <c r="AD1" s="4">
        <v>2048</v>
      </c>
      <c r="AE1" s="4">
        <v>2049</v>
      </c>
      <c r="AF1" s="4">
        <v>2050</v>
      </c>
    </row>
    <row r="2" spans="1:32" x14ac:dyDescent="0.25">
      <c r="A2" s="2" t="s">
        <v>3</v>
      </c>
      <c r="B2">
        <f>'Rescale to Fit GDP Proj'!G60</f>
        <v>0</v>
      </c>
      <c r="C2">
        <f>'Rescale to Fit GDP Proj'!H60</f>
        <v>2.1165427032572515E-2</v>
      </c>
      <c r="D2">
        <f>'Rescale to Fit GDP Proj'!I60</f>
        <v>4.1926592305943311E-2</v>
      </c>
      <c r="E2">
        <f>'Rescale to Fit GDP Proj'!J60*IFERROR((1+INDEX('IRA - Advanced Manufacturing'!C$174:C$184,MATCH(BPCiObIC!$A2,'IRA - Advanced Manufacturing'!$B$174:$B$184,0))),1)</f>
        <v>6.2240286032726688E-2</v>
      </c>
      <c r="F2">
        <f>'Rescale to Fit GDP Proj'!K60*IFERROR((1+INDEX('IRA - Advanced Manufacturing'!D$174:D$184,MATCH(BPCiObIC!$A2,'IRA - Advanced Manufacturing'!$B$174:$B$184,0))),1)</f>
        <v>8.2063504214904937E-2</v>
      </c>
      <c r="G2">
        <f>'Rescale to Fit GDP Proj'!L60*IFERROR((1+INDEX('IRA - Advanced Manufacturing'!E$174:E$184,MATCH(BPCiObIC!$A2,'IRA - Advanced Manufacturing'!$B$174:$B$184,0))),1)</f>
        <v>0.10135359655934439</v>
      </c>
      <c r="H2">
        <f>'Rescale to Fit GDP Proj'!M60*IFERROR((1+INDEX('IRA - Advanced Manufacturing'!F$174:F$184,MATCH(BPCiObIC!$A2,'IRA - Advanced Manufacturing'!$B$174:$B$184,0))),1)</f>
        <v>0.12006841604804475</v>
      </c>
      <c r="I2">
        <f>'Rescale to Fit GDP Proj'!N60*IFERROR((1+INDEX('IRA - Advanced Manufacturing'!G$174:G$184,MATCH(BPCiObIC!$A2,'IRA - Advanced Manufacturing'!$B$174:$B$184,0))),1)</f>
        <v>0.13816646944918021</v>
      </c>
      <c r="J2">
        <f>'Rescale to Fit GDP Proj'!O60*IFERROR((1+INDEX('IRA - Advanced Manufacturing'!H$174:H$184,MATCH(BPCiObIC!$A2,'IRA - Advanced Manufacturing'!$B$174:$B$184,0))),1)</f>
        <v>0.15224273320561887</v>
      </c>
      <c r="K2">
        <f>'Rescale to Fit GDP Proj'!P60*IFERROR((1+INDEX('IRA - Advanced Manufacturing'!I$174:I$184,MATCH(BPCiObIC!$A2,'IRA - Advanced Manufacturing'!$B$174:$B$184,0))),1)</f>
        <v>0.16631899696205754</v>
      </c>
      <c r="L2">
        <f>'Rescale to Fit GDP Proj'!Q60*IFERROR((1+INDEX('IRA - Advanced Manufacturing'!J$174:J$184,MATCH(BPCiObIC!$A2,'IRA - Advanced Manufacturing'!$B$174:$B$184,0))),1)</f>
        <v>0.1783843658961477</v>
      </c>
      <c r="M2">
        <f>'Rescale to Fit GDP Proj'!R60*IFERROR((1+INDEX('IRA - Advanced Manufacturing'!K$174:K$184,MATCH(BPCiObIC!$A2,'IRA - Advanced Manufacturing'!$B$174:$B$184,0))),1)</f>
        <v>0.18843884000788957</v>
      </c>
      <c r="N2">
        <f>'Rescale to Fit GDP Proj'!S60*IFERROR((1+INDEX('IRA - Advanced Manufacturing'!L$174:L$184,MATCH(BPCiObIC!$A2,'IRA - Advanced Manufacturing'!$B$174:$B$184,0))),1)</f>
        <v>0.19849331411963145</v>
      </c>
      <c r="O2">
        <f>($N$2-'Rescale to Fit GDP Proj'!$S$60)+'Rescale to Fit GDP Proj'!T60</f>
        <v>0.21055868305372161</v>
      </c>
      <c r="P2">
        <f>($N$2-'Rescale to Fit GDP Proj'!$S$60)+'Rescale to Fit GDP Proj'!U60</f>
        <v>0.2206131571654637</v>
      </c>
      <c r="Q2">
        <f>($N$2-'Rescale to Fit GDP Proj'!$S$60)+'Rescale to Fit GDP Proj'!V60</f>
        <v>0.23066763127720558</v>
      </c>
      <c r="R2">
        <f>($N$2-'Rescale to Fit GDP Proj'!$S$60)+'Rescale to Fit GDP Proj'!W60</f>
        <v>0.24072210538894745</v>
      </c>
      <c r="S2">
        <f>($N$2-'Rescale to Fit GDP Proj'!$S$60)+'Rescale to Fit GDP Proj'!X60</f>
        <v>0.24675478985599275</v>
      </c>
      <c r="T2">
        <f>($N$2-'Rescale to Fit GDP Proj'!$S$60)+'Rescale to Fit GDP Proj'!Y60</f>
        <v>0.25680926396773462</v>
      </c>
      <c r="U2">
        <f>($N$2-'Rescale to Fit GDP Proj'!$S$60)+'Rescale to Fit GDP Proj'!Z60</f>
        <v>0.2668637380794765</v>
      </c>
      <c r="V2">
        <f>($N$2-'Rescale to Fit GDP Proj'!$S$60)+'Rescale to Fit GDP Proj'!AA60</f>
        <v>0.27490731736886986</v>
      </c>
      <c r="W2">
        <f>($N$2-'Rescale to Fit GDP Proj'!$S$60)+'Rescale to Fit GDP Proj'!AB60</f>
        <v>0.28496179148061174</v>
      </c>
      <c r="X2">
        <f>($N$2-'Rescale to Fit GDP Proj'!$S$60)+'Rescale to Fit GDP Proj'!AC60</f>
        <v>0.29501626559235339</v>
      </c>
      <c r="Y2">
        <f>($N$2-'Rescale to Fit GDP Proj'!$S$60)+'Rescale to Fit GDP Proj'!AD60</f>
        <v>0.30305984488174675</v>
      </c>
      <c r="Z2">
        <f>($N$2-'Rescale to Fit GDP Proj'!$S$60)+'Rescale to Fit GDP Proj'!AE60</f>
        <v>0.31311431899348863</v>
      </c>
      <c r="AA2">
        <f>($N$2-'Rescale to Fit GDP Proj'!$S$60)+'Rescale to Fit GDP Proj'!AF60</f>
        <v>0.32115789828288221</v>
      </c>
      <c r="AB2">
        <f>($N$2-'Rescale to Fit GDP Proj'!$S$60)+'Rescale to Fit GDP Proj'!AG60</f>
        <v>0.3292014775722758</v>
      </c>
      <c r="AC2">
        <f>($N$2-'Rescale to Fit GDP Proj'!$S$60)+'Rescale to Fit GDP Proj'!AH60</f>
        <v>0.33724505686166939</v>
      </c>
      <c r="AD2">
        <f>($N$2-'Rescale to Fit GDP Proj'!$S$60)+'Rescale to Fit GDP Proj'!AI60</f>
        <v>0.34528863615106276</v>
      </c>
      <c r="AE2">
        <f>($N$2-'Rescale to Fit GDP Proj'!$S$60)+'Rescale to Fit GDP Proj'!AJ60</f>
        <v>0.35333221544045634</v>
      </c>
      <c r="AF2">
        <f>($N$2-'Rescale to Fit GDP Proj'!$S$60)+'Rescale to Fit GDP Proj'!AK60</f>
        <v>0.36338668955219822</v>
      </c>
    </row>
    <row r="3" spans="1:32" x14ac:dyDescent="0.25">
      <c r="A3" s="2" t="s">
        <v>40</v>
      </c>
      <c r="B3">
        <f>'Rescale to Fit GDP Proj'!G61</f>
        <v>0</v>
      </c>
      <c r="C3">
        <f>'Rescale to Fit GDP Proj'!H61</f>
        <v>-8.7283702213279968E-3</v>
      </c>
      <c r="D3">
        <f>'Rescale to Fit GDP Proj'!I61</f>
        <v>-1.3146210583420137E-2</v>
      </c>
      <c r="E3">
        <f>'Rescale to Fit GDP Proj'!J61*IFERROR((1+INDEX('IRA - Advanced Manufacturing'!C$174:C$184,MATCH(BPCiObIC!$A3,'IRA - Advanced Manufacturing'!$B$174:$B$184,0))),1)</f>
        <v>-1.3328887743634055E-2</v>
      </c>
      <c r="F3">
        <f>'Rescale to Fit GDP Proj'!K61*IFERROR((1+INDEX('IRA - Advanced Manufacturing'!D$174:D$184,MATCH(BPCiObIC!$A3,'IRA - Advanced Manufacturing'!$B$174:$B$184,0))),1)</f>
        <v>-9.2968373834877438E-3</v>
      </c>
      <c r="G3">
        <f>'Rescale to Fit GDP Proj'!L61*IFERROR((1+INDEX('IRA - Advanced Manufacturing'!E$174:E$184,MATCH(BPCiObIC!$A3,'IRA - Advanced Manufacturing'!$B$174:$B$184,0))),1)</f>
        <v>-1.0163928412161294E-3</v>
      </c>
      <c r="H3">
        <f>'Rescale to Fit GDP Proj'!M61*IFERROR((1+INDEX('IRA - Advanced Manufacturing'!F$174:F$184,MATCH(BPCiObIC!$A3,'IRA - Advanced Manufacturing'!$B$174:$B$184,0))),1)</f>
        <v>1.1600549014187722E-2</v>
      </c>
      <c r="I3">
        <f>'Rescale to Fit GDP Proj'!N61*IFERROR((1+INDEX('IRA - Advanced Manufacturing'!G$174:G$184,MATCH(BPCiObIC!$A3,'IRA - Advanced Manufacturing'!$B$174:$B$184,0))),1)</f>
        <v>2.8698023082033064E-2</v>
      </c>
      <c r="J3">
        <f>'Rescale to Fit GDP Proj'!O61*IFERROR((1+INDEX('IRA - Advanced Manufacturing'!H$174:H$184,MATCH(BPCiObIC!$A3,'IRA - Advanced Manufacturing'!$B$174:$B$184,0))),1)</f>
        <v>3.4397181104648178E-2</v>
      </c>
      <c r="K3">
        <f>'Rescale to Fit GDP Proj'!P61*IFERROR((1+INDEX('IRA - Advanced Manufacturing'!I$174:I$184,MATCH(BPCiObIC!$A3,'IRA - Advanced Manufacturing'!$B$174:$B$184,0))),1)</f>
        <v>4.8645076161186074E-2</v>
      </c>
      <c r="L3">
        <f>'Rescale to Fit GDP Proj'!Q61*IFERROR((1+INDEX('IRA - Advanced Manufacturing'!J$174:J$184,MATCH(BPCiObIC!$A3,'IRA - Advanced Manufacturing'!$B$174:$B$184,0))),1)</f>
        <v>5.4344234183801188E-2</v>
      </c>
      <c r="M3">
        <f>'Rescale to Fit GDP Proj'!R61*IFERROR((1+INDEX('IRA - Advanced Manufacturing'!K$174:K$184,MATCH(BPCiObIC!$A3,'IRA - Advanced Manufacturing'!$B$174:$B$184,0))),1)</f>
        <v>6.1468181712070136E-2</v>
      </c>
      <c r="N3">
        <f>'Rescale to Fit GDP Proj'!S61*IFERROR((1+INDEX('IRA - Advanced Manufacturing'!L$174:L$184,MATCH(BPCiObIC!$A3,'IRA - Advanced Manufacturing'!$B$174:$B$184,0))),1)</f>
        <v>6.4317760723377582E-2</v>
      </c>
      <c r="O3">
        <f>($N$2-'Rescale to Fit GDP Proj'!$S$60)+'Rescale to Fit GDP Proj'!T61</f>
        <v>7.0016918745992696E-2</v>
      </c>
      <c r="P3">
        <f>($N$2-'Rescale to Fit GDP Proj'!$S$60)+'Rescale to Fit GDP Proj'!U61</f>
        <v>7.571607676860781E-2</v>
      </c>
      <c r="Q3">
        <f>($N$2-'Rescale to Fit GDP Proj'!$S$60)+'Rescale to Fit GDP Proj'!V61</f>
        <v>7.999044528556909E-2</v>
      </c>
      <c r="R3">
        <f>($N$2-'Rescale to Fit GDP Proj'!$S$60)+'Rescale to Fit GDP Proj'!W61</f>
        <v>8.5689603308184203E-2</v>
      </c>
      <c r="S3">
        <f>($N$2-'Rescale to Fit GDP Proj'!$S$60)+'Rescale to Fit GDP Proj'!X61</f>
        <v>8.5689603308184203E-2</v>
      </c>
      <c r="T3">
        <f>($N$2-'Rescale to Fit GDP Proj'!$S$60)+'Rescale to Fit GDP Proj'!Y61</f>
        <v>8.8539182319491871E-2</v>
      </c>
      <c r="U3">
        <f>($N$2-'Rescale to Fit GDP Proj'!$S$60)+'Rescale to Fit GDP Proj'!Z61</f>
        <v>8.9963971825145705E-2</v>
      </c>
      <c r="V3">
        <f>($N$2-'Rescale to Fit GDP Proj'!$S$60)+'Rescale to Fit GDP Proj'!AA61</f>
        <v>8.9963971825145705E-2</v>
      </c>
      <c r="W3">
        <f>($N$2-'Rescale to Fit GDP Proj'!$S$60)+'Rescale to Fit GDP Proj'!AB61</f>
        <v>9.4238340342107207E-2</v>
      </c>
      <c r="X3">
        <f>($N$2-'Rescale to Fit GDP Proj'!$S$60)+'Rescale to Fit GDP Proj'!AC61</f>
        <v>9.9937498364722321E-2</v>
      </c>
      <c r="Y3">
        <f>($N$2-'Rescale to Fit GDP Proj'!$S$60)+'Rescale to Fit GDP Proj'!AD61</f>
        <v>0.1042118668816836</v>
      </c>
      <c r="Z3">
        <f>($N$2-'Rescale to Fit GDP Proj'!$S$60)+'Rescale to Fit GDP Proj'!AE61</f>
        <v>0.11133581440995233</v>
      </c>
      <c r="AA3">
        <f>($N$2-'Rescale to Fit GDP Proj'!$S$60)+'Rescale to Fit GDP Proj'!AF61</f>
        <v>0.11561018292691361</v>
      </c>
      <c r="AB3">
        <f>($N$2-'Rescale to Fit GDP Proj'!$S$60)+'Rescale to Fit GDP Proj'!AG61</f>
        <v>0.11845976193822128</v>
      </c>
      <c r="AC3">
        <f>($N$2-'Rescale to Fit GDP Proj'!$S$60)+'Rescale to Fit GDP Proj'!AH61</f>
        <v>0.11561018292691361</v>
      </c>
      <c r="AD3">
        <f>($N$2-'Rescale to Fit GDP Proj'!$S$60)+'Rescale to Fit GDP Proj'!AI61</f>
        <v>0.11133581440995233</v>
      </c>
      <c r="AE3">
        <f>($N$2-'Rescale to Fit GDP Proj'!$S$60)+'Rescale to Fit GDP Proj'!AJ61</f>
        <v>0.11988455144387511</v>
      </c>
      <c r="AF3">
        <f>($N$2-'Rescale to Fit GDP Proj'!$S$60)+'Rescale to Fit GDP Proj'!AK61</f>
        <v>0.12415891996083639</v>
      </c>
    </row>
    <row r="4" spans="1:32" x14ac:dyDescent="0.25">
      <c r="A4" s="2" t="s">
        <v>41</v>
      </c>
      <c r="B4">
        <f>'Rescale to Fit GDP Proj'!G62</f>
        <v>0</v>
      </c>
      <c r="C4">
        <f>'Rescale to Fit GDP Proj'!H62</f>
        <v>4.9557344064386388E-2</v>
      </c>
      <c r="D4">
        <f>'Rescale to Fit GDP Proj'!I62</f>
        <v>9.5858238971049614E-2</v>
      </c>
      <c r="E4">
        <f>'Rescale to Fit GDP Proj'!J62*IFERROR((1+INDEX('IRA - Advanced Manufacturing'!C$174:C$184,MATCH(BPCiObIC!$A4,'IRA - Advanced Manufacturing'!$B$174:$B$184,0))),1)</f>
        <v>0.13823730406767631</v>
      </c>
      <c r="F4">
        <f>'Rescale to Fit GDP Proj'!K62*IFERROR((1+INDEX('IRA - Advanced Manufacturing'!D$174:D$184,MATCH(BPCiObIC!$A4,'IRA - Advanced Manufacturing'!$B$174:$B$184,0))),1)</f>
        <v>0.17606021971491503</v>
      </c>
      <c r="G4">
        <f>'Rescale to Fit GDP Proj'!L62*IFERROR((1+INDEX('IRA - Advanced Manufacturing'!E$174:E$184,MATCH(BPCiObIC!$A4,'IRA - Advanced Manufacturing'!$B$174:$B$184,0))),1)</f>
        <v>0.20873907612188281</v>
      </c>
      <c r="H4">
        <f>'Rescale to Fit GDP Proj'!M62*IFERROR((1+INDEX('IRA - Advanced Manufacturing'!F$174:F$184,MATCH(BPCiObIC!$A4,'IRA - Advanced Manufacturing'!$B$174:$B$184,0))),1)</f>
        <v>0.23574721986500835</v>
      </c>
      <c r="I4">
        <f>'Rescale to Fit GDP Proj'!N62*IFERROR((1+INDEX('IRA - Advanced Manufacturing'!G$174:G$184,MATCH(BPCiObIC!$A4,'IRA - Advanced Manufacturing'!$B$174:$B$184,0))),1)</f>
        <v>0.25663308836976895</v>
      </c>
      <c r="J4">
        <f>'Rescale to Fit GDP Proj'!O62*IFERROR((1+INDEX('IRA - Advanced Manufacturing'!H$174:H$184,MATCH(BPCiObIC!$A4,'IRA - Advanced Manufacturing'!$B$174:$B$184,0))),1)</f>
        <v>0.2635950445380224</v>
      </c>
      <c r="K4">
        <f>'Rescale to Fit GDP Proj'!P62*IFERROR((1+INDEX('IRA - Advanced Manufacturing'!I$174:I$184,MATCH(BPCiObIC!$A4,'IRA - Advanced Manufacturing'!$B$174:$B$184,0))),1)</f>
        <v>0.28099993495865627</v>
      </c>
      <c r="L4">
        <f>'Rescale to Fit GDP Proj'!Q62*IFERROR((1+INDEX('IRA - Advanced Manufacturing'!J$174:J$184,MATCH(BPCiObIC!$A4,'IRA - Advanced Manufacturing'!$B$174:$B$184,0))),1)</f>
        <v>0.28796189112690995</v>
      </c>
      <c r="M4">
        <f>'Rescale to Fit GDP Proj'!R62*IFERROR((1+INDEX('IRA - Advanced Manufacturing'!K$174:K$184,MATCH(BPCiObIC!$A4,'IRA - Advanced Manufacturing'!$B$174:$B$184,0))),1)</f>
        <v>0.296664336337227</v>
      </c>
      <c r="N4">
        <f>'Rescale to Fit GDP Proj'!S62*IFERROR((1+INDEX('IRA - Advanced Manufacturing'!L$174:L$184,MATCH(BPCiObIC!$A4,'IRA - Advanced Manufacturing'!$B$174:$B$184,0))),1)</f>
        <v>0.30014531442135373</v>
      </c>
      <c r="O4">
        <f>($N$2-'Rescale to Fit GDP Proj'!$S$60)+'Rescale to Fit GDP Proj'!T62</f>
        <v>0.30710727058960718</v>
      </c>
      <c r="P4">
        <f>($N$2-'Rescale to Fit GDP Proj'!$S$60)+'Rescale to Fit GDP Proj'!U62</f>
        <v>0.31406922675786086</v>
      </c>
      <c r="Q4">
        <f>($N$2-'Rescale to Fit GDP Proj'!$S$60)+'Rescale to Fit GDP Proj'!V62</f>
        <v>0.31929069388405096</v>
      </c>
      <c r="R4">
        <f>($N$2-'Rescale to Fit GDP Proj'!$S$60)+'Rescale to Fit GDP Proj'!W62</f>
        <v>0.32625265005230464</v>
      </c>
      <c r="S4">
        <f>($N$2-'Rescale to Fit GDP Proj'!$S$60)+'Rescale to Fit GDP Proj'!X62</f>
        <v>0.32625265005230464</v>
      </c>
      <c r="T4">
        <f>($N$2-'Rescale to Fit GDP Proj'!$S$60)+'Rescale to Fit GDP Proj'!Y62</f>
        <v>0.32973362813643159</v>
      </c>
      <c r="U4">
        <f>($N$2-'Rescale to Fit GDP Proj'!$S$60)+'Rescale to Fit GDP Proj'!Z62</f>
        <v>0.33147411717849495</v>
      </c>
      <c r="V4">
        <f>($N$2-'Rescale to Fit GDP Proj'!$S$60)+'Rescale to Fit GDP Proj'!AA62</f>
        <v>0.33147411717849495</v>
      </c>
      <c r="W4">
        <f>($N$2-'Rescale to Fit GDP Proj'!$S$60)+'Rescale to Fit GDP Proj'!AB62</f>
        <v>0.33669558430468483</v>
      </c>
      <c r="X4">
        <f>($N$2-'Rescale to Fit GDP Proj'!$S$60)+'Rescale to Fit GDP Proj'!AC62</f>
        <v>0.34365754047293851</v>
      </c>
      <c r="Y4">
        <f>($N$2-'Rescale to Fit GDP Proj'!$S$60)+'Rescale to Fit GDP Proj'!AD62</f>
        <v>0.3488790075991286</v>
      </c>
      <c r="Z4">
        <f>($N$2-'Rescale to Fit GDP Proj'!$S$60)+'Rescale to Fit GDP Proj'!AE62</f>
        <v>0.35758145280944564</v>
      </c>
      <c r="AA4">
        <f>($N$2-'Rescale to Fit GDP Proj'!$S$60)+'Rescale to Fit GDP Proj'!AF62</f>
        <v>0.36280291993563574</v>
      </c>
      <c r="AB4">
        <f>($N$2-'Rescale to Fit GDP Proj'!$S$60)+'Rescale to Fit GDP Proj'!AG62</f>
        <v>0.36628389801976269</v>
      </c>
      <c r="AC4">
        <f>($N$2-'Rescale to Fit GDP Proj'!$S$60)+'Rescale to Fit GDP Proj'!AH62</f>
        <v>0.36280291993563596</v>
      </c>
      <c r="AD4">
        <f>($N$2-'Rescale to Fit GDP Proj'!$S$60)+'Rescale to Fit GDP Proj'!AI62</f>
        <v>0.35758145280944564</v>
      </c>
      <c r="AE4">
        <f>($N$2-'Rescale to Fit GDP Proj'!$S$60)+'Rescale to Fit GDP Proj'!AJ62</f>
        <v>0.36802438706182605</v>
      </c>
      <c r="AF4">
        <f>($N$2-'Rescale to Fit GDP Proj'!$S$60)+'Rescale to Fit GDP Proj'!AK62</f>
        <v>0.37324585418801615</v>
      </c>
    </row>
    <row r="5" spans="1:32" x14ac:dyDescent="0.25">
      <c r="A5" s="2" t="s">
        <v>4</v>
      </c>
      <c r="B5">
        <f>'Rescale to Fit GDP Proj'!G63</f>
        <v>0</v>
      </c>
      <c r="C5">
        <f>'Rescale to Fit GDP Proj'!H63</f>
        <v>-1.0819258860248149E-2</v>
      </c>
      <c r="D5">
        <f>'Rescale to Fit GDP Proj'!I63</f>
        <v>-1.6951336318955068E-2</v>
      </c>
      <c r="E5">
        <f>'Rescale to Fit GDP Proj'!J63*IFERROR((1+INDEX('IRA - Advanced Manufacturing'!C$174:C$184,MATCH(BPCiObIC!$A5,'IRA - Advanced Manufacturing'!$B$174:$B$184,0))),1)</f>
        <v>-1.8503605964748426E-2</v>
      </c>
      <c r="F5">
        <f>'Rescale to Fit GDP Proj'!K63*IFERROR((1+INDEX('IRA - Advanced Manufacturing'!D$174:D$184,MATCH(BPCiObIC!$A5,'IRA - Advanced Manufacturing'!$B$174:$B$184,0))),1)</f>
        <v>-1.5518802019240607E-2</v>
      </c>
      <c r="G5">
        <f>'Rescale to Fit GDP Proj'!L63*IFERROR((1+INDEX('IRA - Advanced Manufacturing'!E$174:E$184,MATCH(BPCiObIC!$A5,'IRA - Advanced Manufacturing'!$B$174:$B$184,0))),1)</f>
        <v>-7.9765084344999293E-3</v>
      </c>
      <c r="H5">
        <f>'Rescale to Fit GDP Proj'!M63*IFERROR((1+INDEX('IRA - Advanced Manufacturing'!F$174:F$184,MATCH(BPCiObIC!$A5,'IRA - Advanced Manufacturing'!$B$174:$B$184,0))),1)</f>
        <v>4.2068269267527825E-3</v>
      </c>
      <c r="I5">
        <f>'Rescale to Fit GDP Proj'!N63*IFERROR((1+INDEX('IRA - Advanced Manufacturing'!G$174:G$184,MATCH(BPCiObIC!$A5,'IRA - Advanced Manufacturing'!$B$174:$B$184,0))),1)</f>
        <v>2.1179336677627392E-2</v>
      </c>
      <c r="J5">
        <f>'Rescale to Fit GDP Proj'!O63*IFERROR((1+INDEX('IRA - Advanced Manufacturing'!H$174:H$184,MATCH(BPCiObIC!$A5,'IRA - Advanced Manufacturing'!$B$174:$B$184,0))),1)</f>
        <v>2.6836839927919076E-2</v>
      </c>
      <c r="K5">
        <f>'Rescale to Fit GDP Proj'!P63*IFERROR((1+INDEX('IRA - Advanced Manufacturing'!I$174:I$184,MATCH(BPCiObIC!$A5,'IRA - Advanced Manufacturing'!$B$174:$B$184,0))),1)</f>
        <v>4.0980598053647954E-2</v>
      </c>
      <c r="L5">
        <f>'Rescale to Fit GDP Proj'!Q63*IFERROR((1+INDEX('IRA - Advanced Manufacturing'!J$174:J$184,MATCH(BPCiObIC!$A5,'IRA - Advanced Manufacturing'!$B$174:$B$184,0))),1)</f>
        <v>4.6638101303939417E-2</v>
      </c>
      <c r="M5">
        <f>'Rescale to Fit GDP Proj'!R63*IFERROR((1+INDEX('IRA - Advanced Manufacturing'!K$174:K$184,MATCH(BPCiObIC!$A5,'IRA - Advanced Manufacturing'!$B$174:$B$184,0))),1)</f>
        <v>5.3709980366803967E-2</v>
      </c>
      <c r="N5">
        <f>'Rescale to Fit GDP Proj'!S63*IFERROR((1+INDEX('IRA - Advanced Manufacturing'!L$174:L$184,MATCH(BPCiObIC!$A5,'IRA - Advanced Manufacturing'!$B$174:$B$184,0))),1)</f>
        <v>5.653873199194992E-2</v>
      </c>
      <c r="O5">
        <f>($N$2-'Rescale to Fit GDP Proj'!$S$60)+'Rescale to Fit GDP Proj'!T63</f>
        <v>6.2196235242241382E-2</v>
      </c>
      <c r="P5">
        <f>($N$2-'Rescale to Fit GDP Proj'!$S$60)+'Rescale to Fit GDP Proj'!U63</f>
        <v>6.7853738492533067E-2</v>
      </c>
      <c r="Q5">
        <f>($N$2-'Rescale to Fit GDP Proj'!$S$60)+'Rescale to Fit GDP Proj'!V63</f>
        <v>7.2096865930251886E-2</v>
      </c>
      <c r="R5">
        <f>($N$2-'Rescale to Fit GDP Proj'!$S$60)+'Rescale to Fit GDP Proj'!W63</f>
        <v>7.7754369180543348E-2</v>
      </c>
      <c r="S5">
        <f>($N$2-'Rescale to Fit GDP Proj'!$S$60)+'Rescale to Fit GDP Proj'!X63</f>
        <v>7.7754369180543348E-2</v>
      </c>
      <c r="T5">
        <f>($N$2-'Rescale to Fit GDP Proj'!$S$60)+'Rescale to Fit GDP Proj'!Y63</f>
        <v>8.0583120805689301E-2</v>
      </c>
      <c r="U5">
        <f>($N$2-'Rescale to Fit GDP Proj'!$S$60)+'Rescale to Fit GDP Proj'!Z63</f>
        <v>8.1997496618262167E-2</v>
      </c>
      <c r="V5">
        <f>($N$2-'Rescale to Fit GDP Proj'!$S$60)+'Rescale to Fit GDP Proj'!AA63</f>
        <v>8.1997496618262167E-2</v>
      </c>
      <c r="W5">
        <f>($N$2-'Rescale to Fit GDP Proj'!$S$60)+'Rescale to Fit GDP Proj'!AB63</f>
        <v>8.6240624055980764E-2</v>
      </c>
      <c r="X5">
        <f>($N$2-'Rescale to Fit GDP Proj'!$S$60)+'Rescale to Fit GDP Proj'!AC63</f>
        <v>9.1898127306272448E-2</v>
      </c>
      <c r="Y5">
        <f>($N$2-'Rescale to Fit GDP Proj'!$S$60)+'Rescale to Fit GDP Proj'!AD63</f>
        <v>9.6141254743991045E-2</v>
      </c>
      <c r="Z5">
        <f>($N$2-'Rescale to Fit GDP Proj'!$S$60)+'Rescale to Fit GDP Proj'!AE63</f>
        <v>0.10321313380685559</v>
      </c>
      <c r="AA5">
        <f>($N$2-'Rescale to Fit GDP Proj'!$S$60)+'Rescale to Fit GDP Proj'!AF63</f>
        <v>0.10745626124457419</v>
      </c>
      <c r="AB5">
        <f>($N$2-'Rescale to Fit GDP Proj'!$S$60)+'Rescale to Fit GDP Proj'!AG63</f>
        <v>0.11028501286971992</v>
      </c>
      <c r="AC5">
        <f>($N$2-'Rescale to Fit GDP Proj'!$S$60)+'Rescale to Fit GDP Proj'!AH63</f>
        <v>0.10745626124457419</v>
      </c>
      <c r="AD5">
        <f>($N$2-'Rescale to Fit GDP Proj'!$S$60)+'Rescale to Fit GDP Proj'!AI63</f>
        <v>0.10321313380685537</v>
      </c>
      <c r="AE5">
        <f>($N$2-'Rescale to Fit GDP Proj'!$S$60)+'Rescale to Fit GDP Proj'!AJ63</f>
        <v>0.11169938868229279</v>
      </c>
      <c r="AF5">
        <f>($N$2-'Rescale to Fit GDP Proj'!$S$60)+'Rescale to Fit GDP Proj'!AK63</f>
        <v>0.11594251612001161</v>
      </c>
    </row>
    <row r="6" spans="1:32" x14ac:dyDescent="0.25">
      <c r="A6" s="2" t="s">
        <v>5</v>
      </c>
      <c r="B6">
        <f>'Rescale to Fit GDP Proj'!G64</f>
        <v>0</v>
      </c>
      <c r="C6">
        <f>'Rescale to Fit GDP Proj'!H64</f>
        <v>3.9844310758689961E-3</v>
      </c>
      <c r="D6">
        <f>'Rescale to Fit GDP Proj'!I64</f>
        <v>1.3196113999029493E-2</v>
      </c>
      <c r="E6">
        <f>'Rescale to Fit GDP Proj'!J64*IFERROR((1+INDEX('IRA - Advanced Manufacturing'!C$174:C$184,MATCH(BPCiObIC!$A6,'IRA - Advanced Manufacturing'!$B$174:$B$184,0))),1)</f>
        <v>2.7731181307749778E-2</v>
      </c>
      <c r="F6">
        <f>'Rescale to Fit GDP Proj'!K64*IFERROR((1+INDEX('IRA - Advanced Manufacturing'!D$174:D$184,MATCH(BPCiObIC!$A6,'IRA - Advanced Manufacturing'!$B$174:$B$184,0))),1)</f>
        <v>4.7754524917881416E-2</v>
      </c>
      <c r="G6">
        <f>'Rescale to Fit GDP Proj'!L64*IFERROR((1+INDEX('IRA - Advanced Manufacturing'!E$174:E$184,MATCH(BPCiObIC!$A6,'IRA - Advanced Manufacturing'!$B$174:$B$184,0))),1)</f>
        <v>7.3502848765084602E-2</v>
      </c>
      <c r="H6">
        <f>'Rescale to Fit GDP Proj'!M64*IFERROR((1+INDEX('IRA - Advanced Manufacturing'!F$174:F$184,MATCH(BPCiObIC!$A6,'IRA - Advanced Manufacturing'!$B$174:$B$184,0))),1)</f>
        <v>0.10528927030616254</v>
      </c>
      <c r="I6">
        <f>'Rescale to Fit GDP Proj'!N64*IFERROR((1+INDEX('IRA - Advanced Manufacturing'!G$174:G$184,MATCH(BPCiObIC!$A6,'IRA - Advanced Manufacturing'!$B$174:$B$184,0))),1)</f>
        <v>0.14350959429292776</v>
      </c>
      <c r="J6">
        <f>'Rescale to Fit GDP Proj'!O64*IFERROR((1+INDEX('IRA - Advanced Manufacturing'!H$174:H$184,MATCH(BPCiObIC!$A6,'IRA - Advanced Manufacturing'!$B$174:$B$184,0))),1)</f>
        <v>0.18283830767530929</v>
      </c>
      <c r="K6">
        <f>'Rescale to Fit GDP Proj'!P64*IFERROR((1+INDEX('IRA - Advanced Manufacturing'!I$174:I$184,MATCH(BPCiObIC!$A6,'IRA - Advanced Manufacturing'!$B$174:$B$184,0))),1)</f>
        <v>0.22330755374577993</v>
      </c>
      <c r="L6">
        <f>'Rescale to Fit GDP Proj'!Q64*IFERROR((1+INDEX('IRA - Advanced Manufacturing'!J$174:J$184,MATCH(BPCiObIC!$A6,'IRA - Advanced Manufacturing'!$B$174:$B$184,0))),1)</f>
        <v>0.26495040795229408</v>
      </c>
      <c r="M6">
        <f>'Rescale to Fit GDP Proj'!R64*IFERROR((1+INDEX('IRA - Advanced Manufacturing'!K$174:K$184,MATCH(BPCiObIC!$A6,'IRA - Advanced Manufacturing'!$B$174:$B$184,0))),1)</f>
        <v>0.30780090493079726</v>
      </c>
      <c r="N6">
        <f>'Rescale to Fit GDP Proj'!S64*IFERROR((1+INDEX('IRA - Advanced Manufacturing'!L$174:L$184,MATCH(BPCiObIC!$A6,'IRA - Advanced Manufacturing'!$B$174:$B$184,0))),1)</f>
        <v>0.35189406632167686</v>
      </c>
      <c r="O6">
        <f>($N$2-'Rescale to Fit GDP Proj'!$S$60)+'Rescale to Fit GDP Proj'!T64</f>
        <v>0.39726592939289213</v>
      </c>
      <c r="P6">
        <f>($N$2-'Rescale to Fit GDP Proj'!$S$60)+'Rescale to Fit GDP Proj'!U64</f>
        <v>0.44395357649317257</v>
      </c>
      <c r="Q6">
        <f>($N$2-'Rescale to Fit GDP Proj'!$S$60)+'Rescale to Fit GDP Proj'!V64</f>
        <v>0.491995165359361</v>
      </c>
      <c r="R6">
        <f>($N$2-'Rescale to Fit GDP Proj'!$S$60)+'Rescale to Fit GDP Proj'!W64</f>
        <v>0.5414299603026691</v>
      </c>
      <c r="S6">
        <f>($N$2-'Rescale to Fit GDP Proj'!$S$60)+'Rescale to Fit GDP Proj'!X64</f>
        <v>0.59229836429933325</v>
      </c>
      <c r="T6">
        <f>($N$2-'Rescale to Fit GDP Proj'!$S$60)+'Rescale to Fit GDP Proj'!Y64</f>
        <v>0.64464195201190055</v>
      </c>
      <c r="U6">
        <f>($N$2-'Rescale to Fit GDP Proj'!$S$60)+'Rescale to Fit GDP Proj'!Z64</f>
        <v>0.69850350376813208</v>
      </c>
      <c r="V6">
        <f>($N$2-'Rescale to Fit GDP Proj'!$S$60)+'Rescale to Fit GDP Proj'!AA64</f>
        <v>0.75392704052529458</v>
      </c>
      <c r="W6">
        <f>($N$2-'Rescale to Fit GDP Proj'!$S$60)+'Rescale to Fit GDP Proj'!AB64</f>
        <v>0.81095785984841462</v>
      </c>
      <c r="X6">
        <f>($N$2-'Rescale to Fit GDP Proj'!$S$60)+'Rescale to Fit GDP Proj'!AC64</f>
        <v>0.86964257293190517</v>
      </c>
      <c r="Y6">
        <f>($N$2-'Rescale to Fit GDP Proj'!$S$60)+'Rescale to Fit GDP Proj'!AD64</f>
        <v>0.93002914269481696</v>
      </c>
      <c r="Z6">
        <f>($N$2-'Rescale to Fit GDP Proj'!$S$60)+'Rescale to Fit GDP Proj'!AE64</f>
        <v>0.99216692298085296</v>
      </c>
      <c r="AA6">
        <f>($N$2-'Rescale to Fit GDP Proj'!$S$60)+'Rescale to Fit GDP Proj'!AF64</f>
        <v>1.0561066988951842</v>
      </c>
      <c r="AB6">
        <f>($N$2-'Rescale to Fit GDP Proj'!$S$60)+'Rescale to Fit GDP Proj'!AG64</f>
        <v>1.1219007283110309</v>
      </c>
      <c r="AC6">
        <f>($N$2-'Rescale to Fit GDP Proj'!$S$60)+'Rescale to Fit GDP Proj'!AH64</f>
        <v>1.1896027845799373</v>
      </c>
      <c r="AD6">
        <f>($N$2-'Rescale to Fit GDP Proj'!$S$60)+'Rescale to Fit GDP Proj'!AI64</f>
        <v>1.2592682004806421</v>
      </c>
      <c r="AE6">
        <f>($N$2-'Rescale to Fit GDP Proj'!$S$60)+'Rescale to Fit GDP Proj'!AJ64</f>
        <v>1.3309539134424671</v>
      </c>
      <c r="AF6">
        <f>($N$2-'Rescale to Fit GDP Proj'!$S$60)+'Rescale to Fit GDP Proj'!AK64</f>
        <v>1.4047185120801851</v>
      </c>
    </row>
    <row r="7" spans="1:32" x14ac:dyDescent="0.25">
      <c r="A7" s="2" t="s">
        <v>6</v>
      </c>
      <c r="B7">
        <f>'Rescale to Fit GDP Proj'!G65</f>
        <v>0</v>
      </c>
      <c r="C7">
        <f>'Rescale to Fit GDP Proj'!H65</f>
        <v>9.7388421858861651E-3</v>
      </c>
      <c r="D7">
        <f>'Rescale to Fit GDP Proj'!I65</f>
        <v>2.0009098180201468E-2</v>
      </c>
      <c r="E7">
        <f>'Rescale to Fit GDP Proj'!J65*IFERROR((1+INDEX('IRA - Advanced Manufacturing'!C$174:C$184,MATCH(BPCiObIC!$A7,'IRA - Advanced Manufacturing'!$B$174:$B$184,0))),1)</f>
        <v>3.082482419477639E-2</v>
      </c>
      <c r="F7">
        <f>'Rescale to Fit GDP Proj'!K65*IFERROR((1+INDEX('IRA - Advanced Manufacturing'!D$174:D$184,MATCH(BPCiObIC!$A7,'IRA - Advanced Manufacturing'!$B$174:$B$184,0))),1)</f>
        <v>4.2200920847804468E-2</v>
      </c>
      <c r="G7">
        <f>'Rescale to Fit GDP Proj'!L65*IFERROR((1+INDEX('IRA - Advanced Manufacturing'!E$174:E$184,MATCH(BPCiObIC!$A7,'IRA - Advanced Manufacturing'!$B$174:$B$184,0))),1)</f>
        <v>5.4153167156995252E-2</v>
      </c>
      <c r="H7">
        <f>'Rescale to Fit GDP Proj'!M65*IFERROR((1+INDEX('IRA - Advanced Manufacturing'!F$174:F$184,MATCH(BPCiObIC!$A7,'IRA - Advanced Manufacturing'!$B$174:$B$184,0))),1)</f>
        <v>6.6698256762695474E-2</v>
      </c>
      <c r="I7">
        <f>'Rescale to Fit GDP Proj'!N65*IFERROR((1+INDEX('IRA - Advanced Manufacturing'!G$174:G$184,MATCH(BPCiObIC!$A7,'IRA - Advanced Manufacturing'!$B$174:$B$184,0))),1)</f>
        <v>7.9853836496664998E-2</v>
      </c>
      <c r="J7">
        <f>'Rescale to Fit GDP Proj'!O65*IFERROR((1+INDEX('IRA - Advanced Manufacturing'!H$174:H$184,MATCH(BPCiObIC!$A7,'IRA - Advanced Manufacturing'!$B$174:$B$184,0))),1)</f>
        <v>9.5202012852962925E-2</v>
      </c>
      <c r="K7">
        <f>'Rescale to Fit GDP Proj'!P65*IFERROR((1+INDEX('IRA - Advanced Manufacturing'!I$174:I$184,MATCH(BPCiObIC!$A7,'IRA - Advanced Manufacturing'!$B$174:$B$184,0))),1)</f>
        <v>0.11055018920926063</v>
      </c>
      <c r="L7">
        <f>'Rescale to Fit GDP Proj'!Q65*IFERROR((1+INDEX('IRA - Advanced Manufacturing'!J$174:J$184,MATCH(BPCiObIC!$A7,'IRA - Advanced Manufacturing'!$B$174:$B$184,0))),1)</f>
        <v>0.12370576894323015</v>
      </c>
      <c r="M7">
        <f>'Rescale to Fit GDP Proj'!R65*IFERROR((1+INDEX('IRA - Advanced Manufacturing'!K$174:K$184,MATCH(BPCiObIC!$A7,'IRA - Advanced Manufacturing'!$B$174:$B$184,0))),1)</f>
        <v>0.13686134867719968</v>
      </c>
      <c r="N7">
        <f>'Rescale to Fit GDP Proj'!S65*IFERROR((1+INDEX('IRA - Advanced Manufacturing'!L$174:L$184,MATCH(BPCiObIC!$A7,'IRA - Advanced Manufacturing'!$B$174:$B$184,0))),1)</f>
        <v>0.15220952503349738</v>
      </c>
      <c r="O7">
        <f>($N$2-'Rescale to Fit GDP Proj'!$S$60)+'Rescale to Fit GDP Proj'!T65</f>
        <v>0.16426880645630293</v>
      </c>
      <c r="P7">
        <f>($N$2-'Rescale to Fit GDP Proj'!$S$60)+'Rescale to Fit GDP Proj'!U65</f>
        <v>0.17523178956794427</v>
      </c>
      <c r="Q7">
        <f>($N$2-'Rescale to Fit GDP Proj'!$S$60)+'Rescale to Fit GDP Proj'!V65</f>
        <v>0.1861947726795854</v>
      </c>
      <c r="R7">
        <f>($N$2-'Rescale to Fit GDP Proj'!$S$60)+'Rescale to Fit GDP Proj'!W65</f>
        <v>0.19825405410239072</v>
      </c>
      <c r="S7">
        <f>($N$2-'Rescale to Fit GDP Proj'!$S$60)+'Rescale to Fit GDP Proj'!X65</f>
        <v>0.21140963383636024</v>
      </c>
      <c r="T7">
        <f>($N$2-'Rescale to Fit GDP Proj'!$S$60)+'Rescale to Fit GDP Proj'!Y65</f>
        <v>0.22456521357032977</v>
      </c>
      <c r="U7">
        <f>($N$2-'Rescale to Fit GDP Proj'!$S$60)+'Rescale to Fit GDP Proj'!Z65</f>
        <v>0.23772079330429929</v>
      </c>
      <c r="V7">
        <f>($N$2-'Rescale to Fit GDP Proj'!$S$60)+'Rescale to Fit GDP Proj'!AA65</f>
        <v>0.25087637303826882</v>
      </c>
      <c r="W7">
        <f>($N$2-'Rescale to Fit GDP Proj'!$S$60)+'Rescale to Fit GDP Proj'!AB65</f>
        <v>0.26403195277223834</v>
      </c>
      <c r="X7">
        <f>($N$2-'Rescale to Fit GDP Proj'!$S$60)+'Rescale to Fit GDP Proj'!AC65</f>
        <v>0.27718753250620765</v>
      </c>
      <c r="Y7">
        <f>($N$2-'Rescale to Fit GDP Proj'!$S$60)+'Rescale to Fit GDP Proj'!AD65</f>
        <v>0.29143941055134115</v>
      </c>
      <c r="Z7">
        <f>($N$2-'Rescale to Fit GDP Proj'!$S$60)+'Rescale to Fit GDP Proj'!AE65</f>
        <v>0.3045949902853109</v>
      </c>
      <c r="AA7">
        <f>($N$2-'Rescale to Fit GDP Proj'!$S$60)+'Rescale to Fit GDP Proj'!AF65</f>
        <v>0.31775057001928042</v>
      </c>
      <c r="AB7">
        <f>($N$2-'Rescale to Fit GDP Proj'!$S$60)+'Rescale to Fit GDP Proj'!AG65</f>
        <v>0.32980985144208574</v>
      </c>
      <c r="AC7">
        <f>($N$2-'Rescale to Fit GDP Proj'!$S$60)+'Rescale to Fit GDP Proj'!AH65</f>
        <v>0.34296543117605527</v>
      </c>
      <c r="AD7">
        <f>($N$2-'Rescale to Fit GDP Proj'!$S$60)+'Rescale to Fit GDP Proj'!AI65</f>
        <v>0.35502471259886081</v>
      </c>
      <c r="AE7">
        <f>($N$2-'Rescale to Fit GDP Proj'!$S$60)+'Rescale to Fit GDP Proj'!AJ65</f>
        <v>0.36818029233283034</v>
      </c>
      <c r="AF7">
        <f>($N$2-'Rescale to Fit GDP Proj'!$S$60)+'Rescale to Fit GDP Proj'!AK65</f>
        <v>0.38023957375563588</v>
      </c>
    </row>
    <row r="8" spans="1:32" x14ac:dyDescent="0.25">
      <c r="A8" s="2" t="s">
        <v>7</v>
      </c>
      <c r="B8">
        <f>'Rescale to Fit GDP Proj'!G66</f>
        <v>0</v>
      </c>
      <c r="C8">
        <f>'Rescale to Fit GDP Proj'!H66</f>
        <v>-2.2893823839581495E-3</v>
      </c>
      <c r="D8">
        <f>'Rescale to Fit GDP Proj'!I66</f>
        <v>-1.6346009579784049E-3</v>
      </c>
      <c r="E8">
        <f>'Rescale to Fit GDP Proj'!J66*IFERROR((1+INDEX('IRA - Advanced Manufacturing'!C$174:C$184,MATCH(BPCiObIC!$A8,'IRA - Advanced Manufacturing'!$B$174:$B$184,0))),1)</f>
        <v>1.9614614963314736E-3</v>
      </c>
      <c r="F8">
        <f>'Rescale to Fit GDP Proj'!K66*IFERROR((1+INDEX('IRA - Advanced Manufacturing'!D$174:D$184,MATCH(BPCiObIC!$A8,'IRA - Advanced Manufacturing'!$B$174:$B$184,0))),1)</f>
        <v>8.5219208943183578E-3</v>
      </c>
      <c r="G8">
        <f>'Rescale to Fit GDP Proj'!L66*IFERROR((1+INDEX('IRA - Advanced Manufacturing'!E$174:E$184,MATCH(BPCiObIC!$A8,'IRA - Advanced Manufacturing'!$B$174:$B$184,0))),1)</f>
        <v>1.8096104694416359E-2</v>
      </c>
      <c r="H8">
        <f>'Rescale to Fit GDP Proj'!M66*IFERROR((1+INDEX('IRA - Advanced Manufacturing'!F$174:F$184,MATCH(BPCiObIC!$A8,'IRA - Advanced Manufacturing'!$B$174:$B$184,0))),1)</f>
        <v>3.0760150309288026E-2</v>
      </c>
      <c r="I8">
        <f>'Rescale to Fit GDP Proj'!N66*IFERROR((1+INDEX('IRA - Advanced Manufacturing'!G$174:G$184,MATCH(BPCiObIC!$A8,'IRA - Advanced Manufacturing'!$B$174:$B$184,0))),1)</f>
        <v>4.6617998775584812E-2</v>
      </c>
      <c r="J8">
        <f>'Rescale to Fit GDP Proj'!O66*IFERROR((1+INDEX('IRA - Advanced Manufacturing'!H$174:H$184,MATCH(BPCiObIC!$A8,'IRA - Advanced Manufacturing'!$B$174:$B$184,0))),1)</f>
        <v>7.8333695708178164E-2</v>
      </c>
      <c r="K8">
        <f>'Rescale to Fit GDP Proj'!P66*IFERROR((1+INDEX('IRA - Advanced Manufacturing'!I$174:I$184,MATCH(BPCiObIC!$A8,'IRA - Advanced Manufacturing'!$B$174:$B$184,0))),1)</f>
        <v>9.419154417447495E-2</v>
      </c>
      <c r="L8">
        <f>'Rescale to Fit GDP Proj'!Q66*IFERROR((1+INDEX('IRA - Advanced Manufacturing'!J$174:J$184,MATCH(BPCiObIC!$A8,'IRA - Advanced Manufacturing'!$B$174:$B$184,0))),1)</f>
        <v>9.419154417447495E-2</v>
      </c>
      <c r="M8">
        <f>'Rescale to Fit GDP Proj'!R66*IFERROR((1+INDEX('IRA - Advanced Manufacturing'!K$174:K$184,MATCH(BPCiObIC!$A8,'IRA - Advanced Manufacturing'!$B$174:$B$184,0))),1)</f>
        <v>9.419154417447495E-2</v>
      </c>
      <c r="N8">
        <f>'Rescale to Fit GDP Proj'!S66*IFERROR((1+INDEX('IRA - Advanced Manufacturing'!L$174:L$184,MATCH(BPCiObIC!$A8,'IRA - Advanced Manufacturing'!$B$174:$B$184,0))),1)</f>
        <v>9.419154417447495E-2</v>
      </c>
      <c r="O8">
        <f>($N$2-'Rescale to Fit GDP Proj'!$S$60)+'Rescale to Fit GDP Proj'!T66</f>
        <v>0.11004939264077174</v>
      </c>
      <c r="P8">
        <f>($N$2-'Rescale to Fit GDP Proj'!$S$60)+'Rescale to Fit GDP Proj'!U66</f>
        <v>0.12590724110706852</v>
      </c>
      <c r="Q8">
        <f>($N$2-'Rescale to Fit GDP Proj'!$S$60)+'Rescale to Fit GDP Proj'!V66</f>
        <v>0.12590724110706852</v>
      </c>
      <c r="R8">
        <f>($N$2-'Rescale to Fit GDP Proj'!$S$60)+'Rescale to Fit GDP Proj'!W66</f>
        <v>0.12590724110706852</v>
      </c>
      <c r="S8">
        <f>($N$2-'Rescale to Fit GDP Proj'!$S$60)+'Rescale to Fit GDP Proj'!X66</f>
        <v>0.12590724110706852</v>
      </c>
      <c r="T8">
        <f>($N$2-'Rescale to Fit GDP Proj'!$S$60)+'Rescale to Fit GDP Proj'!Y66</f>
        <v>0.12590724110706852</v>
      </c>
      <c r="U8">
        <f>($N$2-'Rescale to Fit GDP Proj'!$S$60)+'Rescale to Fit GDP Proj'!Z66</f>
        <v>0.12590724110706852</v>
      </c>
      <c r="V8">
        <f>($N$2-'Rescale to Fit GDP Proj'!$S$60)+'Rescale to Fit GDP Proj'!AA66</f>
        <v>0.11004939264077174</v>
      </c>
      <c r="W8">
        <f>($N$2-'Rescale to Fit GDP Proj'!$S$60)+'Rescale to Fit GDP Proj'!AB66</f>
        <v>0.11004939264077174</v>
      </c>
      <c r="X8">
        <f>($N$2-'Rescale to Fit GDP Proj'!$S$60)+'Rescale to Fit GDP Proj'!AC66</f>
        <v>0.11004939264077174</v>
      </c>
      <c r="Y8">
        <f>($N$2-'Rescale to Fit GDP Proj'!$S$60)+'Rescale to Fit GDP Proj'!AD66</f>
        <v>9.419154417447495E-2</v>
      </c>
      <c r="Z8">
        <f>($N$2-'Rescale to Fit GDP Proj'!$S$60)+'Rescale to Fit GDP Proj'!AE66</f>
        <v>9.419154417447495E-2</v>
      </c>
      <c r="AA8">
        <f>($N$2-'Rescale to Fit GDP Proj'!$S$60)+'Rescale to Fit GDP Proj'!AF66</f>
        <v>7.8333695708178164E-2</v>
      </c>
      <c r="AB8">
        <f>($N$2-'Rescale to Fit GDP Proj'!$S$60)+'Rescale to Fit GDP Proj'!AG66</f>
        <v>6.2475847241881377E-2</v>
      </c>
      <c r="AC8">
        <f>($N$2-'Rescale to Fit GDP Proj'!$S$60)+'Rescale to Fit GDP Proj'!AH66</f>
        <v>4.661799877558459E-2</v>
      </c>
      <c r="AD8">
        <f>($N$2-'Rescale to Fit GDP Proj'!$S$60)+'Rescale to Fit GDP Proj'!AI66</f>
        <v>4.661799877558459E-2</v>
      </c>
      <c r="AE8">
        <f>($N$2-'Rescale to Fit GDP Proj'!$S$60)+'Rescale to Fit GDP Proj'!AJ66</f>
        <v>3.0760150309287804E-2</v>
      </c>
      <c r="AF8">
        <f>($N$2-'Rescale to Fit GDP Proj'!$S$60)+'Rescale to Fit GDP Proj'!AK66</f>
        <v>3.0760150309287804E-2</v>
      </c>
    </row>
    <row r="9" spans="1:32" x14ac:dyDescent="0.25">
      <c r="A9" s="2" t="s">
        <v>8</v>
      </c>
      <c r="B9">
        <f>'Rescale to Fit GDP Proj'!G67</f>
        <v>0</v>
      </c>
      <c r="C9">
        <f>'Rescale to Fit GDP Proj'!H67</f>
        <v>1.911370262390677E-2</v>
      </c>
      <c r="D9">
        <f>'Rescale to Fit GDP Proj'!I67</f>
        <v>3.3613046264736823E-2</v>
      </c>
      <c r="E9">
        <f>'Rescale to Fit GDP Proj'!J67*IFERROR((1+INDEX('IRA - Advanced Manufacturing'!C$174:C$184,MATCH(BPCiObIC!$A9,'IRA - Advanced Manufacturing'!$B$174:$B$184,0))),1)</f>
        <v>4.3268137227512993E-2</v>
      </c>
      <c r="F9">
        <f>'Rescale to Fit GDP Proj'!K67*IFERROR((1+INDEX('IRA - Advanced Manufacturing'!D$174:D$184,MATCH(BPCiObIC!$A9,'IRA - Advanced Manufacturing'!$B$174:$B$184,0))),1)</f>
        <v>4.7915699074987161E-2</v>
      </c>
      <c r="G9">
        <f>'Rescale to Fit GDP Proj'!L67*IFERROR((1+INDEX('IRA - Advanced Manufacturing'!E$174:E$184,MATCH(BPCiObIC!$A9,'IRA - Advanced Manufacturing'!$B$174:$B$184,0))),1)</f>
        <v>4.7463537199001538E-2</v>
      </c>
      <c r="H9">
        <f>'Rescale to Fit GDP Proj'!M67*IFERROR((1+INDEX('IRA - Advanced Manufacturing'!F$174:F$184,MATCH(BPCiObIC!$A9,'IRA - Advanced Manufacturing'!$B$174:$B$184,0))),1)</f>
        <v>4.1893352091564307E-2</v>
      </c>
      <c r="I9">
        <f>'Rescale to Fit GDP Proj'!N67*IFERROR((1+INDEX('IRA - Advanced Manufacturing'!G$174:G$184,MATCH(BPCiObIC!$A9,'IRA - Advanced Manufacturing'!$B$174:$B$184,0))),1)</f>
        <v>3.126178727430351E-2</v>
      </c>
      <c r="J9">
        <f>'Rescale to Fit GDP Proj'!O67*IFERROR((1+INDEX('IRA - Advanced Manufacturing'!H$174:H$184,MATCH(BPCiObIC!$A9,'IRA - Advanced Manufacturing'!$B$174:$B$184,0))),1)</f>
        <v>3.126178727430351E-2</v>
      </c>
      <c r="K9">
        <f>'Rescale to Fit GDP Proj'!P67*IFERROR((1+INDEX('IRA - Advanced Manufacturing'!I$174:I$184,MATCH(BPCiObIC!$A9,'IRA - Advanced Manufacturing'!$B$174:$B$184,0))),1)</f>
        <v>4.1893352091564307E-2</v>
      </c>
      <c r="L9">
        <f>'Rescale to Fit GDP Proj'!Q67*IFERROR((1+INDEX('IRA - Advanced Manufacturing'!J$174:J$184,MATCH(BPCiObIC!$A9,'IRA - Advanced Manufacturing'!$B$174:$B$184,0))),1)</f>
        <v>6.3156481726086122E-2</v>
      </c>
      <c r="M9">
        <f>'Rescale to Fit GDP Proj'!R67*IFERROR((1+INDEX('IRA - Advanced Manufacturing'!K$174:K$184,MATCH(BPCiObIC!$A9,'IRA - Advanced Manufacturing'!$B$174:$B$184,0))),1)</f>
        <v>6.3156481726086122E-2</v>
      </c>
      <c r="N9">
        <f>'Rescale to Fit GDP Proj'!S67*IFERROR((1+INDEX('IRA - Advanced Manufacturing'!L$174:L$184,MATCH(BPCiObIC!$A9,'IRA - Advanced Manufacturing'!$B$174:$B$184,0))),1)</f>
        <v>6.3156481726086122E-2</v>
      </c>
      <c r="O9">
        <f>($N$2-'Rescale to Fit GDP Proj'!$S$60)+'Rescale to Fit GDP Proj'!T67</f>
        <v>7.3788046543346919E-2</v>
      </c>
      <c r="P9">
        <f>($N$2-'Rescale to Fit GDP Proj'!$S$60)+'Rescale to Fit GDP Proj'!U67</f>
        <v>9.5051176177868735E-2</v>
      </c>
      <c r="Q9">
        <f>($N$2-'Rescale to Fit GDP Proj'!$S$60)+'Rescale to Fit GDP Proj'!V67</f>
        <v>0.11631430581239055</v>
      </c>
      <c r="R9">
        <f>($N$2-'Rescale to Fit GDP Proj'!$S$60)+'Rescale to Fit GDP Proj'!W67</f>
        <v>0.12694587062965135</v>
      </c>
      <c r="S9">
        <f>($N$2-'Rescale to Fit GDP Proj'!$S$60)+'Rescale to Fit GDP Proj'!X67</f>
        <v>0.12694587062965135</v>
      </c>
      <c r="T9">
        <f>($N$2-'Rescale to Fit GDP Proj'!$S$60)+'Rescale to Fit GDP Proj'!Y67</f>
        <v>0.13757743544691237</v>
      </c>
      <c r="U9">
        <f>($N$2-'Rescale to Fit GDP Proj'!$S$60)+'Rescale to Fit GDP Proj'!Z67</f>
        <v>0.13757743544691237</v>
      </c>
      <c r="V9">
        <f>($N$2-'Rescale to Fit GDP Proj'!$S$60)+'Rescale to Fit GDP Proj'!AA67</f>
        <v>0.14820900026417316</v>
      </c>
      <c r="W9">
        <f>($N$2-'Rescale to Fit GDP Proj'!$S$60)+'Rescale to Fit GDP Proj'!AB67</f>
        <v>0.14820900026417316</v>
      </c>
      <c r="X9">
        <f>($N$2-'Rescale to Fit GDP Proj'!$S$60)+'Rescale to Fit GDP Proj'!AC67</f>
        <v>0.16947212989869498</v>
      </c>
      <c r="Y9">
        <f>($N$2-'Rescale to Fit GDP Proj'!$S$60)+'Rescale to Fit GDP Proj'!AD67</f>
        <v>0.18010369471595578</v>
      </c>
      <c r="Z9">
        <f>($N$2-'Rescale to Fit GDP Proj'!$S$60)+'Rescale to Fit GDP Proj'!AE67</f>
        <v>0.19073525953321657</v>
      </c>
      <c r="AA9">
        <f>($N$2-'Rescale to Fit GDP Proj'!$S$60)+'Rescale to Fit GDP Proj'!AF67</f>
        <v>0.19073525953321657</v>
      </c>
      <c r="AB9">
        <f>($N$2-'Rescale to Fit GDP Proj'!$S$60)+'Rescale to Fit GDP Proj'!AG67</f>
        <v>0.18010369471595578</v>
      </c>
      <c r="AC9">
        <f>($N$2-'Rescale to Fit GDP Proj'!$S$60)+'Rescale to Fit GDP Proj'!AH67</f>
        <v>0.16947212989869498</v>
      </c>
      <c r="AD9">
        <f>($N$2-'Rescale to Fit GDP Proj'!$S$60)+'Rescale to Fit GDP Proj'!AI67</f>
        <v>0.16947212989869498</v>
      </c>
      <c r="AE9">
        <f>($N$2-'Rescale to Fit GDP Proj'!$S$60)+'Rescale to Fit GDP Proj'!AJ67</f>
        <v>0.15884056508143418</v>
      </c>
      <c r="AF9">
        <f>($N$2-'Rescale to Fit GDP Proj'!$S$60)+'Rescale to Fit GDP Proj'!AK67</f>
        <v>0.16947212989869498</v>
      </c>
    </row>
    <row r="10" spans="1:32" x14ac:dyDescent="0.25">
      <c r="A10" s="2" t="s">
        <v>9</v>
      </c>
      <c r="B10">
        <f>'Rescale to Fit GDP Proj'!G68</f>
        <v>0</v>
      </c>
      <c r="C10">
        <f>'Rescale to Fit GDP Proj'!H68</f>
        <v>1.1765416116504834E-3</v>
      </c>
      <c r="D10">
        <f>'Rescale to Fit GDP Proj'!I68</f>
        <v>3.1396921255268939E-3</v>
      </c>
      <c r="E10">
        <f>'Rescale to Fit GDP Proj'!J68*IFERROR((1+INDEX('IRA - Advanced Manufacturing'!C$174:C$184,MATCH(BPCiObIC!$A10,'IRA - Advanced Manufacturing'!$B$174:$B$184,0))),1)</f>
        <v>5.8934564250445742E-3</v>
      </c>
      <c r="F10">
        <f>'Rescale to Fit GDP Proj'!K68*IFERROR((1+INDEX('IRA - Advanced Manufacturing'!D$174:D$184,MATCH(BPCiObIC!$A10,'IRA - Advanced Manufacturing'!$B$174:$B$184,0))),1)</f>
        <v>9.4437043451860436E-3</v>
      </c>
      <c r="G10">
        <f>'Rescale to Fit GDP Proj'!L68*IFERROR((1+INDEX('IRA - Advanced Manufacturing'!E$174:E$184,MATCH(BPCiObIC!$A10,'IRA - Advanced Manufacturing'!$B$174:$B$184,0))),1)</f>
        <v>1.3798191281584327E-2</v>
      </c>
      <c r="H10">
        <f>'Rescale to Fit GDP Proj'!M68*IFERROR((1+INDEX('IRA - Advanced Manufacturing'!F$174:F$184,MATCH(BPCiObIC!$A10,'IRA - Advanced Manufacturing'!$B$174:$B$184,0))),1)</f>
        <v>1.8966586218097881E-2</v>
      </c>
      <c r="I10">
        <f>'Rescale to Fit GDP Proj'!N68*IFERROR((1+INDEX('IRA - Advanced Manufacturing'!G$174:G$184,MATCH(BPCiObIC!$A10,'IRA - Advanced Manufacturing'!$B$174:$B$184,0))),1)</f>
        <v>2.4960507313498415E-2</v>
      </c>
      <c r="J10">
        <f>'Rescale to Fit GDP Proj'!O68*IFERROR((1+INDEX('IRA - Advanced Manufacturing'!H$174:H$184,MATCH(BPCiObIC!$A10,'IRA - Advanced Manufacturing'!$B$174:$B$184,0))),1)</f>
        <v>3.0954428408898949E-2</v>
      </c>
      <c r="K10">
        <f>'Rescale to Fit GDP Proj'!P68*IFERROR((1+INDEX('IRA - Advanced Manufacturing'!I$174:I$184,MATCH(BPCiObIC!$A10,'IRA - Advanced Manufacturing'!$B$174:$B$184,0))),1)</f>
        <v>3.6948349504299483E-2</v>
      </c>
      <c r="L10">
        <f>'Rescale to Fit GDP Proj'!Q68*IFERROR((1+INDEX('IRA - Advanced Manufacturing'!J$174:J$184,MATCH(BPCiObIC!$A10,'IRA - Advanced Manufacturing'!$B$174:$B$184,0))),1)</f>
        <v>4.2942270599700016E-2</v>
      </c>
      <c r="M10">
        <f>'Rescale to Fit GDP Proj'!R68*IFERROR((1+INDEX('IRA - Advanced Manufacturing'!K$174:K$184,MATCH(BPCiObIC!$A10,'IRA - Advanced Manufacturing'!$B$174:$B$184,0))),1)</f>
        <v>4.2942270599700016E-2</v>
      </c>
      <c r="N10">
        <f>'Rescale to Fit GDP Proj'!S68*IFERROR((1+INDEX('IRA - Advanced Manufacturing'!L$174:L$184,MATCH(BPCiObIC!$A10,'IRA - Advanced Manufacturing'!$B$174:$B$184,0))),1)</f>
        <v>5.4930112790501306E-2</v>
      </c>
      <c r="O10">
        <f>($N$2-'Rescale to Fit GDP Proj'!$S$60)+'Rescale to Fit GDP Proj'!T68</f>
        <v>6.092403388590184E-2</v>
      </c>
      <c r="P10">
        <f>($N$2-'Rescale to Fit GDP Proj'!$S$60)+'Rescale to Fit GDP Proj'!U68</f>
        <v>7.2911876076702908E-2</v>
      </c>
      <c r="Q10">
        <f>($N$2-'Rescale to Fit GDP Proj'!$S$60)+'Rescale to Fit GDP Proj'!V68</f>
        <v>7.8905797172103442E-2</v>
      </c>
      <c r="R10">
        <f>($N$2-'Rescale to Fit GDP Proj'!$S$60)+'Rescale to Fit GDP Proj'!W68</f>
        <v>9.089363936290451E-2</v>
      </c>
      <c r="S10">
        <f>($N$2-'Rescale to Fit GDP Proj'!$S$60)+'Rescale to Fit GDP Proj'!X68</f>
        <v>9.6887560458305044E-2</v>
      </c>
      <c r="T10">
        <f>($N$2-'Rescale to Fit GDP Proj'!$S$60)+'Rescale to Fit GDP Proj'!Y68</f>
        <v>0.10288148155370558</v>
      </c>
      <c r="U10">
        <f>($N$2-'Rescale to Fit GDP Proj'!$S$60)+'Rescale to Fit GDP Proj'!Z68</f>
        <v>0.10887540264910611</v>
      </c>
      <c r="V10">
        <f>($N$2-'Rescale to Fit GDP Proj'!$S$60)+'Rescale to Fit GDP Proj'!AA68</f>
        <v>0.11486932374450665</v>
      </c>
      <c r="W10">
        <f>($N$2-'Rescale to Fit GDP Proj'!$S$60)+'Rescale to Fit GDP Proj'!AB68</f>
        <v>0.12086324483990718</v>
      </c>
      <c r="X10">
        <f>($N$2-'Rescale to Fit GDP Proj'!$S$60)+'Rescale to Fit GDP Proj'!AC68</f>
        <v>0.13285108703070847</v>
      </c>
      <c r="Y10">
        <f>($N$2-'Rescale to Fit GDP Proj'!$S$60)+'Rescale to Fit GDP Proj'!AD68</f>
        <v>0.138845008126109</v>
      </c>
      <c r="Z10">
        <f>($N$2-'Rescale to Fit GDP Proj'!$S$60)+'Rescale to Fit GDP Proj'!AE68</f>
        <v>0.14483892922150954</v>
      </c>
      <c r="AA10">
        <f>($N$2-'Rescale to Fit GDP Proj'!$S$60)+'Rescale to Fit GDP Proj'!AF68</f>
        <v>0.15083285031691007</v>
      </c>
      <c r="AB10">
        <f>($N$2-'Rescale to Fit GDP Proj'!$S$60)+'Rescale to Fit GDP Proj'!AG68</f>
        <v>0.15083285031691007</v>
      </c>
      <c r="AC10">
        <f>($N$2-'Rescale to Fit GDP Proj'!$S$60)+'Rescale to Fit GDP Proj'!AH68</f>
        <v>0.15083285031691007</v>
      </c>
      <c r="AD10">
        <f>($N$2-'Rescale to Fit GDP Proj'!$S$60)+'Rescale to Fit GDP Proj'!AI68</f>
        <v>0.15682677141231061</v>
      </c>
      <c r="AE10">
        <f>($N$2-'Rescale to Fit GDP Proj'!$S$60)+'Rescale to Fit GDP Proj'!AJ68</f>
        <v>0.16282069250771114</v>
      </c>
      <c r="AF10">
        <f>($N$2-'Rescale to Fit GDP Proj'!$S$60)+'Rescale to Fit GDP Proj'!AK68</f>
        <v>0.16282069250771114</v>
      </c>
    </row>
    <row r="11" spans="1:32" x14ac:dyDescent="0.25">
      <c r="A11" s="2" t="s">
        <v>10</v>
      </c>
      <c r="B11">
        <f>'Rescale to Fit GDP Proj'!G69</f>
        <v>0</v>
      </c>
      <c r="C11">
        <f>'Rescale to Fit GDP Proj'!H69</f>
        <v>5.5151906916612869E-3</v>
      </c>
      <c r="D11">
        <f>'Rescale to Fit GDP Proj'!I69</f>
        <v>9.5678003968728831E-3</v>
      </c>
      <c r="E11">
        <f>'Rescale to Fit GDP Proj'!J69*IFERROR((1+INDEX('IRA - Advanced Manufacturing'!C$174:C$184,MATCH(BPCiObIC!$A11,'IRA - Advanced Manufacturing'!$B$174:$B$184,0))),1)</f>
        <v>1.213772799736601E-2</v>
      </c>
      <c r="F11">
        <f>'Rescale to Fit GDP Proj'!K69*IFERROR((1+INDEX('IRA - Advanced Manufacturing'!D$174:D$184,MATCH(BPCiObIC!$A11,'IRA - Advanced Manufacturing'!$B$174:$B$184,0))),1)</f>
        <v>1.3211366013942349E-2</v>
      </c>
      <c r="G11">
        <f>'Rescale to Fit GDP Proj'!L69*IFERROR((1+INDEX('IRA - Advanced Manufacturing'!E$174:E$184,MATCH(BPCiObIC!$A11,'IRA - Advanced Manufacturing'!$B$174:$B$184,0))),1)</f>
        <v>1.2781717238179446E-2</v>
      </c>
      <c r="H11">
        <f>'Rescale to Fit GDP Proj'!M69*IFERROR((1+INDEX('IRA - Advanced Manufacturing'!F$174:F$184,MATCH(BPCiObIC!$A11,'IRA - Advanced Manufacturing'!$B$174:$B$184,0))),1)</f>
        <v>1.0848462932423475E-2</v>
      </c>
      <c r="I11">
        <f>'Rescale to Fit GDP Proj'!N69*IFERROR((1+INDEX('IRA - Advanced Manufacturing'!G$174:G$184,MATCH(BPCiObIC!$A11,'IRA - Advanced Manufacturing'!$B$174:$B$184,0))),1)</f>
        <v>7.4179817233768208E-3</v>
      </c>
      <c r="J11">
        <f>'Rescale to Fit GDP Proj'!O69*IFERROR((1+INDEX('IRA - Advanced Manufacturing'!H$174:H$184,MATCH(BPCiObIC!$A11,'IRA - Advanced Manufacturing'!$B$174:$B$184,0))),1)</f>
        <v>6.2744879870277881E-3</v>
      </c>
      <c r="K11">
        <f>'Rescale to Fit GDP Proj'!P69*IFERROR((1+INDEX('IRA - Advanced Manufacturing'!I$174:I$184,MATCH(BPCiObIC!$A11,'IRA - Advanced Manufacturing'!$B$174:$B$184,0))),1)</f>
        <v>5.1309942506789774E-3</v>
      </c>
      <c r="L11">
        <f>'Rescale to Fit GDP Proj'!Q69*IFERROR((1+INDEX('IRA - Advanced Manufacturing'!J$174:J$184,MATCH(BPCiObIC!$A11,'IRA - Advanced Manufacturing'!$B$174:$B$184,0))),1)</f>
        <v>1.7005130416323233E-3</v>
      </c>
      <c r="M11">
        <f>'Rescale to Fit GDP Proj'!R69*IFERROR((1+INDEX('IRA - Advanced Manufacturing'!K$174:K$184,MATCH(BPCiObIC!$A11,'IRA - Advanced Manufacturing'!$B$174:$B$184,0))),1)</f>
        <v>-5.1604493764610959E-3</v>
      </c>
      <c r="N11">
        <f>'Rescale to Fit GDP Proj'!S69*IFERROR((1+INDEX('IRA - Advanced Manufacturing'!L$174:L$184,MATCH(BPCiObIC!$A11,'IRA - Advanced Manufacturing'!$B$174:$B$184,0))),1)</f>
        <v>-1.0877918058205593E-2</v>
      </c>
      <c r="O11">
        <f>($N$2-'Rescale to Fit GDP Proj'!$S$60)+'Rescale to Fit GDP Proj'!T69</f>
        <v>-1.5451893003601169E-2</v>
      </c>
      <c r="P11">
        <f>($N$2-'Rescale to Fit GDP Proj'!$S$60)+'Rescale to Fit GDP Proj'!U69</f>
        <v>-1.7738880476298902E-2</v>
      </c>
      <c r="Q11">
        <f>($N$2-'Rescale to Fit GDP Proj'!$S$60)+'Rescale to Fit GDP Proj'!V69</f>
        <v>-1.8882374212647823E-2</v>
      </c>
      <c r="R11">
        <f>($N$2-'Rescale to Fit GDP Proj'!$S$60)+'Rescale to Fit GDP Proj'!W69</f>
        <v>-2.0025867948996745E-2</v>
      </c>
      <c r="S11">
        <f>($N$2-'Rescale to Fit GDP Proj'!$S$60)+'Rescale to Fit GDP Proj'!X69</f>
        <v>-2.2312855421694588E-2</v>
      </c>
      <c r="T11">
        <f>($N$2-'Rescale to Fit GDP Proj'!$S$60)+'Rescale to Fit GDP Proj'!Y69</f>
        <v>-2.3456349158043399E-2</v>
      </c>
      <c r="U11">
        <f>($N$2-'Rescale to Fit GDP Proj'!$S$60)+'Rescale to Fit GDP Proj'!Z69</f>
        <v>-2.4599842894392321E-2</v>
      </c>
      <c r="V11">
        <f>($N$2-'Rescale to Fit GDP Proj'!$S$60)+'Rescale to Fit GDP Proj'!AA69</f>
        <v>-2.4599842894392321E-2</v>
      </c>
      <c r="W11">
        <f>($N$2-'Rescale to Fit GDP Proj'!$S$60)+'Rescale to Fit GDP Proj'!AB69</f>
        <v>-2.2312855421694477E-2</v>
      </c>
      <c r="X11">
        <f>($N$2-'Rescale to Fit GDP Proj'!$S$60)+'Rescale to Fit GDP Proj'!AC69</f>
        <v>-2.0025867948996745E-2</v>
      </c>
      <c r="Y11">
        <f>($N$2-'Rescale to Fit GDP Proj'!$S$60)+'Rescale to Fit GDP Proj'!AD69</f>
        <v>-1.7738880476298902E-2</v>
      </c>
      <c r="Z11">
        <f>($N$2-'Rescale to Fit GDP Proj'!$S$60)+'Rescale to Fit GDP Proj'!AE69</f>
        <v>-1.659538673994998E-2</v>
      </c>
      <c r="AA11">
        <f>($N$2-'Rescale to Fit GDP Proj'!$S$60)+'Rescale to Fit GDP Proj'!AF69</f>
        <v>-1.5451893003601169E-2</v>
      </c>
      <c r="AB11">
        <f>($N$2-'Rescale to Fit GDP Proj'!$S$60)+'Rescale to Fit GDP Proj'!AG69</f>
        <v>-1.3164905530903437E-2</v>
      </c>
      <c r="AC11">
        <f>($N$2-'Rescale to Fit GDP Proj'!$S$60)+'Rescale to Fit GDP Proj'!AH69</f>
        <v>-9.7344243218567827E-3</v>
      </c>
      <c r="AD11">
        <f>($N$2-'Rescale to Fit GDP Proj'!$S$60)+'Rescale to Fit GDP Proj'!AI69</f>
        <v>-6.3039431128101286E-3</v>
      </c>
      <c r="AE11">
        <f>($N$2-'Rescale to Fit GDP Proj'!$S$60)+'Rescale to Fit GDP Proj'!AJ69</f>
        <v>-2.8734619037633635E-3</v>
      </c>
      <c r="AF11">
        <f>($N$2-'Rescale to Fit GDP Proj'!$S$60)+'Rescale to Fit GDP Proj'!AK69</f>
        <v>3.9875005143299447E-3</v>
      </c>
    </row>
    <row r="12" spans="1:32" x14ac:dyDescent="0.25">
      <c r="A12" s="2" t="s">
        <v>36</v>
      </c>
      <c r="B12">
        <f>'Rescale to Fit GDP Proj'!G70</f>
        <v>0</v>
      </c>
      <c r="C12">
        <f>'Rescale to Fit GDP Proj'!H70</f>
        <v>2.2692985554340961E-2</v>
      </c>
      <c r="D12">
        <f>'Rescale to Fit GDP Proj'!I70</f>
        <v>4.6343563060345705E-2</v>
      </c>
      <c r="E12">
        <f>'Rescale to Fit GDP Proj'!J70*IFERROR((1+INDEX('IRA - Advanced Manufacturing'!C$174:C$184,MATCH(BPCiObIC!$A12,'IRA - Advanced Manufacturing'!$B$174:$B$184,0))),1)</f>
        <v>7.1002636007391109E-2</v>
      </c>
      <c r="F12">
        <f>'Rescale to Fit GDP Proj'!K70*IFERROR((1+INDEX('IRA - Advanced Manufacturing'!D$174:D$184,MATCH(BPCiObIC!$A12,'IRA - Advanced Manufacturing'!$B$174:$B$184,0))),1)</f>
        <v>9.6711870737781411E-2</v>
      </c>
      <c r="G12">
        <f>'Rescale to Fit GDP Proj'!L70*IFERROR((1+INDEX('IRA - Advanced Manufacturing'!E$174:E$184,MATCH(BPCiObIC!$A12,'IRA - Advanced Manufacturing'!$B$174:$B$184,0))),1)</f>
        <v>0.12350906078132078</v>
      </c>
      <c r="H12">
        <f>'Rescale to Fit GDP Proj'!M70*IFERROR((1+INDEX('IRA - Advanced Manufacturing'!F$174:F$184,MATCH(BPCiObIC!$A12,'IRA - Advanced Manufacturing'!$B$174:$B$184,0))),1)</f>
        <v>0.1514490592600202</v>
      </c>
      <c r="I12">
        <f>'Rescale to Fit GDP Proj'!N70*IFERROR((1+INDEX('IRA - Advanced Manufacturing'!G$174:G$184,MATCH(BPCiObIC!$A12,'IRA - Advanced Manufacturing'!$B$174:$B$184,0))),1)</f>
        <v>0.1805839541101599</v>
      </c>
      <c r="J12">
        <f>'Rescale to Fit GDP Proj'!O70*IFERROR((1+INDEX('IRA - Advanced Manufacturing'!H$174:H$184,MATCH(BPCiObIC!$A12,'IRA - Advanced Manufacturing'!$B$174:$B$184,0))),1)</f>
        <v>0.20850704450247742</v>
      </c>
      <c r="K12">
        <f>'Rescale to Fit GDP Proj'!P70*IFERROR((1+INDEX('IRA - Advanced Manufacturing'!I$174:I$184,MATCH(BPCiObIC!$A12,'IRA - Advanced Manufacturing'!$B$174:$B$184,0))),1)</f>
        <v>0.2327904929009883</v>
      </c>
      <c r="L12">
        <f>'Rescale to Fit GDP Proj'!Q70*IFERROR((1+INDEX('IRA - Advanced Manufacturing'!J$174:J$184,MATCH(BPCiObIC!$A12,'IRA - Advanced Manufacturing'!$B$174:$B$184,0))),1)</f>
        <v>0.25100613936929028</v>
      </c>
      <c r="M12">
        <f>'Rescale to Fit GDP Proj'!R70*IFERROR((1+INDEX('IRA - Advanced Manufacturing'!K$174:K$184,MATCH(BPCiObIC!$A12,'IRA - Advanced Manufacturing'!$B$174:$B$184,0))),1)</f>
        <v>0.26558106420159222</v>
      </c>
      <c r="N12">
        <f>'Rescale to Fit GDP Proj'!S70*IFERROR((1+INDEX('IRA - Advanced Manufacturing'!L$174:L$184,MATCH(BPCiObIC!$A12,'IRA - Advanced Manufacturing'!$B$174:$B$184,0))),1)</f>
        <v>0.28258451361362324</v>
      </c>
      <c r="O12">
        <f>($N$2-'Rescale to Fit GDP Proj'!$S$60)+'Rescale to Fit GDP Proj'!T70</f>
        <v>0.30548671437860797</v>
      </c>
      <c r="P12">
        <f>($N$2-'Rescale to Fit GDP Proj'!$S$60)+'Rescale to Fit GDP Proj'!U70</f>
        <v>0.32853898907488444</v>
      </c>
      <c r="Q12">
        <f>($N$2-'Rescale to Fit GDP Proj'!$S$60)+'Rescale to Fit GDP Proj'!V70</f>
        <v>0.35765765184912834</v>
      </c>
      <c r="R12">
        <f>($N$2-'Rescale to Fit GDP Proj'!$S$60)+'Rescale to Fit GDP Proj'!W70</f>
        <v>0.38798959223896579</v>
      </c>
      <c r="S12">
        <f>($N$2-'Rescale to Fit GDP Proj'!$S$60)+'Rescale to Fit GDP Proj'!X70</f>
        <v>0.41468169978202263</v>
      </c>
      <c r="T12">
        <f>($N$2-'Rescale to Fit GDP Proj'!$S$60)+'Rescale to Fit GDP Proj'!Y70</f>
        <v>0.44137380732507969</v>
      </c>
      <c r="U12">
        <f>($N$2-'Rescale to Fit GDP Proj'!$S$60)+'Rescale to Fit GDP Proj'!Z70</f>
        <v>0.46927919248373029</v>
      </c>
      <c r="V12">
        <f>($N$2-'Rescale to Fit GDP Proj'!$S$60)+'Rescale to Fit GDP Proj'!AA70</f>
        <v>0.49718457764238089</v>
      </c>
      <c r="W12">
        <f>($N$2-'Rescale to Fit GDP Proj'!$S$60)+'Rescale to Fit GDP Proj'!AB70</f>
        <v>0.53358290611018599</v>
      </c>
      <c r="X12">
        <f>($N$2-'Rescale to Fit GDP Proj'!$S$60)+'Rescale to Fit GDP Proj'!AC70</f>
        <v>0.57362106742477148</v>
      </c>
      <c r="Y12">
        <f>($N$2-'Rescale to Fit GDP Proj'!$S$60)+'Rescale to Fit GDP Proj'!AD70</f>
        <v>0.61244595112376343</v>
      </c>
      <c r="Z12">
        <f>($N$2-'Rescale to Fit GDP Proj'!$S$60)+'Rescale to Fit GDP Proj'!AE70</f>
        <v>0.65005755720716207</v>
      </c>
      <c r="AA12">
        <f>($N$2-'Rescale to Fit GDP Proj'!$S$60)+'Rescale to Fit GDP Proj'!AF70</f>
        <v>0.68160277521259305</v>
      </c>
      <c r="AB12">
        <f>($N$2-'Rescale to Fit GDP Proj'!$S$60)+'Rescale to Fit GDP Proj'!AG70</f>
        <v>0.70829488275564989</v>
      </c>
      <c r="AC12">
        <f>($N$2-'Rescale to Fit GDP Proj'!$S$60)+'Rescale to Fit GDP Proj'!AH70</f>
        <v>0.73741354552989402</v>
      </c>
      <c r="AD12">
        <f>($N$2-'Rescale to Fit GDP Proj'!$S$60)+'Rescale to Fit GDP Proj'!AI70</f>
        <v>0.77017204115091853</v>
      </c>
      <c r="AE12">
        <f>($N$2-'Rescale to Fit GDP Proj'!$S$60)+'Rescale to Fit GDP Proj'!AJ70</f>
        <v>0.80778364723431695</v>
      </c>
      <c r="AF12">
        <f>($N$2-'Rescale to Fit GDP Proj'!$S$60)+'Rescale to Fit GDP Proj'!AK70</f>
        <v>0.84296869808652852</v>
      </c>
    </row>
    <row r="13" spans="1:32" x14ac:dyDescent="0.25">
      <c r="A13" s="2" t="s">
        <v>37</v>
      </c>
      <c r="B13">
        <f>'Rescale to Fit GDP Proj'!G71</f>
        <v>0</v>
      </c>
      <c r="C13">
        <f>'Rescale to Fit GDP Proj'!H71</f>
        <v>-1.0394168024006312E-3</v>
      </c>
      <c r="D13">
        <f>'Rescale to Fit GDP Proj'!I71</f>
        <v>1.7299855275000899E-3</v>
      </c>
      <c r="E13">
        <f>'Rescale to Fit GDP Proj'!J71*IFERROR((1+INDEX('IRA - Advanced Manufacturing'!C$174:C$184,MATCH(BPCiObIC!$A13,'IRA - Advanced Manufacturing'!$B$174:$B$184,0))),1)</f>
        <v>8.3223499593768659E-3</v>
      </c>
      <c r="F13">
        <f>'Rescale to Fit GDP Proj'!K71*IFERROR((1+INDEX('IRA - Advanced Manufacturing'!D$174:D$184,MATCH(BPCiObIC!$A13,'IRA - Advanced Manufacturing'!$B$174:$B$184,0))),1)</f>
        <v>1.8787852411606229E-2</v>
      </c>
      <c r="G13">
        <f>'Rescale to Fit GDP Proj'!L71*IFERROR((1+INDEX('IRA - Advanced Manufacturing'!E$174:E$184,MATCH(BPCiObIC!$A13,'IRA - Advanced Manufacturing'!$B$174:$B$184,0))),1)</f>
        <v>3.3213301648854991E-2</v>
      </c>
      <c r="H13">
        <f>'Rescale to Fit GDP Proj'!M71*IFERROR((1+INDEX('IRA - Advanced Manufacturing'!F$174:F$184,MATCH(BPCiObIC!$A13,'IRA - Advanced Manufacturing'!$B$174:$B$184,0))),1)</f>
        <v>5.1723314324486513E-2</v>
      </c>
      <c r="I13">
        <f>'Rescale to Fit GDP Proj'!N71*IFERROR((1+INDEX('IRA - Advanced Manufacturing'!G$174:G$184,MATCH(BPCiObIC!$A13,'IRA - Advanced Manufacturing'!$B$174:$B$184,0))),1)</f>
        <v>7.4482086832739713E-2</v>
      </c>
      <c r="J13">
        <f>'Rescale to Fit GDP Proj'!O71*IFERROR((1+INDEX('IRA - Advanced Manufacturing'!H$174:H$184,MATCH(BPCiObIC!$A13,'IRA - Advanced Manufacturing'!$B$174:$B$184,0))),1)</f>
        <v>9.7650517246141433E-2</v>
      </c>
      <c r="K13">
        <f>'Rescale to Fit GDP Proj'!P71*IFERROR((1+INDEX('IRA - Advanced Manufacturing'!I$174:I$184,MATCH(BPCiObIC!$A13,'IRA - Advanced Manufacturing'!$B$174:$B$184,0))),1)</f>
        <v>0.1212359794069844</v>
      </c>
      <c r="L13">
        <f>'Rescale to Fit GDP Proj'!Q71*IFERROR((1+INDEX('IRA - Advanced Manufacturing'!J$174:J$184,MATCH(BPCiObIC!$A13,'IRA - Advanced Manufacturing'!$B$174:$B$184,0))),1)</f>
        <v>0.14524597988672261</v>
      </c>
      <c r="M13">
        <f>'Rescale to Fit GDP Proj'!R71*IFERROR((1+INDEX('IRA - Advanced Manufacturing'!K$174:K$184,MATCH(BPCiObIC!$A13,'IRA - Advanced Manufacturing'!$B$174:$B$184,0))),1)</f>
        <v>0.16968816037509596</v>
      </c>
      <c r="N13">
        <f>'Rescale to Fit GDP Proj'!S71*IFERROR((1+INDEX('IRA - Advanced Manufacturing'!L$174:L$184,MATCH(BPCiObIC!$A13,'IRA - Advanced Manufacturing'!$B$174:$B$184,0))),1)</f>
        <v>0.19457030011226026</v>
      </c>
      <c r="O13">
        <f>($N$2-'Rescale to Fit GDP Proj'!$S$60)+'Rescale to Fit GDP Proj'!T71</f>
        <v>0.21990031836469348</v>
      </c>
      <c r="P13">
        <f>($N$2-'Rescale to Fit GDP Proj'!$S$60)+'Rescale to Fit GDP Proj'!U71</f>
        <v>0.24568627694567036</v>
      </c>
      <c r="Q13">
        <f>($N$2-'Rescale to Fit GDP Proj'!$S$60)+'Rescale to Fit GDP Proj'!V71</f>
        <v>0.27193638278110482</v>
      </c>
      <c r="R13">
        <f>($N$2-'Rescale to Fit GDP Proj'!$S$60)+'Rescale to Fit GDP Proj'!W71</f>
        <v>0.29865899052157713</v>
      </c>
      <c r="S13">
        <f>($N$2-'Rescale to Fit GDP Proj'!$S$60)+'Rescale to Fit GDP Proj'!X71</f>
        <v>0.325862605201378</v>
      </c>
      <c r="T13">
        <f>($N$2-'Rescale to Fit GDP Proj'!$S$60)+'Rescale to Fit GDP Proj'!Y71</f>
        <v>0.35355588494541534</v>
      </c>
      <c r="U13">
        <f>($N$2-'Rescale to Fit GDP Proj'!$S$60)+'Rescale to Fit GDP Proj'!Z71</f>
        <v>0.38174764372484521</v>
      </c>
      <c r="V13">
        <f>($N$2-'Rescale to Fit GDP Proj'!$S$60)+'Rescale to Fit GDP Proj'!AA71</f>
        <v>0.41044685416230497</v>
      </c>
      <c r="W13">
        <f>($N$2-'Rescale to Fit GDP Proj'!$S$60)+'Rescale to Fit GDP Proj'!AB71</f>
        <v>0.43966265038763896</v>
      </c>
      <c r="X13">
        <f>($N$2-'Rescale to Fit GDP Proj'!$S$60)+'Rescale to Fit GDP Proj'!AC71</f>
        <v>0.46940433094502887</v>
      </c>
      <c r="Y13">
        <f>($N$2-'Rescale to Fit GDP Proj'!$S$60)+'Rescale to Fit GDP Proj'!AD71</f>
        <v>0.49968136175245181</v>
      </c>
      <c r="Z13">
        <f>($N$2-'Rescale to Fit GDP Proj'!$S$60)+'Rescale to Fit GDP Proj'!AE71</f>
        <v>0.53050337911440837</v>
      </c>
      <c r="AA13">
        <f>($N$2-'Rescale to Fit GDP Proj'!$S$60)+'Rescale to Fit GDP Proj'!AF71</f>
        <v>0.56188019278888024</v>
      </c>
      <c r="AB13">
        <f>($N$2-'Rescale to Fit GDP Proj'!$S$60)+'Rescale to Fit GDP Proj'!AG71</f>
        <v>0.59382178910949257</v>
      </c>
      <c r="AC13">
        <f>($N$2-'Rescale to Fit GDP Proj'!$S$60)+'Rescale to Fit GDP Proj'!AH71</f>
        <v>0.62633833416387585</v>
      </c>
      <c r="AD13">
        <f>($N$2-'Rescale to Fit GDP Proj'!$S$60)+'Rescale to Fit GDP Proj'!AI71</f>
        <v>0.65944017702923807</v>
      </c>
      <c r="AE13">
        <f>($N$2-'Rescale to Fit GDP Proj'!$S$60)+'Rescale to Fit GDP Proj'!AJ71</f>
        <v>0.69313785306617692</v>
      </c>
      <c r="AF13">
        <f>($N$2-'Rescale to Fit GDP Proj'!$S$60)+'Rescale to Fit GDP Proj'!AK71</f>
        <v>0.7274420872717805</v>
      </c>
    </row>
    <row r="14" spans="1:32" x14ac:dyDescent="0.25">
      <c r="A14" s="2" t="s">
        <v>11</v>
      </c>
      <c r="B14">
        <f>'Rescale to Fit GDP Proj'!G72</f>
        <v>0</v>
      </c>
      <c r="C14">
        <f>'Rescale to Fit GDP Proj'!H72</f>
        <v>1.9412635173591264E-2</v>
      </c>
      <c r="D14">
        <f>'Rescale to Fit GDP Proj'!I72</f>
        <v>4.0642178896415304E-2</v>
      </c>
      <c r="E14">
        <f>'Rescale to Fit GDP Proj'!J72*IFERROR((1+INDEX('IRA - Advanced Manufacturing'!C$174:C$184,MATCH(BPCiObIC!$A14,'IRA - Advanced Manufacturing'!$B$174:$B$184,0))),1)</f>
        <v>6.3784773993166094E-2</v>
      </c>
      <c r="F14">
        <f>'Rescale to Fit GDP Proj'!K72*IFERROR((1+INDEX('IRA - Advanced Manufacturing'!D$174:D$184,MATCH(BPCiObIC!$A14,'IRA - Advanced Manufacturing'!$B$174:$B$184,0))),1)</f>
        <v>8.8945399144452764E-2</v>
      </c>
      <c r="G14">
        <f>'Rescale to Fit GDP Proj'!L72*IFERROR((1+INDEX('IRA - Advanced Manufacturing'!E$174:E$184,MATCH(BPCiObIC!$A14,'IRA - Advanced Manufacturing'!$B$174:$B$184,0))),1)</f>
        <v>0.11623906733644147</v>
      </c>
      <c r="H14">
        <f>'Rescale to Fit GDP Proj'!M72*IFERROR((1+INDEX('IRA - Advanced Manufacturing'!F$174:F$184,MATCH(BPCiObIC!$A14,'IRA - Advanced Manufacturing'!$B$174:$B$184,0))),1)</f>
        <v>0.14579392206517608</v>
      </c>
      <c r="I14">
        <f>'Rescale to Fit GDP Proj'!N72*IFERROR((1+INDEX('IRA - Advanced Manufacturing'!G$174:G$184,MATCH(BPCiObIC!$A14,'IRA - Advanced Manufacturing'!$B$174:$B$184,0))),1)</f>
        <v>0.17775014847690931</v>
      </c>
      <c r="J14">
        <f>'Rescale to Fit GDP Proj'!O72*IFERROR((1+INDEX('IRA - Advanced Manufacturing'!H$174:H$184,MATCH(BPCiObIC!$A14,'IRA - Advanced Manufacturing'!$B$174:$B$184,0))),1)</f>
        <v>0.20514152636580671</v>
      </c>
      <c r="K14">
        <f>'Rescale to Fit GDP Proj'!P72*IFERROR((1+INDEX('IRA - Advanced Manufacturing'!I$174:I$184,MATCH(BPCiObIC!$A14,'IRA - Advanced Manufacturing'!$B$174:$B$184,0))),1)</f>
        <v>0.22796798637699084</v>
      </c>
      <c r="L14">
        <f>'Rescale to Fit GDP Proj'!Q72*IFERROR((1+INDEX('IRA - Advanced Manufacturing'!J$174:J$184,MATCH(BPCiObIC!$A14,'IRA - Advanced Manufacturing'!$B$174:$B$184,0))),1)</f>
        <v>0.24622946296014081</v>
      </c>
      <c r="M14">
        <f>'Rescale to Fit GDP Proj'!R72*IFERROR((1+INDEX('IRA - Advanced Manufacturing'!K$174:K$184,MATCH(BPCiObIC!$A14,'IRA - Advanced Manufacturing'!$B$174:$B$184,0))),1)</f>
        <v>0.25992589454005588</v>
      </c>
      <c r="N14">
        <f>'Rescale to Fit GDP Proj'!S72*IFERROR((1+INDEX('IRA - Advanced Manufacturing'!L$174:L$184,MATCH(BPCiObIC!$A14,'IRA - Advanced Manufacturing'!$B$174:$B$184,0))),1)</f>
        <v>0.2827527521990334</v>
      </c>
      <c r="O14">
        <f>($N$2-'Rescale to Fit GDP Proj'!$S$60)+'Rescale to Fit GDP Proj'!T72</f>
        <v>0.31012475537351891</v>
      </c>
      <c r="P14">
        <f>($N$2-'Rescale to Fit GDP Proj'!$S$60)+'Rescale to Fit GDP Proj'!U72</f>
        <v>0.33294922846364994</v>
      </c>
      <c r="Q14">
        <f>($N$2-'Rescale to Fit GDP Proj'!$S$60)+'Rescale to Fit GDP Proj'!V72</f>
        <v>0.3603385961718073</v>
      </c>
      <c r="R14">
        <f>($N$2-'Rescale to Fit GDP Proj'!$S$60)+'Rescale to Fit GDP Proj'!W72</f>
        <v>0.38772796387996467</v>
      </c>
      <c r="S14">
        <f>($N$2-'Rescale to Fit GDP Proj'!$S$60)+'Rescale to Fit GDP Proj'!X72</f>
        <v>0.41511733158812181</v>
      </c>
      <c r="T14">
        <f>($N$2-'Rescale to Fit GDP Proj'!$S$60)+'Rescale to Fit GDP Proj'!Y72</f>
        <v>0.43794180467825283</v>
      </c>
      <c r="U14">
        <f>($N$2-'Rescale to Fit GDP Proj'!$S$60)+'Rescale to Fit GDP Proj'!Z72</f>
        <v>0.46076627776838386</v>
      </c>
      <c r="V14">
        <f>($N$2-'Rescale to Fit GDP Proj'!$S$60)+'Rescale to Fit GDP Proj'!AA72</f>
        <v>0.48359075085851488</v>
      </c>
      <c r="W14">
        <f>($N$2-'Rescale to Fit GDP Proj'!$S$60)+'Rescale to Fit GDP Proj'!AB72</f>
        <v>0.50641522394864591</v>
      </c>
      <c r="X14">
        <f>($N$2-'Rescale to Fit GDP Proj'!$S$60)+'Rescale to Fit GDP Proj'!AC72</f>
        <v>0.53836948627482939</v>
      </c>
      <c r="Y14">
        <f>($N$2-'Rescale to Fit GDP Proj'!$S$60)+'Rescale to Fit GDP Proj'!AD72</f>
        <v>0.56575885398298653</v>
      </c>
      <c r="Z14">
        <f>($N$2-'Rescale to Fit GDP Proj'!$S$60)+'Rescale to Fit GDP Proj'!AE72</f>
        <v>0.59314822169114367</v>
      </c>
      <c r="AA14">
        <f>($N$2-'Rescale to Fit GDP Proj'!$S$60)+'Rescale to Fit GDP Proj'!AF72</f>
        <v>0.6159726947812747</v>
      </c>
      <c r="AB14">
        <f>($N$2-'Rescale to Fit GDP Proj'!$S$60)+'Rescale to Fit GDP Proj'!AG72</f>
        <v>0.63423227325337939</v>
      </c>
      <c r="AC14">
        <f>($N$2-'Rescale to Fit GDP Proj'!$S$60)+'Rescale to Fit GDP Proj'!AH72</f>
        <v>0.65705674634351019</v>
      </c>
      <c r="AD14">
        <f>($N$2-'Rescale to Fit GDP Proj'!$S$60)+'Rescale to Fit GDP Proj'!AI72</f>
        <v>0.68444611405166733</v>
      </c>
      <c r="AE14">
        <f>($N$2-'Rescale to Fit GDP Proj'!$S$60)+'Rescale to Fit GDP Proj'!AJ72</f>
        <v>0.70727058714179836</v>
      </c>
      <c r="AF14">
        <f>($N$2-'Rescale to Fit GDP Proj'!$S$60)+'Rescale to Fit GDP Proj'!AK72</f>
        <v>0.73465995484995572</v>
      </c>
    </row>
    <row r="15" spans="1:32" x14ac:dyDescent="0.25">
      <c r="A15" s="2" t="s">
        <v>42</v>
      </c>
      <c r="B15">
        <f>'Rescale to Fit GDP Proj'!G73</f>
        <v>0</v>
      </c>
      <c r="C15">
        <f>'Rescale to Fit GDP Proj'!H73</f>
        <v>4.3350649350649251E-2</v>
      </c>
      <c r="D15">
        <f>'Rescale to Fit GDP Proj'!I73</f>
        <v>8.8946427728116007E-2</v>
      </c>
      <c r="E15">
        <f>'Rescale to Fit GDP Proj'!J73*IFERROR((1+INDEX('IRA - Advanced Manufacturing'!C$174:C$184,MATCH(BPCiObIC!$A15,'IRA - Advanced Manufacturing'!$B$174:$B$184,0))),1)</f>
        <v>0.13730777709049352</v>
      </c>
      <c r="F15">
        <f>'Rescale to Fit GDP Proj'!K73*IFERROR((1+INDEX('IRA - Advanced Manufacturing'!D$174:D$184,MATCH(BPCiObIC!$A15,'IRA - Advanced Manufacturing'!$B$174:$B$184,0))),1)</f>
        <v>0.18844523547753131</v>
      </c>
      <c r="G15">
        <f>'Rescale to Fit GDP Proj'!L73*IFERROR((1+INDEX('IRA - Advanced Manufacturing'!E$174:E$184,MATCH(BPCiObIC!$A15,'IRA - Advanced Manufacturing'!$B$174:$B$184,0))),1)</f>
        <v>0.24210266956811241</v>
      </c>
      <c r="H15">
        <f>'Rescale to Fit GDP Proj'!M73*IFERROR((1+INDEX('IRA - Advanced Manufacturing'!F$174:F$184,MATCH(BPCiObIC!$A15,'IRA - Advanced Manufacturing'!$B$174:$B$184,0))),1)</f>
        <v>0.29868733258244407</v>
      </c>
      <c r="I15">
        <f>'Rescale to Fit GDP Proj'!N73*IFERROR((1+INDEX('IRA - Advanced Manufacturing'!G$174:G$184,MATCH(BPCiObIC!$A15,'IRA - Advanced Manufacturing'!$B$174:$B$184,0))),1)</f>
        <v>0.3583743367906187</v>
      </c>
      <c r="J15">
        <f>'Rescale to Fit GDP Proj'!O73*IFERROR((1+INDEX('IRA - Advanced Manufacturing'!H$174:H$184,MATCH(BPCiObIC!$A15,'IRA - Advanced Manufacturing'!$B$174:$B$184,0))),1)</f>
        <v>0.35868445797400134</v>
      </c>
      <c r="K15">
        <f>'Rescale to Fit GDP Proj'!P73*IFERROR((1+INDEX('IRA - Advanced Manufacturing'!I$174:I$184,MATCH(BPCiObIC!$A15,'IRA - Advanced Manufacturing'!$B$174:$B$184,0))),1)</f>
        <v>0.35898568422068855</v>
      </c>
      <c r="L15">
        <f>'Rescale to Fit GDP Proj'!Q73*IFERROR((1+INDEX('IRA - Advanced Manufacturing'!J$174:J$184,MATCH(BPCiObIC!$A15,'IRA - Advanced Manufacturing'!$B$174:$B$184,0))),1)</f>
        <v>0.41884877916386887</v>
      </c>
      <c r="M15">
        <f>'Rescale to Fit GDP Proj'!R73*IFERROR((1+INDEX('IRA - Advanced Manufacturing'!K$174:K$184,MATCH(BPCiObIC!$A15,'IRA - Advanced Manufacturing'!$B$174:$B$184,0))),1)</f>
        <v>0.41917975062224527</v>
      </c>
      <c r="N15">
        <f>'Rescale to Fit GDP Proj'!S73*IFERROR((1+INDEX('IRA - Advanced Manufacturing'!L$174:L$184,MATCH(BPCiObIC!$A15,'IRA - Advanced Manufacturing'!$B$174:$B$184,0))),1)</f>
        <v>0.4195019648123165</v>
      </c>
      <c r="O15">
        <f>($N$2-'Rescale to Fit GDP Proj'!$S$60)+'Rescale to Fit GDP Proj'!T73</f>
        <v>0.41435465102668734</v>
      </c>
      <c r="P15">
        <f>($N$2-'Rescale to Fit GDP Proj'!$S$60)+'Rescale to Fit GDP Proj'!U73</f>
        <v>0.41435465102668734</v>
      </c>
      <c r="Q15">
        <f>($N$2-'Rescale to Fit GDP Proj'!$S$60)+'Rescale to Fit GDP Proj'!V73</f>
        <v>0.47328609481946615</v>
      </c>
      <c r="R15">
        <f>($N$2-'Rescale to Fit GDP Proj'!$S$60)+'Rescale to Fit GDP Proj'!W73</f>
        <v>0.47328609481946615</v>
      </c>
      <c r="S15">
        <f>($N$2-'Rescale to Fit GDP Proj'!$S$60)+'Rescale to Fit GDP Proj'!X73</f>
        <v>0.47328609481946615</v>
      </c>
      <c r="T15">
        <f>($N$2-'Rescale to Fit GDP Proj'!$S$60)+'Rescale to Fit GDP Proj'!Y73</f>
        <v>0.47328609481946615</v>
      </c>
      <c r="U15">
        <f>($N$2-'Rescale to Fit GDP Proj'!$S$60)+'Rescale to Fit GDP Proj'!Z73</f>
        <v>0.53221753861224474</v>
      </c>
      <c r="V15">
        <f>($N$2-'Rescale to Fit GDP Proj'!$S$60)+'Rescale to Fit GDP Proj'!AA73</f>
        <v>0.53221753861224474</v>
      </c>
      <c r="W15">
        <f>($N$2-'Rescale to Fit GDP Proj'!$S$60)+'Rescale to Fit GDP Proj'!AB73</f>
        <v>0.53221753861224474</v>
      </c>
      <c r="X15">
        <f>($N$2-'Rescale to Fit GDP Proj'!$S$60)+'Rescale to Fit GDP Proj'!AC73</f>
        <v>0.59114898240502356</v>
      </c>
      <c r="Y15">
        <f>($N$2-'Rescale to Fit GDP Proj'!$S$60)+'Rescale to Fit GDP Proj'!AD73</f>
        <v>0.59114898240502356</v>
      </c>
      <c r="Z15">
        <f>($N$2-'Rescale to Fit GDP Proj'!$S$60)+'Rescale to Fit GDP Proj'!AE73</f>
        <v>0.59114898240502356</v>
      </c>
      <c r="AA15">
        <f>($N$2-'Rescale to Fit GDP Proj'!$S$60)+'Rescale to Fit GDP Proj'!AF73</f>
        <v>0.65008042619780215</v>
      </c>
      <c r="AB15">
        <f>($N$2-'Rescale to Fit GDP Proj'!$S$60)+'Rescale to Fit GDP Proj'!AG73</f>
        <v>0.65008042619780215</v>
      </c>
      <c r="AC15">
        <f>($N$2-'Rescale to Fit GDP Proj'!$S$60)+'Rescale to Fit GDP Proj'!AH73</f>
        <v>0.65008042619780215</v>
      </c>
      <c r="AD15">
        <f>($N$2-'Rescale to Fit GDP Proj'!$S$60)+'Rescale to Fit GDP Proj'!AI73</f>
        <v>0.65008042619780215</v>
      </c>
      <c r="AE15">
        <f>($N$2-'Rescale to Fit GDP Proj'!$S$60)+'Rescale to Fit GDP Proj'!AJ73</f>
        <v>0.65008042619780215</v>
      </c>
      <c r="AF15">
        <f>($N$2-'Rescale to Fit GDP Proj'!$S$60)+'Rescale to Fit GDP Proj'!AK73</f>
        <v>0.70901186999058097</v>
      </c>
    </row>
    <row r="16" spans="1:32" x14ac:dyDescent="0.25">
      <c r="A16" s="2" t="s">
        <v>43</v>
      </c>
      <c r="B16">
        <f>'Rescale to Fit GDP Proj'!G74</f>
        <v>0</v>
      </c>
      <c r="C16">
        <f>'Rescale to Fit GDP Proj'!H74</f>
        <v>2.7623995052566519E-2</v>
      </c>
      <c r="D16">
        <f>'Rescale to Fit GDP Proj'!I74</f>
        <v>6.2697939571398464E-2</v>
      </c>
      <c r="E16">
        <f>'Rescale to Fit GDP Proj'!J74*IFERROR((1+INDEX('IRA - Advanced Manufacturing'!C$174:C$184,MATCH(BPCiObIC!$A16,'IRA - Advanced Manufacturing'!$B$174:$B$184,0))),1)</f>
        <v>0.10593085855928376</v>
      </c>
      <c r="F16">
        <f>'Rescale to Fit GDP Proj'!K74*IFERROR((1+INDEX('IRA - Advanced Manufacturing'!D$174:D$184,MATCH(BPCiObIC!$A16,'IRA - Advanced Manufacturing'!$B$174:$B$184,0))),1)</f>
        <v>0.15815901545822317</v>
      </c>
      <c r="G16">
        <f>'Rescale to Fit GDP Proj'!L74*IFERROR((1+INDEX('IRA - Advanced Manufacturing'!E$174:E$184,MATCH(BPCiObIC!$A16,'IRA - Advanced Manufacturing'!$B$174:$B$184,0))),1)</f>
        <v>0.22037677417053272</v>
      </c>
      <c r="H16">
        <f>'Rescale to Fit GDP Proj'!M74*IFERROR((1+INDEX('IRA - Advanced Manufacturing'!F$174:F$184,MATCH(BPCiObIC!$A16,'IRA - Advanced Manufacturing'!$B$174:$B$184,0))),1)</f>
        <v>0.29389851784649096</v>
      </c>
      <c r="I16">
        <f>'Rescale to Fit GDP Proj'!N74*IFERROR((1+INDEX('IRA - Advanced Manufacturing'!G$174:G$184,MATCH(BPCiObIC!$A16,'IRA - Advanced Manufacturing'!$B$174:$B$184,0))),1)</f>
        <v>0.38029082099271266</v>
      </c>
      <c r="J16">
        <f>'Rescale to Fit GDP Proj'!O74*IFERROR((1+INDEX('IRA - Advanced Manufacturing'!H$174:H$184,MATCH(BPCiObIC!$A16,'IRA - Advanced Manufacturing'!$B$174:$B$184,0))),1)</f>
        <v>0.38034405698946622</v>
      </c>
      <c r="K16">
        <f>'Rescale to Fit GDP Proj'!P74*IFERROR((1+INDEX('IRA - Advanced Manufacturing'!I$174:I$184,MATCH(BPCiObIC!$A16,'IRA - Advanced Manufacturing'!$B$174:$B$184,0))),1)</f>
        <v>0.38039595504346185</v>
      </c>
      <c r="L16">
        <f>'Rescale to Fit GDP Proj'!Q74*IFERROR((1+INDEX('IRA - Advanced Manufacturing'!J$174:J$184,MATCH(BPCiObIC!$A16,'IRA - Advanced Manufacturing'!$B$174:$B$184,0))),1)</f>
        <v>0.38044655141901074</v>
      </c>
      <c r="M16">
        <f>'Rescale to Fit GDP Proj'!R74*IFERROR((1+INDEX('IRA - Advanced Manufacturing'!K$174:K$184,MATCH(BPCiObIC!$A16,'IRA - Advanced Manufacturing'!$B$174:$B$184,0))),1)</f>
        <v>0.38049585023715882</v>
      </c>
      <c r="N16">
        <f>'Rescale to Fit GDP Proj'!S74*IFERROR((1+INDEX('IRA - Advanced Manufacturing'!L$174:L$184,MATCH(BPCiObIC!$A16,'IRA - Advanced Manufacturing'!$B$174:$B$184,0))),1)</f>
        <v>0.46695160592040919</v>
      </c>
      <c r="O16">
        <f>($N$2-'Rescale to Fit GDP Proj'!$S$60)+'Rescale to Fit GDP Proj'!T74</f>
        <v>0.4660299527176559</v>
      </c>
      <c r="P16">
        <f>($N$2-'Rescale to Fit GDP Proj'!$S$60)+'Rescale to Fit GDP Proj'!U74</f>
        <v>0.4660299527176559</v>
      </c>
      <c r="Q16">
        <f>($N$2-'Rescale to Fit GDP Proj'!$S$60)+'Rescale to Fit GDP Proj'!V74</f>
        <v>0.4660299527176559</v>
      </c>
      <c r="R16">
        <f>($N$2-'Rescale to Fit GDP Proj'!$S$60)+'Rescale to Fit GDP Proj'!W74</f>
        <v>0.4660299527176559</v>
      </c>
      <c r="S16">
        <f>($N$2-'Rescale to Fit GDP Proj'!$S$60)+'Rescale to Fit GDP Proj'!X74</f>
        <v>0.4660299527176559</v>
      </c>
      <c r="T16">
        <f>($N$2-'Rescale to Fit GDP Proj'!$S$60)+'Rescale to Fit GDP Proj'!Y74</f>
        <v>0.55226700875987089</v>
      </c>
      <c r="U16">
        <f>($N$2-'Rescale to Fit GDP Proj'!$S$60)+'Rescale to Fit GDP Proj'!Z74</f>
        <v>0.55226700875987089</v>
      </c>
      <c r="V16">
        <f>($N$2-'Rescale to Fit GDP Proj'!$S$60)+'Rescale to Fit GDP Proj'!AA74</f>
        <v>0.55226700875987089</v>
      </c>
      <c r="W16">
        <f>($N$2-'Rescale to Fit GDP Proj'!$S$60)+'Rescale to Fit GDP Proj'!AB74</f>
        <v>0.55226700875987089</v>
      </c>
      <c r="X16">
        <f>($N$2-'Rescale to Fit GDP Proj'!$S$60)+'Rescale to Fit GDP Proj'!AC74</f>
        <v>0.55226700875987089</v>
      </c>
      <c r="Y16">
        <f>($N$2-'Rescale to Fit GDP Proj'!$S$60)+'Rescale to Fit GDP Proj'!AD74</f>
        <v>0.55226700875987089</v>
      </c>
      <c r="Z16">
        <f>($N$2-'Rescale to Fit GDP Proj'!$S$60)+'Rescale to Fit GDP Proj'!AE74</f>
        <v>0.63850406480208588</v>
      </c>
      <c r="AA16">
        <f>($N$2-'Rescale to Fit GDP Proj'!$S$60)+'Rescale to Fit GDP Proj'!AF74</f>
        <v>0.63850406480208588</v>
      </c>
      <c r="AB16">
        <f>($N$2-'Rescale to Fit GDP Proj'!$S$60)+'Rescale to Fit GDP Proj'!AG74</f>
        <v>0.63850406480208588</v>
      </c>
      <c r="AC16">
        <f>($N$2-'Rescale to Fit GDP Proj'!$S$60)+'Rescale to Fit GDP Proj'!AH74</f>
        <v>0.63850406480208588</v>
      </c>
      <c r="AD16">
        <f>($N$2-'Rescale to Fit GDP Proj'!$S$60)+'Rescale to Fit GDP Proj'!AI74</f>
        <v>0.63850406480208588</v>
      </c>
      <c r="AE16">
        <f>($N$2-'Rescale to Fit GDP Proj'!$S$60)+'Rescale to Fit GDP Proj'!AJ74</f>
        <v>0.63850406480208588</v>
      </c>
      <c r="AF16">
        <f>($N$2-'Rescale to Fit GDP Proj'!$S$60)+'Rescale to Fit GDP Proj'!AK74</f>
        <v>0.72474112084430087</v>
      </c>
    </row>
    <row r="17" spans="1:32" x14ac:dyDescent="0.25">
      <c r="A17" s="2" t="s">
        <v>44</v>
      </c>
      <c r="B17">
        <f>'Rescale to Fit GDP Proj'!G75</f>
        <v>0</v>
      </c>
      <c r="C17">
        <f>'Rescale to Fit GDP Proj'!H75</f>
        <v>2.3428571428571354E-2</v>
      </c>
      <c r="D17">
        <f>'Rescale to Fit GDP Proj'!I75</f>
        <v>5.2961795918367249E-2</v>
      </c>
      <c r="E17">
        <f>'Rescale to Fit GDP Proj'!J75*IFERROR((1+INDEX('IRA - Advanced Manufacturing'!C$174:C$184,MATCH(BPCiObIC!$A17,'IRA - Advanced Manufacturing'!$B$174:$B$184,0))),1)</f>
        <v>8.9063343206996937E-2</v>
      </c>
      <c r="F17">
        <f>'Rescale to Fit GDP Proj'!K75*IFERROR((1+INDEX('IRA - Advanced Manufacturing'!D$174:D$184,MATCH(BPCiObIC!$A17,'IRA - Advanced Manufacturing'!$B$174:$B$184,0))),1)</f>
        <v>0.13231471598007483</v>
      </c>
      <c r="G17">
        <f>'Rescale to Fit GDP Proj'!L75*IFERROR((1+INDEX('IRA - Advanced Manufacturing'!E$174:E$184,MATCH(BPCiObIC!$A17,'IRA - Advanced Manufacturing'!$B$174:$B$184,0))),1)</f>
        <v>0.1834306374443182</v>
      </c>
      <c r="H17">
        <f>'Rescale to Fit GDP Proj'!M75*IFERROR((1+INDEX('IRA - Advanced Manufacturing'!F$174:F$184,MATCH(BPCiObIC!$A17,'IRA - Advanced Manufacturing'!$B$174:$B$184,0))),1)</f>
        <v>0.24327841539507356</v>
      </c>
      <c r="I17">
        <f>'Rescale to Fit GDP Proj'!N75*IFERROR((1+INDEX('IRA - Advanced Manufacturing'!G$174:G$184,MATCH(BPCiObIC!$A17,'IRA - Advanced Manufacturing'!$B$174:$B$184,0))),1)</f>
        <v>0.3129020066571977</v>
      </c>
      <c r="J17">
        <f>'Rescale to Fit GDP Proj'!O75*IFERROR((1+INDEX('IRA - Advanced Manufacturing'!H$174:H$184,MATCH(BPCiObIC!$A17,'IRA - Advanced Manufacturing'!$B$174:$B$184,0))),1)</f>
        <v>0.3427406886266795</v>
      </c>
      <c r="K17">
        <f>'Rescale to Fit GDP Proj'!P75*IFERROR((1+INDEX('IRA - Advanced Manufacturing'!I$174:I$184,MATCH(BPCiObIC!$A17,'IRA - Advanced Manufacturing'!$B$174:$B$184,0))),1)</f>
        <v>0.35268691594984003</v>
      </c>
      <c r="L17">
        <f>'Rescale to Fit GDP Proj'!Q75*IFERROR((1+INDEX('IRA - Advanced Manufacturing'!J$174:J$184,MATCH(BPCiObIC!$A17,'IRA - Advanced Manufacturing'!$B$174:$B$184,0))),1)</f>
        <v>0.35268691594984003</v>
      </c>
      <c r="M17">
        <f>'Rescale to Fit GDP Proj'!R75*IFERROR((1+INDEX('IRA - Advanced Manufacturing'!K$174:K$184,MATCH(BPCiObIC!$A17,'IRA - Advanced Manufacturing'!$B$174:$B$184,0))),1)</f>
        <v>0.33279446130351897</v>
      </c>
      <c r="N17">
        <f>'Rescale to Fit GDP Proj'!S75*IFERROR((1+INDEX('IRA - Advanced Manufacturing'!L$174:L$184,MATCH(BPCiObIC!$A17,'IRA - Advanced Manufacturing'!$B$174:$B$184,0))),1)</f>
        <v>0.33279446130351897</v>
      </c>
      <c r="O17">
        <f>($N$2-'Rescale to Fit GDP Proj'!$S$60)+'Rescale to Fit GDP Proj'!T75</f>
        <v>0.35268691594984025</v>
      </c>
      <c r="P17">
        <f>($N$2-'Rescale to Fit GDP Proj'!$S$60)+'Rescale to Fit GDP Proj'!U75</f>
        <v>0.34274068862667972</v>
      </c>
      <c r="Q17">
        <f>($N$2-'Rescale to Fit GDP Proj'!$S$60)+'Rescale to Fit GDP Proj'!V75</f>
        <v>0.35268691594984025</v>
      </c>
      <c r="R17">
        <f>($N$2-'Rescale to Fit GDP Proj'!$S$60)+'Rescale to Fit GDP Proj'!W75</f>
        <v>0.36263314327300078</v>
      </c>
      <c r="S17">
        <f>($N$2-'Rescale to Fit GDP Proj'!$S$60)+'Rescale to Fit GDP Proj'!X75</f>
        <v>0.36263314327300078</v>
      </c>
      <c r="T17">
        <f>($N$2-'Rescale to Fit GDP Proj'!$S$60)+'Rescale to Fit GDP Proj'!Y75</f>
        <v>0.37257937059616153</v>
      </c>
      <c r="U17">
        <f>($N$2-'Rescale to Fit GDP Proj'!$S$60)+'Rescale to Fit GDP Proj'!Z75</f>
        <v>0.39247182524248281</v>
      </c>
      <c r="V17">
        <f>($N$2-'Rescale to Fit GDP Proj'!$S$60)+'Rescale to Fit GDP Proj'!AA75</f>
        <v>0.38252559791932228</v>
      </c>
      <c r="W17">
        <f>($N$2-'Rescale to Fit GDP Proj'!$S$60)+'Rescale to Fit GDP Proj'!AB75</f>
        <v>0.39247182524248281</v>
      </c>
      <c r="X17">
        <f>($N$2-'Rescale to Fit GDP Proj'!$S$60)+'Rescale to Fit GDP Proj'!AC75</f>
        <v>0.42231050721196439</v>
      </c>
      <c r="Y17">
        <f>($N$2-'Rescale to Fit GDP Proj'!$S$60)+'Rescale to Fit GDP Proj'!AD75</f>
        <v>0.43225673453512514</v>
      </c>
      <c r="Z17">
        <f>($N$2-'Rescale to Fit GDP Proj'!$S$60)+'Rescale to Fit GDP Proj'!AE75</f>
        <v>0.43225673453512514</v>
      </c>
      <c r="AA17">
        <f>($N$2-'Rescale to Fit GDP Proj'!$S$60)+'Rescale to Fit GDP Proj'!AF75</f>
        <v>0.42231050721196461</v>
      </c>
      <c r="AB17">
        <f>($N$2-'Rescale to Fit GDP Proj'!$S$60)+'Rescale to Fit GDP Proj'!AG75</f>
        <v>0.41236427988880409</v>
      </c>
      <c r="AC17">
        <f>($N$2-'Rescale to Fit GDP Proj'!$S$60)+'Rescale to Fit GDP Proj'!AH75</f>
        <v>0.41236427988880409</v>
      </c>
      <c r="AD17">
        <f>($N$2-'Rescale to Fit GDP Proj'!$S$60)+'Rescale to Fit GDP Proj'!AI75</f>
        <v>0.41236427988880409</v>
      </c>
      <c r="AE17">
        <f>($N$2-'Rescale to Fit GDP Proj'!$S$60)+'Rescale to Fit GDP Proj'!AJ75</f>
        <v>0.42231050721196461</v>
      </c>
      <c r="AF17">
        <f>($N$2-'Rescale to Fit GDP Proj'!$S$60)+'Rescale to Fit GDP Proj'!AK75</f>
        <v>0.42231050721196461</v>
      </c>
    </row>
    <row r="18" spans="1:32" x14ac:dyDescent="0.25">
      <c r="A18" s="2" t="s">
        <v>45</v>
      </c>
      <c r="B18">
        <f>'Rescale to Fit GDP Proj'!G76</f>
        <v>0</v>
      </c>
      <c r="C18">
        <f>'Rescale to Fit GDP Proj'!H76</f>
        <v>2.4165092902832752E-2</v>
      </c>
      <c r="D18">
        <f>'Rescale to Fit GDP Proj'!I76</f>
        <v>5.3324005858552459E-2</v>
      </c>
      <c r="E18">
        <f>'Rescale to Fit GDP Proj'!J76*IFERROR((1+INDEX('IRA - Advanced Manufacturing'!C$174:C$184,MATCH(BPCiObIC!$A18,'IRA - Advanced Manufacturing'!$B$174:$B$184,0))),1)</f>
        <v>8.7932883220437477E-2</v>
      </c>
      <c r="F18">
        <f>'Rescale to Fit GDP Proj'!K76*IFERROR((1+INDEX('IRA - Advanced Manufacturing'!D$174:D$184,MATCH(BPCiObIC!$A18,'IRA - Advanced Manufacturing'!$B$174:$B$184,0))),1)</f>
        <v>0.1284319406885796</v>
      </c>
      <c r="G18">
        <f>'Rescale to Fit GDP Proj'!L76*IFERROR((1+INDEX('IRA - Advanced Manufacturing'!E$174:E$184,MATCH(BPCiObIC!$A18,'IRA - Advanced Manufacturing'!$B$174:$B$184,0))),1)</f>
        <v>0.17536336737477284</v>
      </c>
      <c r="H18">
        <f>'Rescale to Fit GDP Proj'!M76*IFERROR((1+INDEX('IRA - Advanced Manufacturing'!F$174:F$184,MATCH(BPCiObIC!$A18,'IRA - Advanced Manufacturing'!$B$174:$B$184,0))),1)</f>
        <v>0.22938730927569917</v>
      </c>
      <c r="I18">
        <f>'Rescale to Fit GDP Proj'!N76*IFERROR((1+INDEX('IRA - Advanced Manufacturing'!G$174:G$184,MATCH(BPCiObIC!$A18,'IRA - Advanced Manufacturing'!$B$174:$B$184,0))),1)</f>
        <v>0.29127455122258533</v>
      </c>
      <c r="J18">
        <f>'Rescale to Fit GDP Proj'!O76*IFERROR((1+INDEX('IRA - Advanced Manufacturing'!H$174:H$184,MATCH(BPCiObIC!$A18,'IRA - Advanced Manufacturing'!$B$174:$B$184,0))),1)</f>
        <v>0.32238301798517255</v>
      </c>
      <c r="K18">
        <f>'Rescale to Fit GDP Proj'!P76*IFERROR((1+INDEX('IRA - Advanced Manufacturing'!I$174:I$184,MATCH(BPCiObIC!$A18,'IRA - Advanced Manufacturing'!$B$174:$B$184,0))),1)</f>
        <v>0.32263697250363943</v>
      </c>
      <c r="L18">
        <f>'Rescale to Fit GDP Proj'!Q76*IFERROR((1+INDEX('IRA - Advanced Manufacturing'!J$174:J$184,MATCH(BPCiObIC!$A18,'IRA - Advanced Manufacturing'!$B$174:$B$184,0))),1)</f>
        <v>0.35380856832173002</v>
      </c>
      <c r="M18">
        <f>'Rescale to Fit GDP Proj'!R76*IFERROR((1+INDEX('IRA - Advanced Manufacturing'!K$174:K$184,MATCH(BPCiObIC!$A18,'IRA - Advanced Manufacturing'!$B$174:$B$184,0))),1)</f>
        <v>0.35407617469605501</v>
      </c>
      <c r="N18">
        <f>'Rescale to Fit GDP Proj'!S76*IFERROR((1+INDEX('IRA - Advanced Manufacturing'!L$174:L$184,MATCH(BPCiObIC!$A18,'IRA - Advanced Manufacturing'!$B$174:$B$184,0))),1)</f>
        <v>0.35433884661271081</v>
      </c>
      <c r="O18">
        <f>($N$2-'Rescale to Fit GDP Proj'!$S$60)+'Rescale to Fit GDP Proj'!T76</f>
        <v>0.35142468918713443</v>
      </c>
      <c r="P18">
        <f>($N$2-'Rescale to Fit GDP Proj'!$S$60)+'Rescale to Fit GDP Proj'!U76</f>
        <v>0.35142468918713443</v>
      </c>
      <c r="Q18">
        <f>($N$2-'Rescale to Fit GDP Proj'!$S$60)+'Rescale to Fit GDP Proj'!V76</f>
        <v>0.38213888666866014</v>
      </c>
      <c r="R18">
        <f>($N$2-'Rescale to Fit GDP Proj'!$S$60)+'Rescale to Fit GDP Proj'!W76</f>
        <v>0.41285308415018585</v>
      </c>
      <c r="S18">
        <f>($N$2-'Rescale to Fit GDP Proj'!$S$60)+'Rescale to Fit GDP Proj'!X76</f>
        <v>0.41285308415018585</v>
      </c>
      <c r="T18">
        <f>($N$2-'Rescale to Fit GDP Proj'!$S$60)+'Rescale to Fit GDP Proj'!Y76</f>
        <v>0.44356728163171177</v>
      </c>
      <c r="U18">
        <f>($N$2-'Rescale to Fit GDP Proj'!$S$60)+'Rescale to Fit GDP Proj'!Z76</f>
        <v>0.44356728163171177</v>
      </c>
      <c r="V18">
        <f>($N$2-'Rescale to Fit GDP Proj'!$S$60)+'Rescale to Fit GDP Proj'!AA76</f>
        <v>0.47428147911323748</v>
      </c>
      <c r="W18">
        <f>($N$2-'Rescale to Fit GDP Proj'!$S$60)+'Rescale to Fit GDP Proj'!AB76</f>
        <v>0.47428147911323748</v>
      </c>
      <c r="X18">
        <f>($N$2-'Rescale to Fit GDP Proj'!$S$60)+'Rescale to Fit GDP Proj'!AC76</f>
        <v>0.50499567659476319</v>
      </c>
      <c r="Y18">
        <f>($N$2-'Rescale to Fit GDP Proj'!$S$60)+'Rescale to Fit GDP Proj'!AD76</f>
        <v>0.53570987407628889</v>
      </c>
      <c r="Z18">
        <f>($N$2-'Rescale to Fit GDP Proj'!$S$60)+'Rescale to Fit GDP Proj'!AE76</f>
        <v>0.53570987407628889</v>
      </c>
      <c r="AA18">
        <f>($N$2-'Rescale to Fit GDP Proj'!$S$60)+'Rescale to Fit GDP Proj'!AF76</f>
        <v>0.5664240715578146</v>
      </c>
      <c r="AB18">
        <f>($N$2-'Rescale to Fit GDP Proj'!$S$60)+'Rescale to Fit GDP Proj'!AG76</f>
        <v>0.5664240715578146</v>
      </c>
      <c r="AC18">
        <f>($N$2-'Rescale to Fit GDP Proj'!$S$60)+'Rescale to Fit GDP Proj'!AH76</f>
        <v>0.59713826903934031</v>
      </c>
      <c r="AD18">
        <f>($N$2-'Rescale to Fit GDP Proj'!$S$60)+'Rescale to Fit GDP Proj'!AI76</f>
        <v>0.59713826903934031</v>
      </c>
      <c r="AE18">
        <f>($N$2-'Rescale to Fit GDP Proj'!$S$60)+'Rescale to Fit GDP Proj'!AJ76</f>
        <v>0.62785246652086601</v>
      </c>
      <c r="AF18">
        <f>($N$2-'Rescale to Fit GDP Proj'!$S$60)+'Rescale to Fit GDP Proj'!AK76</f>
        <v>0.62785246652086601</v>
      </c>
    </row>
    <row r="19" spans="1:32" x14ac:dyDescent="0.25">
      <c r="A19" s="2" t="s">
        <v>12</v>
      </c>
      <c r="B19">
        <f>'Rescale to Fit GDP Proj'!G77</f>
        <v>0</v>
      </c>
      <c r="C19">
        <f>'Rescale to Fit GDP Proj'!H77</f>
        <v>2.834493797519011E-2</v>
      </c>
      <c r="D19">
        <f>'Rescale to Fit GDP Proj'!I77</f>
        <v>5.8876371617874845E-2</v>
      </c>
      <c r="E19">
        <f>'Rescale to Fit GDP Proj'!J77*IFERROR((1+INDEX('IRA - Advanced Manufacturing'!C$174:C$184,MATCH(BPCiObIC!$A19,'IRA - Advanced Manufacturing'!$B$174:$B$184,0))),1)</f>
        <v>9.1806631822636001E-2</v>
      </c>
      <c r="F19">
        <f>'Rescale to Fit GDP Proj'!K77*IFERROR((1+INDEX('IRA - Advanced Manufacturing'!D$174:D$184,MATCH(BPCiObIC!$A19,'IRA - Advanced Manufacturing'!$B$174:$B$184,0))),1)</f>
        <v>0.12727482007020269</v>
      </c>
      <c r="G19">
        <f>'Rescale to Fit GDP Proj'!L77*IFERROR((1+INDEX('IRA - Advanced Manufacturing'!E$174:E$184,MATCH(BPCiObIC!$A19,'IRA - Advanced Manufacturing'!$B$174:$B$184,0))),1)</f>
        <v>0.16538273518246352</v>
      </c>
      <c r="H19">
        <f>'Rescale to Fit GDP Proj'!M77*IFERROR((1+INDEX('IRA - Advanced Manufacturing'!F$174:F$184,MATCH(BPCiObIC!$A19,'IRA - Advanced Manufacturing'!$B$174:$B$184,0))),1)</f>
        <v>0.20636350178532475</v>
      </c>
      <c r="I19">
        <f>'Rescale to Fit GDP Proj'!N77*IFERROR((1+INDEX('IRA - Advanced Manufacturing'!G$174:G$184,MATCH(BPCiObIC!$A19,'IRA - Advanced Manufacturing'!$B$174:$B$184,0))),1)</f>
        <v>0.25042558115947294</v>
      </c>
      <c r="J19">
        <f>'Rescale to Fit GDP Proj'!O77*IFERROR((1+INDEX('IRA - Advanced Manufacturing'!H$174:H$184,MATCH(BPCiObIC!$A19,'IRA - Advanced Manufacturing'!$B$174:$B$184,0))),1)</f>
        <v>0.28773508034023204</v>
      </c>
      <c r="K19">
        <f>'Rescale to Fit GDP Proj'!P77*IFERROR((1+INDEX('IRA - Advanced Manufacturing'!I$174:I$184,MATCH(BPCiObIC!$A19,'IRA - Advanced Manufacturing'!$B$174:$B$184,0))),1)</f>
        <v>0.30473814289331363</v>
      </c>
      <c r="L19">
        <f>'Rescale to Fit GDP Proj'!Q77*IFERROR((1+INDEX('IRA - Advanced Manufacturing'!J$174:J$184,MATCH(BPCiObIC!$A19,'IRA - Advanced Manufacturing'!$B$174:$B$184,0))),1)</f>
        <v>0.31835964943800088</v>
      </c>
      <c r="M19">
        <f>'Rescale to Fit GDP Proj'!R77*IFERROR((1+INDEX('IRA - Advanced Manufacturing'!K$174:K$184,MATCH(BPCiObIC!$A19,'IRA - Advanced Manufacturing'!$B$174:$B$184,0))),1)</f>
        <v>0.32181979431224317</v>
      </c>
      <c r="N19">
        <f>'Rescale to Fit GDP Proj'!S77*IFERROR((1+INDEX('IRA - Advanced Manufacturing'!L$174:L$184,MATCH(BPCiObIC!$A19,'IRA - Advanced Manufacturing'!$B$174:$B$184,0))),1)</f>
        <v>0.33544817730093557</v>
      </c>
      <c r="O19">
        <f>($N$2-'Rescale to Fit GDP Proj'!$S$60)+'Rescale to Fit GDP Proj'!T77</f>
        <v>0.36472663875699407</v>
      </c>
      <c r="P19">
        <f>($N$2-'Rescale to Fit GDP Proj'!$S$60)+'Rescale to Fit GDP Proj'!U77</f>
        <v>0.38837289239882322</v>
      </c>
      <c r="Q19">
        <f>($N$2-'Rescale to Fit GDP Proj'!$S$60)+'Rescale to Fit GDP Proj'!V77</f>
        <v>0.41201914604065237</v>
      </c>
      <c r="R19">
        <f>($N$2-'Rescale to Fit GDP Proj'!$S$60)+'Rescale to Fit GDP Proj'!W77</f>
        <v>0.44579950838612259</v>
      </c>
      <c r="S19">
        <f>($N$2-'Rescale to Fit GDP Proj'!$S$60)+'Rescale to Fit GDP Proj'!X77</f>
        <v>0.47620183449704556</v>
      </c>
      <c r="T19">
        <f>($N$2-'Rescale to Fit GDP Proj'!$S$60)+'Rescale to Fit GDP Proj'!Y77</f>
        <v>0.50660416060796876</v>
      </c>
      <c r="U19">
        <f>($N$2-'Rescale to Fit GDP Proj'!$S$60)+'Rescale to Fit GDP Proj'!Z77</f>
        <v>0.54038452295343897</v>
      </c>
      <c r="V19">
        <f>($N$2-'Rescale to Fit GDP Proj'!$S$60)+'Rescale to Fit GDP Proj'!AA77</f>
        <v>0.56403077659526812</v>
      </c>
      <c r="W19">
        <f>($N$2-'Rescale to Fit GDP Proj'!$S$60)+'Rescale to Fit GDP Proj'!AB77</f>
        <v>0.58767703023709728</v>
      </c>
      <c r="X19">
        <f>($N$2-'Rescale to Fit GDP Proj'!$S$60)+'Rescale to Fit GDP Proj'!AC77</f>
        <v>0.62821346505166153</v>
      </c>
      <c r="Y19">
        <f>($N$2-'Rescale to Fit GDP Proj'!$S$60)+'Rescale to Fit GDP Proj'!AD77</f>
        <v>0.65523775492803749</v>
      </c>
      <c r="Z19">
        <f>($N$2-'Rescale to Fit GDP Proj'!$S$60)+'Rescale to Fit GDP Proj'!AE77</f>
        <v>0.67212793610077237</v>
      </c>
      <c r="AA19">
        <f>($N$2-'Rescale to Fit GDP Proj'!$S$60)+'Rescale to Fit GDP Proj'!AF77</f>
        <v>0.68226204480441344</v>
      </c>
      <c r="AB19">
        <f>($N$2-'Rescale to Fit GDP Proj'!$S$60)+'Rescale to Fit GDP Proj'!AG77</f>
        <v>0.68226204480441344</v>
      </c>
      <c r="AC19">
        <f>($N$2-'Rescale to Fit GDP Proj'!$S$60)+'Rescale to Fit GDP Proj'!AH77</f>
        <v>0.68564008103896046</v>
      </c>
      <c r="AD19">
        <f>($N$2-'Rescale to Fit GDP Proj'!$S$60)+'Rescale to Fit GDP Proj'!AI77</f>
        <v>0.6957741897426013</v>
      </c>
      <c r="AE19">
        <f>($N$2-'Rescale to Fit GDP Proj'!$S$60)+'Rescale to Fit GDP Proj'!AJ77</f>
        <v>0.70590829844624237</v>
      </c>
      <c r="AF19">
        <f>($N$2-'Rescale to Fit GDP Proj'!$S$60)+'Rescale to Fit GDP Proj'!AK77</f>
        <v>0.71266437091533641</v>
      </c>
    </row>
    <row r="20" spans="1:32" x14ac:dyDescent="0.25">
      <c r="A20" s="2" t="s">
        <v>13</v>
      </c>
      <c r="B20">
        <f>'Rescale to Fit GDP Proj'!G78</f>
        <v>0</v>
      </c>
      <c r="C20">
        <f>'Rescale to Fit GDP Proj'!H78</f>
        <v>2.2743993800051765E-2</v>
      </c>
      <c r="D20">
        <f>'Rescale to Fit GDP Proj'!I78</f>
        <v>4.9834424025907875E-2</v>
      </c>
      <c r="E20">
        <f>'Rescale to Fit GDP Proj'!J78*IFERROR((1+INDEX('IRA - Advanced Manufacturing'!C$174:C$184,MATCH(BPCiObIC!$A20,'IRA - Advanced Manufacturing'!$B$174:$B$184,0))),1)</f>
        <v>8.1572998806301644E-2</v>
      </c>
      <c r="F20">
        <f>'Rescale to Fit GDP Proj'!K78*IFERROR((1+INDEX('IRA - Advanced Manufacturing'!D$174:D$184,MATCH(BPCiObIC!$A20,'IRA - Advanced Manufacturing'!$B$174:$B$184,0))),1)</f>
        <v>0.11832049619095764</v>
      </c>
      <c r="G20">
        <f>'Rescale to Fit GDP Proj'!L78*IFERROR((1+INDEX('IRA - Advanced Manufacturing'!E$174:E$184,MATCH(BPCiObIC!$A20,'IRA - Advanced Manufacturing'!$B$174:$B$184,0))),1)</f>
        <v>0.16050351063963397</v>
      </c>
      <c r="H20">
        <f>'Rescale to Fit GDP Proj'!M78*IFERROR((1+INDEX('IRA - Advanced Manufacturing'!F$174:F$184,MATCH(BPCiObIC!$A20,'IRA - Advanced Manufacturing'!$B$174:$B$184,0))),1)</f>
        <v>0.20862258503442477</v>
      </c>
      <c r="I20">
        <f>'Rescale to Fit GDP Proj'!N78*IFERROR((1+INDEX('IRA - Advanced Manufacturing'!G$174:G$184,MATCH(BPCiObIC!$A20,'IRA - Advanced Manufacturing'!$B$174:$B$184,0))),1)</f>
        <v>0.26326194240487788</v>
      </c>
      <c r="J20">
        <f>'Rescale to Fit GDP Proj'!O78*IFERROR((1+INDEX('IRA - Advanced Manufacturing'!H$174:H$184,MATCH(BPCiObIC!$A20,'IRA - Advanced Manufacturing'!$B$174:$B$184,0))),1)</f>
        <v>0.30697342830124064</v>
      </c>
      <c r="K20">
        <f>'Rescale to Fit GDP Proj'!P78*IFERROR((1+INDEX('IRA - Advanced Manufacturing'!I$174:I$184,MATCH(BPCiObIC!$A20,'IRA - Advanced Manufacturing'!$B$174:$B$184,0))),1)</f>
        <v>0.34412819131314887</v>
      </c>
      <c r="L20">
        <f>'Rescale to Fit GDP Proj'!Q78*IFERROR((1+INDEX('IRA - Advanced Manufacturing'!J$174:J$184,MATCH(BPCiObIC!$A20,'IRA - Advanced Manufacturing'!$B$174:$B$184,0))),1)</f>
        <v>0.37035508285096652</v>
      </c>
      <c r="M20">
        <f>'Rescale to Fit GDP Proj'!R78*IFERROR((1+INDEX('IRA - Advanced Manufacturing'!K$174:K$184,MATCH(BPCiObIC!$A20,'IRA - Advanced Manufacturing'!$B$174:$B$184,0))),1)</f>
        <v>0.3878396772095114</v>
      </c>
      <c r="N20">
        <f>'Rescale to Fit GDP Proj'!S78*IFERROR((1+INDEX('IRA - Advanced Manufacturing'!L$174:L$184,MATCH(BPCiObIC!$A20,'IRA - Advanced Manufacturing'!$B$174:$B$184,0))),1)</f>
        <v>0.40969542015769256</v>
      </c>
      <c r="O20">
        <f>($N$2-'Rescale to Fit GDP Proj'!$S$60)+'Rescale to Fit GDP Proj'!T78</f>
        <v>0.43810788599032802</v>
      </c>
      <c r="P20">
        <f>($N$2-'Rescale to Fit GDP Proj'!$S$60)+'Rescale to Fit GDP Proj'!U78</f>
        <v>0.46652035182296392</v>
      </c>
      <c r="Q20">
        <f>($N$2-'Rescale to Fit GDP Proj'!$S$60)+'Rescale to Fit GDP Proj'!V78</f>
        <v>0.49930396624523565</v>
      </c>
      <c r="R20">
        <f>($N$2-'Rescale to Fit GDP Proj'!$S$60)+'Rescale to Fit GDP Proj'!W78</f>
        <v>0.53427315496232564</v>
      </c>
      <c r="S20">
        <f>($N$2-'Rescale to Fit GDP Proj'!$S$60)+'Rescale to Fit GDP Proj'!X78</f>
        <v>0.56924234367941584</v>
      </c>
      <c r="T20">
        <f>($N$2-'Rescale to Fit GDP Proj'!$S$60)+'Rescale to Fit GDP Proj'!Y78</f>
        <v>0.60639710669132407</v>
      </c>
      <c r="U20">
        <f>($N$2-'Rescale to Fit GDP Proj'!$S$60)+'Rescale to Fit GDP Proj'!Z78</f>
        <v>0.64792301829286836</v>
      </c>
      <c r="V20">
        <f>($N$2-'Rescale to Fit GDP Proj'!$S$60)+'Rescale to Fit GDP Proj'!AA78</f>
        <v>0.68726335559959484</v>
      </c>
      <c r="W20">
        <f>($N$2-'Rescale to Fit GDP Proj'!$S$60)+'Rescale to Fit GDP Proj'!AB78</f>
        <v>0.73534599008559387</v>
      </c>
      <c r="X20">
        <f>($N$2-'Rescale to Fit GDP Proj'!$S$60)+'Rescale to Fit GDP Proj'!AC78</f>
        <v>0.78342862457159268</v>
      </c>
      <c r="Y20">
        <f>($N$2-'Rescale to Fit GDP Proj'!$S$60)+'Rescale to Fit GDP Proj'!AD78</f>
        <v>0.82714011046795499</v>
      </c>
      <c r="Z20">
        <f>($N$2-'Rescale to Fit GDP Proj'!$S$60)+'Rescale to Fit GDP Proj'!AE78</f>
        <v>0.86866602206949928</v>
      </c>
      <c r="AA20">
        <f>($N$2-'Rescale to Fit GDP Proj'!$S$60)+'Rescale to Fit GDP Proj'!AF78</f>
        <v>0.90582078508140751</v>
      </c>
      <c r="AB20">
        <f>($N$2-'Rescale to Fit GDP Proj'!$S$60)+'Rescale to Fit GDP Proj'!AG78</f>
        <v>0.94297554809331574</v>
      </c>
      <c r="AC20">
        <f>($N$2-'Rescale to Fit GDP Proj'!$S$60)+'Rescale to Fit GDP Proj'!AH78</f>
        <v>0.98231588540004222</v>
      </c>
      <c r="AD20">
        <f>($N$2-'Rescale to Fit GDP Proj'!$S$60)+'Rescale to Fit GDP Proj'!AI78</f>
        <v>1.0216562227067683</v>
      </c>
      <c r="AE20">
        <f>($N$2-'Rescale to Fit GDP Proj'!$S$60)+'Rescale to Fit GDP Proj'!AJ78</f>
        <v>1.065367708603131</v>
      </c>
      <c r="AF20">
        <f>($N$2-'Rescale to Fit GDP Proj'!$S$60)+'Rescale to Fit GDP Proj'!AK78</f>
        <v>1.1134503430891298</v>
      </c>
    </row>
    <row r="21" spans="1:32" x14ac:dyDescent="0.25">
      <c r="A21" s="2" t="s">
        <v>14</v>
      </c>
      <c r="B21">
        <f>'Rescale to Fit GDP Proj'!G79</f>
        <v>0</v>
      </c>
      <c r="C21">
        <f>'Rescale to Fit GDP Proj'!H79</f>
        <v>2.3766970618034344E-2</v>
      </c>
      <c r="D21">
        <f>'Rescale to Fit GDP Proj'!I79</f>
        <v>4.8884009314605681E-2</v>
      </c>
      <c r="E21">
        <f>'Rescale to Fit GDP Proj'!J79*IFERROR((1+INDEX('IRA - Advanced Manufacturing'!C$174:C$184,MATCH(BPCiObIC!$A21,'IRA - Advanced Manufacturing'!$B$174:$B$184,0))),1)</f>
        <v>7.6885597989884855E-2</v>
      </c>
      <c r="F21">
        <f>'Rescale to Fit GDP Proj'!K79*IFERROR((1+INDEX('IRA - Advanced Manufacturing'!D$174:D$184,MATCH(BPCiObIC!$A21,'IRA - Advanced Manufacturing'!$B$174:$B$184,0))),1)</f>
        <v>0.10741045283350249</v>
      </c>
      <c r="G21">
        <f>'Rescale to Fit GDP Proj'!L79*IFERROR((1+INDEX('IRA - Advanced Manufacturing'!E$174:E$184,MATCH(BPCiObIC!$A21,'IRA - Advanced Manufacturing'!$B$174:$B$184,0))),1)</f>
        <v>0.13907328136296151</v>
      </c>
      <c r="H21">
        <f>'Rescale to Fit GDP Proj'!M79*IFERROR((1+INDEX('IRA - Advanced Manufacturing'!F$174:F$184,MATCH(BPCiObIC!$A21,'IRA - Advanced Manufacturing'!$B$174:$B$184,0))),1)</f>
        <v>0.17286827981594802</v>
      </c>
      <c r="I21">
        <f>'Rescale to Fit GDP Proj'!N79*IFERROR((1+INDEX('IRA - Advanced Manufacturing'!G$174:G$184,MATCH(BPCiObIC!$A21,'IRA - Advanced Manufacturing'!$B$174:$B$184,0))),1)</f>
        <v>0.20891565774409726</v>
      </c>
      <c r="J21">
        <f>'Rescale to Fit GDP Proj'!O79*IFERROR((1+INDEX('IRA - Advanced Manufacturing'!H$174:H$184,MATCH(BPCiObIC!$A21,'IRA - Advanced Manufacturing'!$B$174:$B$184,0))),1)</f>
        <v>0.23656364709181774</v>
      </c>
      <c r="K21">
        <f>'Rescale to Fit GDP Proj'!P79*IFERROR((1+INDEX('IRA - Advanced Manufacturing'!I$174:I$184,MATCH(BPCiObIC!$A21,'IRA - Advanced Manufacturing'!$B$174:$B$184,0))),1)</f>
        <v>0.26448564658604135</v>
      </c>
      <c r="L21">
        <f>'Rescale to Fit GDP Proj'!Q79*IFERROR((1+INDEX('IRA - Advanced Manufacturing'!J$174:J$184,MATCH(BPCiObIC!$A21,'IRA - Advanced Manufacturing'!$B$174:$B$184,0))),1)</f>
        <v>0.2837739257043449</v>
      </c>
      <c r="M21">
        <f>'Rescale to Fit GDP Proj'!R79*IFERROR((1+INDEX('IRA - Advanced Manufacturing'!K$174:K$184,MATCH(BPCiObIC!$A21,'IRA - Advanced Manufacturing'!$B$174:$B$184,0))),1)</f>
        <v>0.29427024824476095</v>
      </c>
      <c r="N21">
        <f>'Rescale to Fit GDP Proj'!S79*IFERROR((1+INDEX('IRA - Advanced Manufacturing'!L$174:L$184,MATCH(BPCiObIC!$A21,'IRA - Advanced Manufacturing'!$B$174:$B$184,0))),1)</f>
        <v>0.30482146564051482</v>
      </c>
      <c r="O21">
        <f>($N$2-'Rescale to Fit GDP Proj'!$S$60)+'Rescale to Fit GDP Proj'!T79</f>
        <v>0.30472307606376403</v>
      </c>
      <c r="P21">
        <f>($N$2-'Rescale to Fit GDP Proj'!$S$60)+'Rescale to Fit GDP Proj'!U79</f>
        <v>0.34601178100249075</v>
      </c>
      <c r="Q21">
        <f>($N$2-'Rescale to Fit GDP Proj'!$S$60)+'Rescale to Fit GDP Proj'!V79</f>
        <v>0.37904274495347212</v>
      </c>
      <c r="R21">
        <f>($N$2-'Rescale to Fit GDP Proj'!$S$60)+'Rescale to Fit GDP Proj'!W79</f>
        <v>0.42033144989219862</v>
      </c>
      <c r="S21">
        <f>($N$2-'Rescale to Fit GDP Proj'!$S$60)+'Rescale to Fit GDP Proj'!X79</f>
        <v>0.46162015483092533</v>
      </c>
      <c r="T21">
        <f>($N$2-'Rescale to Fit GDP Proj'!$S$60)+'Rescale to Fit GDP Proj'!Y79</f>
        <v>0.50290885976965205</v>
      </c>
      <c r="U21">
        <f>($N$2-'Rescale to Fit GDP Proj'!$S$60)+'Rescale to Fit GDP Proj'!Z79</f>
        <v>0.54419756470837855</v>
      </c>
      <c r="V21">
        <f>($N$2-'Rescale to Fit GDP Proj'!$S$60)+'Rescale to Fit GDP Proj'!AA79</f>
        <v>0.59374401063485038</v>
      </c>
      <c r="W21">
        <f>($N$2-'Rescale to Fit GDP Proj'!$S$60)+'Rescale to Fit GDP Proj'!AB79</f>
        <v>0.63503271557357732</v>
      </c>
      <c r="X21">
        <f>($N$2-'Rescale to Fit GDP Proj'!$S$60)+'Rescale to Fit GDP Proj'!AC79</f>
        <v>0.6928369024877945</v>
      </c>
      <c r="Y21">
        <f>($N$2-'Rescale to Fit GDP Proj'!$S$60)+'Rescale to Fit GDP Proj'!AD79</f>
        <v>0.73412560742652122</v>
      </c>
      <c r="Z21">
        <f>($N$2-'Rescale to Fit GDP Proj'!$S$60)+'Rescale to Fit GDP Proj'!AE79</f>
        <v>0.77541431236524772</v>
      </c>
      <c r="AA21">
        <f>($N$2-'Rescale to Fit GDP Proj'!$S$60)+'Rescale to Fit GDP Proj'!AF79</f>
        <v>0.81670301730397443</v>
      </c>
      <c r="AB21">
        <f>($N$2-'Rescale to Fit GDP Proj'!$S$60)+'Rescale to Fit GDP Proj'!AG79</f>
        <v>0.85799172224270115</v>
      </c>
      <c r="AC21">
        <f>($N$2-'Rescale to Fit GDP Proj'!$S$60)+'Rescale to Fit GDP Proj'!AH79</f>
        <v>0.90753816816917299</v>
      </c>
      <c r="AD21">
        <f>($N$2-'Rescale to Fit GDP Proj'!$S$60)+'Rescale to Fit GDP Proj'!AI79</f>
        <v>0.95708461409564505</v>
      </c>
      <c r="AE21">
        <f>($N$2-'Rescale to Fit GDP Proj'!$S$60)+'Rescale to Fit GDP Proj'!AJ79</f>
        <v>1.0066310600221171</v>
      </c>
      <c r="AF21">
        <f>($N$2-'Rescale to Fit GDP Proj'!$S$60)+'Rescale to Fit GDP Proj'!AK79</f>
        <v>1.0561775059485892</v>
      </c>
    </row>
    <row r="22" spans="1:32" x14ac:dyDescent="0.25">
      <c r="A22" s="2" t="s">
        <v>15</v>
      </c>
      <c r="B22">
        <f>'Rescale to Fit GDP Proj'!G80</f>
        <v>0</v>
      </c>
      <c r="C22">
        <f>'Rescale to Fit GDP Proj'!H80</f>
        <v>2.7545879812882257E-2</v>
      </c>
      <c r="D22">
        <f>'Rescale to Fit GDP Proj'!I80</f>
        <v>5.8466543432656337E-2</v>
      </c>
      <c r="E22">
        <f>'Rescale to Fit GDP Proj'!J80*IFERROR((1+INDEX('IRA - Advanced Manufacturing'!C$174:C$184,MATCH(BPCiObIC!$A22,'IRA - Advanced Manufacturing'!$B$174:$B$184,0))),1)</f>
        <v>9.3113359300252524E-2</v>
      </c>
      <c r="F22">
        <f>'Rescale to Fit GDP Proj'!K80*IFERROR((1+INDEX('IRA - Advanced Manufacturing'!D$174:D$184,MATCH(BPCiObIC!$A22,'IRA - Advanced Manufacturing'!$B$174:$B$184,0))),1)</f>
        <v>0.13174929446848296</v>
      </c>
      <c r="G22">
        <f>'Rescale to Fit GDP Proj'!L80*IFERROR((1+INDEX('IRA - Advanced Manufacturing'!E$174:E$184,MATCH(BPCiObIC!$A22,'IRA - Advanced Manufacturing'!$B$174:$B$184,0))),1)</f>
        <v>0.17459330341668486</v>
      </c>
      <c r="H22">
        <f>'Rescale to Fit GDP Proj'!M80*IFERROR((1+INDEX('IRA - Advanced Manufacturing'!F$174:F$184,MATCH(BPCiObIC!$A22,'IRA - Advanced Manufacturing'!$B$174:$B$184,0))),1)</f>
        <v>0.22207952697049699</v>
      </c>
      <c r="I22">
        <f>'Rescale to Fit GDP Proj'!N80*IFERROR((1+INDEX('IRA - Advanced Manufacturing'!G$174:G$184,MATCH(BPCiObIC!$A22,'IRA - Advanced Manufacturing'!$B$174:$B$184,0))),1)</f>
        <v>0.27462771366037003</v>
      </c>
      <c r="J22">
        <f>'Rescale to Fit GDP Proj'!O80*IFERROR((1+INDEX('IRA - Advanced Manufacturing'!H$174:H$184,MATCH(BPCiObIC!$A22,'IRA - Advanced Manufacturing'!$B$174:$B$184,0))),1)</f>
        <v>0.3179463978947934</v>
      </c>
      <c r="K22">
        <f>'Rescale to Fit GDP Proj'!P80*IFERROR((1+INDEX('IRA - Advanced Manufacturing'!I$174:I$184,MATCH(BPCiObIC!$A22,'IRA - Advanced Manufacturing'!$B$174:$B$184,0))),1)</f>
        <v>0.33040488662158218</v>
      </c>
      <c r="L22">
        <f>'Rescale to Fit GDP Proj'!Q80*IFERROR((1+INDEX('IRA - Advanced Manufacturing'!J$174:J$184,MATCH(BPCiObIC!$A22,'IRA - Advanced Manufacturing'!$B$174:$B$184,0))),1)</f>
        <v>0.34286831686022651</v>
      </c>
      <c r="M22">
        <f>'Rescale to Fit GDP Proj'!R80*IFERROR((1+INDEX('IRA - Advanced Manufacturing'!K$174:K$184,MATCH(BPCiObIC!$A22,'IRA - Advanced Manufacturing'!$B$174:$B$184,0))),1)</f>
        <v>0.35533640290629576</v>
      </c>
      <c r="N22">
        <f>'Rescale to Fit GDP Proj'!S80*IFERROR((1+INDEX('IRA - Advanced Manufacturing'!L$174:L$184,MATCH(BPCiObIC!$A22,'IRA - Advanced Manufacturing'!$B$174:$B$184,0))),1)</f>
        <v>0.37708360301743826</v>
      </c>
      <c r="O22">
        <f>($N$2-'Rescale to Fit GDP Proj'!$S$60)+'Rescale to Fit GDP Proj'!T80</f>
        <v>0.41527931326585632</v>
      </c>
      <c r="P22">
        <f>($N$2-'Rescale to Fit GDP Proj'!$S$60)+'Rescale to Fit GDP Proj'!U80</f>
        <v>0.4429695606993187</v>
      </c>
      <c r="Q22">
        <f>($N$2-'Rescale to Fit GDP Proj'!$S$60)+'Rescale to Fit GDP Proj'!V80</f>
        <v>0.47065980813278108</v>
      </c>
      <c r="R22">
        <f>($N$2-'Rescale to Fit GDP Proj'!$S$60)+'Rescale to Fit GDP Proj'!W80</f>
        <v>0.50142674972551715</v>
      </c>
      <c r="S22">
        <f>($N$2-'Rescale to Fit GDP Proj'!$S$60)+'Rescale to Fit GDP Proj'!X80</f>
        <v>0.52604030299970606</v>
      </c>
      <c r="T22">
        <f>($N$2-'Rescale to Fit GDP Proj'!$S$60)+'Rescale to Fit GDP Proj'!Y80</f>
        <v>0.55065385627389474</v>
      </c>
      <c r="U22">
        <f>($N$2-'Rescale to Fit GDP Proj'!$S$60)+'Rescale to Fit GDP Proj'!Z80</f>
        <v>0.57526740954808342</v>
      </c>
      <c r="V22">
        <f>($N$2-'Rescale to Fit GDP Proj'!$S$60)+'Rescale to Fit GDP Proj'!AA80</f>
        <v>0.59680426866299863</v>
      </c>
      <c r="W22">
        <f>($N$2-'Rescale to Fit GDP Proj'!$S$60)+'Rescale to Fit GDP Proj'!AB80</f>
        <v>0.61834112777791361</v>
      </c>
      <c r="X22">
        <f>($N$2-'Rescale to Fit GDP Proj'!$S$60)+'Rescale to Fit GDP Proj'!AC80</f>
        <v>0.64603137521137599</v>
      </c>
      <c r="Y22">
        <f>($N$2-'Rescale to Fit GDP Proj'!$S$60)+'Rescale to Fit GDP Proj'!AD80</f>
        <v>0.66756823432629098</v>
      </c>
      <c r="Z22">
        <f>($N$2-'Rescale to Fit GDP Proj'!$S$60)+'Rescale to Fit GDP Proj'!AE80</f>
        <v>0.68295170512265901</v>
      </c>
      <c r="AA22">
        <f>($N$2-'Rescale to Fit GDP Proj'!$S$60)+'Rescale to Fit GDP Proj'!AF80</f>
        <v>0.69218178760047988</v>
      </c>
      <c r="AB22">
        <f>($N$2-'Rescale to Fit GDP Proj'!$S$60)+'Rescale to Fit GDP Proj'!AG80</f>
        <v>0.70141187007830053</v>
      </c>
      <c r="AC22">
        <f>($N$2-'Rescale to Fit GDP Proj'!$S$60)+'Rescale to Fit GDP Proj'!AH80</f>
        <v>0.71987203503394226</v>
      </c>
      <c r="AD22">
        <f>($N$2-'Rescale to Fit GDP Proj'!$S$60)+'Rescale to Fit GDP Proj'!AI80</f>
        <v>0.74140889414885747</v>
      </c>
      <c r="AE22">
        <f>($N$2-'Rescale to Fit GDP Proj'!$S$60)+'Rescale to Fit GDP Proj'!AJ80</f>
        <v>0.7629457532637729</v>
      </c>
      <c r="AF22">
        <f>($N$2-'Rescale to Fit GDP Proj'!$S$60)+'Rescale to Fit GDP Proj'!AK80</f>
        <v>0.77832922406014071</v>
      </c>
    </row>
    <row r="23" spans="1:32" x14ac:dyDescent="0.25">
      <c r="A23" s="2" t="s">
        <v>16</v>
      </c>
      <c r="B23">
        <f>'Rescale to Fit GDP Proj'!G81</f>
        <v>0</v>
      </c>
      <c r="C23">
        <f>'Rescale to Fit GDP Proj'!H81</f>
        <v>6.4145956183648822E-2</v>
      </c>
      <c r="D23">
        <f>'Rescale to Fit GDP Proj'!I81</f>
        <v>0.12223943982048735</v>
      </c>
      <c r="E23">
        <f>'Rescale to Fit GDP Proj'!J81*IFERROR((1+INDEX('IRA - Advanced Manufacturing'!C$174:C$184,MATCH(BPCiObIC!$A23,'IRA - Advanced Manufacturing'!$B$174:$B$184,0))),1)</f>
        <v>0.17291107861849289</v>
      </c>
      <c r="F23">
        <f>'Rescale to Fit GDP Proj'!K81*IFERROR((1+INDEX('IRA - Advanced Manufacturing'!D$174:D$184,MATCH(BPCiObIC!$A23,'IRA - Advanced Manufacturing'!$B$174:$B$184,0))),1)</f>
        <v>0.21470431486421288</v>
      </c>
      <c r="G23">
        <f>'Rescale to Fit GDP Proj'!L81*IFERROR((1+INDEX('IRA - Advanced Manufacturing'!E$174:E$184,MATCH(BPCiObIC!$A23,'IRA - Advanced Manufacturing'!$B$174:$B$184,0))),1)</f>
        <v>0.24629074982189073</v>
      </c>
      <c r="H23">
        <f>'Rescale to Fit GDP Proj'!M81*IFERROR((1+INDEX('IRA - Advanced Manufacturing'!F$174:F$184,MATCH(BPCiObIC!$A23,'IRA - Advanced Manufacturing'!$B$174:$B$184,0))),1)</f>
        <v>0.26678215335011518</v>
      </c>
      <c r="I23">
        <f>'Rescale to Fit GDP Proj'!N81*IFERROR((1+INDEX('IRA - Advanced Manufacturing'!G$174:G$184,MATCH(BPCiObIC!$A23,'IRA - Advanced Manufacturing'!$B$174:$B$184,0))),1)</f>
        <v>0.2754937965936568</v>
      </c>
      <c r="J23">
        <f>'Rescale to Fit GDP Proj'!O81*IFERROR((1+INDEX('IRA - Advanced Manufacturing'!H$174:H$184,MATCH(BPCiObIC!$A23,'IRA - Advanced Manufacturing'!$B$174:$B$184,0))),1)</f>
        <v>0.3004367030421497</v>
      </c>
      <c r="K23">
        <f>'Rescale to Fit GDP Proj'!P81*IFERROR((1+INDEX('IRA - Advanced Manufacturing'!I$174:I$184,MATCH(BPCiObIC!$A23,'IRA - Advanced Manufacturing'!$B$174:$B$184,0))),1)</f>
        <v>0.31889383424013307</v>
      </c>
      <c r="L23">
        <f>'Rescale to Fit GDP Proj'!Q81*IFERROR((1+INDEX('IRA - Advanced Manufacturing'!J$174:J$184,MATCH(BPCiObIC!$A23,'IRA - Advanced Manufacturing'!$B$174:$B$184,0))),1)</f>
        <v>0.32653126277681405</v>
      </c>
      <c r="M23">
        <f>'Rescale to Fit GDP Proj'!R81*IFERROR((1+INDEX('IRA - Advanced Manufacturing'!K$174:K$184,MATCH(BPCiObIC!$A23,'IRA - Advanced Manufacturing'!$B$174:$B$184,0))),1)</f>
        <v>0.33633411045816247</v>
      </c>
      <c r="N23">
        <f>'Rescale to Fit GDP Proj'!S81*IFERROR((1+INDEX('IRA - Advanced Manufacturing'!L$174:L$184,MATCH(BPCiObIC!$A23,'IRA - Advanced Manufacturing'!$B$174:$B$184,0))),1)</f>
        <v>0.35588344805638905</v>
      </c>
      <c r="O23">
        <f>($N$2-'Rescale to Fit GDP Proj'!$S$60)+'Rescale to Fit GDP Proj'!T81</f>
        <v>0.38935037475403855</v>
      </c>
      <c r="P23">
        <f>($N$2-'Rescale to Fit GDP Proj'!$S$60)+'Rescale to Fit GDP Proj'!U81</f>
        <v>0.41957711173392442</v>
      </c>
      <c r="Q23">
        <f>($N$2-'Rescale to Fit GDP Proj'!$S$60)+'Rescale to Fit GDP Proj'!V81</f>
        <v>0.443326690789549</v>
      </c>
      <c r="R23">
        <f>($N$2-'Rescale to Fit GDP Proj'!$S$60)+'Rescale to Fit GDP Proj'!W81</f>
        <v>0.46923532248659394</v>
      </c>
      <c r="S23">
        <f>($N$2-'Rescale to Fit GDP Proj'!$S$60)+'Rescale to Fit GDP Proj'!X81</f>
        <v>0.49298490154221852</v>
      </c>
      <c r="T23">
        <f>($N$2-'Rescale to Fit GDP Proj'!$S$60)+'Rescale to Fit GDP Proj'!Y81</f>
        <v>0.50917779635287164</v>
      </c>
      <c r="U23">
        <f>($N$2-'Rescale to Fit GDP Proj'!$S$60)+'Rescale to Fit GDP Proj'!Z81</f>
        <v>0.52860927012565551</v>
      </c>
      <c r="V23">
        <f>($N$2-'Rescale to Fit GDP Proj'!$S$60)+'Rescale to Fit GDP Proj'!AA81</f>
        <v>0.54372263861559844</v>
      </c>
      <c r="W23">
        <f>($N$2-'Rescale to Fit GDP Proj'!$S$60)+'Rescale to Fit GDP Proj'!AB81</f>
        <v>0.56639269135051284</v>
      </c>
      <c r="X23">
        <f>($N$2-'Rescale to Fit GDP Proj'!$S$60)+'Rescale to Fit GDP Proj'!AC81</f>
        <v>0.59446037568897836</v>
      </c>
      <c r="Y23">
        <f>($N$2-'Rescale to Fit GDP Proj'!$S$60)+'Rescale to Fit GDP Proj'!AD81</f>
        <v>0.62252806002744365</v>
      </c>
      <c r="Z23">
        <f>($N$2-'Rescale to Fit GDP Proj'!$S$60)+'Rescale to Fit GDP Proj'!AE81</f>
        <v>0.64519811276235783</v>
      </c>
      <c r="AA23">
        <f>($N$2-'Rescale to Fit GDP Proj'!$S$60)+'Rescale to Fit GDP Proj'!AF81</f>
        <v>0.66247053389372135</v>
      </c>
      <c r="AB23">
        <f>($N$2-'Rescale to Fit GDP Proj'!$S$60)+'Rescale to Fit GDP Proj'!AG81</f>
        <v>0.68190200766650522</v>
      </c>
      <c r="AC23">
        <f>($N$2-'Rescale to Fit GDP Proj'!$S$60)+'Rescale to Fit GDP Proj'!AH81</f>
        <v>0.70565158672213002</v>
      </c>
      <c r="AD23">
        <f>($N$2-'Rescale to Fit GDP Proj'!$S$60)+'Rescale to Fit GDP Proj'!AI81</f>
        <v>0.73371927106059553</v>
      </c>
      <c r="AE23">
        <f>($N$2-'Rescale to Fit GDP Proj'!$S$60)+'Rescale to Fit GDP Proj'!AJ81</f>
        <v>0.75854837643693052</v>
      </c>
      <c r="AF23">
        <f>($N$2-'Rescale to Fit GDP Proj'!$S$60)+'Rescale to Fit GDP Proj'!AK81</f>
        <v>0.7833774818132655</v>
      </c>
    </row>
    <row r="24" spans="1:32" x14ac:dyDescent="0.25">
      <c r="A24" s="2" t="s">
        <v>17</v>
      </c>
      <c r="B24">
        <f>'Rescale to Fit GDP Proj'!G82</f>
        <v>0</v>
      </c>
      <c r="C24">
        <f>'Rescale to Fit GDP Proj'!H82</f>
        <v>1.6314591689142732E-2</v>
      </c>
      <c r="D24">
        <f>'Rescale to Fit GDP Proj'!I82</f>
        <v>3.1287120817512504E-2</v>
      </c>
      <c r="E24">
        <f>'Rescale to Fit GDP Proj'!J82*IFERROR((1+INDEX('IRA - Advanced Manufacturing'!C$174:C$184,MATCH(BPCiObIC!$A24,'IRA - Advanced Manufacturing'!$B$174:$B$184,0))),1)</f>
        <v>4.4884013588936532E-2</v>
      </c>
      <c r="F24">
        <f>'Rescale to Fit GDP Proj'!K82*IFERROR((1+INDEX('IRA - Advanced Manufacturing'!D$174:D$184,MATCH(BPCiObIC!$A24,'IRA - Advanced Manufacturing'!$B$174:$B$184,0))),1)</f>
        <v>5.7023647970186858E-2</v>
      </c>
      <c r="G24">
        <f>'Rescale to Fit GDP Proj'!L82*IFERROR((1+INDEX('IRA - Advanced Manufacturing'!E$174:E$184,MATCH(BPCiObIC!$A24,'IRA - Advanced Manufacturing'!$B$174:$B$184,0))),1)</f>
        <v>6.7611377102098275E-2</v>
      </c>
      <c r="H24">
        <f>'Rescale to Fit GDP Proj'!M82*IFERROR((1+INDEX('IRA - Advanced Manufacturing'!F$174:F$184,MATCH(BPCiObIC!$A24,'IRA - Advanced Manufacturing'!$B$174:$B$184,0))),1)</f>
        <v>7.6616746660274737E-2</v>
      </c>
      <c r="I24">
        <f>'Rescale to Fit GDP Proj'!N82*IFERROR((1+INDEX('IRA - Advanced Manufacturing'!G$174:G$184,MATCH(BPCiObIC!$A24,'IRA - Advanced Manufacturing'!$B$174:$B$184,0))),1)</f>
        <v>8.3993968343489045E-2</v>
      </c>
      <c r="J24">
        <f>'Rescale to Fit GDP Proj'!O82*IFERROR((1+INDEX('IRA - Advanced Manufacturing'!H$174:H$184,MATCH(BPCiObIC!$A24,'IRA - Advanced Manufacturing'!$B$174:$B$184,0))),1)</f>
        <v>0.10517459534707858</v>
      </c>
      <c r="K24">
        <f>'Rescale to Fit GDP Proj'!P82*IFERROR((1+INDEX('IRA - Advanced Manufacturing'!I$174:I$184,MATCH(BPCiObIC!$A24,'IRA - Advanced Manufacturing'!$B$174:$B$184,0))),1)</f>
        <v>0.12084244071790837</v>
      </c>
      <c r="L24">
        <f>'Rescale to Fit GDP Proj'!Q82*IFERROR((1+INDEX('IRA - Advanced Manufacturing'!J$174:J$184,MATCH(BPCiObIC!$A24,'IRA - Advanced Manufacturing'!$B$174:$B$184,0))),1)</f>
        <v>0.12731160038575909</v>
      </c>
      <c r="M24">
        <f>'Rescale to Fit GDP Proj'!R82*IFERROR((1+INDEX('IRA - Advanced Manufacturing'!K$174:K$184,MATCH(BPCiObIC!$A24,'IRA - Advanced Manufacturing'!$B$174:$B$184,0))),1)</f>
        <v>0.13562366111802812</v>
      </c>
      <c r="N24">
        <f>'Rescale to Fit GDP Proj'!S82*IFERROR((1+INDEX('IRA - Advanced Manufacturing'!L$174:L$184,MATCH(BPCiObIC!$A24,'IRA - Advanced Manufacturing'!$B$174:$B$184,0))),1)</f>
        <v>0.15222552543035997</v>
      </c>
      <c r="O24">
        <f>($N$2-'Rescale to Fit GDP Proj'!$S$60)+'Rescale to Fit GDP Proj'!T82</f>
        <v>0.18107481953678861</v>
      </c>
      <c r="P24">
        <f>($N$2-'Rescale to Fit GDP Proj'!$S$60)+'Rescale to Fit GDP Proj'!U82</f>
        <v>0.20677030900612037</v>
      </c>
      <c r="Q24">
        <f>($N$2-'Rescale to Fit GDP Proj'!$S$60)+'Rescale to Fit GDP Proj'!V82</f>
        <v>0.2269596221605954</v>
      </c>
      <c r="R24">
        <f>($N$2-'Rescale to Fit GDP Proj'!$S$60)+'Rescale to Fit GDP Proj'!W82</f>
        <v>0.24898432742002252</v>
      </c>
      <c r="S24">
        <f>($N$2-'Rescale to Fit GDP Proj'!$S$60)+'Rescale to Fit GDP Proj'!X82</f>
        <v>0.26917364057449755</v>
      </c>
      <c r="T24">
        <f>($N$2-'Rescale to Fit GDP Proj'!$S$60)+'Rescale to Fit GDP Proj'!Y82</f>
        <v>0.2829390813616397</v>
      </c>
      <c r="U24">
        <f>($N$2-'Rescale to Fit GDP Proj'!$S$60)+'Rescale to Fit GDP Proj'!Z82</f>
        <v>0.29945761030621032</v>
      </c>
      <c r="V24">
        <f>($N$2-'Rescale to Fit GDP Proj'!$S$60)+'Rescale to Fit GDP Proj'!AA82</f>
        <v>0.31230535504087631</v>
      </c>
      <c r="W24">
        <f>($N$2-'Rescale to Fit GDP Proj'!$S$60)+'Rescale to Fit GDP Proj'!AB82</f>
        <v>0.33157697214287518</v>
      </c>
      <c r="X24">
        <f>($N$2-'Rescale to Fit GDP Proj'!$S$60)+'Rescale to Fit GDP Proj'!AC82</f>
        <v>0.35543706950725484</v>
      </c>
      <c r="Y24">
        <f>($N$2-'Rescale to Fit GDP Proj'!$S$60)+'Rescale to Fit GDP Proj'!AD82</f>
        <v>0.37929716687163428</v>
      </c>
      <c r="Z24">
        <f>($N$2-'Rescale to Fit GDP Proj'!$S$60)+'Rescale to Fit GDP Proj'!AE82</f>
        <v>0.39856878397363316</v>
      </c>
      <c r="AA24">
        <f>($N$2-'Rescale to Fit GDP Proj'!$S$60)+'Rescale to Fit GDP Proj'!AF82</f>
        <v>0.41325192081325146</v>
      </c>
      <c r="AB24">
        <f>($N$2-'Rescale to Fit GDP Proj'!$S$60)+'Rescale to Fit GDP Proj'!AG82</f>
        <v>0.42977044975782208</v>
      </c>
      <c r="AC24">
        <f>($N$2-'Rescale to Fit GDP Proj'!$S$60)+'Rescale to Fit GDP Proj'!AH82</f>
        <v>0.44995976291229711</v>
      </c>
      <c r="AD24">
        <f>($N$2-'Rescale to Fit GDP Proj'!$S$60)+'Rescale to Fit GDP Proj'!AI82</f>
        <v>0.47381986027667677</v>
      </c>
      <c r="AE24">
        <f>($N$2-'Rescale to Fit GDP Proj'!$S$60)+'Rescale to Fit GDP Proj'!AJ82</f>
        <v>0.49492686948362796</v>
      </c>
      <c r="AF24">
        <f>($N$2-'Rescale to Fit GDP Proj'!$S$60)+'Rescale to Fit GDP Proj'!AK82</f>
        <v>0.51603387869057915</v>
      </c>
    </row>
    <row r="25" spans="1:32" x14ac:dyDescent="0.25">
      <c r="A25" s="2" t="s">
        <v>18</v>
      </c>
      <c r="B25">
        <f>'Rescale to Fit GDP Proj'!G83</f>
        <v>0</v>
      </c>
      <c r="C25">
        <f>'Rescale to Fit GDP Proj'!H83</f>
        <v>9.2635465742578749E-3</v>
      </c>
      <c r="D25">
        <f>'Rescale to Fit GDP Proj'!I83</f>
        <v>2.1727196218075839E-2</v>
      </c>
      <c r="E25">
        <f>'Rescale to Fit GDP Proj'!J83*IFERROR((1+INDEX('IRA - Advanced Manufacturing'!C$174:C$184,MATCH(BPCiObIC!$A25,'IRA - Advanced Manufacturing'!$B$174:$B$184,0))),1)</f>
        <v>3.749843291100903E-2</v>
      </c>
      <c r="F25">
        <f>'Rescale to Fit GDP Proj'!K83*IFERROR((1+INDEX('IRA - Advanced Manufacturing'!D$174:D$184,MATCH(BPCiObIC!$A25,'IRA - Advanced Manufacturing'!$B$174:$B$184,0))),1)</f>
        <v>5.6715416916467372E-2</v>
      </c>
      <c r="G25">
        <f>'Rescale to Fit GDP Proj'!L83*IFERROR((1+INDEX('IRA - Advanced Manufacturing'!E$174:E$184,MATCH(BPCiObIC!$A25,'IRA - Advanced Manufacturing'!$B$174:$B$184,0))),1)</f>
        <v>7.9548937576942438E-2</v>
      </c>
      <c r="H25">
        <f>'Rescale to Fit GDP Proj'!M83*IFERROR((1+INDEX('IRA - Advanced Manufacturing'!F$174:F$184,MATCH(BPCiObIC!$A25,'IRA - Advanced Manufacturing'!$B$174:$B$184,0))),1)</f>
        <v>0.1062075482222402</v>
      </c>
      <c r="I25">
        <f>'Rescale to Fit GDP Proj'!N83*IFERROR((1+INDEX('IRA - Advanced Manufacturing'!G$174:G$184,MATCH(BPCiObIC!$A25,'IRA - Advanced Manufacturing'!$B$174:$B$184,0))),1)</f>
        <v>0.13693848321293672</v>
      </c>
      <c r="J25">
        <f>'Rescale to Fit GDP Proj'!O83*IFERROR((1+INDEX('IRA - Advanced Manufacturing'!H$174:H$184,MATCH(BPCiObIC!$A25,'IRA - Advanced Manufacturing'!$B$174:$B$184,0))),1)</f>
        <v>0.16766989053989179</v>
      </c>
      <c r="K25">
        <f>'Rescale to Fit GDP Proj'!P83*IFERROR((1+INDEX('IRA - Advanced Manufacturing'!I$174:I$184,MATCH(BPCiObIC!$A25,'IRA - Advanced Manufacturing'!$B$174:$B$184,0))),1)</f>
        <v>0.18303647771336903</v>
      </c>
      <c r="L25">
        <f>'Rescale to Fit GDP Proj'!Q83*IFERROR((1+INDEX('IRA - Advanced Manufacturing'!J$174:J$184,MATCH(BPCiObIC!$A25,'IRA - Advanced Manufacturing'!$B$174:$B$184,0))),1)</f>
        <v>0.19840326996954552</v>
      </c>
      <c r="M25">
        <f>'Rescale to Fit GDP Proj'!R83*IFERROR((1+INDEX('IRA - Advanced Manufacturing'!K$174:K$184,MATCH(BPCiObIC!$A25,'IRA - Advanced Manufacturing'!$B$174:$B$184,0))),1)</f>
        <v>0.21377025957139478</v>
      </c>
      <c r="N25">
        <f>'Rescale to Fit GDP Proj'!S83*IFERROR((1+INDEX('IRA - Advanced Manufacturing'!L$174:L$184,MATCH(BPCiObIC!$A25,'IRA - Advanced Manufacturing'!$B$174:$B$184,0))),1)</f>
        <v>0.21377182201085912</v>
      </c>
      <c r="O25">
        <f>($N$2-'Rescale to Fit GDP Proj'!$S$60)+'Rescale to Fit GDP Proj'!T83</f>
        <v>0.24447563255498972</v>
      </c>
      <c r="P25">
        <f>($N$2-'Rescale to Fit GDP Proj'!$S$60)+'Rescale to Fit GDP Proj'!U83</f>
        <v>0.25983952925319964</v>
      </c>
      <c r="Q25">
        <f>($N$2-'Rescale to Fit GDP Proj'!$S$60)+'Rescale to Fit GDP Proj'!V83</f>
        <v>0.27520342595140934</v>
      </c>
      <c r="R25">
        <f>($N$2-'Rescale to Fit GDP Proj'!$S$60)+'Rescale to Fit GDP Proj'!W83</f>
        <v>0.30593121934782896</v>
      </c>
      <c r="S25">
        <f>($N$2-'Rescale to Fit GDP Proj'!$S$60)+'Rescale to Fit GDP Proj'!X83</f>
        <v>0.32129511604603866</v>
      </c>
      <c r="T25">
        <f>($N$2-'Rescale to Fit GDP Proj'!$S$60)+'Rescale to Fit GDP Proj'!Y83</f>
        <v>0.35202290944245829</v>
      </c>
      <c r="U25">
        <f>($N$2-'Rescale to Fit GDP Proj'!$S$60)+'Rescale to Fit GDP Proj'!Z83</f>
        <v>0.36738680614066821</v>
      </c>
      <c r="V25">
        <f>($N$2-'Rescale to Fit GDP Proj'!$S$60)+'Rescale to Fit GDP Proj'!AA83</f>
        <v>0.39811459953708783</v>
      </c>
      <c r="W25">
        <f>($N$2-'Rescale to Fit GDP Proj'!$S$60)+'Rescale to Fit GDP Proj'!AB83</f>
        <v>0.41347849623529753</v>
      </c>
      <c r="X25">
        <f>($N$2-'Rescale to Fit GDP Proj'!$S$60)+'Rescale to Fit GDP Proj'!AC83</f>
        <v>0.44420628963171715</v>
      </c>
      <c r="Y25">
        <f>($N$2-'Rescale to Fit GDP Proj'!$S$60)+'Rescale to Fit GDP Proj'!AD83</f>
        <v>0.47493408302813656</v>
      </c>
      <c r="Z25">
        <f>($N$2-'Rescale to Fit GDP Proj'!$S$60)+'Rescale to Fit GDP Proj'!AE83</f>
        <v>0.49029797972634648</v>
      </c>
      <c r="AA25">
        <f>($N$2-'Rescale to Fit GDP Proj'!$S$60)+'Rescale to Fit GDP Proj'!AF83</f>
        <v>0.50566187642455618</v>
      </c>
      <c r="AB25">
        <f>($N$2-'Rescale to Fit GDP Proj'!$S$60)+'Rescale to Fit GDP Proj'!AG83</f>
        <v>0.50566187642455618</v>
      </c>
      <c r="AC25">
        <f>($N$2-'Rescale to Fit GDP Proj'!$S$60)+'Rescale to Fit GDP Proj'!AH83</f>
        <v>0.52102577312276588</v>
      </c>
      <c r="AD25">
        <f>($N$2-'Rescale to Fit GDP Proj'!$S$60)+'Rescale to Fit GDP Proj'!AI83</f>
        <v>0.5363896698209758</v>
      </c>
      <c r="AE25">
        <f>($N$2-'Rescale to Fit GDP Proj'!$S$60)+'Rescale to Fit GDP Proj'!AJ83</f>
        <v>0.5517535665191855</v>
      </c>
      <c r="AF25">
        <f>($N$2-'Rescale to Fit GDP Proj'!$S$60)+'Rescale to Fit GDP Proj'!AK83</f>
        <v>0.5671174632173952</v>
      </c>
    </row>
    <row r="26" spans="1:32" x14ac:dyDescent="0.25">
      <c r="A26" s="2" t="s">
        <v>46</v>
      </c>
      <c r="B26">
        <f>'Rescale to Fit GDP Proj'!G84</f>
        <v>0</v>
      </c>
      <c r="C26">
        <f>'Rescale to Fit GDP Proj'!H84</f>
        <v>8.1420982854712512E-3</v>
      </c>
      <c r="D26">
        <f>'Rescale to Fit GDP Proj'!I84</f>
        <v>1.8431656432721422E-2</v>
      </c>
      <c r="E26">
        <f>'Rescale to Fit GDP Proj'!J84*IFERROR((1+INDEX('IRA - Advanced Manufacturing'!C$174:C$184,MATCH(BPCiObIC!$A26,'IRA - Advanced Manufacturing'!$B$174:$B$184,0))),1)</f>
        <v>3.0918371585898607E-2</v>
      </c>
      <c r="F26">
        <f>'Rescale to Fit GDP Proj'!K84*IFERROR((1+INDEX('IRA - Advanced Manufacturing'!D$174:D$184,MATCH(BPCiObIC!$A26,'IRA - Advanced Manufacturing'!$B$174:$B$184,0))),1)</f>
        <v>4.5663574234577675E-2</v>
      </c>
      <c r="G26">
        <f>'Rescale to Fit GDP Proj'!L84*IFERROR((1+INDEX('IRA - Advanced Manufacturing'!E$174:E$184,MATCH(BPCiObIC!$A26,'IRA - Advanced Manufacturing'!$B$174:$B$184,0))),1)</f>
        <v>6.2740726875294389E-2</v>
      </c>
      <c r="H26">
        <f>'Rescale to Fit GDP Proj'!M84*IFERROR((1+INDEX('IRA - Advanced Manufacturing'!F$174:F$184,MATCH(BPCiObIC!$A26,'IRA - Advanced Manufacturing'!$B$174:$B$184,0))),1)</f>
        <v>8.223603000986543E-2</v>
      </c>
      <c r="I26">
        <f>'Rescale to Fit GDP Proj'!N84*IFERROR((1+INDEX('IRA - Advanced Manufacturing'!G$174:G$184,MATCH(BPCiObIC!$A26,'IRA - Advanced Manufacturing'!$B$174:$B$184,0))),1)</f>
        <v>0.10424914243431153</v>
      </c>
      <c r="J26">
        <f>'Rescale to Fit GDP Proj'!O84*IFERROR((1+INDEX('IRA - Advanced Manufacturing'!H$174:H$184,MATCH(BPCiObIC!$A26,'IRA - Advanced Manufacturing'!$B$174:$B$184,0))),1)</f>
        <v>0.12663647776997322</v>
      </c>
      <c r="K26">
        <f>'Rescale to Fit GDP Proj'!P84*IFERROR((1+INDEX('IRA - Advanced Manufacturing'!I$174:I$184,MATCH(BPCiObIC!$A26,'IRA - Advanced Manufacturing'!$B$174:$B$184,0))),1)</f>
        <v>0.14940439780634104</v>
      </c>
      <c r="L26">
        <f>'Rescale to Fit GDP Proj'!Q84*IFERROR((1+INDEX('IRA - Advanced Manufacturing'!J$174:J$184,MATCH(BPCiObIC!$A26,'IRA - Advanced Manufacturing'!$B$174:$B$184,0))),1)</f>
        <v>0.17255937248332723</v>
      </c>
      <c r="M26">
        <f>'Rescale to Fit GDP Proj'!R84*IFERROR((1+INDEX('IRA - Advanced Manufacturing'!K$174:K$184,MATCH(BPCiObIC!$A26,'IRA - Advanced Manufacturing'!$B$174:$B$184,0))),1)</f>
        <v>0.19610798172982216</v>
      </c>
      <c r="N26">
        <f>'Rescale to Fit GDP Proj'!S84*IFERROR((1+INDEX('IRA - Advanced Manufacturing'!L$174:L$184,MATCH(BPCiObIC!$A26,'IRA - Advanced Manufacturing'!$B$174:$B$184,0))),1)</f>
        <v>0.22005691733350743</v>
      </c>
      <c r="O26">
        <f>($N$2-'Rescale to Fit GDP Proj'!$S$60)+'Rescale to Fit GDP Proj'!T84</f>
        <v>0.24441298484245533</v>
      </c>
      <c r="P26">
        <f>($N$2-'Rescale to Fit GDP Proj'!$S$60)+'Rescale to Fit GDP Proj'!U84</f>
        <v>0.26918310549905539</v>
      </c>
      <c r="Q26">
        <f>($N$2-'Rescale to Fit GDP Proj'!$S$60)+'Rescale to Fit GDP Proj'!V84</f>
        <v>0.29437431820681753</v>
      </c>
      <c r="R26">
        <f>($N$2-'Rescale to Fit GDP Proj'!$S$60)+'Rescale to Fit GDP Proj'!W84</f>
        <v>0.31999378153061164</v>
      </c>
      <c r="S26">
        <f>($N$2-'Rescale to Fit GDP Proj'!$S$60)+'Rescale to Fit GDP Proj'!X84</f>
        <v>0.34604877573091031</v>
      </c>
      <c r="T26">
        <f>($N$2-'Rescale to Fit GDP Proj'!$S$60)+'Rescale to Fit GDP Proj'!Y84</f>
        <v>0.37254670483261398</v>
      </c>
      <c r="U26">
        <f>($N$2-'Rescale to Fit GDP Proj'!$S$60)+'Rescale to Fit GDP Proj'!Z84</f>
        <v>0.39949509872904665</v>
      </c>
      <c r="V26">
        <f>($N$2-'Rescale to Fit GDP Proj'!$S$60)+'Rescale to Fit GDP Proj'!AA84</f>
        <v>0.42690161532171855</v>
      </c>
      <c r="W26">
        <f>($N$2-'Rescale to Fit GDP Proj'!$S$60)+'Rescale to Fit GDP Proj'!AB84</f>
        <v>0.4547740426964661</v>
      </c>
      <c r="X26">
        <f>($N$2-'Rescale to Fit GDP Proj'!$S$60)+'Rescale to Fit GDP Proj'!AC84</f>
        <v>0.48312030133658412</v>
      </c>
      <c r="Y26">
        <f>($N$2-'Rescale to Fit GDP Proj'!$S$60)+'Rescale to Fit GDP Proj'!AD84</f>
        <v>0.51194844637358428</v>
      </c>
      <c r="Z26">
        <f>($N$2-'Rescale to Fit GDP Proj'!$S$60)+'Rescale to Fit GDP Proj'!AE84</f>
        <v>0.5412666698762133</v>
      </c>
      <c r="AA26">
        <f>($N$2-'Rescale to Fit GDP Proj'!$S$60)+'Rescale to Fit GDP Proj'!AF84</f>
        <v>0.57108330317838718</v>
      </c>
      <c r="AB26">
        <f>($N$2-'Rescale to Fit GDP Proj'!$S$60)+'Rescale to Fit GDP Proj'!AG84</f>
        <v>0.60140681924669792</v>
      </c>
      <c r="AC26">
        <f>($N$2-'Rescale to Fit GDP Proj'!$S$60)+'Rescale to Fit GDP Proj'!AH84</f>
        <v>0.63224583508817001</v>
      </c>
      <c r="AD26">
        <f>($N$2-'Rescale to Fit GDP Proj'!$S$60)+'Rescale to Fit GDP Proj'!AI84</f>
        <v>0.66360911419894708</v>
      </c>
      <c r="AE26">
        <f>($N$2-'Rescale to Fit GDP Proj'!$S$60)+'Rescale to Fit GDP Proj'!AJ84</f>
        <v>0.69550556905460725</v>
      </c>
      <c r="AF26">
        <f>($N$2-'Rescale to Fit GDP Proj'!$S$60)+'Rescale to Fit GDP Proj'!AK84</f>
        <v>0.72794426364281373</v>
      </c>
    </row>
    <row r="27" spans="1:32" x14ac:dyDescent="0.25">
      <c r="A27" s="2" t="s">
        <v>47</v>
      </c>
      <c r="B27">
        <f>'Rescale to Fit GDP Proj'!G85</f>
        <v>0</v>
      </c>
      <c r="C27">
        <f>'Rescale to Fit GDP Proj'!H85</f>
        <v>3.4647226746686807E-3</v>
      </c>
      <c r="D27">
        <f>'Rescale to Fit GDP Proj'!I85</f>
        <v>7.981731121672473E-3</v>
      </c>
      <c r="E27">
        <f>'Rescale to Fit GDP Proj'!J85*IFERROR((1+INDEX('IRA - Advanced Manufacturing'!C$174:C$184,MATCH(BPCiObIC!$A27,'IRA - Advanced Manufacturing'!$B$174:$B$184,0))),1)</f>
        <v>1.3561775314841457E-2</v>
      </c>
      <c r="F27">
        <f>'Rescale to Fit GDP Proj'!K85*IFERROR((1+INDEX('IRA - Advanced Manufacturing'!D$174:D$184,MATCH(BPCiObIC!$A27,'IRA - Advanced Manufacturing'!$B$174:$B$184,0))),1)</f>
        <v>2.0218369462706744E-2</v>
      </c>
      <c r="G27">
        <f>'Rescale to Fit GDP Proj'!L85*IFERROR((1+INDEX('IRA - Advanced Manufacturing'!E$174:E$184,MATCH(BPCiObIC!$A27,'IRA - Advanced Manufacturing'!$B$174:$B$184,0))),1)</f>
        <v>2.7967846240743135E-2</v>
      </c>
      <c r="H27">
        <f>'Rescale to Fit GDP Proj'!M85*IFERROR((1+INDEX('IRA - Advanced Manufacturing'!F$174:F$184,MATCH(BPCiObIC!$A27,'IRA - Advanced Manufacturing'!$B$174:$B$184,0))),1)</f>
        <v>3.6829423257705725E-2</v>
      </c>
      <c r="I27">
        <f>'Rescale to Fit GDP Proj'!N85*IFERROR((1+INDEX('IRA - Advanced Manufacturing'!G$174:G$184,MATCH(BPCiObIC!$A27,'IRA - Advanced Manufacturing'!$B$174:$B$184,0))),1)</f>
        <v>4.682528213283968E-2</v>
      </c>
      <c r="J27">
        <f>'Rescale to Fit GDP Proj'!O85*IFERROR((1+INDEX('IRA - Advanced Manufacturing'!H$174:H$184,MATCH(BPCiObIC!$A27,'IRA - Advanced Manufacturing'!$B$174:$B$184,0))),1)</f>
        <v>5.6901107878974504E-2</v>
      </c>
      <c r="K27">
        <f>'Rescale to Fit GDP Proj'!P85*IFERROR((1+INDEX('IRA - Advanced Manufacturing'!I$174:I$184,MATCH(BPCiObIC!$A27,'IRA - Advanced Manufacturing'!$B$174:$B$184,0))),1)</f>
        <v>6.7057540231078488E-2</v>
      </c>
      <c r="L27">
        <f>'Rescale to Fit GDP Proj'!Q85*IFERROR((1+INDEX('IRA - Advanced Manufacturing'!J$174:J$184,MATCH(BPCiObIC!$A27,'IRA - Advanced Manufacturing'!$B$174:$B$184,0))),1)</f>
        <v>7.7295224041999344E-2</v>
      </c>
      <c r="M27">
        <f>'Rescale to Fit GDP Proj'!R85*IFERROR((1+INDEX('IRA - Advanced Manufacturing'!K$174:K$184,MATCH(BPCiObIC!$A27,'IRA - Advanced Manufacturing'!$B$174:$B$184,0))),1)</f>
        <v>8.7614809323407511E-2</v>
      </c>
      <c r="N27">
        <f>'Rescale to Fit GDP Proj'!S85*IFERROR((1+INDEX('IRA - Advanced Manufacturing'!L$174:L$184,MATCH(BPCiObIC!$A27,'IRA - Advanced Manufacturing'!$B$174:$B$184,0))),1)</f>
        <v>9.8016951287066931E-2</v>
      </c>
      <c r="O27">
        <f>($N$2-'Rescale to Fit GDP Proj'!$S$60)+'Rescale to Fit GDP Proj'!T85</f>
        <v>0.10850231038643565</v>
      </c>
      <c r="P27">
        <f>($N$2-'Rescale to Fit GDP Proj'!$S$60)+'Rescale to Fit GDP Proj'!U85</f>
        <v>0.11907155235859922</v>
      </c>
      <c r="Q27">
        <f>($N$2-'Rescale to Fit GDP Proj'!$S$60)+'Rescale to Fit GDP Proj'!V85</f>
        <v>0.12972534826654011</v>
      </c>
      <c r="R27">
        <f>($N$2-'Rescale to Fit GDP Proj'!$S$60)+'Rescale to Fit GDP Proj'!W85</f>
        <v>0.14046437454174468</v>
      </c>
      <c r="S27">
        <f>($N$2-'Rescale to Fit GDP Proj'!$S$60)+'Rescale to Fit GDP Proj'!X85</f>
        <v>0.15128931302715093</v>
      </c>
      <c r="T27">
        <f>($N$2-'Rescale to Fit GDP Proj'!$S$60)+'Rescale to Fit GDP Proj'!Y85</f>
        <v>0.16220085102044041</v>
      </c>
      <c r="U27">
        <f>($N$2-'Rescale to Fit GDP Proj'!$S$60)+'Rescale to Fit GDP Proj'!Z85</f>
        <v>0.17319968131767621</v>
      </c>
      <c r="V27">
        <f>($N$2-'Rescale to Fit GDP Proj'!$S$60)+'Rescale to Fit GDP Proj'!AA85</f>
        <v>0.1842865022572899</v>
      </c>
      <c r="W27">
        <f>($N$2-'Rescale to Fit GDP Proj'!$S$60)+'Rescale to Fit GDP Proj'!AB85</f>
        <v>0.19546201776442051</v>
      </c>
      <c r="X27">
        <f>($N$2-'Rescale to Fit GDP Proj'!$S$60)+'Rescale to Fit GDP Proj'!AC85</f>
        <v>0.20672693739560799</v>
      </c>
      <c r="Y27">
        <f>($N$2-'Rescale to Fit GDP Proj'!$S$60)+'Rescale to Fit GDP Proj'!AD85</f>
        <v>0.21808197638384499</v>
      </c>
      <c r="Z27">
        <f>($N$2-'Rescale to Fit GDP Proj'!$S$60)+'Rescale to Fit GDP Proj'!AE85</f>
        <v>0.22952785568398801</v>
      </c>
      <c r="AA27">
        <f>($N$2-'Rescale to Fit GDP Proj'!$S$60)+'Rescale to Fit GDP Proj'!AF85</f>
        <v>0.24106530201853216</v>
      </c>
      <c r="AB27">
        <f>($N$2-'Rescale to Fit GDP Proj'!$S$60)+'Rescale to Fit GDP Proj'!AG85</f>
        <v>0.25269504792375264</v>
      </c>
      <c r="AC27">
        <f>($N$2-'Rescale to Fit GDP Proj'!$S$60)+'Rescale to Fit GDP Proj'!AH85</f>
        <v>0.26441783179621492</v>
      </c>
      <c r="AD27">
        <f>($N$2-'Rescale to Fit GDP Proj'!$S$60)+'Rescale to Fit GDP Proj'!AI85</f>
        <v>0.27623439793965698</v>
      </c>
      <c r="AE27">
        <f>($N$2-'Rescale to Fit GDP Proj'!$S$60)+'Rescale to Fit GDP Proj'!AJ85</f>
        <v>0.28814549661224648</v>
      </c>
      <c r="AF27">
        <f>($N$2-'Rescale to Fit GDP Proj'!$S$60)+'Rescale to Fit GDP Proj'!AK85</f>
        <v>0.30015188407421667</v>
      </c>
    </row>
    <row r="28" spans="1:32" x14ac:dyDescent="0.25">
      <c r="A28" s="2" t="s">
        <v>48</v>
      </c>
      <c r="B28">
        <f>'Rescale to Fit GDP Proj'!G86</f>
        <v>0</v>
      </c>
      <c r="C28">
        <f>'Rescale to Fit GDP Proj'!H86</f>
        <v>1.8068719257341593E-2</v>
      </c>
      <c r="D28">
        <f>'Rescale to Fit GDP Proj'!I86</f>
        <v>3.6710343389629495E-2</v>
      </c>
      <c r="E28">
        <f>'Rescale to Fit GDP Proj'!J86*IFERROR((1+INDEX('IRA - Advanced Manufacturing'!C$174:C$184,MATCH(BPCiObIC!$A28,'IRA - Advanced Manufacturing'!$B$174:$B$184,0))),1)</f>
        <v>5.5942608336822228E-2</v>
      </c>
      <c r="F28">
        <f>'Rescale to Fit GDP Proj'!K86*IFERROR((1+INDEX('IRA - Advanced Manufacturing'!D$174:D$184,MATCH(BPCiObIC!$A28,'IRA - Advanced Manufacturing'!$B$174:$B$184,0))),1)</f>
        <v>7.5783951525506654E-2</v>
      </c>
      <c r="G28">
        <f>'Rescale to Fit GDP Proj'!L86*IFERROR((1+INDEX('IRA - Advanced Manufacturing'!E$174:E$184,MATCH(BPCiObIC!$A28,'IRA - Advanced Manufacturing'!$B$174:$B$184,0))),1)</f>
        <v>9.6253540518753247E-2</v>
      </c>
      <c r="H28">
        <f>'Rescale to Fit GDP Proj'!M86*IFERROR((1+INDEX('IRA - Advanced Manufacturing'!F$174:F$184,MATCH(BPCiObIC!$A28,'IRA - Advanced Manufacturing'!$B$174:$B$184,0))),1)</f>
        <v>0.11737130299365583</v>
      </c>
      <c r="I28">
        <f>'Rescale to Fit GDP Proj'!N86*IFERROR((1+INDEX('IRA - Advanced Manufacturing'!G$174:G$184,MATCH(BPCiObIC!$A28,'IRA - Advanced Manufacturing'!$B$174:$B$184,0))),1)</f>
        <v>0.13915795811072129</v>
      </c>
      <c r="J28">
        <f>'Rescale to Fit GDP Proj'!O86*IFERROR((1+INDEX('IRA - Advanced Manufacturing'!H$174:H$184,MATCH(BPCiObIC!$A28,'IRA - Advanced Manufacturing'!$B$174:$B$184,0))),1)</f>
        <v>0.16130149269451091</v>
      </c>
      <c r="K28">
        <f>'Rescale to Fit GDP Proj'!P86*IFERROR((1+INDEX('IRA - Advanced Manufacturing'!I$174:I$184,MATCH(BPCiObIC!$A28,'IRA - Advanced Manufacturing'!$B$174:$B$184,0))),1)</f>
        <v>0.18380775266093433</v>
      </c>
      <c r="L28">
        <f>'Rescale to Fit GDP Proj'!Q86*IFERROR((1+INDEX('IRA - Advanced Manufacturing'!J$174:J$184,MATCH(BPCiObIC!$A28,'IRA - Advanced Manufacturing'!$B$174:$B$184,0))),1)</f>
        <v>0.2066826796857755</v>
      </c>
      <c r="M28">
        <f>'Rescale to Fit GDP Proj'!R86*IFERROR((1+INDEX('IRA - Advanced Manufacturing'!K$174:K$184,MATCH(BPCiObIC!$A28,'IRA - Advanced Manufacturing'!$B$174:$B$184,0))),1)</f>
        <v>0.2299323127733009</v>
      </c>
      <c r="N28">
        <f>'Rescale to Fit GDP Proj'!S86*IFERROR((1+INDEX('IRA - Advanced Manufacturing'!L$174:L$184,MATCH(BPCiObIC!$A28,'IRA - Advanced Manufacturing'!$B$174:$B$184,0))),1)</f>
        <v>0.2535627898505633</v>
      </c>
      <c r="O28">
        <f>($N$2-'Rescale to Fit GDP Proj'!$S$60)+'Rescale to Fit GDP Proj'!T86</f>
        <v>0.27758034938782034</v>
      </c>
      <c r="P28">
        <f>($N$2-'Rescale to Fit GDP Proj'!$S$60)+'Rescale to Fit GDP Proj'!U86</f>
        <v>0.30199133204549727</v>
      </c>
      <c r="Q28">
        <f>($N$2-'Rescale to Fit GDP Proj'!$S$60)+'Rescale to Fit GDP Proj'!V86</f>
        <v>0.32680218234812808</v>
      </c>
      <c r="R28">
        <f>($N$2-'Rescale to Fit GDP Proj'!$S$60)+'Rescale to Fit GDP Proj'!W86</f>
        <v>0.35201945038571608</v>
      </c>
      <c r="S28">
        <f>($N$2-'Rescale to Fit GDP Proj'!$S$60)+'Rescale to Fit GDP Proj'!X86</f>
        <v>0.37764979354296502</v>
      </c>
      <c r="T28">
        <f>($N$2-'Rescale to Fit GDP Proj'!$S$60)+'Rescale to Fit GDP Proj'!Y86</f>
        <v>0.40369997825683512</v>
      </c>
      <c r="U28">
        <f>($N$2-'Rescale to Fit GDP Proj'!$S$60)+'Rescale to Fit GDP Proj'!Z86</f>
        <v>0.43017688180288904</v>
      </c>
      <c r="V28">
        <f>($N$2-'Rescale to Fit GDP Proj'!$S$60)+'Rescale to Fit GDP Proj'!AA86</f>
        <v>0.45708749411090061</v>
      </c>
      <c r="W28">
        <f>($N$2-'Rescale to Fit GDP Proj'!$S$60)+'Rescale to Fit GDP Proj'!AB86</f>
        <v>0.48443891961020286</v>
      </c>
      <c r="X28">
        <f>($N$2-'Rescale to Fit GDP Proj'!$S$60)+'Rescale to Fit GDP Proj'!AC86</f>
        <v>0.5122383791052646</v>
      </c>
      <c r="Y28">
        <f>($N$2-'Rescale to Fit GDP Proj'!$S$60)+'Rescale to Fit GDP Proj'!AD86</f>
        <v>0.54049321168199072</v>
      </c>
      <c r="Z28">
        <f>($N$2-'Rescale to Fit GDP Proj'!$S$60)+'Rescale to Fit GDP Proj'!AE86</f>
        <v>0.56921087664524772</v>
      </c>
      <c r="AA28">
        <f>($N$2-'Rescale to Fit GDP Proj'!$S$60)+'Rescale to Fit GDP Proj'!AF86</f>
        <v>0.5983989554881286</v>
      </c>
      <c r="AB28">
        <f>($N$2-'Rescale to Fit GDP Proj'!$S$60)+'Rescale to Fit GDP Proj'!AG86</f>
        <v>0.62806515389347461</v>
      </c>
      <c r="AC28">
        <f>($N$2-'Rescale to Fit GDP Proj'!$S$60)+'Rescale to Fit GDP Proj'!AH86</f>
        <v>0.65821730376818288</v>
      </c>
      <c r="AD28">
        <f>($N$2-'Rescale to Fit GDP Proj'!$S$60)+'Rescale to Fit GDP Proj'!AI86</f>
        <v>0.68886336531083903</v>
      </c>
      <c r="AE28">
        <f>($N$2-'Rescale to Fit GDP Proj'!$S$60)+'Rescale to Fit GDP Proj'!AJ86</f>
        <v>0.72001142911321636</v>
      </c>
      <c r="AF28">
        <f>($N$2-'Rescale to Fit GDP Proj'!$S$60)+'Rescale to Fit GDP Proj'!AK86</f>
        <v>0.75166971829620166</v>
      </c>
    </row>
    <row r="29" spans="1:32" x14ac:dyDescent="0.25">
      <c r="A29" s="2" t="s">
        <v>19</v>
      </c>
      <c r="B29">
        <f>'Rescale to Fit GDP Proj'!G87</f>
        <v>0</v>
      </c>
      <c r="C29">
        <f>'Rescale to Fit GDP Proj'!H87</f>
        <v>1.8891288696904152E-2</v>
      </c>
      <c r="D29">
        <f>'Rescale to Fit GDP Proj'!I87</f>
        <v>3.7009801894034133E-2</v>
      </c>
      <c r="E29">
        <f>'Rescale to Fit GDP Proj'!J87*IFERROR((1+INDEX('IRA - Advanced Manufacturing'!C$174:C$184,MATCH(BPCiObIC!$A29,'IRA - Advanced Manufacturing'!$B$174:$B$184,0))),1)</f>
        <v>5.4300764465571749E-2</v>
      </c>
      <c r="F29">
        <f>'Rescale to Fit GDP Proj'!K87*IFERROR((1+INDEX('IRA - Advanced Manufacturing'!D$174:D$184,MATCH(BPCiObIC!$A29,'IRA - Advanced Manufacturing'!$B$174:$B$184,0))),1)</f>
        <v>7.0711119057181193E-2</v>
      </c>
      <c r="G29">
        <f>'Rescale to Fit GDP Proj'!L87*IFERROR((1+INDEX('IRA - Advanced Manufacturing'!E$174:E$184,MATCH(BPCiObIC!$A29,'IRA - Advanced Manufacturing'!$B$174:$B$184,0))),1)</f>
        <v>8.6189793838079787E-2</v>
      </c>
      <c r="H29">
        <f>'Rescale to Fit GDP Proj'!M87*IFERROR((1+INDEX('IRA - Advanced Manufacturing'!F$174:F$184,MATCH(BPCiObIC!$A29,'IRA - Advanced Manufacturing'!$B$174:$B$184,0))),1)</f>
        <v>0.10068796430442828</v>
      </c>
      <c r="I29">
        <f>'Rescale to Fit GDP Proj'!N87*IFERROR((1+INDEX('IRA - Advanced Manufacturing'!G$174:G$184,MATCH(BPCiObIC!$A29,'IRA - Advanced Manufacturing'!$B$174:$B$184,0))),1)</f>
        <v>0.11415930728007662</v>
      </c>
      <c r="J29">
        <f>'Rescale to Fit GDP Proj'!O87*IFERROR((1+INDEX('IRA - Advanced Manufacturing'!H$174:H$184,MATCH(BPCiObIC!$A29,'IRA - Advanced Manufacturing'!$B$174:$B$184,0))),1)</f>
        <v>0.11812146697879666</v>
      </c>
      <c r="K29">
        <f>'Rescale to Fit GDP Proj'!P87*IFERROR((1+INDEX('IRA - Advanced Manufacturing'!I$174:I$184,MATCH(BPCiObIC!$A29,'IRA - Advanced Manufacturing'!$B$174:$B$184,0))),1)</f>
        <v>0.12683821831598063</v>
      </c>
      <c r="L29">
        <f>'Rescale to Fit GDP Proj'!Q87*IFERROR((1+INDEX('IRA - Advanced Manufacturing'!J$174:J$184,MATCH(BPCiObIC!$A29,'IRA - Advanced Manufacturing'!$B$174:$B$184,0))),1)</f>
        <v>0.15219604038778889</v>
      </c>
      <c r="M29">
        <f>'Rescale to Fit GDP Proj'!R87*IFERROR((1+INDEX('IRA - Advanced Manufacturing'!K$174:K$184,MATCH(BPCiObIC!$A29,'IRA - Advanced Manufacturing'!$B$174:$B$184,0))),1)</f>
        <v>0.1672522472429252</v>
      </c>
      <c r="N29">
        <f>'Rescale to Fit GDP Proj'!S87*IFERROR((1+INDEX('IRA - Advanced Manufacturing'!L$174:L$184,MATCH(BPCiObIC!$A29,'IRA - Advanced Manufacturing'!$B$174:$B$184,0))),1)</f>
        <v>0.1672522472429252</v>
      </c>
      <c r="O29">
        <f>($N$2-'Rescale to Fit GDP Proj'!$S$60)+'Rescale to Fit GDP Proj'!T87</f>
        <v>0.16487495142369313</v>
      </c>
      <c r="P29">
        <f>($N$2-'Rescale to Fit GDP Proj'!$S$60)+'Rescale to Fit GDP Proj'!U87</f>
        <v>0.16804467918266908</v>
      </c>
      <c r="Q29">
        <f>($N$2-'Rescale to Fit GDP Proj'!$S$60)+'Rescale to Fit GDP Proj'!V87</f>
        <v>0.17121440694164503</v>
      </c>
      <c r="R29">
        <f>($N$2-'Rescale to Fit GDP Proj'!$S$60)+'Rescale to Fit GDP Proj'!W87</f>
        <v>0.17913872633908512</v>
      </c>
      <c r="S29">
        <f>($N$2-'Rescale to Fit GDP Proj'!$S$60)+'Rescale to Fit GDP Proj'!X87</f>
        <v>0.19102520543524526</v>
      </c>
      <c r="T29">
        <f>($N$2-'Rescale to Fit GDP Proj'!$S$60)+'Rescale to Fit GDP Proj'!Y87</f>
        <v>0.20608141229038135</v>
      </c>
      <c r="U29">
        <f>($N$2-'Rescale to Fit GDP Proj'!$S$60)+'Rescale to Fit GDP Proj'!Z87</f>
        <v>0.22351491496474951</v>
      </c>
      <c r="V29">
        <f>($N$2-'Rescale to Fit GDP Proj'!$S$60)+'Rescale to Fit GDP Proj'!AA87</f>
        <v>0.23777868988014172</v>
      </c>
      <c r="W29">
        <f>($N$2-'Rescale to Fit GDP Proj'!$S$60)+'Rescale to Fit GDP Proj'!AB87</f>
        <v>0.25441976061476601</v>
      </c>
      <c r="X29">
        <f>($N$2-'Rescale to Fit GDP Proj'!$S$60)+'Rescale to Fit GDP Proj'!AC87</f>
        <v>0.27740028686734242</v>
      </c>
      <c r="Y29">
        <f>($N$2-'Rescale to Fit GDP Proj'!$S$60)+'Rescale to Fit GDP Proj'!AD87</f>
        <v>0.2948337895417108</v>
      </c>
      <c r="Z29">
        <f>($N$2-'Rescale to Fit GDP Proj'!$S$60)+'Rescale to Fit GDP Proj'!AE87</f>
        <v>0.30751270057761504</v>
      </c>
      <c r="AA29">
        <f>($N$2-'Rescale to Fit GDP Proj'!$S$60)+'Rescale to Fit GDP Proj'!AF87</f>
        <v>0.31939917967377518</v>
      </c>
      <c r="AB29">
        <f>($N$2-'Rescale to Fit GDP Proj'!$S$60)+'Rescale to Fit GDP Proj'!AG87</f>
        <v>0.3312856587699351</v>
      </c>
      <c r="AC29">
        <f>($N$2-'Rescale to Fit GDP Proj'!$S$60)+'Rescale to Fit GDP Proj'!AH87</f>
        <v>0.34634186562507119</v>
      </c>
      <c r="AD29">
        <f>($N$2-'Rescale to Fit GDP Proj'!$S$60)+'Rescale to Fit GDP Proj'!AI87</f>
        <v>0.36139807248020728</v>
      </c>
      <c r="AE29">
        <f>($N$2-'Rescale to Fit GDP Proj'!$S$60)+'Rescale to Fit GDP Proj'!AJ87</f>
        <v>0.37486941545585539</v>
      </c>
      <c r="AF29">
        <f>($N$2-'Rescale to Fit GDP Proj'!$S$60)+'Rescale to Fit GDP Proj'!AK87</f>
        <v>0.38992562231099148</v>
      </c>
    </row>
    <row r="30" spans="1:32" x14ac:dyDescent="0.25">
      <c r="A30" s="2" t="s">
        <v>20</v>
      </c>
      <c r="B30">
        <f>'Rescale to Fit GDP Proj'!G88</f>
        <v>0</v>
      </c>
      <c r="C30">
        <f>'Rescale to Fit GDP Proj'!H88</f>
        <v>4.6987220600251858E-2</v>
      </c>
      <c r="D30">
        <f>'Rescale to Fit GDP Proj'!I88</f>
        <v>9.2913388151264112E-2</v>
      </c>
      <c r="E30">
        <f>'Rescale to Fit GDP Proj'!J88*IFERROR((1+INDEX('IRA - Advanced Manufacturing'!C$174:C$184,MATCH(BPCiObIC!$A30,'IRA - Advanced Manufacturing'!$B$174:$B$184,0))),1)</f>
        <v>0.13752725824912979</v>
      </c>
      <c r="F30">
        <f>'Rescale to Fit GDP Proj'!K88*IFERROR((1+INDEX('IRA - Advanced Manufacturing'!D$174:D$184,MATCH(BPCiObIC!$A30,'IRA - Advanced Manufacturing'!$B$174:$B$184,0))),1)</f>
        <v>0.18057685786650626</v>
      </c>
      <c r="G30">
        <f>'Rescale to Fit GDP Proj'!L88*IFERROR((1+INDEX('IRA - Advanced Manufacturing'!E$174:E$184,MATCH(BPCiObIC!$A30,'IRA - Advanced Manufacturing'!$B$174:$B$184,0))),1)</f>
        <v>0.22181176288284271</v>
      </c>
      <c r="H30">
        <f>'Rescale to Fit GDP Proj'!M88*IFERROR((1+INDEX('IRA - Advanced Manufacturing'!F$174:F$184,MATCH(BPCiObIC!$A30,'IRA - Advanced Manufacturing'!$B$174:$B$184,0))),1)</f>
        <v>0.26098544614588709</v>
      </c>
      <c r="I30">
        <f>'Rescale to Fit GDP Proj'!N88*IFERROR((1+INDEX('IRA - Advanced Manufacturing'!G$174:G$184,MATCH(BPCiObIC!$A30,'IRA - Advanced Manufacturing'!$B$174:$B$184,0))),1)</f>
        <v>0.29785766656731244</v>
      </c>
      <c r="J30">
        <f>'Rescale to Fit GDP Proj'!O88*IFERROR((1+INDEX('IRA - Advanced Manufacturing'!H$174:H$184,MATCH(BPCiObIC!$A30,'IRA - Advanced Manufacturing'!$B$174:$B$184,0))),1)</f>
        <v>0.33565247468403309</v>
      </c>
      <c r="K30">
        <f>'Rescale to Fit GDP Proj'!P88*IFERROR((1+INDEX('IRA - Advanced Manufacturing'!I$174:I$184,MATCH(BPCiObIC!$A30,'IRA - Advanced Manufacturing'!$B$174:$B$184,0))),1)</f>
        <v>0.37439295475964302</v>
      </c>
      <c r="L30">
        <f>'Rescale to Fit GDP Proj'!Q88*IFERROR((1+INDEX('IRA - Advanced Manufacturing'!J$174:J$184,MATCH(BPCiObIC!$A30,'IRA - Advanced Manufacturing'!$B$174:$B$184,0))),1)</f>
        <v>0.41410276865402185</v>
      </c>
      <c r="M30">
        <f>'Rescale to Fit GDP Proj'!R88*IFERROR((1+INDEX('IRA - Advanced Manufacturing'!K$174:K$184,MATCH(BPCiObIC!$A30,'IRA - Advanced Manufacturing'!$B$174:$B$184,0))),1)</f>
        <v>0.45480617027549414</v>
      </c>
      <c r="N30">
        <f>'Rescale to Fit GDP Proj'!S88*IFERROR((1+INDEX('IRA - Advanced Manufacturing'!L$174:L$184,MATCH(BPCiObIC!$A30,'IRA - Advanced Manufacturing'!$B$174:$B$184,0))),1)</f>
        <v>0.49652802039460037</v>
      </c>
      <c r="O30">
        <f>($N$2-'Rescale to Fit GDP Proj'!$S$60)+'Rescale to Fit GDP Proj'!T88</f>
        <v>0.5392938018285256</v>
      </c>
      <c r="P30">
        <f>($N$2-'Rescale to Fit GDP Proj'!$S$60)+'Rescale to Fit GDP Proj'!U88</f>
        <v>0.58312963500546178</v>
      </c>
      <c r="Q30">
        <f>($N$2-'Rescale to Fit GDP Proj'!$S$60)+'Rescale to Fit GDP Proj'!V88</f>
        <v>0.62806229391840807</v>
      </c>
      <c r="R30">
        <f>($N$2-'Rescale to Fit GDP Proj'!$S$60)+'Rescale to Fit GDP Proj'!W88</f>
        <v>0.6741192224781557</v>
      </c>
      <c r="S30">
        <f>($N$2-'Rescale to Fit GDP Proj'!$S$60)+'Rescale to Fit GDP Proj'!X88</f>
        <v>0.72132855127544426</v>
      </c>
      <c r="T30">
        <f>($N$2-'Rescale to Fit GDP Proj'!$S$60)+'Rescale to Fit GDP Proj'!Y88</f>
        <v>0.76971911476252719</v>
      </c>
      <c r="U30">
        <f>($N$2-'Rescale to Fit GDP Proj'!$S$60)+'Rescale to Fit GDP Proj'!Z88</f>
        <v>0.81932046886464016</v>
      </c>
      <c r="V30">
        <f>($N$2-'Rescale to Fit GDP Proj'!$S$60)+'Rescale to Fit GDP Proj'!AA88</f>
        <v>0.87016290903213134</v>
      </c>
      <c r="W30">
        <f>($N$2-'Rescale to Fit GDP Proj'!$S$60)+'Rescale to Fit GDP Proj'!AB88</f>
        <v>0.92227748874427706</v>
      </c>
      <c r="X30">
        <f>($N$2-'Rescale to Fit GDP Proj'!$S$60)+'Rescale to Fit GDP Proj'!AC88</f>
        <v>0.97569603847608477</v>
      </c>
      <c r="Y30">
        <f>($N$2-'Rescale to Fit GDP Proj'!$S$60)+'Rescale to Fit GDP Proj'!AD88</f>
        <v>1.0304511851396694</v>
      </c>
      <c r="Z30">
        <f>($N$2-'Rescale to Fit GDP Proj'!$S$60)+'Rescale to Fit GDP Proj'!AE88</f>
        <v>1.086576372012076</v>
      </c>
      <c r="AA30">
        <f>($N$2-'Rescale to Fit GDP Proj'!$S$60)+'Rescale to Fit GDP Proj'!AF88</f>
        <v>1.1441058791617218</v>
      </c>
      <c r="AB30">
        <f>($N$2-'Rescale to Fit GDP Proj'!$S$60)+'Rescale to Fit GDP Proj'!AG88</f>
        <v>1.2030748443859296</v>
      </c>
      <c r="AC30">
        <f>($N$2-'Rescale to Fit GDP Proj'!$S$60)+'Rescale to Fit GDP Proj'!AH88</f>
        <v>1.263519284672348</v>
      </c>
      <c r="AD30">
        <f>($N$2-'Rescale to Fit GDP Proj'!$S$60)+'Rescale to Fit GDP Proj'!AI88</f>
        <v>1.3254761181973589</v>
      </c>
      <c r="AE30">
        <f>($N$2-'Rescale to Fit GDP Proj'!$S$60)+'Rescale to Fit GDP Proj'!AJ88</f>
        <v>1.3889831868749136</v>
      </c>
      <c r="AF30">
        <f>($N$2-'Rescale to Fit GDP Proj'!$S$60)+'Rescale to Fit GDP Proj'!AK88</f>
        <v>1.4540792794695669</v>
      </c>
    </row>
    <row r="31" spans="1:32" x14ac:dyDescent="0.25">
      <c r="A31" s="2" t="s">
        <v>21</v>
      </c>
      <c r="B31">
        <f>'Rescale to Fit GDP Proj'!G89</f>
        <v>0</v>
      </c>
      <c r="C31">
        <f>'Rescale to Fit GDP Proj'!H89</f>
        <v>2.1481280582945659E-2</v>
      </c>
      <c r="D31">
        <f>'Rescale to Fit GDP Proj'!I89</f>
        <v>4.2990476931441236E-2</v>
      </c>
      <c r="E31">
        <f>'Rescale to Fit GDP Proj'!J89*IFERROR((1+INDEX('IRA - Advanced Manufacturing'!C$174:C$184,MATCH(BPCiObIC!$A31,'IRA - Advanced Manufacturing'!$B$174:$B$184,0))),1)</f>
        <v>6.4515792583991968E-2</v>
      </c>
      <c r="F31">
        <f>'Rescale to Fit GDP Proj'!K89*IFERROR((1+INDEX('IRA - Advanced Manufacturing'!D$174:D$184,MATCH(BPCiObIC!$A31,'IRA - Advanced Manufacturing'!$B$174:$B$184,0))),1)</f>
        <v>8.6045208296667064E-2</v>
      </c>
      <c r="G31">
        <f>'Rescale to Fit GDP Proj'!L89*IFERROR((1+INDEX('IRA - Advanced Manufacturing'!E$174:E$184,MATCH(BPCiObIC!$A31,'IRA - Advanced Manufacturing'!$B$174:$B$184,0))),1)</f>
        <v>0.10756649183294716</v>
      </c>
      <c r="H31">
        <f>'Rescale to Fit GDP Proj'!M89*IFERROR((1+INDEX('IRA - Advanced Manufacturing'!F$174:F$184,MATCH(BPCiObIC!$A31,'IRA - Advanced Manufacturing'!$B$174:$B$184,0))),1)</f>
        <v>0.12906720823126627</v>
      </c>
      <c r="I31">
        <f>'Rescale to Fit GDP Proj'!N89*IFERROR((1+INDEX('IRA - Advanced Manufacturing'!G$174:G$184,MATCH(BPCiObIC!$A31,'IRA - Advanced Manufacturing'!$B$174:$B$184,0))),1)</f>
        <v>0.15053473054111105</v>
      </c>
      <c r="J31">
        <f>'Rescale to Fit GDP Proj'!O89*IFERROR((1+INDEX('IRA - Advanced Manufacturing'!H$174:H$184,MATCH(BPCiObIC!$A31,'IRA - Advanced Manufacturing'!$B$174:$B$184,0))),1)</f>
        <v>0.17234573320791313</v>
      </c>
      <c r="K31">
        <f>'Rescale to Fit GDP Proj'!P89*IFERROR((1+INDEX('IRA - Advanced Manufacturing'!I$174:I$184,MATCH(BPCiObIC!$A31,'IRA - Advanced Manufacturing'!$B$174:$B$184,0))),1)</f>
        <v>0.19450571191738422</v>
      </c>
      <c r="L31">
        <f>'Rescale to Fit GDP Proj'!Q89*IFERROR((1+INDEX('IRA - Advanced Manufacturing'!J$174:J$184,MATCH(BPCiObIC!$A31,'IRA - Advanced Manufacturing'!$B$174:$B$184,0))),1)</f>
        <v>0.21702025028620672</v>
      </c>
      <c r="M31">
        <f>'Rescale to Fit GDP Proj'!R89*IFERROR((1+INDEX('IRA - Advanced Manufacturing'!K$174:K$184,MATCH(BPCiObIC!$A31,'IRA - Advanced Manufacturing'!$B$174:$B$184,0))),1)</f>
        <v>0.23989502126893036</v>
      </c>
      <c r="N31">
        <f>'Rescale to Fit GDP Proj'!S89*IFERROR((1+INDEX('IRA - Advanced Manufacturing'!L$174:L$184,MATCH(BPCiObIC!$A31,'IRA - Advanced Manufacturing'!$B$174:$B$184,0))),1)</f>
        <v>0.26313578858737752</v>
      </c>
      <c r="O31">
        <f>($N$2-'Rescale to Fit GDP Proj'!$S$60)+'Rescale to Fit GDP Proj'!T89</f>
        <v>0.28674840818292002</v>
      </c>
      <c r="P31">
        <f>($N$2-'Rescale to Fit GDP Proj'!$S$60)+'Rescale to Fit GDP Proj'!U89</f>
        <v>0.31073882969199118</v>
      </c>
      <c r="Q31">
        <f>($N$2-'Rescale to Fit GDP Proj'!$S$60)+'Rescale to Fit GDP Proj'!V89</f>
        <v>0.33511309794520744</v>
      </c>
      <c r="R31">
        <f>($N$2-'Rescale to Fit GDP Proj'!$S$60)+'Rescale to Fit GDP Proj'!W89</f>
        <v>0.35987735449047525</v>
      </c>
      <c r="S31">
        <f>($N$2-'Rescale to Fit GDP Proj'!$S$60)+'Rescale to Fit GDP Proj'!X89</f>
        <v>0.38503783914046719</v>
      </c>
      <c r="T31">
        <f>($N$2-'Rescale to Fit GDP Proj'!$S$60)+'Rescale to Fit GDP Proj'!Y89</f>
        <v>0.41060089154485913</v>
      </c>
      <c r="U31">
        <f>($N$2-'Rescale to Fit GDP Proj'!$S$60)+'Rescale to Fit GDP Proj'!Z89</f>
        <v>0.43657295278772118</v>
      </c>
      <c r="V31">
        <f>($N$2-'Rescale to Fit GDP Proj'!$S$60)+'Rescale to Fit GDP Proj'!AA89</f>
        <v>0.46296056701046912</v>
      </c>
      <c r="W31">
        <f>($N$2-'Rescale to Fit GDP Proj'!$S$60)+'Rescale to Fit GDP Proj'!AB89</f>
        <v>0.48977038306078113</v>
      </c>
      <c r="X31">
        <f>($N$2-'Rescale to Fit GDP Proj'!$S$60)+'Rescale to Fit GDP Proj'!AC89</f>
        <v>0.517009156167898</v>
      </c>
      <c r="Y31">
        <f>($N$2-'Rescale to Fit GDP Proj'!$S$60)+'Rescale to Fit GDP Proj'!AD89</f>
        <v>0.54468374964472877</v>
      </c>
      <c r="Z31">
        <f>($N$2-'Rescale to Fit GDP Proj'!$S$60)+'Rescale to Fit GDP Proj'!AE89</f>
        <v>0.57280113661718879</v>
      </c>
      <c r="AA31">
        <f>($N$2-'Rescale to Fit GDP Proj'!$S$60)+'Rescale to Fit GDP Proj'!AF89</f>
        <v>0.60136840178120821</v>
      </c>
      <c r="AB31">
        <f>($N$2-'Rescale to Fit GDP Proj'!$S$60)+'Rescale to Fit GDP Proj'!AG89</f>
        <v>0.63039274318785188</v>
      </c>
      <c r="AC31">
        <f>($N$2-'Rescale to Fit GDP Proj'!$S$60)+'Rescale to Fit GDP Proj'!AH89</f>
        <v>0.65988147405700182</v>
      </c>
      <c r="AD31">
        <f>($N$2-'Rescale to Fit GDP Proj'!$S$60)+'Rescale to Fit GDP Proj'!AI89</f>
        <v>0.68984202462005828</v>
      </c>
      <c r="AE31">
        <f>($N$2-'Rescale to Fit GDP Proj'!$S$60)+'Rescale to Fit GDP Proj'!AJ89</f>
        <v>0.72028194399212353</v>
      </c>
      <c r="AF31">
        <f>($N$2-'Rescale to Fit GDP Proj'!$S$60)+'Rescale to Fit GDP Proj'!AK89</f>
        <v>0.75120890207414193</v>
      </c>
    </row>
    <row r="32" spans="1:32" x14ac:dyDescent="0.25">
      <c r="A32" s="2" t="s">
        <v>22</v>
      </c>
      <c r="B32">
        <f>'Rescale to Fit GDP Proj'!G90</f>
        <v>0</v>
      </c>
      <c r="C32">
        <f>'Rescale to Fit GDP Proj'!H90</f>
        <v>3.5859879682820429E-2</v>
      </c>
      <c r="D32">
        <f>'Rescale to Fit GDP Proj'!I90</f>
        <v>7.0996597499380448E-2</v>
      </c>
      <c r="E32">
        <f>'Rescale to Fit GDP Proj'!J90*IFERROR((1+INDEX('IRA - Advanced Manufacturing'!C$174:C$184,MATCH(BPCiObIC!$A32,'IRA - Advanced Manufacturing'!$B$174:$B$184,0))),1)</f>
        <v>0.10528837789787279</v>
      </c>
      <c r="F32">
        <f>'Rescale to Fit GDP Proj'!K90*IFERROR((1+INDEX('IRA - Advanced Manufacturing'!D$174:D$184,MATCH(BPCiObIC!$A32,'IRA - Advanced Manufacturing'!$B$174:$B$184,0))),1)</f>
        <v>0.13861346540982233</v>
      </c>
      <c r="G32">
        <f>'Rescale to Fit GDP Proj'!L90*IFERROR((1+INDEX('IRA - Advanced Manufacturing'!E$174:E$184,MATCH(BPCiObIC!$A32,'IRA - Advanced Manufacturing'!$B$174:$B$184,0))),1)</f>
        <v>0.17085082098951124</v>
      </c>
      <c r="H32">
        <f>'Rescale to Fit GDP Proj'!M90*IFERROR((1+INDEX('IRA - Advanced Manufacturing'!F$174:F$184,MATCH(BPCiObIC!$A32,'IRA - Advanced Manufacturing'!$B$174:$B$184,0))),1)</f>
        <v>0.20188083382785349</v>
      </c>
      <c r="I32">
        <f>'Rescale to Fit GDP Proj'!N90*IFERROR((1+INDEX('IRA - Advanced Manufacturing'!G$174:G$184,MATCH(BPCiObIC!$A32,'IRA - Advanced Manufacturing'!$B$174:$B$184,0))),1)</f>
        <v>0.23158604299705277</v>
      </c>
      <c r="J32">
        <f>'Rescale to Fit GDP Proj'!O90*IFERROR((1+INDEX('IRA - Advanced Manufacturing'!H$174:H$184,MATCH(BPCiObIC!$A32,'IRA - Advanced Manufacturing'!$B$174:$B$184,0))),1)</f>
        <v>0.26191506155880512</v>
      </c>
      <c r="K32">
        <f>'Rescale to Fit GDP Proj'!P90*IFERROR((1+INDEX('IRA - Advanced Manufacturing'!I$174:I$184,MATCH(BPCiObIC!$A32,'IRA - Advanced Manufacturing'!$B$174:$B$184,0))),1)</f>
        <v>0.29288098951035446</v>
      </c>
      <c r="L32">
        <f>'Rescale to Fit GDP Proj'!Q90*IFERROR((1+INDEX('IRA - Advanced Manufacturing'!J$174:J$184,MATCH(BPCiObIC!$A32,'IRA - Advanced Manufacturing'!$B$174:$B$184,0))),1)</f>
        <v>0.3244972019488862</v>
      </c>
      <c r="M32">
        <f>'Rescale to Fit GDP Proj'!R90*IFERROR((1+INDEX('IRA - Advanced Manufacturing'!K$174:K$184,MATCH(BPCiObIC!$A32,'IRA - Advanced Manufacturing'!$B$174:$B$184,0))),1)</f>
        <v>0.35677735484862727</v>
      </c>
      <c r="N32">
        <f>'Rescale to Fit GDP Proj'!S90*IFERROR((1+INDEX('IRA - Advanced Manufacturing'!L$174:L$184,MATCH(BPCiObIC!$A32,'IRA - Advanced Manufacturing'!$B$174:$B$184,0))),1)</f>
        <v>0.38973539095926274</v>
      </c>
      <c r="O32">
        <f>($N$2-'Rescale to Fit GDP Proj'!$S$60)+'Rescale to Fit GDP Proj'!T90</f>
        <v>0.42338554582822169</v>
      </c>
      <c r="P32">
        <f>($N$2-'Rescale to Fit GDP Proj'!$S$60)+'Rescale to Fit GDP Proj'!U90</f>
        <v>0.4577423539494288</v>
      </c>
      <c r="Q32">
        <f>($N$2-'Rescale to Fit GDP Proj'!$S$60)+'Rescale to Fit GDP Proj'!V90</f>
        <v>0.49282065504118122</v>
      </c>
      <c r="R32">
        <f>($N$2-'Rescale to Fit GDP Proj'!$S$60)+'Rescale to Fit GDP Proj'!W90</f>
        <v>0.52863560045586022</v>
      </c>
      <c r="S32">
        <f>($N$2-'Rescale to Fit GDP Proj'!$S$60)+'Rescale to Fit GDP Proj'!X90</f>
        <v>0.56520265972424777</v>
      </c>
      <c r="T32">
        <f>($N$2-'Rescale to Fit GDP Proj'!$S$60)+'Rescale to Fit GDP Proj'!Y90</f>
        <v>0.60253762723727122</v>
      </c>
      <c r="U32">
        <f>($N$2-'Rescale to Fit GDP Proj'!$S$60)+'Rescale to Fit GDP Proj'!Z90</f>
        <v>0.6406566290680682</v>
      </c>
      <c r="V32">
        <f>($N$2-'Rescale to Fit GDP Proj'!$S$60)+'Rescale to Fit GDP Proj'!AA90</f>
        <v>0.67957612993731198</v>
      </c>
      <c r="W32">
        <f>($N$2-'Rescale to Fit GDP Proj'!$S$60)+'Rescale to Fit GDP Proj'!AB90</f>
        <v>0.71931294032480997</v>
      </c>
      <c r="X32">
        <f>($N$2-'Rescale to Fit GDP Proj'!$S$60)+'Rescale to Fit GDP Proj'!AC90</f>
        <v>0.75988422373044517</v>
      </c>
      <c r="Y32">
        <f>($N$2-'Rescale to Fit GDP Proj'!$S$60)+'Rescale to Fit GDP Proj'!AD90</f>
        <v>0.80130750408759899</v>
      </c>
      <c r="Z32">
        <f>($N$2-'Rescale to Fit GDP Proj'!$S$60)+'Rescale to Fit GDP Proj'!AE90</f>
        <v>0.84360067333225275</v>
      </c>
      <c r="AA32">
        <f>($N$2-'Rescale to Fit GDP Proj'!$S$60)+'Rescale to Fit GDP Proj'!AF90</f>
        <v>0.88678199913104427</v>
      </c>
      <c r="AB32">
        <f>($N$2-'Rescale to Fit GDP Proj'!$S$60)+'Rescale to Fit GDP Proj'!AG90</f>
        <v>0.93087013277161046</v>
      </c>
      <c r="AC32">
        <f>($N$2-'Rescale to Fit GDP Proj'!$S$60)+'Rescale to Fit GDP Proj'!AH90</f>
        <v>0.97588411721862844</v>
      </c>
      <c r="AD32">
        <f>($N$2-'Rescale to Fit GDP Proj'!$S$60)+'Rescale to Fit GDP Proj'!AI90</f>
        <v>1.0218433953390338</v>
      </c>
      <c r="AE32">
        <f>($N$2-'Rescale to Fit GDP Proj'!$S$60)+'Rescale to Fit GDP Proj'!AJ90</f>
        <v>1.0687678182999678</v>
      </c>
      <c r="AF32">
        <f>($N$2-'Rescale to Fit GDP Proj'!$S$60)+'Rescale to Fit GDP Proj'!AK90</f>
        <v>1.1166776541430816</v>
      </c>
    </row>
    <row r="33" spans="1:32" x14ac:dyDescent="0.25">
      <c r="A33" s="2" t="s">
        <v>23</v>
      </c>
      <c r="B33">
        <f>'Rescale to Fit GDP Proj'!G91</f>
        <v>0</v>
      </c>
      <c r="C33">
        <f>'Rescale to Fit GDP Proj'!H91</f>
        <v>2.7892420875543483E-2</v>
      </c>
      <c r="D33">
        <f>'Rescale to Fit GDP Proj'!I91</f>
        <v>5.7129108004914865E-2</v>
      </c>
      <c r="E33">
        <f>'Rescale to Fit GDP Proj'!J91*IFERROR((1+INDEX('IRA - Advanced Manufacturing'!C$174:C$184,MATCH(BPCiObIC!$A33,'IRA - Advanced Manufacturing'!$B$174:$B$184,0))),1)</f>
        <v>8.7774103375391724E-2</v>
      </c>
      <c r="F33">
        <f>'Rescale to Fit GDP Proj'!K91*IFERROR((1+INDEX('IRA - Advanced Manufacturing'!D$174:D$184,MATCH(BPCiObIC!$A33,'IRA - Advanced Manufacturing'!$B$174:$B$184,0))),1)</f>
        <v>0.11989531522737348</v>
      </c>
      <c r="G33">
        <f>'Rescale to Fit GDP Proj'!L91*IFERROR((1+INDEX('IRA - Advanced Manufacturing'!E$174:E$184,MATCH(BPCiObIC!$A33,'IRA - Advanced Manufacturing'!$B$174:$B$184,0))),1)</f>
        <v>0.15356476084946913</v>
      </c>
      <c r="H33">
        <f>'Rescale to Fit GDP Proj'!M91*IFERROR((1+INDEX('IRA - Advanced Manufacturing'!F$174:F$184,MATCH(BPCiObIC!$A33,'IRA - Advanced Manufacturing'!$B$174:$B$184,0))),1)</f>
        <v>0.18885882659603001</v>
      </c>
      <c r="I33">
        <f>'Rescale to Fit GDP Proj'!N91*IFERROR((1+INDEX('IRA - Advanced Manufacturing'!G$174:G$184,MATCH(BPCiObIC!$A33,'IRA - Advanced Manufacturing'!$B$174:$B$184,0))),1)</f>
        <v>0.22585854640698261</v>
      </c>
      <c r="J33">
        <f>'Rescale to Fit GDP Proj'!O91*IFERROR((1+INDEX('IRA - Advanced Manufacturing'!H$174:H$184,MATCH(BPCiObIC!$A33,'IRA - Advanced Manufacturing'!$B$174:$B$184,0))),1)</f>
        <v>0.26383505378582717</v>
      </c>
      <c r="K33">
        <f>'Rescale to Fit GDP Proj'!P91*IFERROR((1+INDEX('IRA - Advanced Manufacturing'!I$174:I$184,MATCH(BPCiObIC!$A33,'IRA - Advanced Manufacturing'!$B$174:$B$184,0))),1)</f>
        <v>0.30281413579142935</v>
      </c>
      <c r="L33">
        <f>'Rescale to Fit GDP Proj'!Q91*IFERROR((1+INDEX('IRA - Advanced Manufacturing'!J$174:J$184,MATCH(BPCiObIC!$A33,'IRA - Advanced Manufacturing'!$B$174:$B$184,0))),1)</f>
        <v>0.34282226025750018</v>
      </c>
      <c r="M33">
        <f>'Rescale to Fit GDP Proj'!R91*IFERROR((1+INDEX('IRA - Advanced Manufacturing'!K$174:K$184,MATCH(BPCiObIC!$A33,'IRA - Advanced Manufacturing'!$B$174:$B$184,0))),1)</f>
        <v>0.38388659376495859</v>
      </c>
      <c r="N33">
        <f>'Rescale to Fit GDP Proj'!S91*IFERROR((1+INDEX('IRA - Advanced Manufacturing'!L$174:L$184,MATCH(BPCiObIC!$A33,'IRA - Advanced Manufacturing'!$B$174:$B$184,0))),1)</f>
        <v>0.42603502008876254</v>
      </c>
      <c r="O33">
        <f>($N$2-'Rescale to Fit GDP Proj'!$S$60)+'Rescale to Fit GDP Proj'!T91</f>
        <v>0.46929615913173445</v>
      </c>
      <c r="P33">
        <f>($N$2-'Rescale to Fit GDP Proj'!$S$60)+'Rescale to Fit GDP Proj'!U91</f>
        <v>0.51369938635823653</v>
      </c>
      <c r="Q33">
        <f>($N$2-'Rescale to Fit GDP Proj'!$S$60)+'Rescale to Fit GDP Proj'!V91</f>
        <v>0.55927485274089273</v>
      </c>
      <c r="R33">
        <f>($N$2-'Rescale to Fit GDP Proj'!$S$60)+'Rescale to Fit GDP Proj'!W91</f>
        <v>0.606053505233901</v>
      </c>
      <c r="S33">
        <f>($N$2-'Rescale to Fit GDP Proj'!$S$60)+'Rescale to Fit GDP Proj'!X91</f>
        <v>0.65406710778683863</v>
      </c>
      <c r="T33">
        <f>($N$2-'Rescale to Fit GDP Proj'!$S$60)+'Rescale to Fit GDP Proj'!Y91</f>
        <v>0.70334826291322927</v>
      </c>
      <c r="U33">
        <f>($N$2-'Rescale to Fit GDP Proj'!$S$60)+'Rescale to Fit GDP Proj'!Z91</f>
        <v>0.75393043382851666</v>
      </c>
      <c r="V33">
        <f>($N$2-'Rescale to Fit GDP Proj'!$S$60)+'Rescale to Fit GDP Proj'!AA91</f>
        <v>0.80584796717247875</v>
      </c>
      <c r="W33">
        <f>($N$2-'Rescale to Fit GDP Proj'!$S$60)+'Rescale to Fit GDP Proj'!AB91</f>
        <v>0.85913611633150944</v>
      </c>
      <c r="X33">
        <f>($N$2-'Rescale to Fit GDP Proj'!$S$60)+'Rescale to Fit GDP Proj'!AC91</f>
        <v>0.91383106537660586</v>
      </c>
      <c r="Y33">
        <f>($N$2-'Rescale to Fit GDP Proj'!$S$60)+'Rescale to Fit GDP Proj'!AD91</f>
        <v>0.9699699536333154</v>
      </c>
      <c r="Z33">
        <f>($N$2-'Rescale to Fit GDP Proj'!$S$60)+'Rescale to Fit GDP Proj'!AE91</f>
        <v>1.0275909009003257</v>
      </c>
      <c r="AA33">
        <f>($N$2-'Rescale to Fit GDP Proj'!$S$60)+'Rescale to Fit GDP Proj'!AF91</f>
        <v>1.0867330333338223</v>
      </c>
      <c r="AB33">
        <f>($N$2-'Rescale to Fit GDP Proj'!$S$60)+'Rescale to Fit GDP Proj'!AG91</f>
        <v>1.1474365100151893</v>
      </c>
      <c r="AC33">
        <f>($N$2-'Rescale to Fit GDP Proj'!$S$60)+'Rescale to Fit GDP Proj'!AH91</f>
        <v>1.2097425502200951</v>
      </c>
      <c r="AD33">
        <f>($N$2-'Rescale to Fit GDP Proj'!$S$60)+'Rescale to Fit GDP Proj'!AI91</f>
        <v>1.2736934614074753</v>
      </c>
      <c r="AE33">
        <f>($N$2-'Rescale to Fit GDP Proj'!$S$60)+'Rescale to Fit GDP Proj'!AJ91</f>
        <v>1.3393326679474249</v>
      </c>
      <c r="AF33">
        <f>($N$2-'Rescale to Fit GDP Proj'!$S$60)+'Rescale to Fit GDP Proj'!AK91</f>
        <v>1.4067047406074993</v>
      </c>
    </row>
    <row r="34" spans="1:32" x14ac:dyDescent="0.25">
      <c r="A34" s="2" t="s">
        <v>24</v>
      </c>
      <c r="B34">
        <f>'Rescale to Fit GDP Proj'!G92</f>
        <v>0</v>
      </c>
      <c r="C34">
        <f>'Rescale to Fit GDP Proj'!H92</f>
        <v>4.1923144363490414E-2</v>
      </c>
      <c r="D34">
        <f>'Rescale to Fit GDP Proj'!I92</f>
        <v>8.2248804093767558E-2</v>
      </c>
      <c r="E34">
        <f>'Rescale to Fit GDP Proj'!J92*IFERROR((1+INDEX('IRA - Advanced Manufacturing'!C$174:C$184,MATCH(BPCiObIC!$A34,'IRA - Advanced Manufacturing'!$B$174:$B$184,0))),1)</f>
        <v>0.12072588437482194</v>
      </c>
      <c r="F34">
        <f>'Rescale to Fit GDP Proj'!K92*IFERROR((1+INDEX('IRA - Advanced Manufacturing'!D$174:D$184,MATCH(BPCiObIC!$A34,'IRA - Advanced Manufacturing'!$B$174:$B$184,0))),1)</f>
        <v>0.15710807790584924</v>
      </c>
      <c r="G34">
        <f>'Rescale to Fit GDP Proj'!L92*IFERROR((1+INDEX('IRA - Advanced Manufacturing'!E$174:E$184,MATCH(BPCiObIC!$A34,'IRA - Advanced Manufacturing'!$B$174:$B$184,0))),1)</f>
        <v>0.19115642311198336</v>
      </c>
      <c r="H34">
        <f>'Rescale to Fit GDP Proj'!M92*IFERROR((1+INDEX('IRA - Advanced Manufacturing'!F$174:F$184,MATCH(BPCiObIC!$A34,'IRA - Advanced Manufacturing'!$B$174:$B$184,0))),1)</f>
        <v>0.22264186159792951</v>
      </c>
      <c r="I34">
        <f>'Rescale to Fit GDP Proj'!N92*IFERROR((1+INDEX('IRA - Advanced Manufacturing'!G$174:G$184,MATCH(BPCiObIC!$A34,'IRA - Advanced Manufacturing'!$B$174:$B$184,0))),1)</f>
        <v>0.25134775755256872</v>
      </c>
      <c r="J34">
        <f>'Rescale to Fit GDP Proj'!O92*IFERROR((1+INDEX('IRA - Advanced Manufacturing'!H$174:H$184,MATCH(BPCiObIC!$A34,'IRA - Advanced Manufacturing'!$B$174:$B$184,0))),1)</f>
        <v>0.28062777142630069</v>
      </c>
      <c r="K34">
        <f>'Rescale to Fit GDP Proj'!P92*IFERROR((1+INDEX('IRA - Advanced Manufacturing'!I$174:I$184,MATCH(BPCiObIC!$A34,'IRA - Advanced Manufacturing'!$B$174:$B$184,0))),1)</f>
        <v>0.31049338557750705</v>
      </c>
      <c r="L34">
        <f>'Rescale to Fit GDP Proj'!Q92*IFERROR((1+INDEX('IRA - Advanced Manufacturing'!J$174:J$184,MATCH(BPCiObIC!$A34,'IRA - Advanced Manufacturing'!$B$174:$B$184,0))),1)</f>
        <v>0.34095631201173759</v>
      </c>
      <c r="M34">
        <f>'Rescale to Fit GDP Proj'!R92*IFERROR((1+INDEX('IRA - Advanced Manufacturing'!K$174:K$184,MATCH(BPCiObIC!$A34,'IRA - Advanced Manufacturing'!$B$174:$B$184,0))),1)</f>
        <v>0.37202849697465284</v>
      </c>
      <c r="N34">
        <f>'Rescale to Fit GDP Proj'!S92*IFERROR((1+INDEX('IRA - Advanced Manufacturing'!L$174:L$184,MATCH(BPCiObIC!$A34,'IRA - Advanced Manufacturing'!$B$174:$B$184,0))),1)</f>
        <v>0.40372212563682641</v>
      </c>
      <c r="O34">
        <f>($N$2-'Rescale to Fit GDP Proj'!$S$60)+'Rescale to Fit GDP Proj'!T92</f>
        <v>0.43604962687224352</v>
      </c>
      <c r="P34">
        <f>($N$2-'Rescale to Fit GDP Proj'!$S$60)+'Rescale to Fit GDP Proj'!U92</f>
        <v>0.46902367813236895</v>
      </c>
      <c r="Q34">
        <f>($N$2-'Rescale to Fit GDP Proj'!$S$60)+'Rescale to Fit GDP Proj'!V92</f>
        <v>0.50265721041769673</v>
      </c>
      <c r="R34">
        <f>($N$2-'Rescale to Fit GDP Proj'!$S$60)+'Rescale to Fit GDP Proj'!W92</f>
        <v>0.53696341334873132</v>
      </c>
      <c r="S34">
        <f>($N$2-'Rescale to Fit GDP Proj'!$S$60)+'Rescale to Fit GDP Proj'!X92</f>
        <v>0.57195574033838659</v>
      </c>
      <c r="T34">
        <f>($N$2-'Rescale to Fit GDP Proj'!$S$60)+'Rescale to Fit GDP Proj'!Y92</f>
        <v>0.6076479138678349</v>
      </c>
      <c r="U34">
        <f>($N$2-'Rescale to Fit GDP Proj'!$S$60)+'Rescale to Fit GDP Proj'!Z92</f>
        <v>0.64405393086787199</v>
      </c>
      <c r="V34">
        <f>($N$2-'Rescale to Fit GDP Proj'!$S$60)+'Rescale to Fit GDP Proj'!AA92</f>
        <v>0.68118806820791</v>
      </c>
      <c r="W34">
        <f>($N$2-'Rescale to Fit GDP Proj'!$S$60)+'Rescale to Fit GDP Proj'!AB92</f>
        <v>0.71906488829474879</v>
      </c>
      <c r="X34">
        <f>($N$2-'Rescale to Fit GDP Proj'!$S$60)+'Rescale to Fit GDP Proj'!AC92</f>
        <v>0.75769924478332418</v>
      </c>
      <c r="Y34">
        <f>($N$2-'Rescale to Fit GDP Proj'!$S$60)+'Rescale to Fit GDP Proj'!AD92</f>
        <v>0.79710628840167119</v>
      </c>
      <c r="Z34">
        <f>($N$2-'Rescale to Fit GDP Proj'!$S$60)+'Rescale to Fit GDP Proj'!AE92</f>
        <v>0.83730147289238521</v>
      </c>
      <c r="AA34">
        <f>($N$2-'Rescale to Fit GDP Proj'!$S$60)+'Rescale to Fit GDP Proj'!AF92</f>
        <v>0.87830056107291332</v>
      </c>
      <c r="AB34">
        <f>($N$2-'Rescale to Fit GDP Proj'!$S$60)+'Rescale to Fit GDP Proj'!AG92</f>
        <v>0.92011963101705219</v>
      </c>
      <c r="AC34">
        <f>($N$2-'Rescale to Fit GDP Proj'!$S$60)+'Rescale to Fit GDP Proj'!AH92</f>
        <v>0.9627750823600737</v>
      </c>
      <c r="AD34">
        <f>($N$2-'Rescale to Fit GDP Proj'!$S$60)+'Rescale to Fit GDP Proj'!AI92</f>
        <v>1.0062836427299557</v>
      </c>
      <c r="AE34">
        <f>($N$2-'Rescale to Fit GDP Proj'!$S$60)+'Rescale to Fit GDP Proj'!AJ92</f>
        <v>1.0506623743072352</v>
      </c>
      <c r="AF34">
        <f>($N$2-'Rescale to Fit GDP Proj'!$S$60)+'Rescale to Fit GDP Proj'!AK92</f>
        <v>1.0959286805160604</v>
      </c>
    </row>
    <row r="35" spans="1:32" x14ac:dyDescent="0.25">
      <c r="A35" s="2" t="s">
        <v>25</v>
      </c>
      <c r="B35">
        <f>'Rescale to Fit GDP Proj'!G93</f>
        <v>0</v>
      </c>
      <c r="C35">
        <f>'Rescale to Fit GDP Proj'!H93</f>
        <v>0.14409662778594279</v>
      </c>
      <c r="D35">
        <f>'Rescale to Fit GDP Proj'!I93</f>
        <v>0.28688272041573987</v>
      </c>
      <c r="E35">
        <f>'Rescale to Fit GDP Proj'!J93*IFERROR((1+INDEX('IRA - Advanced Manufacturing'!C$174:C$184,MATCH(BPCiObIC!$A35,'IRA - Advanced Manufacturing'!$B$174:$B$184,0))),1)</f>
        <v>0.42432268418531127</v>
      </c>
      <c r="F35">
        <f>'Rescale to Fit GDP Proj'!K93*IFERROR((1+INDEX('IRA - Advanced Manufacturing'!D$174:D$184,MATCH(BPCiObIC!$A35,'IRA - Advanced Manufacturing'!$B$174:$B$184,0))),1)</f>
        <v>0.55211928765018237</v>
      </c>
      <c r="G35">
        <f>'Rescale to Fit GDP Proj'!L93*IFERROR((1+INDEX('IRA - Advanced Manufacturing'!E$174:E$184,MATCH(BPCiObIC!$A35,'IRA - Advanced Manufacturing'!$B$174:$B$184,0))),1)</f>
        <v>0.66591610553981351</v>
      </c>
      <c r="H35">
        <f>'Rescale to Fit GDP Proj'!M93*IFERROR((1+INDEX('IRA - Advanced Manufacturing'!F$174:F$184,MATCH(BPCiObIC!$A35,'IRA - Advanced Manufacturing'!$B$174:$B$184,0))),1)</f>
        <v>0.7615280397165497</v>
      </c>
      <c r="I35">
        <f>'Rescale to Fit GDP Proj'!N93*IFERROR((1+INDEX('IRA - Advanced Manufacturing'!G$174:G$184,MATCH(BPCiObIC!$A35,'IRA - Advanced Manufacturing'!$B$174:$B$184,0))),1)</f>
        <v>0.83518446196188667</v>
      </c>
      <c r="J35">
        <f>'Rescale to Fit GDP Proj'!O93*IFERROR((1+INDEX('IRA - Advanced Manufacturing'!H$174:H$184,MATCH(BPCiObIC!$A35,'IRA - Advanced Manufacturing'!$B$174:$B$184,0))),1)</f>
        <v>0.91158899524889025</v>
      </c>
      <c r="K35">
        <f>'Rescale to Fit GDP Proj'!P93*IFERROR((1+INDEX('IRA - Advanced Manufacturing'!I$174:I$184,MATCH(BPCiObIC!$A35,'IRA - Advanced Manufacturing'!$B$174:$B$184,0))),1)</f>
        <v>0.99084417122472868</v>
      </c>
      <c r="L35">
        <f>'Rescale to Fit GDP Proj'!Q93*IFERROR((1+INDEX('IRA - Advanced Manufacturing'!J$174:J$184,MATCH(BPCiObIC!$A35,'IRA - Advanced Manufacturing'!$B$174:$B$184,0))),1)</f>
        <v>1.0730563469783052</v>
      </c>
      <c r="M35">
        <f>'Rescale to Fit GDP Proj'!R93*IFERROR((1+INDEX('IRA - Advanced Manufacturing'!K$174:K$184,MATCH(BPCiObIC!$A35,'IRA - Advanced Manufacturing'!$B$174:$B$184,0))),1)</f>
        <v>1.1583358477669659</v>
      </c>
      <c r="N35">
        <f>'Rescale to Fit GDP Proj'!S93*IFERROR((1+INDEX('IRA - Advanced Manufacturing'!L$174:L$184,MATCH(BPCiObIC!$A35,'IRA - Advanced Manufacturing'!$B$174:$B$184,0))),1)</f>
        <v>1.2467971150683219</v>
      </c>
      <c r="O35">
        <f>($N$2-'Rescale to Fit GDP Proj'!$S$60)+'Rescale to Fit GDP Proj'!T93</f>
        <v>1.3385588601558638</v>
      </c>
      <c r="P35">
        <f>($N$2-'Rescale to Fit GDP Proj'!$S$60)+'Rescale to Fit GDP Proj'!U93</f>
        <v>1.4337442234044637</v>
      </c>
      <c r="Q35">
        <f>($N$2-'Rescale to Fit GDP Proj'!$S$60)+'Rescale to Fit GDP Proj'!V93</f>
        <v>1.5324809395395402</v>
      </c>
      <c r="R35">
        <f>($N$2-'Rescale to Fit GDP Proj'!$S$60)+'Rescale to Fit GDP Proj'!W93</f>
        <v>1.634901509051651</v>
      </c>
      <c r="S35">
        <f>($N$2-'Rescale to Fit GDP Proj'!$S$60)+'Rescale to Fit GDP Proj'!X93</f>
        <v>1.7411433760065362</v>
      </c>
      <c r="T35">
        <f>($N$2-'Rescale to Fit GDP Proj'!$S$60)+'Rescale to Fit GDP Proj'!Y93</f>
        <v>1.8513491124892341</v>
      </c>
      <c r="U35">
        <f>($N$2-'Rescale to Fit GDP Proj'!$S$60)+'Rescale to Fit GDP Proj'!Z93</f>
        <v>1.9656666099297795</v>
      </c>
      <c r="V35">
        <f>($N$2-'Rescale to Fit GDP Proj'!$S$60)+'Rescale to Fit GDP Proj'!AA93</f>
        <v>2.0842492775672383</v>
      </c>
      <c r="W35">
        <f>($N$2-'Rescale to Fit GDP Proj'!$S$60)+'Rescale to Fit GDP Proj'!AB93</f>
        <v>2.2072562483184073</v>
      </c>
      <c r="X35">
        <f>($N$2-'Rescale to Fit GDP Proj'!$S$60)+'Rescale to Fit GDP Proj'!AC93</f>
        <v>2.3348525923274486</v>
      </c>
      <c r="Y35">
        <f>($N$2-'Rescale to Fit GDP Proj'!$S$60)+'Rescale to Fit GDP Proj'!AD93</f>
        <v>2.4672095384830284</v>
      </c>
      <c r="Z35">
        <f>($N$2-'Rescale to Fit GDP Proj'!$S$60)+'Rescale to Fit GDP Proj'!AE93</f>
        <v>2.6045047042002363</v>
      </c>
      <c r="AA35">
        <f>($N$2-'Rescale to Fit GDP Proj'!$S$60)+'Rescale to Fit GDP Proj'!AF93</f>
        <v>2.7469223337756286</v>
      </c>
      <c r="AB35">
        <f>($N$2-'Rescale to Fit GDP Proj'!$S$60)+'Rescale to Fit GDP Proj'!AG93</f>
        <v>2.894653545635272</v>
      </c>
      <c r="AC35">
        <f>($N$2-'Rescale to Fit GDP Proj'!$S$60)+'Rescale to Fit GDP Proj'!AH93</f>
        <v>3.0478965888075749</v>
      </c>
      <c r="AD35">
        <f>($N$2-'Rescale to Fit GDP Proj'!$S$60)+'Rescale to Fit GDP Proj'!AI93</f>
        <v>3.2068571089650848</v>
      </c>
      <c r="AE35">
        <f>($N$2-'Rescale to Fit GDP Proj'!$S$60)+'Rescale to Fit GDP Proj'!AJ93</f>
        <v>3.3717484243922708</v>
      </c>
      <c r="AF35">
        <f>($N$2-'Rescale to Fit GDP Proj'!$S$60)+'Rescale to Fit GDP Proj'!AK93</f>
        <v>3.542791812249626</v>
      </c>
    </row>
    <row r="36" spans="1:32" x14ac:dyDescent="0.25">
      <c r="A36" s="2" t="s">
        <v>26</v>
      </c>
      <c r="B36">
        <f>'Rescale to Fit GDP Proj'!G94</f>
        <v>0</v>
      </c>
      <c r="C36">
        <f>'Rescale to Fit GDP Proj'!H94</f>
        <v>1.3858890698674454E-2</v>
      </c>
      <c r="D36">
        <f>'Rescale to Fit GDP Proj'!I94</f>
        <v>2.8401816645404952E-2</v>
      </c>
      <c r="E36">
        <f>'Rescale to Fit GDP Proj'!J94*IFERROR((1+INDEX('IRA - Advanced Manufacturing'!C$174:C$184,MATCH(BPCiObIC!$A36,'IRA - Advanced Manufacturing'!$B$174:$B$184,0))),1)</f>
        <v>4.3649060750980753E-2</v>
      </c>
      <c r="F36">
        <f>'Rescale to Fit GDP Proj'!K94*IFERROR((1+INDEX('IRA - Advanced Manufacturing'!D$174:D$184,MATCH(BPCiObIC!$A36,'IRA - Advanced Manufacturing'!$B$174:$B$184,0))),1)</f>
        <v>5.9622043282804266E-2</v>
      </c>
      <c r="G36">
        <f>'Rescale to Fit GDP Proj'!L94*IFERROR((1+INDEX('IRA - Advanced Manufacturing'!E$174:E$184,MATCH(BPCiObIC!$A36,'IRA - Advanced Manufacturing'!$B$174:$B$184,0))),1)</f>
        <v>7.6343371583711017E-2</v>
      </c>
      <c r="H36">
        <f>'Rescale to Fit GDP Proj'!M94*IFERROR((1+INDEX('IRA - Advanced Manufacturing'!F$174:F$184,MATCH(BPCiObIC!$A36,'IRA - Advanced Manufacturing'!$B$174:$B$184,0))),1)</f>
        <v>9.3836892902737529E-2</v>
      </c>
      <c r="I36">
        <f>'Rescale to Fit GDP Proj'!N94*IFERROR((1+INDEX('IRA - Advanced Manufacturing'!G$174:G$184,MATCH(BPCiObIC!$A36,'IRA - Advanced Manufacturing'!$B$174:$B$184,0))),1)</f>
        <v>0.11212775050925222</v>
      </c>
      <c r="J36">
        <f>'Rescale to Fit GDP Proj'!O94*IFERROR((1+INDEX('IRA - Advanced Manufacturing'!H$174:H$184,MATCH(BPCiObIC!$A36,'IRA - Advanced Manufacturing'!$B$174:$B$184,0))),1)</f>
        <v>0.13067468012225805</v>
      </c>
      <c r="K36">
        <f>'Rescale to Fit GDP Proj'!P94*IFERROR((1+INDEX('IRA - Advanced Manufacturing'!I$174:I$184,MATCH(BPCiObIC!$A36,'IRA - Advanced Manufacturing'!$B$174:$B$184,0))),1)</f>
        <v>0.1494812667498461</v>
      </c>
      <c r="L36">
        <f>'Rescale to Fit GDP Proj'!Q94*IFERROR((1+INDEX('IRA - Advanced Manufacturing'!J$174:J$184,MATCH(BPCiObIC!$A36,'IRA - Advanced Manufacturing'!$B$174:$B$184,0))),1)</f>
        <v>0.16855114559022022</v>
      </c>
      <c r="M36">
        <f>'Rescale to Fit GDP Proj'!R94*IFERROR((1+INDEX('IRA - Advanced Manufacturing'!K$174:K$184,MATCH(BPCiObIC!$A36,'IRA - Advanced Manufacturing'!$B$174:$B$184,0))),1)</f>
        <v>0.18788800273435963</v>
      </c>
      <c r="N36">
        <f>'Rescale to Fit GDP Proj'!S94*IFERROR((1+INDEX('IRA - Advanced Manufacturing'!L$174:L$184,MATCH(BPCiObIC!$A36,'IRA - Advanced Manufacturing'!$B$174:$B$184,0))),1)</f>
        <v>0.20749557587851691</v>
      </c>
      <c r="O36">
        <f>($N$2-'Rescale to Fit GDP Proj'!$S$60)+'Rescale to Fit GDP Proj'!T94</f>
        <v>0.22737765504669247</v>
      </c>
      <c r="P36">
        <f>($N$2-'Rescale to Fit GDP Proj'!$S$60)+'Rescale to Fit GDP Proj'!U94</f>
        <v>0.24753808332322261</v>
      </c>
      <c r="Q36">
        <f>($N$2-'Rescale to Fit GDP Proj'!$S$60)+'Rescale to Fit GDP Proj'!V94</f>
        <v>0.26798075759562417</v>
      </c>
      <c r="R36">
        <f>($N$2-'Rescale to Fit GDP Proj'!$S$60)+'Rescale to Fit GDP Proj'!W94</f>
        <v>0.28870962930783922</v>
      </c>
      <c r="S36">
        <f>($N$2-'Rescale to Fit GDP Proj'!$S$60)+'Rescale to Fit GDP Proj'!X94</f>
        <v>0.30972870522402535</v>
      </c>
      <c r="T36">
        <f>($N$2-'Rescale to Fit GDP Proj'!$S$60)+'Rescale to Fit GDP Proj'!Y94</f>
        <v>0.33104204820303818</v>
      </c>
      <c r="U36">
        <f>($N$2-'Rescale to Fit GDP Proj'!$S$60)+'Rescale to Fit GDP Proj'!Z94</f>
        <v>0.35265377798375697</v>
      </c>
      <c r="V36">
        <f>($N$2-'Rescale to Fit GDP Proj'!$S$60)+'Rescale to Fit GDP Proj'!AA94</f>
        <v>0.37456807198140596</v>
      </c>
      <c r="W36">
        <f>($N$2-'Rescale to Fit GDP Proj'!$S$60)+'Rescale to Fit GDP Proj'!AB94</f>
        <v>0.39678916609502196</v>
      </c>
      <c r="X36">
        <f>($N$2-'Rescale to Fit GDP Proj'!$S$60)+'Rescale to Fit GDP Proj'!AC94</f>
        <v>0.41932135552622862</v>
      </c>
      <c r="Y36">
        <f>($N$2-'Rescale to Fit GDP Proj'!$S$60)+'Rescale to Fit GDP Proj'!AD94</f>
        <v>0.44216899560947204</v>
      </c>
      <c r="Z36">
        <f>($N$2-'Rescale to Fit GDP Proj'!$S$60)+'Rescale to Fit GDP Proj'!AE94</f>
        <v>0.46533650265388093</v>
      </c>
      <c r="AA36">
        <f>($N$2-'Rescale to Fit GDP Proj'!$S$60)+'Rescale to Fit GDP Proj'!AF94</f>
        <v>0.48882835479691156</v>
      </c>
      <c r="AB36">
        <f>($N$2-'Rescale to Fit GDP Proj'!$S$60)+'Rescale to Fit GDP Proj'!AG94</f>
        <v>0.51264909286994464</v>
      </c>
      <c r="AC36">
        <f>($N$2-'Rescale to Fit GDP Proj'!$S$60)+'Rescale to Fit GDP Proj'!AH94</f>
        <v>0.53680332127600039</v>
      </c>
      <c r="AD36">
        <f>($N$2-'Rescale to Fit GDP Proj'!$S$60)+'Rescale to Fit GDP Proj'!AI94</f>
        <v>0.56129570887974078</v>
      </c>
      <c r="AE36">
        <f>($N$2-'Rescale to Fit GDP Proj'!$S$60)+'Rescale to Fit GDP Proj'!AJ94</f>
        <v>0.58613098990993351</v>
      </c>
      <c r="AF36">
        <f>($N$2-'Rescale to Fit GDP Proj'!$S$60)+'Rescale to Fit GDP Proj'!AK94</f>
        <v>0.61131396487454903</v>
      </c>
    </row>
    <row r="37" spans="1:32" x14ac:dyDescent="0.25">
      <c r="A37" s="2" t="s">
        <v>27</v>
      </c>
      <c r="B37">
        <f>'Rescale to Fit GDP Proj'!G95</f>
        <v>0</v>
      </c>
      <c r="C37">
        <f>'Rescale to Fit GDP Proj'!H95</f>
        <v>2.7198072996148862E-2</v>
      </c>
      <c r="D37">
        <f>'Rescale to Fit GDP Proj'!I95</f>
        <v>5.4297673624279758E-2</v>
      </c>
      <c r="E37">
        <f>'Rescale to Fit GDP Proj'!J95*IFERROR((1+INDEX('IRA - Advanced Manufacturing'!C$174:C$184,MATCH(BPCiObIC!$A37,'IRA - Advanced Manufacturing'!$B$174:$B$184,0))),1)</f>
        <v>8.1265622317706648E-2</v>
      </c>
      <c r="F37">
        <f>'Rescale to Fit GDP Proj'!K95*IFERROR((1+INDEX('IRA - Advanced Manufacturing'!D$174:D$184,MATCH(BPCiObIC!$A37,'IRA - Advanced Manufacturing'!$B$174:$B$184,0))),1)</f>
        <v>0.10806822102849246</v>
      </c>
      <c r="G37">
        <f>'Rescale to Fit GDP Proj'!L95*IFERROR((1+INDEX('IRA - Advanced Manufacturing'!E$174:E$184,MATCH(BPCiObIC!$A37,'IRA - Advanced Manufacturing'!$B$174:$B$184,0))),1)</f>
        <v>0.13467131862276607</v>
      </c>
      <c r="H37">
        <f>'Rescale to Fit GDP Proj'!M95*IFERROR((1+INDEX('IRA - Advanced Manufacturing'!F$174:F$184,MATCH(BPCiObIC!$A37,'IRA - Advanced Manufacturing'!$B$174:$B$184,0))),1)</f>
        <v>0.16104037903729174</v>
      </c>
      <c r="I37">
        <f>'Rescale to Fit GDP Proj'!N95*IFERROR((1+INDEX('IRA - Advanced Manufacturing'!G$174:G$184,MATCH(BPCiObIC!$A37,'IRA - Advanced Manufacturing'!$B$174:$B$184,0))),1)</f>
        <v>0.18714055202554647</v>
      </c>
      <c r="J37">
        <f>'Rescale to Fit GDP Proj'!O95*IFERROR((1+INDEX('IRA - Advanced Manufacturing'!H$174:H$184,MATCH(BPCiObIC!$A37,'IRA - Advanced Manufacturing'!$B$174:$B$184,0))),1)</f>
        <v>0.2137366283005781</v>
      </c>
      <c r="K37">
        <f>'Rescale to Fit GDP Proj'!P95*IFERROR((1+INDEX('IRA - Advanced Manufacturing'!I$174:I$184,MATCH(BPCiObIC!$A37,'IRA - Advanced Manufacturing'!$B$174:$B$184,0))),1)</f>
        <v>0.24083803002483539</v>
      </c>
      <c r="L37">
        <f>'Rescale to Fit GDP Proj'!Q95*IFERROR((1+INDEX('IRA - Advanced Manufacturing'!J$174:J$184,MATCH(BPCiObIC!$A37,'IRA - Advanced Manufacturing'!$B$174:$B$184,0))),1)</f>
        <v>0.26845435838185366</v>
      </c>
      <c r="M37">
        <f>'Rescale to Fit GDP Proj'!R95*IFERROR((1+INDEX('IRA - Advanced Manufacturing'!K$174:K$184,MATCH(BPCiObIC!$A37,'IRA - Advanced Manufacturing'!$B$174:$B$184,0))),1)</f>
        <v>0.29659539697765525</v>
      </c>
      <c r="N37">
        <f>'Rescale to Fit GDP Proj'!S95*IFERROR((1+INDEX('IRA - Advanced Manufacturing'!L$174:L$184,MATCH(BPCiObIC!$A37,'IRA - Advanced Manufacturing'!$B$174:$B$184,0))),1)</f>
        <v>0.32527111530677694</v>
      </c>
      <c r="O37">
        <f>($N$2-'Rescale to Fit GDP Proj'!$S$60)+'Rescale to Fit GDP Proj'!T95</f>
        <v>0.3544916722841519</v>
      </c>
      <c r="P37">
        <f>($N$2-'Rescale to Fit GDP Proj'!$S$60)+'Rescale to Fit GDP Proj'!U95</f>
        <v>0.38426741984409707</v>
      </c>
      <c r="Q37">
        <f>($N$2-'Rescale to Fit GDP Proj'!$S$60)+'Rescale to Fit GDP Proj'!V95</f>
        <v>0.41460890660768129</v>
      </c>
      <c r="R37">
        <f>($N$2-'Rescale to Fit GDP Proj'!$S$60)+'Rescale to Fit GDP Proj'!W95</f>
        <v>0.44552688161977344</v>
      </c>
      <c r="S37">
        <f>($N$2-'Rescale to Fit GDP Proj'!$S$60)+'Rescale to Fit GDP Proj'!X95</f>
        <v>0.4770322981570953</v>
      </c>
      <c r="T37">
        <f>($N$2-'Rescale to Fit GDP Proj'!$S$60)+'Rescale to Fit GDP Proj'!Y95</f>
        <v>0.50913631760862643</v>
      </c>
      <c r="U37">
        <f>($N$2-'Rescale to Fit GDP Proj'!$S$60)+'Rescale to Fit GDP Proj'!Z95</f>
        <v>0.54185031342973655</v>
      </c>
      <c r="V37">
        <f>($N$2-'Rescale to Fit GDP Proj'!$S$60)+'Rescale to Fit GDP Proj'!AA95</f>
        <v>0.57518587517144781</v>
      </c>
      <c r="W37">
        <f>($N$2-'Rescale to Fit GDP Proj'!$S$60)+'Rescale to Fit GDP Proj'!AB95</f>
        <v>0.6091548125862517</v>
      </c>
      <c r="X37">
        <f>($N$2-'Rescale to Fit GDP Proj'!$S$60)+'Rescale to Fit GDP Proj'!AC95</f>
        <v>0.64376915981193661</v>
      </c>
      <c r="Y37">
        <f>($N$2-'Rescale to Fit GDP Proj'!$S$60)+'Rescale to Fit GDP Proj'!AD95</f>
        <v>0.67904117963490984</v>
      </c>
      <c r="Z37">
        <f>($N$2-'Rescale to Fit GDP Proj'!$S$60)+'Rescale to Fit GDP Proj'!AE95</f>
        <v>0.71498336783451943</v>
      </c>
      <c r="AA37">
        <f>($N$2-'Rescale to Fit GDP Proj'!$S$60)+'Rescale to Fit GDP Proj'!AF95</f>
        <v>0.75160845760992168</v>
      </c>
      <c r="AB37">
        <f>($N$2-'Rescale to Fit GDP Proj'!$S$60)+'Rescale to Fit GDP Proj'!AG95</f>
        <v>0.78892942409105649</v>
      </c>
      <c r="AC37">
        <f>($N$2-'Rescale to Fit GDP Proj'!$S$60)+'Rescale to Fit GDP Proj'!AH95</f>
        <v>0.82695948893533278</v>
      </c>
      <c r="AD37">
        <f>($N$2-'Rescale to Fit GDP Proj'!$S$60)+'Rescale to Fit GDP Proj'!AI95</f>
        <v>0.86571212501165029</v>
      </c>
      <c r="AE37">
        <f>($N$2-'Rescale to Fit GDP Proj'!$S$60)+'Rescale to Fit GDP Proj'!AJ95</f>
        <v>0.90520106117341803</v>
      </c>
      <c r="AF37">
        <f>($N$2-'Rescale to Fit GDP Proj'!$S$60)+'Rescale to Fit GDP Proj'!AK95</f>
        <v>0.94544028712225914</v>
      </c>
    </row>
    <row r="38" spans="1:32" x14ac:dyDescent="0.25">
      <c r="A38" s="2" t="s">
        <v>28</v>
      </c>
      <c r="B38">
        <f>'Rescale to Fit GDP Proj'!G96</f>
        <v>0</v>
      </c>
      <c r="C38">
        <f>'Rescale to Fit GDP Proj'!H96</f>
        <v>3.7314208898925491E-2</v>
      </c>
      <c r="D38">
        <f>'Rescale to Fit GDP Proj'!I96</f>
        <v>7.4064699594356118E-2</v>
      </c>
      <c r="E38">
        <f>'Rescale to Fit GDP Proj'!J96*IFERROR((1+INDEX('IRA - Advanced Manufacturing'!C$174:C$184,MATCH(BPCiObIC!$A38,'IRA - Advanced Manufacturing'!$B$174:$B$184,0))),1)</f>
        <v>0.11013346215744543</v>
      </c>
      <c r="F38">
        <f>'Rescale to Fit GDP Proj'!K96*IFERROR((1+INDEX('IRA - Advanced Manufacturing'!D$174:D$184,MATCH(BPCiObIC!$A38,'IRA - Advanced Manufacturing'!$B$174:$B$184,0))),1)</f>
        <v>0.1454016564085564</v>
      </c>
      <c r="G38">
        <f>'Rescale to Fit GDP Proj'!L96*IFERROR((1+INDEX('IRA - Advanced Manufacturing'!E$174:E$184,MATCH(BPCiObIC!$A38,'IRA - Advanced Manufacturing'!$B$174:$B$184,0))),1)</f>
        <v>0.17975023740427071</v>
      </c>
      <c r="H38">
        <f>'Rescale to Fit GDP Proj'!M96*IFERROR((1+INDEX('IRA - Advanced Manufacturing'!F$174:F$184,MATCH(BPCiObIC!$A38,'IRA - Advanced Manufacturing'!$B$174:$B$184,0))),1)</f>
        <v>0.21306060157326578</v>
      </c>
      <c r="I38">
        <f>'Rescale to Fit GDP Proj'!N96*IFERROR((1+INDEX('IRA - Advanced Manufacturing'!G$174:G$184,MATCH(BPCiObIC!$A38,'IRA - Advanced Manufacturing'!$B$174:$B$184,0))),1)</f>
        <v>0.24521524882691692</v>
      </c>
      <c r="J38">
        <f>'Rescale to Fit GDP Proj'!O96*IFERROR((1+INDEX('IRA - Advanced Manufacturing'!H$174:H$184,MATCH(BPCiObIC!$A38,'IRA - Advanced Manufacturing'!$B$174:$B$184,0))),1)</f>
        <v>0.27809509178970693</v>
      </c>
      <c r="K38">
        <f>'Rescale to Fit GDP Proj'!P96*IFERROR((1+INDEX('IRA - Advanced Manufacturing'!I$174:I$184,MATCH(BPCiObIC!$A38,'IRA - Advanced Manufacturing'!$B$174:$B$184,0))),1)</f>
        <v>0.31171648606996877</v>
      </c>
      <c r="L38">
        <f>'Rescale to Fit GDP Proj'!Q96*IFERROR((1+INDEX('IRA - Advanced Manufacturing'!J$174:J$184,MATCH(BPCiObIC!$A38,'IRA - Advanced Manufacturing'!$B$174:$B$184,0))),1)</f>
        <v>0.34609615615014755</v>
      </c>
      <c r="M38">
        <f>'Rescale to Fit GDP Proj'!R96*IFERROR((1+INDEX('IRA - Advanced Manufacturing'!K$174:K$184,MATCH(BPCiObIC!$A38,'IRA - Advanced Manufacturing'!$B$174:$B$184,0))),1)</f>
        <v>0.38125120370615723</v>
      </c>
      <c r="N38">
        <f>'Rescale to Fit GDP Proj'!S96*IFERROR((1+INDEX('IRA - Advanced Manufacturing'!L$174:L$184,MATCH(BPCiObIC!$A38,'IRA - Advanced Manufacturing'!$B$174:$B$184,0))),1)</f>
        <v>0.41719911611436328</v>
      </c>
      <c r="O38">
        <f>($N$2-'Rescale to Fit GDP Proj'!$S$60)+'Rescale to Fit GDP Proj'!T96</f>
        <v>0.45395777515042968</v>
      </c>
      <c r="P38">
        <f>($N$2-'Rescale to Fit GDP Proj'!$S$60)+'Rescale to Fit GDP Proj'!U96</f>
        <v>0.49154546588435222</v>
      </c>
      <c r="Q38">
        <f>($N$2-'Rescale to Fit GDP Proj'!$S$60)+'Rescale to Fit GDP Proj'!V96</f>
        <v>0.52998088577610547</v>
      </c>
      <c r="R38">
        <f>($N$2-'Rescale to Fit GDP Proj'!$S$60)+'Rescale to Fit GDP Proj'!W96</f>
        <v>0.56928315397642759</v>
      </c>
      <c r="S38">
        <f>($N$2-'Rescale to Fit GDP Proj'!$S$60)+'Rescale to Fit GDP Proj'!X96</f>
        <v>0.60947182083736862</v>
      </c>
      <c r="T38">
        <f>($N$2-'Rescale to Fit GDP Proj'!$S$60)+'Rescale to Fit GDP Proj'!Y96</f>
        <v>0.65056687763733334</v>
      </c>
      <c r="U38">
        <f>($N$2-'Rescale to Fit GDP Proj'!$S$60)+'Rescale to Fit GDP Proj'!Z96</f>
        <v>0.69258876652545853</v>
      </c>
      <c r="V38">
        <f>($N$2-'Rescale to Fit GDP Proj'!$S$60)+'Rescale to Fit GDP Proj'!AA96</f>
        <v>0.73555839069026674</v>
      </c>
      <c r="W38">
        <f>($N$2-'Rescale to Fit GDP Proj'!$S$60)+'Rescale to Fit GDP Proj'!AB96</f>
        <v>0.77949712475765964</v>
      </c>
      <c r="X38">
        <f>($N$2-'Rescale to Fit GDP Proj'!$S$60)+'Rescale to Fit GDP Proj'!AC96</f>
        <v>0.82442682542342061</v>
      </c>
      <c r="Y38">
        <f>($N$2-'Rescale to Fit GDP Proj'!$S$60)+'Rescale to Fit GDP Proj'!AD96</f>
        <v>0.87036984232551551</v>
      </c>
      <c r="Z38">
        <f>($N$2-'Rescale to Fit GDP Proj'!$S$60)+'Rescale to Fit GDP Proj'!AE96</f>
        <v>0.91734902916160077</v>
      </c>
      <c r="AA38">
        <f>($N$2-'Rescale to Fit GDP Proj'!$S$60)+'Rescale to Fit GDP Proj'!AF96</f>
        <v>0.96538775505726937</v>
      </c>
      <c r="AB38">
        <f>($N$2-'Rescale to Fit GDP Proj'!$S$60)+'Rescale to Fit GDP Proj'!AG96</f>
        <v>1.0145099161906885</v>
      </c>
      <c r="AC38">
        <f>($N$2-'Rescale to Fit GDP Proj'!$S$60)+'Rescale to Fit GDP Proj'!AH96</f>
        <v>1.0647399476794122</v>
      </c>
      <c r="AD38">
        <f>($N$2-'Rescale to Fit GDP Proj'!$S$60)+'Rescale to Fit GDP Proj'!AI96</f>
        <v>1.1161028357352809</v>
      </c>
      <c r="AE38">
        <f>($N$2-'Rescale to Fit GDP Proj'!$S$60)+'Rescale to Fit GDP Proj'!AJ96</f>
        <v>1.1686241300934572</v>
      </c>
      <c r="AF38">
        <f>($N$2-'Rescale to Fit GDP Proj'!$S$60)+'Rescale to Fit GDP Proj'!AK96</f>
        <v>1.2223299567217754</v>
      </c>
    </row>
    <row r="39" spans="1:32" x14ac:dyDescent="0.25">
      <c r="A39" s="2" t="s">
        <v>29</v>
      </c>
      <c r="B39">
        <f>'Rescale to Fit GDP Proj'!G97</f>
        <v>0</v>
      </c>
      <c r="C39">
        <f>'Rescale to Fit GDP Proj'!H97</f>
        <v>5.2790285063062633E-3</v>
      </c>
      <c r="D39">
        <f>'Rescale to Fit GDP Proj'!I97</f>
        <v>1.1229496453236312E-2</v>
      </c>
      <c r="E39">
        <f>'Rescale to Fit GDP Proj'!J97*IFERROR((1+INDEX('IRA - Advanced Manufacturing'!C$174:C$184,MATCH(BPCiObIC!$A39,'IRA - Advanced Manufacturing'!$B$174:$B$184,0))),1)</f>
        <v>1.7860663174997456E-2</v>
      </c>
      <c r="F39">
        <f>'Rescale to Fit GDP Proj'!K97*IFERROR((1+INDEX('IRA - Advanced Manufacturing'!D$174:D$184,MATCH(BPCiObIC!$A39,'IRA - Advanced Manufacturing'!$B$174:$B$184,0))),1)</f>
        <v>2.5182915578961532E-2</v>
      </c>
      <c r="G39">
        <f>'Rescale to Fit GDP Proj'!L97*IFERROR((1+INDEX('IRA - Advanced Manufacturing'!E$174:E$184,MATCH(BPCiObIC!$A39,'IRA - Advanced Manufacturing'!$B$174:$B$184,0))),1)</f>
        <v>3.3207795175343779E-2</v>
      </c>
      <c r="H39">
        <f>'Rescale to Fit GDP Proj'!M97*IFERROR((1+INDEX('IRA - Advanced Manufacturing'!F$174:F$184,MATCH(BPCiObIC!$A39,'IRA - Advanced Manufacturing'!$B$174:$B$184,0))),1)</f>
        <v>4.194802829824975E-2</v>
      </c>
      <c r="I39">
        <f>'Rescale to Fit GDP Proj'!N97*IFERROR((1+INDEX('IRA - Advanced Manufacturing'!G$174:G$184,MATCH(BPCiObIC!$A39,'IRA - Advanced Manufacturing'!$B$174:$B$184,0))),1)</f>
        <v>5.1417559628528252E-2</v>
      </c>
      <c r="J39">
        <f>'Rescale to Fit GDP Proj'!O97*IFERROR((1+INDEX('IRA - Advanced Manufacturing'!H$174:H$184,MATCH(BPCiObIC!$A39,'IRA - Advanced Manufacturing'!$B$174:$B$184,0))),1)</f>
        <v>6.0958565496255092E-2</v>
      </c>
      <c r="K39">
        <f>'Rescale to Fit GDP Proj'!P97*IFERROR((1+INDEX('IRA - Advanced Manufacturing'!I$174:I$184,MATCH(BPCiObIC!$A39,'IRA - Advanced Manufacturing'!$B$174:$B$184,0))),1)</f>
        <v>7.0571585380030361E-2</v>
      </c>
      <c r="L39">
        <f>'Rescale to Fit GDP Proj'!Q97*IFERROR((1+INDEX('IRA - Advanced Manufacturing'!J$174:J$184,MATCH(BPCiObIC!$A39,'IRA - Advanced Manufacturing'!$B$174:$B$184,0))),1)</f>
        <v>8.0257162830353529E-2</v>
      </c>
      <c r="M39">
        <f>'Rescale to Fit GDP Proj'!R97*IFERROR((1+INDEX('IRA - Advanced Manufacturing'!K$174:K$184,MATCH(BPCiObIC!$A39,'IRA - Advanced Manufacturing'!$B$174:$B$184,0))),1)</f>
        <v>9.0015845500358488E-2</v>
      </c>
      <c r="N39">
        <f>'Rescale to Fit GDP Proj'!S97*IFERROR((1+INDEX('IRA - Advanced Manufacturing'!L$174:L$184,MATCH(BPCiObIC!$A39,'IRA - Advanced Manufacturing'!$B$174:$B$184,0))),1)</f>
        <v>9.9848185176778542E-2</v>
      </c>
      <c r="O39">
        <f>($N$2-'Rescale to Fit GDP Proj'!$S$60)+'Rescale to Fit GDP Proj'!T97</f>
        <v>0.10975473781114752</v>
      </c>
      <c r="P39">
        <f>($N$2-'Rescale to Fit GDP Proj'!$S$60)+'Rescale to Fit GDP Proj'!U97</f>
        <v>0.11973606355123352</v>
      </c>
      <c r="Q39">
        <f>($N$2-'Rescale to Fit GDP Proj'!$S$60)+'Rescale to Fit GDP Proj'!V97</f>
        <v>0.12979272677271236</v>
      </c>
      <c r="R39">
        <f>($N$2-'Rescale to Fit GDP Proj'!$S$60)+'Rescale to Fit GDP Proj'!W97</f>
        <v>0.13992529611107898</v>
      </c>
      <c r="S39">
        <f>($N$2-'Rescale to Fit GDP Proj'!$S$60)+'Rescale to Fit GDP Proj'!X97</f>
        <v>0.1501343444938002</v>
      </c>
      <c r="T39">
        <f>($N$2-'Rescale to Fit GDP Proj'!$S$60)+'Rescale to Fit GDP Proj'!Y97</f>
        <v>0.1604204491727089</v>
      </c>
      <c r="U39">
        <f>($N$2-'Rescale to Fit GDP Proj'!$S$60)+'Rescale to Fit GDP Proj'!Z97</f>
        <v>0.17078419175664461</v>
      </c>
      <c r="V39">
        <f>($N$2-'Rescale to Fit GDP Proj'!$S$60)+'Rescale to Fit GDP Proj'!AA97</f>
        <v>0.18122615824433919</v>
      </c>
      <c r="W39">
        <f>($N$2-'Rescale to Fit GDP Proj'!$S$60)+'Rescale to Fit GDP Proj'!AB97</f>
        <v>0.19174693905755097</v>
      </c>
      <c r="X39">
        <f>($N$2-'Rescale to Fit GDP Proj'!$S$60)+'Rescale to Fit GDP Proj'!AC97</f>
        <v>0.20234712907444907</v>
      </c>
      <c r="Y39">
        <f>($N$2-'Rescale to Fit GDP Proj'!$S$60)+'Rescale to Fit GDP Proj'!AD97</f>
        <v>0.21302732766324975</v>
      </c>
      <c r="Z39">
        <f>($N$2-'Rescale to Fit GDP Proj'!$S$60)+'Rescale to Fit GDP Proj'!AE97</f>
        <v>0.22378813871610687</v>
      </c>
      <c r="AA39">
        <f>($N$2-'Rescale to Fit GDP Proj'!$S$60)+'Rescale to Fit GDP Proj'!AF97</f>
        <v>0.23463017068325695</v>
      </c>
      <c r="AB39">
        <f>($N$2-'Rescale to Fit GDP Proj'!$S$60)+'Rescale to Fit GDP Proj'!AG97</f>
        <v>0.2455540366074242</v>
      </c>
      <c r="AC39">
        <f>($N$2-'Rescale to Fit GDP Proj'!$S$60)+'Rescale to Fit GDP Proj'!AH97</f>
        <v>0.2565603541584825</v>
      </c>
      <c r="AD39">
        <f>($N$2-'Rescale to Fit GDP Proj'!$S$60)+'Rescale to Fit GDP Proj'!AI97</f>
        <v>0.26764974566838146</v>
      </c>
      <c r="AE39">
        <f>($N$2-'Rescale to Fit GDP Proj'!$S$60)+'Rescale to Fit GDP Proj'!AJ97</f>
        <v>0.27882283816633474</v>
      </c>
      <c r="AF39">
        <f>($N$2-'Rescale to Fit GDP Proj'!$S$60)+'Rescale to Fit GDP Proj'!AK97</f>
        <v>0.29008026341427384</v>
      </c>
    </row>
    <row r="40" spans="1:32" x14ac:dyDescent="0.25">
      <c r="A40" s="2" t="s">
        <v>30</v>
      </c>
      <c r="B40">
        <f>'Rescale to Fit GDP Proj'!G98</f>
        <v>0</v>
      </c>
      <c r="C40">
        <f>'Rescale to Fit GDP Proj'!H98</f>
        <v>2.9450142734683653E-3</v>
      </c>
      <c r="D40">
        <f>'Rescale to Fit GDP Proj'!I98</f>
        <v>8.8493471754477436E-3</v>
      </c>
      <c r="E40">
        <f>'Rescale to Fit GDP Proj'!J98*IFERROR((1+INDEX('IRA - Advanced Manufacturing'!C$174:C$184,MATCH(BPCiObIC!$A40,'IRA - Advanced Manufacturing'!$B$174:$B$184,0))),1)</f>
        <v>1.7748863810988259E-2</v>
      </c>
      <c r="F40">
        <f>'Rescale to Fit GDP Proj'!K98*IFERROR((1+INDEX('IRA - Advanced Manufacturing'!D$174:D$184,MATCH(BPCiObIC!$A40,'IRA - Advanced Manufacturing'!$B$174:$B$184,0))),1)</f>
        <v>2.970133843902574E-2</v>
      </c>
      <c r="G40">
        <f>'Rescale to Fit GDP Proj'!L98*IFERROR((1+INDEX('IRA - Advanced Manufacturing'!E$174:E$184,MATCH(BPCiObIC!$A40,'IRA - Advanced Manufacturing'!$B$174:$B$184,0))),1)</f>
        <v>4.4787068915984336E-2</v>
      </c>
      <c r="H40">
        <f>'Rescale to Fit GDP Proj'!M98*IFERROR((1+INDEX('IRA - Advanced Manufacturing'!F$174:F$184,MATCH(BPCiObIC!$A40,'IRA - Advanced Manufacturing'!$B$174:$B$184,0))),1)</f>
        <v>6.3109766132427372E-2</v>
      </c>
      <c r="I40">
        <f>'Rescale to Fit GDP Proj'!N98*IFERROR((1+INDEX('IRA - Advanced Manufacturing'!G$174:G$184,MATCH(BPCiObIC!$A40,'IRA - Advanced Manufacturing'!$B$174:$B$184,0))),1)</f>
        <v>8.4797732070956824E-2</v>
      </c>
      <c r="J40">
        <f>'Rescale to Fit GDP Proj'!O98*IFERROR((1+INDEX('IRA - Advanced Manufacturing'!H$174:H$184,MATCH(BPCiObIC!$A40,'IRA - Advanced Manufacturing'!$B$174:$B$184,0))),1)</f>
        <v>0.10685439343044147</v>
      </c>
      <c r="K40">
        <f>'Rescale to Fit GDP Proj'!P98*IFERROR((1+INDEX('IRA - Advanced Manufacturing'!I$174:I$184,MATCH(BPCiObIC!$A40,'IRA - Advanced Manufacturing'!$B$174:$B$184,0))),1)</f>
        <v>0.12928601803303724</v>
      </c>
      <c r="L40">
        <f>'Rescale to Fit GDP Proj'!Q98*IFERROR((1+INDEX('IRA - Advanced Manufacturing'!J$174:J$184,MATCH(BPCiObIC!$A40,'IRA - Advanced Manufacturing'!$B$174:$B$184,0))),1)</f>
        <v>0.15209898025387711</v>
      </c>
      <c r="M40">
        <f>'Rescale to Fit GDP Proj'!R98*IFERROR((1+INDEX('IRA - Advanced Manufacturing'!K$174:K$184,MATCH(BPCiObIC!$A40,'IRA - Advanced Manufacturing'!$B$174:$B$184,0))),1)</f>
        <v>0.17529976283247137</v>
      </c>
      <c r="N40">
        <f>'Rescale to Fit GDP Proj'!S98*IFERROR((1+INDEX('IRA - Advanced Manufacturing'!L$174:L$184,MATCH(BPCiObIC!$A40,'IRA - Advanced Manufacturing'!$B$174:$B$184,0))),1)</f>
        <v>0.19889495871490151</v>
      </c>
      <c r="O40">
        <f>($N$2-'Rescale to Fit GDP Proj'!$S$60)+'Rescale to Fit GDP Proj'!T98</f>
        <v>0.22289127292733302</v>
      </c>
      <c r="P40">
        <f>($N$2-'Rescale to Fit GDP Proj'!$S$60)+'Rescale to Fit GDP Proj'!U98</f>
        <v>0.24729552448137584</v>
      </c>
      <c r="Q40">
        <f>($N$2-'Rescale to Fit GDP Proj'!$S$60)+'Rescale to Fit GDP Proj'!V98</f>
        <v>0.27211464831183751</v>
      </c>
      <c r="R40">
        <f>($N$2-'Rescale to Fit GDP Proj'!$S$60)+'Rescale to Fit GDP Proj'!W98</f>
        <v>0.29735569724741689</v>
      </c>
      <c r="S40">
        <f>($N$2-'Rescale to Fit GDP Proj'!$S$60)+'Rescale to Fit GDP Proj'!X98</f>
        <v>0.32302584401490131</v>
      </c>
      <c r="T40">
        <f>($N$2-'Rescale to Fit GDP Proj'!$S$60)+'Rescale to Fit GDP Proj'!Y98</f>
        <v>0.34913238327743285</v>
      </c>
      <c r="U40">
        <f>($N$2-'Rescale to Fit GDP Proj'!$S$60)+'Rescale to Fit GDP Proj'!Z98</f>
        <v>0.37568273370742755</v>
      </c>
      <c r="V40">
        <f>($N$2-'Rescale to Fit GDP Proj'!$S$60)+'Rescale to Fit GDP Proj'!AA98</f>
        <v>0.40268444009473214</v>
      </c>
      <c r="W40">
        <f>($N$2-'Rescale to Fit GDP Proj'!$S$60)+'Rescale to Fit GDP Proj'!AB98</f>
        <v>0.43014517549062076</v>
      </c>
      <c r="X40">
        <f>($N$2-'Rescale to Fit GDP Proj'!$S$60)+'Rescale to Fit GDP Proj'!AC98</f>
        <v>0.45807274338823967</v>
      </c>
      <c r="Y40">
        <f>($N$2-'Rescale to Fit GDP Proj'!$S$60)+'Rescale to Fit GDP Proj'!AD98</f>
        <v>0.48647507994011785</v>
      </c>
      <c r="Z40">
        <f>($N$2-'Rescale to Fit GDP Proj'!$S$60)+'Rescale to Fit GDP Proj'!AE98</f>
        <v>0.51536025621337822</v>
      </c>
      <c r="AA40">
        <f>($N$2-'Rescale to Fit GDP Proj'!$S$60)+'Rescale to Fit GDP Proj'!AF98</f>
        <v>0.54473648048328382</v>
      </c>
      <c r="AB40">
        <f>($N$2-'Rescale to Fit GDP Proj'!$S$60)+'Rescale to Fit GDP Proj'!AG98</f>
        <v>0.57461210056577783</v>
      </c>
      <c r="AC40">
        <f>($N$2-'Rescale to Fit GDP Proj'!$S$60)+'Rescale to Fit GDP Proj'!AH98</f>
        <v>0.6049956061896743</v>
      </c>
      <c r="AD40">
        <f>($N$2-'Rescale to Fit GDP Proj'!$S$60)+'Rescale to Fit GDP Proj'!AI98</f>
        <v>0.63589563140917693</v>
      </c>
      <c r="AE40">
        <f>($N$2-'Rescale to Fit GDP Proj'!$S$60)+'Rescale to Fit GDP Proj'!AJ98</f>
        <v>0.66732095705741101</v>
      </c>
      <c r="AF40">
        <f>($N$2-'Rescale to Fit GDP Proj'!$S$60)+'Rescale to Fit GDP Proj'!AK98</f>
        <v>0.6992805132416654</v>
      </c>
    </row>
    <row r="41" spans="1:32" x14ac:dyDescent="0.25">
      <c r="A41" s="2" t="s">
        <v>31</v>
      </c>
      <c r="B41">
        <f>'Rescale to Fit GDP Proj'!G99</f>
        <v>0</v>
      </c>
      <c r="C41">
        <f>'Rescale to Fit GDP Proj'!H99</f>
        <v>3.4127518345486219E-2</v>
      </c>
      <c r="D41">
        <f>'Rescale to Fit GDP Proj'!I99</f>
        <v>6.9393594057906627E-2</v>
      </c>
      <c r="E41">
        <f>'Rescale to Fit GDP Proj'!J99*IFERROR((1+INDEX('IRA - Advanced Manufacturing'!C$174:C$184,MATCH(BPCiObIC!$A41,'IRA - Advanced Manufacturing'!$B$174:$B$184,0))),1)</f>
        <v>0.10584034541622016</v>
      </c>
      <c r="F41">
        <f>'Rescale to Fit GDP Proj'!K99*IFERROR((1+INDEX('IRA - Advanced Manufacturing'!D$174:D$184,MATCH(BPCiObIC!$A41,'IRA - Advanced Manufacturing'!$B$174:$B$184,0))),1)</f>
        <v>0.14351158203194139</v>
      </c>
      <c r="G41">
        <f>'Rescale to Fit GDP Proj'!L99*IFERROR((1+INDEX('IRA - Advanced Manufacturing'!E$174:E$184,MATCH(BPCiObIC!$A41,'IRA - Advanced Manufacturing'!$B$174:$B$184,0))),1)</f>
        <v>0.1824528774821354</v>
      </c>
      <c r="H41">
        <f>'Rescale to Fit GDP Proj'!M99*IFERROR((1+INDEX('IRA - Advanced Manufacturing'!F$174:F$184,MATCH(BPCiObIC!$A41,'IRA - Advanced Manufacturing'!$B$174:$B$184,0))),1)</f>
        <v>0.22271164524648743</v>
      </c>
      <c r="I41">
        <f>'Rescale to Fit GDP Proj'!N99*IFERROR((1+INDEX('IRA - Advanced Manufacturing'!G$174:G$184,MATCH(BPCiObIC!$A41,'IRA - Advanced Manufacturing'!$B$174:$B$184,0))),1)</f>
        <v>0.26433721810652216</v>
      </c>
      <c r="J41">
        <f>'Rescale to Fit GDP Proj'!O99*IFERROR((1+INDEX('IRA - Advanced Manufacturing'!H$174:H$184,MATCH(BPCiObIC!$A41,'IRA - Advanced Manufacturing'!$B$174:$B$184,0))),1)</f>
        <v>0.30716993257949793</v>
      </c>
      <c r="K41">
        <f>'Rescale to Fit GDP Proj'!P99*IFERROR((1+INDEX('IRA - Advanced Manufacturing'!I$174:I$184,MATCH(BPCiObIC!$A41,'IRA - Advanced Manufacturing'!$B$174:$B$184,0))),1)</f>
        <v>0.35124479577218981</v>
      </c>
      <c r="L41">
        <f>'Rescale to Fit GDP Proj'!Q99*IFERROR((1+INDEX('IRA - Advanced Manufacturing'!J$174:J$184,MATCH(BPCiObIC!$A41,'IRA - Advanced Manufacturing'!$B$174:$B$184,0))),1)</f>
        <v>0.39659782999746973</v>
      </c>
      <c r="M41">
        <f>'Rescale to Fit GDP Proj'!R99*IFERROR((1+INDEX('IRA - Advanced Manufacturing'!K$174:K$184,MATCH(BPCiObIC!$A41,'IRA - Advanced Manufacturing'!$B$174:$B$184,0))),1)</f>
        <v>0.44326610221528301</v>
      </c>
      <c r="N41">
        <f>'Rescale to Fit GDP Proj'!S99*IFERROR((1+INDEX('IRA - Advanced Manufacturing'!L$174:L$184,MATCH(BPCiObIC!$A41,'IRA - Advanced Manufacturing'!$B$174:$B$184,0))),1)</f>
        <v>0.49128775432741273</v>
      </c>
      <c r="O41">
        <f>($N$2-'Rescale to Fit GDP Proj'!$S$60)+'Rescale to Fit GDP Proj'!T99</f>
        <v>0.54070203435079411</v>
      </c>
      <c r="P41">
        <f>($N$2-'Rescale to Fit GDP Proj'!$S$60)+'Rescale to Fit GDP Proj'!U99</f>
        <v>0.59154932849485375</v>
      </c>
      <c r="Q41">
        <f>($N$2-'Rescale to Fit GDP Proj'!$S$60)+'Rescale to Fit GDP Proj'!V99</f>
        <v>0.643871194169091</v>
      </c>
      <c r="R41">
        <f>($N$2-'Rescale to Fit GDP Proj'!$S$60)+'Rescale to Fit GDP Proj'!W99</f>
        <v>0.69771039394788126</v>
      </c>
      <c r="S41">
        <f>($N$2-'Rescale to Fit GDP Proj'!$S$60)+'Rescale to Fit GDP Proj'!X99</f>
        <v>0.75311093052025635</v>
      </c>
      <c r="T41">
        <f>($N$2-'Rescale to Fit GDP Proj'!$S$60)+'Rescale to Fit GDP Proj'!Y99</f>
        <v>0.81011808265323038</v>
      </c>
      <c r="U41">
        <f>($N$2-'Rescale to Fit GDP Proj'!$S$60)+'Rescale to Fit GDP Proj'!Z99</f>
        <v>0.86877844219806055</v>
      </c>
      <c r="V41">
        <f>($N$2-'Rescale to Fit GDP Proj'!$S$60)+'Rescale to Fit GDP Proj'!AA99</f>
        <v>0.92913995216969092</v>
      </c>
      <c r="W41">
        <f>($N$2-'Rescale to Fit GDP Proj'!$S$60)+'Rescale to Fit GDP Proj'!AB99</f>
        <v>0.99125194593049837</v>
      </c>
      <c r="X41">
        <f>($N$2-'Rescale to Fit GDP Proj'!$S$60)+'Rescale to Fit GDP Proj'!AC99</f>
        <v>1.0551651875103691</v>
      </c>
      <c r="Y41">
        <f>($N$2-'Rescale to Fit GDP Proj'!$S$60)+'Rescale to Fit GDP Proj'!AD99</f>
        <v>1.1209319130960564</v>
      </c>
      <c r="Z41">
        <f>($N$2-'Rescale to Fit GDP Proj'!$S$60)+'Rescale to Fit GDP Proj'!AE99</f>
        <v>1.1886058737237284</v>
      </c>
      <c r="AA41">
        <f>($N$2-'Rescale to Fit GDP Proj'!$S$60)+'Rescale to Fit GDP Proj'!AF99</f>
        <v>1.2582423792096029</v>
      </c>
      <c r="AB41">
        <f>($N$2-'Rescale to Fit GDP Proj'!$S$60)+'Rescale to Fit GDP Proj'!AG99</f>
        <v>1.3298983433545679</v>
      </c>
      <c r="AC41">
        <f>($N$2-'Rescale to Fit GDP Proj'!$S$60)+'Rescale to Fit GDP Proj'!AH99</f>
        <v>1.4036323304597369</v>
      </c>
      <c r="AD41">
        <f>($N$2-'Rescale to Fit GDP Proj'!$S$60)+'Rescale to Fit GDP Proj'!AI99</f>
        <v>1.4795046031909558</v>
      </c>
      <c r="AE41">
        <f>($N$2-'Rescale to Fit GDP Proj'!$S$60)+'Rescale to Fit GDP Proj'!AJ99</f>
        <v>1.5575771718313798</v>
      </c>
      <c r="AF41">
        <f>($N$2-'Rescale to Fit GDP Proj'!$S$60)+'Rescale to Fit GDP Proj'!AK99</f>
        <v>1.6379138449623762</v>
      </c>
    </row>
    <row r="42" spans="1:32" x14ac:dyDescent="0.25">
      <c r="A42" s="2" t="s">
        <v>32</v>
      </c>
      <c r="B42">
        <f>'Rescale to Fit GDP Proj'!G100</f>
        <v>0</v>
      </c>
      <c r="C42">
        <f>'Rescale to Fit GDP Proj'!H100</f>
        <v>2.8757198199749808E-2</v>
      </c>
      <c r="D42">
        <f>'Rescale to Fit GDP Proj'!I100</f>
        <v>5.7841664204140858E-2</v>
      </c>
      <c r="E42">
        <f>'Rescale to Fit GDP Proj'!J100*IFERROR((1+INDEX('IRA - Advanced Manufacturing'!C$174:C$184,MATCH(BPCiObIC!$A42,'IRA - Advanced Manufacturing'!$B$174:$B$184,0))),1)</f>
        <v>8.7244539240538307E-2</v>
      </c>
      <c r="F42">
        <f>'Rescale to Fit GDP Proj'!K100*IFERROR((1+INDEX('IRA - Advanced Manufacturing'!D$174:D$184,MATCH(BPCiObIC!$A42,'IRA - Advanced Manufacturing'!$B$174:$B$184,0))),1)</f>
        <v>0.11695648153481415</v>
      </c>
      <c r="G42">
        <f>'Rescale to Fit GDP Proj'!L100*IFERROR((1+INDEX('IRA - Advanced Manufacturing'!E$174:E$184,MATCH(BPCiObIC!$A42,'IRA - Advanced Manufacturing'!$B$174:$B$184,0))),1)</f>
        <v>0.14696766553362489</v>
      </c>
      <c r="H42">
        <f>'Rescale to Fit GDP Proj'!M100*IFERROR((1+INDEX('IRA - Advanced Manufacturing'!F$174:F$184,MATCH(BPCiObIC!$A42,'IRA - Advanced Manufacturing'!$B$174:$B$184,0))),1)</f>
        <v>0.17726778179936112</v>
      </c>
      <c r="I42">
        <f>'Rescale to Fit GDP Proj'!N100*IFERROR((1+INDEX('IRA - Advanced Manufacturing'!G$174:G$184,MATCH(BPCiObIC!$A42,'IRA - Advanced Manufacturing'!$B$174:$B$184,0))),1)</f>
        <v>0.20784603759389567</v>
      </c>
      <c r="J42">
        <f>'Rescale to Fit GDP Proj'!O100*IFERROR((1+INDEX('IRA - Advanced Manufacturing'!H$174:H$184,MATCH(BPCiObIC!$A42,'IRA - Advanced Manufacturing'!$B$174:$B$184,0))),1)</f>
        <v>0.23909701501590988</v>
      </c>
      <c r="K42">
        <f>'Rescale to Fit GDP Proj'!P100*IFERROR((1+INDEX('IRA - Advanced Manufacturing'!I$174:I$184,MATCH(BPCiObIC!$A42,'IRA - Advanced Manufacturing'!$B$174:$B$184,0))),1)</f>
        <v>0.27103551394120839</v>
      </c>
      <c r="L42">
        <f>'Rescale to Fit GDP Proj'!Q100*IFERROR((1+INDEX('IRA - Advanced Manufacturing'!J$174:J$184,MATCH(BPCiObIC!$A42,'IRA - Advanced Manufacturing'!$B$174:$B$184,0))),1)</f>
        <v>0.30367665984286363</v>
      </c>
      <c r="M42">
        <f>'Rescale to Fit GDP Proj'!R100*IFERROR((1+INDEX('IRA - Advanced Manufacturing'!K$174:K$184,MATCH(BPCiObIC!$A42,'IRA - Advanced Manufacturing'!$B$174:$B$184,0))),1)</f>
        <v>0.33703591095435526</v>
      </c>
      <c r="N42">
        <f>'Rescale to Fit GDP Proj'!S100*IFERROR((1+INDEX('IRA - Advanced Manufacturing'!L$174:L$184,MATCH(BPCiObIC!$A42,'IRA - Advanced Manufacturing'!$B$174:$B$184,0))),1)</f>
        <v>0.37112906559029973</v>
      </c>
      <c r="O42">
        <f>($N$2-'Rescale to Fit GDP Proj'!$S$60)+'Rescale to Fit GDP Proj'!T100</f>
        <v>0.40597226962823491</v>
      </c>
      <c r="P42">
        <f>($N$2-'Rescale to Fit GDP Proj'!$S$60)+'Rescale to Fit GDP Proj'!U100</f>
        <v>0.44158202415500469</v>
      </c>
      <c r="Q42">
        <f>($N$2-'Rescale to Fit GDP Proj'!$S$60)+'Rescale to Fit GDP Proj'!V100</f>
        <v>0.47797519328136345</v>
      </c>
      <c r="R42">
        <f>($N$2-'Rescale to Fit GDP Proj'!$S$60)+'Rescale to Fit GDP Proj'!W100</f>
        <v>0.51516901212850208</v>
      </c>
      <c r="S42">
        <f>($N$2-'Rescale to Fit GDP Proj'!$S$60)+'Rescale to Fit GDP Proj'!X100</f>
        <v>0.55318109499027768</v>
      </c>
      <c r="T42">
        <f>($N$2-'Rescale to Fit GDP Proj'!$S$60)+'Rescale to Fit GDP Proj'!Y100</f>
        <v>0.59202944367501242</v>
      </c>
      <c r="U42">
        <f>($N$2-'Rescale to Fit GDP Proj'!$S$60)+'Rescale to Fit GDP Proj'!Z100</f>
        <v>0.63173245603081141</v>
      </c>
      <c r="V42">
        <f>($N$2-'Rescale to Fit GDP Proj'!$S$60)+'Rescale to Fit GDP Proj'!AA100</f>
        <v>0.67230893465843788</v>
      </c>
      <c r="W42">
        <f>($N$2-'Rescale to Fit GDP Proj'!$S$60)+'Rescale to Fit GDP Proj'!AB100</f>
        <v>0.71377809581587204</v>
      </c>
      <c r="X42">
        <f>($N$2-'Rescale to Fit GDP Proj'!$S$60)+'Rescale to Fit GDP Proj'!AC100</f>
        <v>0.75615957851876969</v>
      </c>
      <c r="Y42">
        <f>($N$2-'Rescale to Fit GDP Proj'!$S$60)+'Rescale to Fit GDP Proj'!AD100</f>
        <v>0.79947345384113122</v>
      </c>
      <c r="Z42">
        <f>($N$2-'Rescale to Fit GDP Proj'!$S$60)+'Rescale to Fit GDP Proj'!AE100</f>
        <v>0.84374023442058455</v>
      </c>
      <c r="AA42">
        <f>($N$2-'Rescale to Fit GDP Proj'!$S$60)+'Rescale to Fit GDP Proj'!AF100</f>
        <v>0.88898088417278598</v>
      </c>
      <c r="AB42">
        <f>($N$2-'Rescale to Fit GDP Proj'!$S$60)+'Rescale to Fit GDP Proj'!AG100</f>
        <v>0.93521682821953567</v>
      </c>
      <c r="AC42">
        <f>($N$2-'Rescale to Fit GDP Proj'!$S$60)+'Rescale to Fit GDP Proj'!AH100</f>
        <v>0.98246996303531398</v>
      </c>
      <c r="AD42">
        <f>($N$2-'Rescale to Fit GDP Proj'!$S$60)+'Rescale to Fit GDP Proj'!AI100</f>
        <v>1.0307626668170393</v>
      </c>
      <c r="AE42">
        <f>($N$2-'Rescale to Fit GDP Proj'!$S$60)+'Rescale to Fit GDP Proj'!AJ100</f>
        <v>1.0801178100819628</v>
      </c>
      <c r="AF42">
        <f>($N$2-'Rescale to Fit GDP Proj'!$S$60)+'Rescale to Fit GDP Proj'!AK100</f>
        <v>1.1305587664987147</v>
      </c>
    </row>
    <row r="43" spans="1:32" x14ac:dyDescent="0.25">
      <c r="A43" s="2" t="s">
        <v>33</v>
      </c>
      <c r="B43">
        <f>'Rescale to Fit GDP Proj'!G101</f>
        <v>0</v>
      </c>
      <c r="C43">
        <f>'Rescale to Fit GDP Proj'!H101</f>
        <v>1.1260348692673144E-2</v>
      </c>
      <c r="D43">
        <f>'Rescale to Fit GDP Proj'!I101</f>
        <v>2.4198860560841175E-2</v>
      </c>
      <c r="E43">
        <f>'Rescale to Fit GDP Proj'!J101*IFERROR((1+INDEX('IRA - Advanced Manufacturing'!C$174:C$184,MATCH(BPCiObIC!$A43,'IRA - Advanced Manufacturing'!$B$174:$B$184,0))),1)</f>
        <v>3.8864389007365864E-2</v>
      </c>
      <c r="F43">
        <f>'Rescale to Fit GDP Proj'!K101*IFERROR((1+INDEX('IRA - Advanced Manufacturing'!D$174:D$184,MATCH(BPCiObIC!$A43,'IRA - Advanced Manufacturing'!$B$174:$B$184,0))),1)</f>
        <v>5.5312902423509835E-2</v>
      </c>
      <c r="G43">
        <f>'Rescale to Fit GDP Proj'!L101*IFERROR((1+INDEX('IRA - Advanced Manufacturing'!E$174:E$184,MATCH(BPCiObIC!$A43,'IRA - Advanced Manufacturing'!$B$174:$B$184,0))),1)</f>
        <v>7.3607838094125577E-2</v>
      </c>
      <c r="H43">
        <f>'Rescale to Fit GDP Proj'!M101*IFERROR((1+INDEX('IRA - Advanced Manufacturing'!F$174:F$184,MATCH(BPCiObIC!$A43,'IRA - Advanced Manufacturing'!$B$174:$B$184,0))),1)</f>
        <v>9.3820507403425193E-2</v>
      </c>
      <c r="I43">
        <f>'Rescale to Fit GDP Proj'!N101*IFERROR((1+INDEX('IRA - Advanced Manufacturing'!G$174:G$184,MATCH(BPCiObIC!$A43,'IRA - Advanced Manufacturing'!$B$174:$B$184,0))),1)</f>
        <v>0.1160305559435616</v>
      </c>
      <c r="J43">
        <f>'Rescale to Fit GDP Proj'!O101*IFERROR((1+INDEX('IRA - Advanced Manufacturing'!H$174:H$184,MATCH(BPCiObIC!$A43,'IRA - Advanced Manufacturing'!$B$174:$B$184,0))),1)</f>
        <v>0.13861817530888043</v>
      </c>
      <c r="K43">
        <f>'Rescale to Fit GDP Proj'!P101*IFERROR((1+INDEX('IRA - Advanced Manufacturing'!I$174:I$184,MATCH(BPCiObIC!$A43,'IRA - Advanced Manufacturing'!$B$174:$B$184,0))),1)</f>
        <v>0.16158978420340966</v>
      </c>
      <c r="L43">
        <f>'Rescale to Fit GDP Proj'!Q101*IFERROR((1+INDEX('IRA - Advanced Manufacturing'!J$174:J$184,MATCH(BPCiObIC!$A43,'IRA - Advanced Manufacturing'!$B$174:$B$184,0))),1)</f>
        <v>0.18495191044914588</v>
      </c>
      <c r="M43">
        <f>'Rescale to Fit GDP Proj'!R101*IFERROR((1+INDEX('IRA - Advanced Manufacturing'!K$174:K$184,MATCH(BPCiObIC!$A43,'IRA - Advanced Manufacturing'!$B$174:$B$184,0))),1)</f>
        <v>0.20871119284105971</v>
      </c>
      <c r="N43">
        <f>'Rescale to Fit GDP Proj'!S101*IFERROR((1+INDEX('IRA - Advanced Manufacturing'!L$174:L$184,MATCH(BPCiObIC!$A43,'IRA - Advanced Manufacturing'!$B$174:$B$184,0))),1)</f>
        <v>0.23287438303363589</v>
      </c>
      <c r="O43">
        <f>($N$2-'Rescale to Fit GDP Proj'!$S$60)+'Rescale to Fit GDP Proj'!T101</f>
        <v>0.25744834745948603</v>
      </c>
      <c r="P43">
        <f>($N$2-'Rescale to Fit GDP Proj'!$S$60)+'Rescale to Fit GDP Proj'!U101</f>
        <v>0.28244006928057558</v>
      </c>
      <c r="Q43">
        <f>($N$2-'Rescale to Fit GDP Proj'!$S$60)+'Rescale to Fit GDP Proj'!V101</f>
        <v>0.30785665037262366</v>
      </c>
      <c r="R43">
        <f>($N$2-'Rescale to Fit GDP Proj'!$S$60)+'Rescale to Fit GDP Proj'!W101</f>
        <v>0.33370531334323655</v>
      </c>
      <c r="S43">
        <f>($N$2-'Rescale to Fit GDP Proj'!$S$60)+'Rescale to Fit GDP Proj'!X101</f>
        <v>0.35999340358434989</v>
      </c>
      <c r="T43">
        <f>($N$2-'Rescale to Fit GDP Proj'!$S$60)+'Rescale to Fit GDP Proj'!Y101</f>
        <v>0.38672839135956211</v>
      </c>
      <c r="U43">
        <f>($N$2-'Rescale to Fit GDP Proj'!$S$60)+'Rescale to Fit GDP Proj'!Z101</f>
        <v>0.41391787392695306</v>
      </c>
      <c r="V43">
        <f>($N$2-'Rescale to Fit GDP Proj'!$S$60)+'Rescale to Fit GDP Proj'!AA101</f>
        <v>0.4415695776979896</v>
      </c>
      <c r="W43">
        <f>($N$2-'Rescale to Fit GDP Proj'!$S$60)+'Rescale to Fit GDP Proj'!AB101</f>
        <v>0.46969136043313364</v>
      </c>
      <c r="X43">
        <f>($N$2-'Rescale to Fit GDP Proj'!$S$60)+'Rescale to Fit GDP Proj'!AC101</f>
        <v>0.49829121347477512</v>
      </c>
      <c r="Y43">
        <f>($N$2-'Rescale to Fit GDP Proj'!$S$60)+'Rescale to Fit GDP Proj'!AD101</f>
        <v>0.52737726401812468</v>
      </c>
      <c r="Z43">
        <f>($N$2-'Rescale to Fit GDP Proj'!$S$60)+'Rescale to Fit GDP Proj'!AE101</f>
        <v>0.55695777742071095</v>
      </c>
      <c r="AA43">
        <f>($N$2-'Rescale to Fit GDP Proj'!$S$60)+'Rescale to Fit GDP Proj'!AF101</f>
        <v>0.58704115955114133</v>
      </c>
      <c r="AB43">
        <f>($N$2-'Rescale to Fit GDP Proj'!$S$60)+'Rescale to Fit GDP Proj'!AG101</f>
        <v>0.61763595917778891</v>
      </c>
      <c r="AC43">
        <f>($N$2-'Rescale to Fit GDP Proj'!$S$60)+'Rescale to Fit GDP Proj'!AH101</f>
        <v>0.64875087039808954</v>
      </c>
      <c r="AD43">
        <f>($N$2-'Rescale to Fit GDP Proj'!$S$60)+'Rescale to Fit GDP Proj'!AI101</f>
        <v>0.6803947351091354</v>
      </c>
      <c r="AE43">
        <f>($N$2-'Rescale to Fit GDP Proj'!$S$60)+'Rescale to Fit GDP Proj'!AJ101</f>
        <v>0.71257654552026894</v>
      </c>
      <c r="AF43">
        <f>($N$2-'Rescale to Fit GDP Proj'!$S$60)+'Rescale to Fit GDP Proj'!AK101</f>
        <v>0.74530544670839161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4239F-D5A5-4DFE-8D32-17DAC6DAE46A}">
  <sheetPr>
    <tabColor theme="8" tint="-0.249977111117893"/>
  </sheetPr>
  <dimension ref="A1:AF43"/>
  <sheetViews>
    <sheetView tabSelected="1" topLeftCell="H8" workbookViewId="0">
      <selection activeCell="B2" sqref="B2:AF43"/>
    </sheetView>
  </sheetViews>
  <sheetFormatPr defaultRowHeight="15" x14ac:dyDescent="0.25"/>
  <cols>
    <col min="1" max="1" width="20.140625" customWidth="1"/>
    <col min="2" max="21" width="10.140625" customWidth="1"/>
    <col min="22" max="22" width="12.85546875" customWidth="1"/>
    <col min="23" max="33" width="10.140625" customWidth="1"/>
  </cols>
  <sheetData>
    <row r="1" spans="1:32" s="4" customFormat="1" x14ac:dyDescent="0.25">
      <c r="A1" s="5" t="s">
        <v>654</v>
      </c>
      <c r="B1" s="4">
        <v>2020</v>
      </c>
      <c r="C1" s="4">
        <v>2021</v>
      </c>
      <c r="D1" s="4">
        <v>2022</v>
      </c>
      <c r="E1" s="4">
        <v>2023</v>
      </c>
      <c r="F1" s="4">
        <v>2024</v>
      </c>
      <c r="G1" s="4">
        <v>2025</v>
      </c>
      <c r="H1" s="4">
        <v>2026</v>
      </c>
      <c r="I1" s="4">
        <v>2027</v>
      </c>
      <c r="J1" s="4">
        <v>2028</v>
      </c>
      <c r="K1" s="4">
        <v>2029</v>
      </c>
      <c r="L1" s="4">
        <v>2030</v>
      </c>
      <c r="M1" s="4">
        <v>2031</v>
      </c>
      <c r="N1" s="4">
        <v>2032</v>
      </c>
      <c r="O1" s="4">
        <v>2033</v>
      </c>
      <c r="P1" s="4">
        <v>2034</v>
      </c>
      <c r="Q1" s="4">
        <v>2035</v>
      </c>
      <c r="R1" s="4">
        <v>2036</v>
      </c>
      <c r="S1" s="4">
        <v>2037</v>
      </c>
      <c r="T1" s="4">
        <v>2038</v>
      </c>
      <c r="U1" s="4">
        <v>2039</v>
      </c>
      <c r="V1" s="4">
        <v>2040</v>
      </c>
      <c r="W1" s="4">
        <v>2041</v>
      </c>
      <c r="X1" s="4">
        <v>2042</v>
      </c>
      <c r="Y1" s="4">
        <v>2043</v>
      </c>
      <c r="Z1" s="4">
        <v>2044</v>
      </c>
      <c r="AA1" s="4">
        <v>2045</v>
      </c>
      <c r="AB1" s="4">
        <v>2046</v>
      </c>
      <c r="AC1" s="4">
        <v>2047</v>
      </c>
      <c r="AD1" s="4">
        <v>2048</v>
      </c>
      <c r="AE1" s="4">
        <v>2049</v>
      </c>
      <c r="AF1" s="4">
        <v>2050</v>
      </c>
    </row>
    <row r="2" spans="1:32" x14ac:dyDescent="0.25">
      <c r="A2" s="2" t="s">
        <v>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x14ac:dyDescent="0.25">
      <c r="A3" s="2" t="s">
        <v>40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s="2" t="s">
        <v>41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s="2" t="s">
        <v>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s="2" t="s">
        <v>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s="2" t="s">
        <v>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s="2" t="s">
        <v>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s="2" t="s">
        <v>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s="2" t="s">
        <v>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s="2" t="s">
        <v>10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s="2" t="s">
        <v>36</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s="2" t="s">
        <v>37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s="2" t="s">
        <v>11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s="2" t="s">
        <v>42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s="2" t="s">
        <v>43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s="2" t="s">
        <v>44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s="2" t="s">
        <v>45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s="2" t="s">
        <v>12</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s="2" t="s">
        <v>13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s="2" t="s">
        <v>14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s="2" t="s">
        <v>15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s="2" t="s">
        <v>16</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s="2" t="s">
        <v>17</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s="2" t="s">
        <v>18</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s="2" t="s">
        <v>46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s="2" t="s">
        <v>47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s="2" t="s">
        <v>48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s="2" t="s">
        <v>19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s="2" t="s">
        <v>20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s="2" t="s">
        <v>21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s="2" t="s">
        <v>22</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s="2" t="s">
        <v>23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s="2" t="s">
        <v>24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s="2" t="s">
        <v>25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s="2" t="s">
        <v>26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s="2" t="s">
        <v>27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s="2" t="s">
        <v>28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s="2" t="s">
        <v>29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s="2" t="s">
        <v>30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s="2" t="s">
        <v>31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s="2" t="s">
        <v>32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s="2" t="s">
        <v>33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About</vt:lpstr>
      <vt:lpstr>BLS Table 2.7</vt:lpstr>
      <vt:lpstr>AEO23 Table 23</vt:lpstr>
      <vt:lpstr>Data from BVAbIC</vt:lpstr>
      <vt:lpstr>OECD GDP Data</vt:lpstr>
      <vt:lpstr>Rescale to Fit GDP Proj</vt:lpstr>
      <vt:lpstr>Growth Rates</vt:lpstr>
      <vt:lpstr>IRA - Advanced Manufacturing</vt:lpstr>
      <vt:lpstr>BPCiObIC</vt:lpstr>
      <vt:lpstr>BPCiDCSbIC</vt:lpstr>
      <vt:lpstr>'BLS Table 2.7'!Print_Area</vt:lpstr>
      <vt:lpstr>'BLS Table 2.7'!Print_Titles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2019-12-02T22:49:06Z</dcterms:created>
  <dcterms:modified xsi:type="dcterms:W3CDTF">2023-10-11T20:02:32Z</dcterms:modified>
</cp:coreProperties>
</file>