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SoESCaOMCbIC\"/>
    </mc:Choice>
  </mc:AlternateContent>
  <xr:revisionPtr revIDLastSave="0" documentId="13_ncr:1_{83F8CB7E-4F9B-4533-81A3-FD34044A8A4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CCS Costs" sheetId="8" r:id="rId5"/>
    <sheet name="SoESCaOMCbIC-capital" sheetId="3" r:id="rId6"/>
    <sheet name="SoESCaOMCbIC-fixedOM" sheetId="6" r:id="rId7"/>
    <sheet name="SoESCaOMCbIC-variableOM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5" l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B25" i="5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B25" i="6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B25" i="3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B24" i="5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4" i="6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B24" i="3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0" i="6"/>
  <c r="B21" i="6"/>
  <c r="B22" i="6"/>
  <c r="B19" i="6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B20" i="3"/>
  <c r="B21" i="3"/>
  <c r="B22" i="3"/>
  <c r="B19" i="3"/>
  <c r="H92" i="8"/>
  <c r="H21" i="5" s="1"/>
  <c r="AE93" i="8"/>
  <c r="AE22" i="5" s="1"/>
  <c r="Z84" i="8"/>
  <c r="Z85" i="8"/>
  <c r="Z86" i="8"/>
  <c r="Z83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B78" i="8"/>
  <c r="B77" i="8"/>
  <c r="B76" i="8"/>
  <c r="B75" i="8"/>
  <c r="B44" i="8"/>
  <c r="T93" i="8" s="1"/>
  <c r="T22" i="5" s="1"/>
  <c r="B43" i="8"/>
  <c r="E92" i="8" s="1"/>
  <c r="E21" i="5" s="1"/>
  <c r="B42" i="8"/>
  <c r="L99" i="8" s="1"/>
  <c r="B41" i="8"/>
  <c r="G90" i="8" s="1"/>
  <c r="G19" i="5" s="1"/>
  <c r="X92" i="8" l="1"/>
  <c r="X21" i="5" s="1"/>
  <c r="AM93" i="8"/>
  <c r="AM22" i="5" s="1"/>
  <c r="P92" i="8"/>
  <c r="P21" i="5" s="1"/>
  <c r="O93" i="8"/>
  <c r="O22" i="5" s="1"/>
  <c r="AG91" i="8"/>
  <c r="AG20" i="5" s="1"/>
  <c r="AO91" i="8"/>
  <c r="AO20" i="5" s="1"/>
  <c r="G93" i="8"/>
  <c r="G22" i="5" s="1"/>
  <c r="Y91" i="8"/>
  <c r="Y20" i="5" s="1"/>
  <c r="AN92" i="8"/>
  <c r="AN21" i="5" s="1"/>
  <c r="Q91" i="8"/>
  <c r="Q20" i="5" s="1"/>
  <c r="W93" i="8"/>
  <c r="W22" i="5" s="1"/>
  <c r="AF92" i="8"/>
  <c r="AF21" i="5" s="1"/>
  <c r="I91" i="8"/>
  <c r="I20" i="5" s="1"/>
  <c r="R90" i="8"/>
  <c r="R19" i="5" s="1"/>
  <c r="AC92" i="8"/>
  <c r="AC21" i="5" s="1"/>
  <c r="AQ93" i="8"/>
  <c r="AQ22" i="5" s="1"/>
  <c r="AI93" i="8"/>
  <c r="AI22" i="5" s="1"/>
  <c r="AA93" i="8"/>
  <c r="AA22" i="5" s="1"/>
  <c r="S93" i="8"/>
  <c r="S22" i="5" s="1"/>
  <c r="K93" i="8"/>
  <c r="K22" i="5" s="1"/>
  <c r="C93" i="8"/>
  <c r="C22" i="5" s="1"/>
  <c r="AJ92" i="8"/>
  <c r="AJ21" i="5" s="1"/>
  <c r="AB92" i="8"/>
  <c r="AB21" i="5" s="1"/>
  <c r="T92" i="8"/>
  <c r="T21" i="5" s="1"/>
  <c r="L92" i="8"/>
  <c r="D92" i="8"/>
  <c r="D21" i="5" s="1"/>
  <c r="AK91" i="8"/>
  <c r="AK20" i="5" s="1"/>
  <c r="AC91" i="8"/>
  <c r="AC20" i="5" s="1"/>
  <c r="U91" i="8"/>
  <c r="U20" i="5" s="1"/>
  <c r="M91" i="8"/>
  <c r="M20" i="5" s="1"/>
  <c r="E91" i="8"/>
  <c r="E20" i="5" s="1"/>
  <c r="AL90" i="8"/>
  <c r="AL19" i="5" s="1"/>
  <c r="AD90" i="8"/>
  <c r="AD19" i="5" s="1"/>
  <c r="V90" i="8"/>
  <c r="V19" i="5" s="1"/>
  <c r="N90" i="8"/>
  <c r="N19" i="5" s="1"/>
  <c r="F90" i="8"/>
  <c r="F19" i="5" s="1"/>
  <c r="AH90" i="8"/>
  <c r="AH19" i="5" s="1"/>
  <c r="AK92" i="8"/>
  <c r="AK21" i="5" s="1"/>
  <c r="AP93" i="8"/>
  <c r="AP22" i="5" s="1"/>
  <c r="AH93" i="8"/>
  <c r="AH22" i="5" s="1"/>
  <c r="Z93" i="8"/>
  <c r="Z22" i="5" s="1"/>
  <c r="R93" i="8"/>
  <c r="R22" i="5" s="1"/>
  <c r="J93" i="8"/>
  <c r="J22" i="5" s="1"/>
  <c r="AQ92" i="8"/>
  <c r="AQ21" i="5" s="1"/>
  <c r="AI92" i="8"/>
  <c r="AI21" i="5" s="1"/>
  <c r="AA92" i="8"/>
  <c r="AA21" i="5" s="1"/>
  <c r="S92" i="8"/>
  <c r="S21" i="5" s="1"/>
  <c r="K92" i="8"/>
  <c r="K21" i="5" s="1"/>
  <c r="C92" i="8"/>
  <c r="C21" i="5" s="1"/>
  <c r="AJ91" i="8"/>
  <c r="AJ20" i="5" s="1"/>
  <c r="AB91" i="8"/>
  <c r="AB20" i="5" s="1"/>
  <c r="T91" i="8"/>
  <c r="T20" i="5" s="1"/>
  <c r="L91" i="8"/>
  <c r="L20" i="5" s="1"/>
  <c r="D91" i="8"/>
  <c r="D20" i="5" s="1"/>
  <c r="AK90" i="8"/>
  <c r="AK19" i="5" s="1"/>
  <c r="AC90" i="8"/>
  <c r="AC19" i="5" s="1"/>
  <c r="U90" i="8"/>
  <c r="U19" i="5" s="1"/>
  <c r="M90" i="8"/>
  <c r="M19" i="5" s="1"/>
  <c r="E90" i="8"/>
  <c r="E19" i="5" s="1"/>
  <c r="L98" i="8"/>
  <c r="D93" i="8"/>
  <c r="D22" i="5" s="1"/>
  <c r="AO93" i="8"/>
  <c r="AO22" i="5" s="1"/>
  <c r="AG93" i="8"/>
  <c r="AG22" i="5" s="1"/>
  <c r="Y93" i="8"/>
  <c r="Y22" i="5" s="1"/>
  <c r="Q93" i="8"/>
  <c r="Q22" i="5" s="1"/>
  <c r="I93" i="8"/>
  <c r="I22" i="5" s="1"/>
  <c r="AP92" i="8"/>
  <c r="AP21" i="5" s="1"/>
  <c r="AH92" i="8"/>
  <c r="AH21" i="5" s="1"/>
  <c r="Z92" i="8"/>
  <c r="Z21" i="5" s="1"/>
  <c r="R92" i="8"/>
  <c r="R21" i="5" s="1"/>
  <c r="J92" i="8"/>
  <c r="J21" i="5" s="1"/>
  <c r="AQ91" i="8"/>
  <c r="AQ20" i="5" s="1"/>
  <c r="AI91" i="8"/>
  <c r="AI20" i="5" s="1"/>
  <c r="AA91" i="8"/>
  <c r="AA20" i="5" s="1"/>
  <c r="S91" i="8"/>
  <c r="S20" i="5" s="1"/>
  <c r="K91" i="8"/>
  <c r="K20" i="5" s="1"/>
  <c r="C91" i="8"/>
  <c r="C20" i="5" s="1"/>
  <c r="AJ90" i="8"/>
  <c r="AJ19" i="5" s="1"/>
  <c r="AB90" i="8"/>
  <c r="AB19" i="5" s="1"/>
  <c r="T90" i="8"/>
  <c r="T19" i="5" s="1"/>
  <c r="L90" i="8"/>
  <c r="D90" i="8"/>
  <c r="D19" i="5" s="1"/>
  <c r="J90" i="8"/>
  <c r="J19" i="5" s="1"/>
  <c r="L93" i="8"/>
  <c r="AN93" i="8"/>
  <c r="AN22" i="5" s="1"/>
  <c r="AF93" i="8"/>
  <c r="AF22" i="5" s="1"/>
  <c r="X93" i="8"/>
  <c r="X22" i="5" s="1"/>
  <c r="P93" i="8"/>
  <c r="P22" i="5" s="1"/>
  <c r="H93" i="8"/>
  <c r="H22" i="5" s="1"/>
  <c r="AO92" i="8"/>
  <c r="AO21" i="5" s="1"/>
  <c r="AG92" i="8"/>
  <c r="AG21" i="5" s="1"/>
  <c r="Y92" i="8"/>
  <c r="Y21" i="5" s="1"/>
  <c r="Q92" i="8"/>
  <c r="Q21" i="5" s="1"/>
  <c r="I92" i="8"/>
  <c r="I21" i="5" s="1"/>
  <c r="AP91" i="8"/>
  <c r="AP20" i="5" s="1"/>
  <c r="AH91" i="8"/>
  <c r="AH20" i="5" s="1"/>
  <c r="Z91" i="8"/>
  <c r="Z20" i="5" s="1"/>
  <c r="R91" i="8"/>
  <c r="R20" i="5" s="1"/>
  <c r="J91" i="8"/>
  <c r="J20" i="5" s="1"/>
  <c r="AQ90" i="8"/>
  <c r="AQ19" i="5" s="1"/>
  <c r="AI90" i="8"/>
  <c r="AI19" i="5" s="1"/>
  <c r="AA90" i="8"/>
  <c r="AA19" i="5" s="1"/>
  <c r="S90" i="8"/>
  <c r="S19" i="5" s="1"/>
  <c r="K90" i="8"/>
  <c r="K19" i="5" s="1"/>
  <c r="C90" i="8"/>
  <c r="C19" i="5" s="1"/>
  <c r="AP90" i="8"/>
  <c r="AP19" i="5" s="1"/>
  <c r="B91" i="8"/>
  <c r="B20" i="5" s="1"/>
  <c r="AL93" i="8"/>
  <c r="AL22" i="5" s="1"/>
  <c r="AD93" i="8"/>
  <c r="AD22" i="5" s="1"/>
  <c r="V93" i="8"/>
  <c r="V22" i="5" s="1"/>
  <c r="N93" i="8"/>
  <c r="N22" i="5" s="1"/>
  <c r="F93" i="8"/>
  <c r="F22" i="5" s="1"/>
  <c r="AM92" i="8"/>
  <c r="AM21" i="5" s="1"/>
  <c r="AE92" i="8"/>
  <c r="AE21" i="5" s="1"/>
  <c r="W92" i="8"/>
  <c r="W21" i="5" s="1"/>
  <c r="O92" i="8"/>
  <c r="O21" i="5" s="1"/>
  <c r="G92" i="8"/>
  <c r="G21" i="5" s="1"/>
  <c r="AN91" i="8"/>
  <c r="AN20" i="5" s="1"/>
  <c r="AF91" i="8"/>
  <c r="AF20" i="5" s="1"/>
  <c r="X91" i="8"/>
  <c r="X20" i="5" s="1"/>
  <c r="P91" i="8"/>
  <c r="P20" i="5" s="1"/>
  <c r="H91" i="8"/>
  <c r="H20" i="5" s="1"/>
  <c r="AO90" i="8"/>
  <c r="AO19" i="5" s="1"/>
  <c r="AG90" i="8"/>
  <c r="AG19" i="5" s="1"/>
  <c r="Y90" i="8"/>
  <c r="Y19" i="5" s="1"/>
  <c r="Q90" i="8"/>
  <c r="Q19" i="5" s="1"/>
  <c r="I90" i="8"/>
  <c r="I19" i="5" s="1"/>
  <c r="L101" i="8"/>
  <c r="B92" i="8"/>
  <c r="B21" i="5" s="1"/>
  <c r="AK93" i="8"/>
  <c r="AK22" i="5" s="1"/>
  <c r="AC93" i="8"/>
  <c r="AC22" i="5" s="1"/>
  <c r="U93" i="8"/>
  <c r="U22" i="5" s="1"/>
  <c r="M93" i="8"/>
  <c r="M22" i="5" s="1"/>
  <c r="E93" i="8"/>
  <c r="E22" i="5" s="1"/>
  <c r="AL92" i="8"/>
  <c r="AL21" i="5" s="1"/>
  <c r="AD92" i="8"/>
  <c r="AD21" i="5" s="1"/>
  <c r="V92" i="8"/>
  <c r="V21" i="5" s="1"/>
  <c r="N92" i="8"/>
  <c r="N21" i="5" s="1"/>
  <c r="F92" i="8"/>
  <c r="F21" i="5" s="1"/>
  <c r="AM91" i="8"/>
  <c r="AM20" i="5" s="1"/>
  <c r="AE91" i="8"/>
  <c r="AE20" i="5" s="1"/>
  <c r="W91" i="8"/>
  <c r="W20" i="5" s="1"/>
  <c r="O91" i="8"/>
  <c r="O20" i="5" s="1"/>
  <c r="G91" i="8"/>
  <c r="G20" i="5" s="1"/>
  <c r="AN90" i="8"/>
  <c r="AN19" i="5" s="1"/>
  <c r="AF90" i="8"/>
  <c r="AF19" i="5" s="1"/>
  <c r="X90" i="8"/>
  <c r="X19" i="5" s="1"/>
  <c r="P90" i="8"/>
  <c r="P19" i="5" s="1"/>
  <c r="H90" i="8"/>
  <c r="H19" i="5" s="1"/>
  <c r="L100" i="8"/>
  <c r="B90" i="8"/>
  <c r="B19" i="5" s="1"/>
  <c r="Z90" i="8"/>
  <c r="Z19" i="5" s="1"/>
  <c r="B93" i="8"/>
  <c r="B22" i="5" s="1"/>
  <c r="AJ93" i="8"/>
  <c r="AJ22" i="5" s="1"/>
  <c r="AB93" i="8"/>
  <c r="AB22" i="5" s="1"/>
  <c r="U92" i="8"/>
  <c r="U21" i="5" s="1"/>
  <c r="M92" i="8"/>
  <c r="M21" i="5" s="1"/>
  <c r="AL91" i="8"/>
  <c r="AL20" i="5" s="1"/>
  <c r="AD91" i="8"/>
  <c r="AD20" i="5" s="1"/>
  <c r="V91" i="8"/>
  <c r="V20" i="5" s="1"/>
  <c r="N91" i="8"/>
  <c r="N20" i="5" s="1"/>
  <c r="F91" i="8"/>
  <c r="F20" i="5" s="1"/>
  <c r="AM90" i="8"/>
  <c r="AM19" i="5" s="1"/>
  <c r="AE90" i="8"/>
  <c r="AE19" i="5" s="1"/>
  <c r="W90" i="8"/>
  <c r="W19" i="5" s="1"/>
  <c r="O90" i="8"/>
  <c r="O19" i="5" s="1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L22" i="5" l="1"/>
  <c r="L19" i="5"/>
  <c r="L21" i="5"/>
  <c r="AC68" i="8"/>
  <c r="V68" i="8" s="1"/>
  <c r="AC71" i="8"/>
  <c r="V71" i="8" s="1"/>
  <c r="AC70" i="8"/>
  <c r="V70" i="8" s="1"/>
  <c r="AC69" i="8"/>
  <c r="V69" i="8" s="1"/>
  <c r="H63" i="8"/>
  <c r="P63" i="8"/>
  <c r="X63" i="8"/>
  <c r="AF63" i="8"/>
  <c r="AN63" i="8"/>
  <c r="G63" i="8"/>
  <c r="I63" i="8"/>
  <c r="Q63" i="8"/>
  <c r="Y63" i="8"/>
  <c r="AG63" i="8"/>
  <c r="AO63" i="8"/>
  <c r="J63" i="8"/>
  <c r="R63" i="8"/>
  <c r="Z63" i="8"/>
  <c r="AH63" i="8"/>
  <c r="AP63" i="8"/>
  <c r="C63" i="8"/>
  <c r="K63" i="8"/>
  <c r="S63" i="8"/>
  <c r="AA63" i="8"/>
  <c r="AI63" i="8"/>
  <c r="AQ63" i="8"/>
  <c r="AM63" i="8"/>
  <c r="D63" i="8"/>
  <c r="L63" i="8"/>
  <c r="T63" i="8"/>
  <c r="AB63" i="8"/>
  <c r="AJ63" i="8"/>
  <c r="B63" i="8"/>
  <c r="O63" i="8"/>
  <c r="E63" i="8"/>
  <c r="M63" i="8"/>
  <c r="U63" i="8"/>
  <c r="AC63" i="8"/>
  <c r="AK63" i="8"/>
  <c r="W63" i="8"/>
  <c r="F63" i="8"/>
  <c r="N63" i="8"/>
  <c r="V63" i="8"/>
  <c r="AD63" i="8"/>
  <c r="AL63" i="8"/>
  <c r="AE63" i="8"/>
  <c r="I62" i="8"/>
  <c r="Q62" i="8"/>
  <c r="Y62" i="8"/>
  <c r="AG62" i="8"/>
  <c r="AO62" i="8"/>
  <c r="J62" i="8"/>
  <c r="R62" i="8"/>
  <c r="Z62" i="8"/>
  <c r="AH62" i="8"/>
  <c r="AP62" i="8"/>
  <c r="AF62" i="8"/>
  <c r="C62" i="8"/>
  <c r="K62" i="8"/>
  <c r="S62" i="8"/>
  <c r="AA62" i="8"/>
  <c r="AI62" i="8"/>
  <c r="AQ62" i="8"/>
  <c r="X62" i="8"/>
  <c r="D62" i="8"/>
  <c r="L62" i="8"/>
  <c r="T62" i="8"/>
  <c r="AB62" i="8"/>
  <c r="AJ62" i="8"/>
  <c r="AN62" i="8"/>
  <c r="E62" i="8"/>
  <c r="M62" i="8"/>
  <c r="U62" i="8"/>
  <c r="AC62" i="8"/>
  <c r="AK62" i="8"/>
  <c r="P62" i="8"/>
  <c r="F62" i="8"/>
  <c r="N62" i="8"/>
  <c r="V62" i="8"/>
  <c r="AD62" i="8"/>
  <c r="AL62" i="8"/>
  <c r="B62" i="8"/>
  <c r="H62" i="8"/>
  <c r="G62" i="8"/>
  <c r="O62" i="8"/>
  <c r="W62" i="8"/>
  <c r="AE62" i="8"/>
  <c r="AM62" i="8"/>
  <c r="J61" i="8"/>
  <c r="R61" i="8"/>
  <c r="Z61" i="8"/>
  <c r="AH61" i="8"/>
  <c r="AP61" i="8"/>
  <c r="Y61" i="8"/>
  <c r="C61" i="8"/>
  <c r="K61" i="8"/>
  <c r="S61" i="8"/>
  <c r="AA61" i="8"/>
  <c r="AI61" i="8"/>
  <c r="AQ61" i="8"/>
  <c r="D61" i="8"/>
  <c r="L61" i="8"/>
  <c r="T61" i="8"/>
  <c r="AB61" i="8"/>
  <c r="AJ61" i="8"/>
  <c r="I61" i="8"/>
  <c r="E61" i="8"/>
  <c r="M61" i="8"/>
  <c r="U61" i="8"/>
  <c r="AC61" i="8"/>
  <c r="AK61" i="8"/>
  <c r="AG61" i="8"/>
  <c r="F61" i="8"/>
  <c r="N61" i="8"/>
  <c r="V61" i="8"/>
  <c r="AD61" i="8"/>
  <c r="AL61" i="8"/>
  <c r="Q61" i="8"/>
  <c r="G61" i="8"/>
  <c r="O61" i="8"/>
  <c r="W61" i="8"/>
  <c r="AE61" i="8"/>
  <c r="AM61" i="8"/>
  <c r="H61" i="8"/>
  <c r="P61" i="8"/>
  <c r="X61" i="8"/>
  <c r="AF61" i="8"/>
  <c r="AN61" i="8"/>
  <c r="B61" i="8"/>
  <c r="AO61" i="8"/>
  <c r="C60" i="8"/>
  <c r="K60" i="8"/>
  <c r="S60" i="8"/>
  <c r="AA60" i="8"/>
  <c r="AI60" i="8"/>
  <c r="AQ60" i="8"/>
  <c r="J60" i="8"/>
  <c r="B60" i="8"/>
  <c r="D60" i="8"/>
  <c r="L60" i="8"/>
  <c r="T60" i="8"/>
  <c r="AB60" i="8"/>
  <c r="AJ60" i="8"/>
  <c r="AP60" i="8"/>
  <c r="E60" i="8"/>
  <c r="M60" i="8"/>
  <c r="U60" i="8"/>
  <c r="AC60" i="8"/>
  <c r="AK60" i="8"/>
  <c r="F60" i="8"/>
  <c r="N60" i="8"/>
  <c r="V60" i="8"/>
  <c r="AD60" i="8"/>
  <c r="AL60" i="8"/>
  <c r="Z60" i="8"/>
  <c r="G60" i="8"/>
  <c r="O60" i="8"/>
  <c r="W60" i="8"/>
  <c r="AE60" i="8"/>
  <c r="AM60" i="8"/>
  <c r="R60" i="8"/>
  <c r="H60" i="8"/>
  <c r="P60" i="8"/>
  <c r="X60" i="8"/>
  <c r="AF60" i="8"/>
  <c r="AN60" i="8"/>
  <c r="AH60" i="8"/>
  <c r="I60" i="8"/>
  <c r="Q60" i="8"/>
  <c r="Y60" i="8"/>
  <c r="AG60" i="8"/>
  <c r="AO60" i="8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3" i="5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B23" i="3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8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1" i="5" l="1"/>
  <c r="P11" i="5"/>
  <c r="D313" i="1"/>
  <c r="AA11" i="5" s="1"/>
  <c r="C313" i="1"/>
  <c r="C280" i="1"/>
  <c r="D280" i="1"/>
  <c r="D233" i="1"/>
  <c r="C233" i="1"/>
  <c r="D232" i="1"/>
  <c r="C232" i="1"/>
  <c r="D217" i="1"/>
  <c r="P6" i="5" s="1"/>
  <c r="C217" i="1"/>
  <c r="D162" i="1"/>
  <c r="P5" i="5" s="1"/>
  <c r="C162" i="1"/>
  <c r="D141" i="1"/>
  <c r="C141" i="1"/>
  <c r="D106" i="1"/>
  <c r="C106" i="1"/>
  <c r="D295" i="1"/>
  <c r="C295" i="1"/>
  <c r="D15" i="1"/>
  <c r="R8" i="6" s="1"/>
  <c r="D16" i="1"/>
  <c r="AA5" i="5" l="1"/>
  <c r="AB6" i="5"/>
  <c r="P8" i="6"/>
  <c r="AB5" i="5"/>
  <c r="R5" i="5"/>
  <c r="AA6" i="5"/>
  <c r="AA8" i="6"/>
  <c r="AB8" i="6"/>
  <c r="R6" i="5"/>
  <c r="AB11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5" i="6" l="1"/>
  <c r="R15" i="6"/>
  <c r="P15" i="6"/>
  <c r="AA15" i="6"/>
  <c r="AA15" i="3"/>
  <c r="AB15" i="3"/>
  <c r="R15" i="3"/>
  <c r="P15" i="3"/>
  <c r="D15" i="6"/>
  <c r="M15" i="3"/>
  <c r="D15" i="3"/>
  <c r="AQ15" i="6"/>
  <c r="M15" i="6"/>
  <c r="AP15" i="3"/>
  <c r="AQ15" i="3"/>
  <c r="AL15" i="6"/>
  <c r="AP15" i="6"/>
  <c r="I15" i="3"/>
  <c r="T15" i="3"/>
  <c r="AH15" i="3"/>
  <c r="E15" i="6"/>
  <c r="X15" i="6"/>
  <c r="AH15" i="6"/>
  <c r="B15" i="3"/>
  <c r="G15" i="3"/>
  <c r="K15" i="3"/>
  <c r="Q15" i="3"/>
  <c r="V15" i="3"/>
  <c r="Z15" i="3"/>
  <c r="AF15" i="3"/>
  <c r="AJ15" i="3"/>
  <c r="AN15" i="3"/>
  <c r="B15" i="6"/>
  <c r="G15" i="6"/>
  <c r="K15" i="6"/>
  <c r="Q15" i="6"/>
  <c r="V15" i="6"/>
  <c r="Z15" i="6"/>
  <c r="AF15" i="6"/>
  <c r="AJ15" i="6"/>
  <c r="AN15" i="6"/>
  <c r="E15" i="3"/>
  <c r="X15" i="3"/>
  <c r="AL15" i="3"/>
  <c r="I15" i="6"/>
  <c r="N15" i="6"/>
  <c r="AD15" i="6"/>
  <c r="C15" i="3"/>
  <c r="H15" i="3"/>
  <c r="L15" i="3"/>
  <c r="S15" i="3"/>
  <c r="W15" i="3"/>
  <c r="AC15" i="3"/>
  <c r="AG15" i="3"/>
  <c r="AK15" i="3"/>
  <c r="AO15" i="3"/>
  <c r="C15" i="6"/>
  <c r="H15" i="6"/>
  <c r="L15" i="6"/>
  <c r="S15" i="6"/>
  <c r="W15" i="6"/>
  <c r="AC15" i="6"/>
  <c r="AG15" i="6"/>
  <c r="AK15" i="6"/>
  <c r="AO15" i="6"/>
  <c r="N15" i="3"/>
  <c r="AD15" i="3"/>
  <c r="T15" i="6"/>
  <c r="F15" i="3"/>
  <c r="J15" i="3"/>
  <c r="O15" i="3"/>
  <c r="U15" i="3"/>
  <c r="Y15" i="3"/>
  <c r="AE15" i="3"/>
  <c r="AI15" i="3"/>
  <c r="AM15" i="3"/>
  <c r="F15" i="6"/>
  <c r="J15" i="6"/>
  <c r="O15" i="6"/>
  <c r="U15" i="6"/>
  <c r="Y15" i="6"/>
  <c r="AE15" i="6"/>
  <c r="AI15" i="6"/>
  <c r="AM15" i="6"/>
  <c r="D303" i="1"/>
  <c r="D301" i="1"/>
  <c r="D11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1" i="6" l="1"/>
  <c r="AB11" i="6"/>
  <c r="P11" i="6"/>
  <c r="AA11" i="6"/>
  <c r="AA11" i="3"/>
  <c r="AB11" i="3"/>
  <c r="P11" i="3"/>
  <c r="R11" i="3"/>
  <c r="D11" i="6"/>
  <c r="D11" i="3"/>
  <c r="W11" i="6"/>
  <c r="M11" i="6"/>
  <c r="I11" i="5"/>
  <c r="M11" i="5"/>
  <c r="AJ11" i="3"/>
  <c r="M11" i="3"/>
  <c r="H11" i="5"/>
  <c r="AK11" i="5"/>
  <c r="AL11" i="3"/>
  <c r="E11" i="6"/>
  <c r="AO11" i="6"/>
  <c r="AC11" i="5"/>
  <c r="L11" i="6"/>
  <c r="AG11" i="6"/>
  <c r="S11" i="5"/>
  <c r="T11" i="3"/>
  <c r="I11" i="3"/>
  <c r="U11" i="3"/>
  <c r="AM11" i="3"/>
  <c r="AN11" i="6"/>
  <c r="AF11" i="6"/>
  <c r="V11" i="6"/>
  <c r="K11" i="6"/>
  <c r="B11" i="5"/>
  <c r="AJ11" i="5"/>
  <c r="Z11" i="5"/>
  <c r="Q11" i="5"/>
  <c r="G11" i="5"/>
  <c r="H11" i="3"/>
  <c r="C11" i="6"/>
  <c r="J11" i="3"/>
  <c r="W11" i="3"/>
  <c r="AO11" i="3"/>
  <c r="AM11" i="6"/>
  <c r="AE11" i="6"/>
  <c r="U11" i="6"/>
  <c r="J11" i="6"/>
  <c r="AQ11" i="5"/>
  <c r="AI11" i="5"/>
  <c r="Y11" i="5"/>
  <c r="O11" i="5"/>
  <c r="F11" i="5"/>
  <c r="B11" i="3"/>
  <c r="K11" i="3"/>
  <c r="Z11" i="3"/>
  <c r="AQ11" i="3"/>
  <c r="AL11" i="6"/>
  <c r="AD11" i="6"/>
  <c r="T11" i="6"/>
  <c r="I11" i="6"/>
  <c r="AP11" i="5"/>
  <c r="AH11" i="5"/>
  <c r="X11" i="5"/>
  <c r="N11" i="5"/>
  <c r="E11" i="5"/>
  <c r="C11" i="3"/>
  <c r="L11" i="3"/>
  <c r="AD11" i="3"/>
  <c r="AK11" i="6"/>
  <c r="AC11" i="6"/>
  <c r="S11" i="6"/>
  <c r="H11" i="6"/>
  <c r="AO11" i="5"/>
  <c r="AG11" i="5"/>
  <c r="W11" i="5"/>
  <c r="L11" i="5"/>
  <c r="C11" i="5"/>
  <c r="E11" i="3"/>
  <c r="N11" i="3"/>
  <c r="AE11" i="3"/>
  <c r="B11" i="6"/>
  <c r="AJ11" i="6"/>
  <c r="Z11" i="6"/>
  <c r="Q11" i="6"/>
  <c r="G11" i="6"/>
  <c r="AN11" i="5"/>
  <c r="AF11" i="5"/>
  <c r="V11" i="5"/>
  <c r="K11" i="5"/>
  <c r="F11" i="3"/>
  <c r="O11" i="3"/>
  <c r="AG11" i="3"/>
  <c r="AQ11" i="6"/>
  <c r="AI11" i="6"/>
  <c r="Y11" i="6"/>
  <c r="O11" i="6"/>
  <c r="F11" i="6"/>
  <c r="AM11" i="5"/>
  <c r="AE11" i="5"/>
  <c r="U11" i="5"/>
  <c r="J11" i="5"/>
  <c r="G11" i="3"/>
  <c r="Q11" i="3"/>
  <c r="AP11" i="6"/>
  <c r="AH11" i="6"/>
  <c r="X11" i="6"/>
  <c r="N11" i="6"/>
  <c r="AL11" i="5"/>
  <c r="AD11" i="5"/>
  <c r="T11" i="5"/>
  <c r="S11" i="3"/>
  <c r="AC11" i="3"/>
  <c r="AK11" i="3"/>
  <c r="V11" i="3"/>
  <c r="AF11" i="3"/>
  <c r="AN11" i="3"/>
  <c r="X11" i="3"/>
  <c r="AH11" i="3"/>
  <c r="AP11" i="3"/>
  <c r="Y11" i="3"/>
  <c r="AI11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6" i="5"/>
  <c r="AO6" i="5"/>
  <c r="AA9" i="6" l="1"/>
  <c r="AB9" i="6"/>
  <c r="P9" i="6"/>
  <c r="R9" i="6"/>
  <c r="D10" i="6"/>
  <c r="R10" i="6"/>
  <c r="AB10" i="6"/>
  <c r="P10" i="6"/>
  <c r="AA10" i="6"/>
  <c r="R10" i="5"/>
  <c r="R18" i="5" s="1"/>
  <c r="AA10" i="5"/>
  <c r="AA18" i="5" s="1"/>
  <c r="AB10" i="5"/>
  <c r="AB18" i="5" s="1"/>
  <c r="P10" i="5"/>
  <c r="P18" i="5" s="1"/>
  <c r="B6" i="5"/>
  <c r="N6" i="5"/>
  <c r="O6" i="5"/>
  <c r="AD6" i="5"/>
  <c r="U6" i="5"/>
  <c r="D10" i="5"/>
  <c r="D18" i="5" s="1"/>
  <c r="V6" i="5"/>
  <c r="AC6" i="5"/>
  <c r="D9" i="6"/>
  <c r="AI6" i="5"/>
  <c r="H6" i="5"/>
  <c r="I6" i="5"/>
  <c r="AK6" i="5"/>
  <c r="AP6" i="5"/>
  <c r="M6" i="5"/>
  <c r="M10" i="5"/>
  <c r="M18" i="5" s="1"/>
  <c r="AM10" i="6"/>
  <c r="M10" i="6"/>
  <c r="M9" i="6"/>
  <c r="J6" i="5"/>
  <c r="S6" i="5"/>
  <c r="X6" i="5"/>
  <c r="AE6" i="5"/>
  <c r="AL6" i="5"/>
  <c r="E6" i="5"/>
  <c r="F6" i="5"/>
  <c r="K6" i="5"/>
  <c r="T6" i="5"/>
  <c r="Y6" i="5"/>
  <c r="AH6" i="5"/>
  <c r="AN6" i="5"/>
  <c r="H10" i="5"/>
  <c r="H18" i="5" s="1"/>
  <c r="AD9" i="6"/>
  <c r="G10" i="5"/>
  <c r="G18" i="5" s="1"/>
  <c r="W10" i="6"/>
  <c r="AN10" i="6"/>
  <c r="H9" i="6"/>
  <c r="Z10" i="5"/>
  <c r="Z18" i="5" s="1"/>
  <c r="S10" i="5"/>
  <c r="S18" i="5" s="1"/>
  <c r="AF6" i="5"/>
  <c r="B10" i="6"/>
  <c r="AJ10" i="5"/>
  <c r="AJ18" i="5" s="1"/>
  <c r="K10" i="6"/>
  <c r="L10" i="6"/>
  <c r="L9" i="6"/>
  <c r="C6" i="5"/>
  <c r="L6" i="5"/>
  <c r="W6" i="5"/>
  <c r="AG6" i="5"/>
  <c r="AQ6" i="5"/>
  <c r="AF10" i="6"/>
  <c r="AQ10" i="5"/>
  <c r="AQ18" i="5" s="1"/>
  <c r="AG10" i="6"/>
  <c r="AC10" i="5"/>
  <c r="AC18" i="5" s="1"/>
  <c r="G6" i="5"/>
  <c r="Q6" i="5"/>
  <c r="Z6" i="5"/>
  <c r="AJ6" i="5"/>
  <c r="C10" i="6"/>
  <c r="AO10" i="6"/>
  <c r="AK10" i="5"/>
  <c r="AK18" i="5" s="1"/>
  <c r="AJ9" i="6"/>
  <c r="AC9" i="6"/>
  <c r="V10" i="6"/>
  <c r="Q10" i="5"/>
  <c r="Q18" i="5" s="1"/>
  <c r="AK9" i="6"/>
  <c r="Q9" i="6"/>
  <c r="AL9" i="6"/>
  <c r="AQ9" i="6"/>
  <c r="T9" i="6"/>
  <c r="C9" i="6"/>
  <c r="Z9" i="6"/>
  <c r="S9" i="6"/>
  <c r="G9" i="6"/>
  <c r="I9" i="6"/>
  <c r="J9" i="6"/>
  <c r="U9" i="6"/>
  <c r="AE9" i="6"/>
  <c r="AM9" i="6"/>
  <c r="B9" i="6"/>
  <c r="K9" i="6"/>
  <c r="V9" i="6"/>
  <c r="AF9" i="6"/>
  <c r="AN9" i="6"/>
  <c r="W9" i="6"/>
  <c r="AG9" i="6"/>
  <c r="AO9" i="6"/>
  <c r="E9" i="6"/>
  <c r="N9" i="6"/>
  <c r="X9" i="6"/>
  <c r="AH9" i="6"/>
  <c r="AP9" i="6"/>
  <c r="F9" i="6"/>
  <c r="O9" i="6"/>
  <c r="Y9" i="6"/>
  <c r="AI9" i="6"/>
  <c r="AM6" i="5"/>
  <c r="E10" i="6"/>
  <c r="N10" i="6"/>
  <c r="X10" i="6"/>
  <c r="AH10" i="6"/>
  <c r="AP10" i="6"/>
  <c r="I10" i="5"/>
  <c r="I18" i="5" s="1"/>
  <c r="T10" i="5"/>
  <c r="T18" i="5" s="1"/>
  <c r="AD10" i="5"/>
  <c r="AD18" i="5" s="1"/>
  <c r="AL10" i="5"/>
  <c r="AL18" i="5" s="1"/>
  <c r="F10" i="6"/>
  <c r="O10" i="6"/>
  <c r="Y10" i="6"/>
  <c r="AI10" i="6"/>
  <c r="AQ10" i="6"/>
  <c r="J10" i="5"/>
  <c r="J18" i="5" s="1"/>
  <c r="U10" i="5"/>
  <c r="U18" i="5" s="1"/>
  <c r="AE10" i="5"/>
  <c r="AE18" i="5" s="1"/>
  <c r="AM10" i="5"/>
  <c r="AM18" i="5" s="1"/>
  <c r="G10" i="6"/>
  <c r="Q10" i="6"/>
  <c r="Z10" i="6"/>
  <c r="AJ10" i="6"/>
  <c r="B10" i="5"/>
  <c r="B18" i="5" s="1"/>
  <c r="K10" i="5"/>
  <c r="K18" i="5" s="1"/>
  <c r="V10" i="5"/>
  <c r="V18" i="5" s="1"/>
  <c r="AF10" i="5"/>
  <c r="AF18" i="5" s="1"/>
  <c r="AN10" i="5"/>
  <c r="AN18" i="5" s="1"/>
  <c r="H10" i="6"/>
  <c r="S10" i="6"/>
  <c r="AC10" i="6"/>
  <c r="AK10" i="6"/>
  <c r="C10" i="5"/>
  <c r="C18" i="5" s="1"/>
  <c r="L10" i="5"/>
  <c r="L18" i="5" s="1"/>
  <c r="W10" i="5"/>
  <c r="W18" i="5" s="1"/>
  <c r="AG10" i="5"/>
  <c r="AG18" i="5" s="1"/>
  <c r="AO10" i="5"/>
  <c r="AO18" i="5" s="1"/>
  <c r="I10" i="6"/>
  <c r="T10" i="6"/>
  <c r="AD10" i="6"/>
  <c r="AL10" i="6"/>
  <c r="E10" i="5"/>
  <c r="E18" i="5" s="1"/>
  <c r="N10" i="5"/>
  <c r="N18" i="5" s="1"/>
  <c r="X10" i="5"/>
  <c r="X18" i="5" s="1"/>
  <c r="AH10" i="5"/>
  <c r="AH18" i="5" s="1"/>
  <c r="AP10" i="5"/>
  <c r="AP18" i="5" s="1"/>
  <c r="J10" i="6"/>
  <c r="U10" i="6"/>
  <c r="AE10" i="6"/>
  <c r="F10" i="5"/>
  <c r="F18" i="5" s="1"/>
  <c r="O10" i="5"/>
  <c r="O18" i="5" s="1"/>
  <c r="Y10" i="5"/>
  <c r="Y18" i="5" s="1"/>
  <c r="AI10" i="5"/>
  <c r="AI18" i="5" s="1"/>
  <c r="N18" i="6" l="1"/>
  <c r="C18" i="6"/>
  <c r="AF18" i="6"/>
  <c r="K18" i="6"/>
  <c r="W18" i="6"/>
  <c r="P18" i="6"/>
  <c r="F18" i="6"/>
  <c r="E18" i="6"/>
  <c r="M18" i="6"/>
  <c r="AB18" i="6"/>
  <c r="AE18" i="6"/>
  <c r="B18" i="6"/>
  <c r="AM18" i="6"/>
  <c r="R18" i="6"/>
  <c r="AL18" i="6"/>
  <c r="U18" i="6"/>
  <c r="AD18" i="6"/>
  <c r="AK18" i="6"/>
  <c r="V18" i="6"/>
  <c r="D18" i="6"/>
  <c r="J18" i="6"/>
  <c r="T18" i="6"/>
  <c r="AC18" i="6"/>
  <c r="AJ18" i="6"/>
  <c r="AQ18" i="6"/>
  <c r="I18" i="6"/>
  <c r="S18" i="6"/>
  <c r="Z18" i="6"/>
  <c r="AI18" i="6"/>
  <c r="AP18" i="6"/>
  <c r="Q18" i="6"/>
  <c r="Y18" i="6"/>
  <c r="AH18" i="6"/>
  <c r="AG18" i="6"/>
  <c r="H18" i="6"/>
  <c r="G18" i="6"/>
  <c r="O18" i="6"/>
  <c r="X18" i="6"/>
  <c r="AO18" i="6"/>
  <c r="L18" i="6"/>
  <c r="AN18" i="6"/>
  <c r="AA18" i="6"/>
  <c r="D207" i="1"/>
  <c r="D208" i="1"/>
  <c r="D209" i="1"/>
  <c r="D210" i="1"/>
  <c r="D211" i="1"/>
  <c r="D204" i="1"/>
  <c r="C211" i="1"/>
  <c r="C210" i="1"/>
  <c r="C209" i="1"/>
  <c r="C208" i="1"/>
  <c r="C207" i="1"/>
  <c r="C204" i="1"/>
  <c r="D5" i="5"/>
  <c r="D160" i="1"/>
  <c r="D140" i="1"/>
  <c r="D142" i="1"/>
  <c r="D135" i="1"/>
  <c r="D136" i="1"/>
  <c r="D137" i="1"/>
  <c r="D105" i="1"/>
  <c r="D107" i="1"/>
  <c r="D100" i="1"/>
  <c r="D101" i="1"/>
  <c r="D102" i="1"/>
  <c r="D5" i="6" l="1"/>
  <c r="D23" i="6" s="1"/>
  <c r="R5" i="6"/>
  <c r="R23" i="6" s="1"/>
  <c r="P5" i="6"/>
  <c r="P23" i="6" s="1"/>
  <c r="AA5" i="6"/>
  <c r="AA23" i="6" s="1"/>
  <c r="AB5" i="6"/>
  <c r="AB23" i="6" s="1"/>
  <c r="D6" i="6"/>
  <c r="P6" i="6"/>
  <c r="AB6" i="6"/>
  <c r="AA6" i="6"/>
  <c r="R6" i="6"/>
  <c r="AB14" i="5"/>
  <c r="P2" i="5"/>
  <c r="R2" i="5"/>
  <c r="AA2" i="5"/>
  <c r="P14" i="5"/>
  <c r="AB2" i="5"/>
  <c r="R14" i="5"/>
  <c r="AA14" i="5"/>
  <c r="AA3" i="5"/>
  <c r="P3" i="5"/>
  <c r="R3" i="5"/>
  <c r="AB3" i="5"/>
  <c r="R14" i="6"/>
  <c r="P14" i="6"/>
  <c r="AB14" i="6"/>
  <c r="AA14" i="6"/>
  <c r="R3" i="6"/>
  <c r="P3" i="6"/>
  <c r="AB3" i="6"/>
  <c r="AA3" i="6"/>
  <c r="D3" i="5"/>
  <c r="M3" i="6"/>
  <c r="D3" i="6"/>
  <c r="D2" i="5"/>
  <c r="D14" i="5"/>
  <c r="D14" i="6"/>
  <c r="M6" i="6"/>
  <c r="AK5" i="6"/>
  <c r="AK23" i="6" s="1"/>
  <c r="M5" i="6"/>
  <c r="M23" i="6" s="1"/>
  <c r="AQ5" i="5"/>
  <c r="M5" i="5"/>
  <c r="M2" i="5"/>
  <c r="M14" i="5"/>
  <c r="M14" i="6"/>
  <c r="M3" i="5"/>
  <c r="F14" i="6"/>
  <c r="V3" i="5"/>
  <c r="K5" i="6"/>
  <c r="K23" i="6" s="1"/>
  <c r="AP2" i="5"/>
  <c r="AC5" i="5"/>
  <c r="T5" i="6"/>
  <c r="T23" i="6" s="1"/>
  <c r="U5" i="6"/>
  <c r="U23" i="6" s="1"/>
  <c r="AD5" i="6"/>
  <c r="AD23" i="6" s="1"/>
  <c r="AM5" i="6"/>
  <c r="AM23" i="6" s="1"/>
  <c r="AN5" i="6"/>
  <c r="AN23" i="6" s="1"/>
  <c r="J3" i="5"/>
  <c r="AJ14" i="5"/>
  <c r="V5" i="6"/>
  <c r="V23" i="6" s="1"/>
  <c r="AK5" i="5"/>
  <c r="AJ14" i="6"/>
  <c r="I5" i="6"/>
  <c r="I23" i="6" s="1"/>
  <c r="AF5" i="6"/>
  <c r="AF23" i="6" s="1"/>
  <c r="K3" i="5"/>
  <c r="B5" i="6"/>
  <c r="B23" i="6" s="1"/>
  <c r="AE5" i="6"/>
  <c r="AE23" i="6" s="1"/>
  <c r="J5" i="6"/>
  <c r="J23" i="6" s="1"/>
  <c r="AL5" i="6"/>
  <c r="AL23" i="6" s="1"/>
  <c r="U3" i="5"/>
  <c r="AI14" i="6"/>
  <c r="L5" i="6"/>
  <c r="L23" i="6" s="1"/>
  <c r="E5" i="6"/>
  <c r="E23" i="6" s="1"/>
  <c r="N5" i="6"/>
  <c r="N23" i="6" s="1"/>
  <c r="X5" i="6"/>
  <c r="X23" i="6" s="1"/>
  <c r="AH5" i="6"/>
  <c r="AH23" i="6" s="1"/>
  <c r="AP5" i="6"/>
  <c r="AP23" i="6" s="1"/>
  <c r="AL3" i="6"/>
  <c r="AG5" i="6"/>
  <c r="AG23" i="6" s="1"/>
  <c r="AO5" i="6"/>
  <c r="AO23" i="6" s="1"/>
  <c r="F5" i="6"/>
  <c r="F23" i="6" s="1"/>
  <c r="O5" i="6"/>
  <c r="O23" i="6" s="1"/>
  <c r="Y5" i="6"/>
  <c r="Y23" i="6" s="1"/>
  <c r="AI5" i="6"/>
  <c r="AI23" i="6" s="1"/>
  <c r="AQ5" i="6"/>
  <c r="AQ23" i="6" s="1"/>
  <c r="O14" i="6"/>
  <c r="W5" i="6"/>
  <c r="W23" i="6" s="1"/>
  <c r="G5" i="6"/>
  <c r="G23" i="6" s="1"/>
  <c r="Q5" i="6"/>
  <c r="Q23" i="6" s="1"/>
  <c r="Z5" i="6"/>
  <c r="Z23" i="6" s="1"/>
  <c r="AJ5" i="6"/>
  <c r="AJ23" i="6" s="1"/>
  <c r="H5" i="5"/>
  <c r="C5" i="6"/>
  <c r="C23" i="6" s="1"/>
  <c r="AP6" i="6"/>
  <c r="Q2" i="5"/>
  <c r="H5" i="6"/>
  <c r="H23" i="6" s="1"/>
  <c r="S5" i="6"/>
  <c r="S23" i="6" s="1"/>
  <c r="AC5" i="6"/>
  <c r="AC23" i="6" s="1"/>
  <c r="S5" i="5"/>
  <c r="B14" i="5"/>
  <c r="I5" i="5"/>
  <c r="AF14" i="5"/>
  <c r="O2" i="5"/>
  <c r="AO2" i="5"/>
  <c r="V14" i="5"/>
  <c r="AE3" i="6"/>
  <c r="G5" i="5"/>
  <c r="Q5" i="5"/>
  <c r="Z5" i="5"/>
  <c r="AJ5" i="5"/>
  <c r="F6" i="6"/>
  <c r="J5" i="5"/>
  <c r="U5" i="5"/>
  <c r="AE5" i="5"/>
  <c r="AM5" i="5"/>
  <c r="Y6" i="6"/>
  <c r="C2" i="5"/>
  <c r="H14" i="5"/>
  <c r="F2" i="5"/>
  <c r="Z2" i="5"/>
  <c r="I14" i="5"/>
  <c r="AK14" i="5"/>
  <c r="AL3" i="5"/>
  <c r="Y14" i="6"/>
  <c r="AE3" i="5"/>
  <c r="B5" i="5"/>
  <c r="K5" i="5"/>
  <c r="V5" i="5"/>
  <c r="AF5" i="5"/>
  <c r="AN5" i="5"/>
  <c r="Z6" i="6"/>
  <c r="T5" i="5"/>
  <c r="G2" i="5"/>
  <c r="AG2" i="5"/>
  <c r="K14" i="5"/>
  <c r="AL14" i="5"/>
  <c r="AF3" i="5"/>
  <c r="C5" i="5"/>
  <c r="L5" i="5"/>
  <c r="W5" i="5"/>
  <c r="AG5" i="5"/>
  <c r="AO5" i="5"/>
  <c r="AD14" i="5"/>
  <c r="AL5" i="5"/>
  <c r="X2" i="5"/>
  <c r="AP14" i="6"/>
  <c r="L2" i="5"/>
  <c r="AH2" i="5"/>
  <c r="S14" i="5"/>
  <c r="AN14" i="5"/>
  <c r="AQ14" i="6"/>
  <c r="AM3" i="5"/>
  <c r="E5" i="5"/>
  <c r="N5" i="5"/>
  <c r="X5" i="5"/>
  <c r="AH5" i="5"/>
  <c r="AP5" i="5"/>
  <c r="AL6" i="6"/>
  <c r="AC14" i="5"/>
  <c r="W2" i="5"/>
  <c r="AD5" i="5"/>
  <c r="E2" i="5"/>
  <c r="L14" i="5"/>
  <c r="N2" i="5"/>
  <c r="AJ2" i="5"/>
  <c r="T14" i="5"/>
  <c r="B3" i="5"/>
  <c r="AN3" i="5"/>
  <c r="F5" i="5"/>
  <c r="O5" i="5"/>
  <c r="Y5" i="5"/>
  <c r="AI5" i="5"/>
  <c r="AE6" i="6"/>
  <c r="AQ6" i="6"/>
  <c r="AN3" i="6"/>
  <c r="G6" i="6"/>
  <c r="Y2" i="5"/>
  <c r="AI2" i="5"/>
  <c r="AQ2" i="5"/>
  <c r="J14" i="5"/>
  <c r="U14" i="5"/>
  <c r="AE14" i="5"/>
  <c r="AM14" i="5"/>
  <c r="C3" i="6"/>
  <c r="L3" i="6"/>
  <c r="W3" i="6"/>
  <c r="AG3" i="6"/>
  <c r="AO3" i="6"/>
  <c r="H14" i="6"/>
  <c r="S14" i="6"/>
  <c r="AC14" i="6"/>
  <c r="AK14" i="6"/>
  <c r="C3" i="5"/>
  <c r="L3" i="5"/>
  <c r="W3" i="5"/>
  <c r="AG3" i="5"/>
  <c r="AO3" i="5"/>
  <c r="H6" i="6"/>
  <c r="S6" i="6"/>
  <c r="AC6" i="6"/>
  <c r="AK6" i="6"/>
  <c r="U3" i="6"/>
  <c r="O6" i="6"/>
  <c r="G14" i="6"/>
  <c r="Q6" i="6"/>
  <c r="N3" i="6"/>
  <c r="X3" i="6"/>
  <c r="AH3" i="6"/>
  <c r="AP3" i="6"/>
  <c r="I14" i="6"/>
  <c r="T14" i="6"/>
  <c r="AD14" i="6"/>
  <c r="AL14" i="6"/>
  <c r="E3" i="5"/>
  <c r="N3" i="5"/>
  <c r="X3" i="5"/>
  <c r="AH3" i="5"/>
  <c r="AP3" i="5"/>
  <c r="I6" i="6"/>
  <c r="T6" i="6"/>
  <c r="AD6" i="6"/>
  <c r="AM3" i="6"/>
  <c r="V3" i="6"/>
  <c r="AK2" i="5"/>
  <c r="AO14" i="5"/>
  <c r="F3" i="6"/>
  <c r="O3" i="6"/>
  <c r="Y3" i="6"/>
  <c r="AI3" i="6"/>
  <c r="AQ3" i="6"/>
  <c r="J14" i="6"/>
  <c r="U14" i="6"/>
  <c r="AE14" i="6"/>
  <c r="AM14" i="6"/>
  <c r="F3" i="5"/>
  <c r="O3" i="5"/>
  <c r="Y3" i="5"/>
  <c r="AI3" i="5"/>
  <c r="AQ3" i="5"/>
  <c r="J6" i="6"/>
  <c r="U6" i="6"/>
  <c r="AM6" i="6"/>
  <c r="Z14" i="6"/>
  <c r="H2" i="5"/>
  <c r="C14" i="5"/>
  <c r="AG14" i="5"/>
  <c r="I2" i="5"/>
  <c r="T2" i="5"/>
  <c r="AD2" i="5"/>
  <c r="AL2" i="5"/>
  <c r="E14" i="5"/>
  <c r="N14" i="5"/>
  <c r="X14" i="5"/>
  <c r="AH14" i="5"/>
  <c r="AP14" i="5"/>
  <c r="B3" i="6"/>
  <c r="G3" i="6"/>
  <c r="Q3" i="6"/>
  <c r="Z3" i="6"/>
  <c r="AJ3" i="6"/>
  <c r="B14" i="6"/>
  <c r="K14" i="6"/>
  <c r="V14" i="6"/>
  <c r="AF14" i="6"/>
  <c r="AN14" i="6"/>
  <c r="G3" i="5"/>
  <c r="Q3" i="5"/>
  <c r="Z3" i="5"/>
  <c r="AJ3" i="5"/>
  <c r="B6" i="6"/>
  <c r="K6" i="6"/>
  <c r="V6" i="6"/>
  <c r="AF6" i="6"/>
  <c r="AN6" i="6"/>
  <c r="J3" i="6"/>
  <c r="AI6" i="6"/>
  <c r="K3" i="6"/>
  <c r="Q14" i="6"/>
  <c r="AJ6" i="6"/>
  <c r="E3" i="6"/>
  <c r="AC2" i="5"/>
  <c r="W14" i="5"/>
  <c r="J2" i="5"/>
  <c r="U2" i="5"/>
  <c r="AE2" i="5"/>
  <c r="AM2" i="5"/>
  <c r="F14" i="5"/>
  <c r="O14" i="5"/>
  <c r="Y14" i="5"/>
  <c r="AI14" i="5"/>
  <c r="AQ14" i="5"/>
  <c r="H3" i="6"/>
  <c r="S3" i="6"/>
  <c r="AC3" i="6"/>
  <c r="AK3" i="6"/>
  <c r="C14" i="6"/>
  <c r="L14" i="6"/>
  <c r="W14" i="6"/>
  <c r="AG14" i="6"/>
  <c r="AO14" i="6"/>
  <c r="H3" i="5"/>
  <c r="S3" i="5"/>
  <c r="AC3" i="5"/>
  <c r="AK3" i="5"/>
  <c r="C6" i="6"/>
  <c r="L6" i="6"/>
  <c r="W6" i="6"/>
  <c r="AG6" i="6"/>
  <c r="AO6" i="6"/>
  <c r="AF3" i="6"/>
  <c r="S2" i="5"/>
  <c r="B2" i="5"/>
  <c r="K2" i="5"/>
  <c r="V2" i="5"/>
  <c r="AF2" i="5"/>
  <c r="AN2" i="5"/>
  <c r="G14" i="5"/>
  <c r="Q14" i="5"/>
  <c r="Z14" i="5"/>
  <c r="I3" i="6"/>
  <c r="T3" i="6"/>
  <c r="AD3" i="6"/>
  <c r="E14" i="6"/>
  <c r="N14" i="6"/>
  <c r="X14" i="6"/>
  <c r="AH14" i="6"/>
  <c r="I3" i="5"/>
  <c r="T3" i="5"/>
  <c r="AD3" i="5"/>
  <c r="E6" i="6"/>
  <c r="N6" i="6"/>
  <c r="X6" i="6"/>
  <c r="AH6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T13" i="6" l="1"/>
  <c r="T4" i="6"/>
  <c r="G4" i="6"/>
  <c r="G13" i="6"/>
  <c r="AP4" i="6"/>
  <c r="AP13" i="6"/>
  <c r="L13" i="6"/>
  <c r="L4" i="6"/>
  <c r="Q4" i="6"/>
  <c r="Q13" i="6"/>
  <c r="M17" i="6"/>
  <c r="M4" i="6"/>
  <c r="M13" i="6"/>
  <c r="B4" i="6"/>
  <c r="B13" i="6"/>
  <c r="AH4" i="6"/>
  <c r="AH13" i="6"/>
  <c r="C13" i="6"/>
  <c r="C4" i="6"/>
  <c r="AA13" i="6"/>
  <c r="AA4" i="6"/>
  <c r="E4" i="6"/>
  <c r="E13" i="6"/>
  <c r="AK4" i="6"/>
  <c r="AK13" i="6"/>
  <c r="V4" i="6"/>
  <c r="V13" i="6"/>
  <c r="X13" i="6"/>
  <c r="X4" i="6"/>
  <c r="AN4" i="6"/>
  <c r="AN13" i="6"/>
  <c r="AB13" i="6"/>
  <c r="AB4" i="6"/>
  <c r="F4" i="6"/>
  <c r="F13" i="6"/>
  <c r="AC13" i="6"/>
  <c r="AC4" i="6"/>
  <c r="AQ13" i="6"/>
  <c r="AQ4" i="6"/>
  <c r="AM4" i="6"/>
  <c r="AM13" i="6"/>
  <c r="N4" i="6"/>
  <c r="N13" i="6"/>
  <c r="AL4" i="6"/>
  <c r="AL13" i="6"/>
  <c r="P4" i="6"/>
  <c r="P13" i="6"/>
  <c r="W4" i="6"/>
  <c r="W13" i="6"/>
  <c r="AF4" i="6"/>
  <c r="AF13" i="6"/>
  <c r="S13" i="6"/>
  <c r="S4" i="6"/>
  <c r="K13" i="6"/>
  <c r="K4" i="6"/>
  <c r="AI13" i="6"/>
  <c r="AI4" i="6"/>
  <c r="R4" i="6"/>
  <c r="R13" i="6"/>
  <c r="AD4" i="6"/>
  <c r="AD13" i="6"/>
  <c r="AE4" i="6"/>
  <c r="AE13" i="6"/>
  <c r="H4" i="6"/>
  <c r="H13" i="6"/>
  <c r="AJ13" i="6"/>
  <c r="AJ4" i="6"/>
  <c r="Y4" i="6"/>
  <c r="Y13" i="6"/>
  <c r="AO4" i="6"/>
  <c r="AO13" i="6"/>
  <c r="U13" i="6"/>
  <c r="U4" i="6"/>
  <c r="I4" i="6"/>
  <c r="I13" i="6"/>
  <c r="J4" i="6"/>
  <c r="J13" i="6"/>
  <c r="Z4" i="6"/>
  <c r="Z13" i="6"/>
  <c r="O4" i="6"/>
  <c r="O13" i="6"/>
  <c r="AG4" i="6"/>
  <c r="AG13" i="6"/>
  <c r="D13" i="6"/>
  <c r="D4" i="6"/>
  <c r="R17" i="6"/>
  <c r="R12" i="6"/>
  <c r="R16" i="6"/>
  <c r="AB17" i="5"/>
  <c r="AB12" i="5"/>
  <c r="AB16" i="5"/>
  <c r="R17" i="5"/>
  <c r="R12" i="5"/>
  <c r="R16" i="5"/>
  <c r="AB7" i="6"/>
  <c r="P7" i="6"/>
  <c r="AA7" i="6"/>
  <c r="R7" i="6"/>
  <c r="P17" i="5"/>
  <c r="P12" i="5"/>
  <c r="P16" i="5"/>
  <c r="AA16" i="5"/>
  <c r="AA12" i="5"/>
  <c r="AA17" i="5"/>
  <c r="P17" i="6"/>
  <c r="P12" i="6"/>
  <c r="P16" i="6"/>
  <c r="AA17" i="6"/>
  <c r="AA16" i="6"/>
  <c r="AA12" i="6"/>
  <c r="AB16" i="6"/>
  <c r="AB17" i="6"/>
  <c r="AB12" i="6"/>
  <c r="M12" i="6"/>
  <c r="AA7" i="3"/>
  <c r="AB7" i="3"/>
  <c r="P7" i="3"/>
  <c r="R7" i="3"/>
  <c r="D17" i="5"/>
  <c r="D12" i="5"/>
  <c r="D16" i="5"/>
  <c r="M16" i="6"/>
  <c r="D7" i="6"/>
  <c r="D7" i="3"/>
  <c r="D12" i="6"/>
  <c r="D17" i="6"/>
  <c r="D16" i="6"/>
  <c r="V12" i="5"/>
  <c r="M16" i="5"/>
  <c r="M17" i="5"/>
  <c r="M12" i="5"/>
  <c r="V17" i="5"/>
  <c r="M7" i="6"/>
  <c r="M7" i="3"/>
  <c r="V16" i="5"/>
  <c r="Y16" i="6"/>
  <c r="Y12" i="6"/>
  <c r="Y17" i="6"/>
  <c r="AO12" i="6"/>
  <c r="AO16" i="6"/>
  <c r="AO17" i="6"/>
  <c r="AD17" i="5"/>
  <c r="AD12" i="5"/>
  <c r="AD16" i="5"/>
  <c r="T17" i="6"/>
  <c r="T16" i="6"/>
  <c r="T12" i="6"/>
  <c r="AK12" i="5"/>
  <c r="AK17" i="5"/>
  <c r="AK16" i="5"/>
  <c r="K17" i="6"/>
  <c r="K12" i="6"/>
  <c r="K16" i="6"/>
  <c r="AJ16" i="5"/>
  <c r="AJ17" i="5"/>
  <c r="AJ12" i="5"/>
  <c r="F16" i="5"/>
  <c r="F12" i="5"/>
  <c r="F17" i="5"/>
  <c r="O16" i="6"/>
  <c r="O12" i="6"/>
  <c r="O17" i="6"/>
  <c r="AH16" i="5"/>
  <c r="AH17" i="5"/>
  <c r="AH12" i="5"/>
  <c r="AP16" i="6"/>
  <c r="AP12" i="6"/>
  <c r="AP17" i="6"/>
  <c r="W16" i="5"/>
  <c r="W17" i="5"/>
  <c r="W12" i="5"/>
  <c r="AG16" i="6"/>
  <c r="AG12" i="6"/>
  <c r="AG17" i="6"/>
  <c r="AN17" i="6"/>
  <c r="AN16" i="6"/>
  <c r="AN12" i="6"/>
  <c r="AN17" i="5"/>
  <c r="AN12" i="5"/>
  <c r="AN16" i="5"/>
  <c r="AL12" i="5"/>
  <c r="AL17" i="5"/>
  <c r="AL16" i="5"/>
  <c r="AD17" i="6"/>
  <c r="AD16" i="6"/>
  <c r="AD12" i="6"/>
  <c r="O16" i="5"/>
  <c r="O17" i="5"/>
  <c r="O12" i="5"/>
  <c r="AP16" i="5"/>
  <c r="AP17" i="5"/>
  <c r="AP12" i="5"/>
  <c r="AG16" i="5"/>
  <c r="AG17" i="5"/>
  <c r="AG12" i="5"/>
  <c r="AL17" i="6"/>
  <c r="AL16" i="6"/>
  <c r="AL12" i="6"/>
  <c r="U17" i="5"/>
  <c r="U12" i="5"/>
  <c r="U16" i="5"/>
  <c r="T17" i="5"/>
  <c r="T12" i="5"/>
  <c r="T16" i="5"/>
  <c r="I17" i="6"/>
  <c r="I16" i="6"/>
  <c r="I12" i="6"/>
  <c r="AF17" i="6"/>
  <c r="AF16" i="6"/>
  <c r="AF12" i="6"/>
  <c r="AC17" i="5"/>
  <c r="AC12" i="5"/>
  <c r="AC16" i="5"/>
  <c r="AK17" i="6"/>
  <c r="AK16" i="6"/>
  <c r="AK12" i="6"/>
  <c r="Z16" i="5"/>
  <c r="Z12" i="5"/>
  <c r="Z17" i="5"/>
  <c r="AJ16" i="6"/>
  <c r="AJ12" i="6"/>
  <c r="AJ17" i="6"/>
  <c r="B17" i="6"/>
  <c r="B16" i="6"/>
  <c r="B12" i="6"/>
  <c r="F16" i="6"/>
  <c r="F12" i="6"/>
  <c r="F17" i="6"/>
  <c r="V17" i="6"/>
  <c r="V16" i="6"/>
  <c r="V12" i="6"/>
  <c r="X16" i="5"/>
  <c r="X17" i="5"/>
  <c r="X12" i="5"/>
  <c r="AH16" i="6"/>
  <c r="AH12" i="6"/>
  <c r="AH17" i="6"/>
  <c r="U17" i="6"/>
  <c r="U12" i="6"/>
  <c r="U16" i="6"/>
  <c r="L16" i="5"/>
  <c r="L17" i="5"/>
  <c r="L12" i="5"/>
  <c r="W12" i="6"/>
  <c r="W16" i="6"/>
  <c r="W17" i="6"/>
  <c r="B17" i="5"/>
  <c r="B12" i="5"/>
  <c r="B16" i="5"/>
  <c r="AM17" i="5"/>
  <c r="AM12" i="5"/>
  <c r="AM16" i="5"/>
  <c r="AF17" i="5"/>
  <c r="AF12" i="5"/>
  <c r="AF16" i="5"/>
  <c r="I17" i="5"/>
  <c r="I12" i="5"/>
  <c r="I16" i="5"/>
  <c r="AC17" i="6"/>
  <c r="AC16" i="6"/>
  <c r="AC12" i="6"/>
  <c r="J17" i="6"/>
  <c r="J12" i="6"/>
  <c r="J16" i="6"/>
  <c r="Q16" i="5"/>
  <c r="Q17" i="5"/>
  <c r="Q12" i="5"/>
  <c r="Z16" i="6"/>
  <c r="Z12" i="6"/>
  <c r="Z17" i="6"/>
  <c r="N16" i="5"/>
  <c r="N17" i="5"/>
  <c r="N12" i="5"/>
  <c r="X12" i="6"/>
  <c r="X16" i="6"/>
  <c r="X17" i="6"/>
  <c r="C16" i="5"/>
  <c r="C17" i="5"/>
  <c r="C12" i="5"/>
  <c r="L16" i="6"/>
  <c r="L12" i="6"/>
  <c r="L17" i="6"/>
  <c r="AE17" i="6"/>
  <c r="AE16" i="6"/>
  <c r="AE12" i="6"/>
  <c r="S17" i="5"/>
  <c r="S12" i="5"/>
  <c r="S16" i="5"/>
  <c r="H17" i="5"/>
  <c r="H12" i="5"/>
  <c r="H16" i="5"/>
  <c r="S17" i="6"/>
  <c r="S16" i="6"/>
  <c r="S12" i="6"/>
  <c r="G16" i="5"/>
  <c r="G17" i="5"/>
  <c r="G12" i="5"/>
  <c r="Q16" i="6"/>
  <c r="Q12" i="6"/>
  <c r="Q17" i="6"/>
  <c r="AM17" i="6"/>
  <c r="AM16" i="6"/>
  <c r="AM12" i="6"/>
  <c r="E16" i="5"/>
  <c r="E17" i="5"/>
  <c r="E12" i="5"/>
  <c r="N16" i="6"/>
  <c r="N12" i="6"/>
  <c r="N17" i="6"/>
  <c r="C16" i="6"/>
  <c r="C12" i="6"/>
  <c r="C17" i="6"/>
  <c r="H17" i="6"/>
  <c r="H16" i="6"/>
  <c r="H12" i="6"/>
  <c r="G16" i="6"/>
  <c r="G12" i="6"/>
  <c r="G17" i="6"/>
  <c r="AQ16" i="5"/>
  <c r="AQ12" i="5"/>
  <c r="AQ17" i="5"/>
  <c r="K17" i="5"/>
  <c r="K12" i="5"/>
  <c r="K16" i="5"/>
  <c r="E12" i="6"/>
  <c r="E16" i="6"/>
  <c r="E17" i="6"/>
  <c r="AI16" i="5"/>
  <c r="AI12" i="5"/>
  <c r="AI17" i="5"/>
  <c r="AQ16" i="6"/>
  <c r="AQ12" i="6"/>
  <c r="AQ17" i="6"/>
  <c r="Y16" i="5"/>
  <c r="Y17" i="5"/>
  <c r="Y12" i="5"/>
  <c r="AI16" i="6"/>
  <c r="AI12" i="6"/>
  <c r="AI17" i="6"/>
  <c r="AO17" i="5"/>
  <c r="AO16" i="5"/>
  <c r="AO12" i="5"/>
  <c r="AE17" i="5"/>
  <c r="AE12" i="5"/>
  <c r="AE16" i="5"/>
  <c r="J17" i="5"/>
  <c r="J12" i="5"/>
  <c r="J16" i="5"/>
  <c r="F7" i="3"/>
  <c r="AH7" i="3"/>
  <c r="E7" i="3"/>
  <c r="AO7" i="3"/>
  <c r="C7" i="3"/>
  <c r="AQ7" i="6"/>
  <c r="AP7" i="6"/>
  <c r="AO7" i="6"/>
  <c r="AN7" i="6"/>
  <c r="AM7" i="6"/>
  <c r="AE7" i="6"/>
  <c r="U7" i="6"/>
  <c r="J7" i="6"/>
  <c r="S7" i="6"/>
  <c r="AJ7" i="6"/>
  <c r="AI7" i="6"/>
  <c r="AH7" i="6"/>
  <c r="E7" i="6"/>
  <c r="AF7" i="6"/>
  <c r="AL7" i="6"/>
  <c r="AD7" i="6"/>
  <c r="T7" i="6"/>
  <c r="I7" i="6"/>
  <c r="AC7" i="6"/>
  <c r="Z7" i="6"/>
  <c r="G7" i="6"/>
  <c r="Y7" i="6"/>
  <c r="F7" i="6"/>
  <c r="N7" i="6"/>
  <c r="W7" i="6"/>
  <c r="L7" i="6"/>
  <c r="V7" i="6"/>
  <c r="K7" i="6"/>
  <c r="AK7" i="6"/>
  <c r="H7" i="6"/>
  <c r="Q7" i="6"/>
  <c r="O7" i="6"/>
  <c r="X7" i="6"/>
  <c r="AG7" i="6"/>
  <c r="C7" i="6"/>
  <c r="B7" i="6"/>
  <c r="X7" i="3"/>
  <c r="AF7" i="3"/>
  <c r="K7" i="3"/>
  <c r="AM7" i="3"/>
  <c r="AE7" i="3"/>
  <c r="U7" i="3"/>
  <c r="J7" i="3"/>
  <c r="AP7" i="3"/>
  <c r="N7" i="3"/>
  <c r="AN7" i="3"/>
  <c r="V7" i="3"/>
  <c r="AL7" i="3"/>
  <c r="AD7" i="3"/>
  <c r="T7" i="3"/>
  <c r="I7" i="3"/>
  <c r="AK7" i="3"/>
  <c r="AC7" i="3"/>
  <c r="S7" i="3"/>
  <c r="H7" i="3"/>
  <c r="Q7" i="3"/>
  <c r="B7" i="3"/>
  <c r="AJ7" i="3"/>
  <c r="Z7" i="3"/>
  <c r="G7" i="3"/>
  <c r="AQ7" i="3"/>
  <c r="AI7" i="3"/>
  <c r="Y7" i="3"/>
  <c r="O7" i="3"/>
  <c r="AG7" i="3"/>
  <c r="W7" i="3"/>
  <c r="L7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9" i="3" l="1"/>
  <c r="AB9" i="3"/>
  <c r="AA9" i="3"/>
  <c r="R9" i="3"/>
  <c r="M9" i="3"/>
  <c r="D9" i="3"/>
  <c r="AF9" i="3"/>
  <c r="B9" i="3"/>
  <c r="C9" i="3"/>
  <c r="L9" i="3"/>
  <c r="W9" i="3"/>
  <c r="AG9" i="3"/>
  <c r="E9" i="3"/>
  <c r="N9" i="3"/>
  <c r="X9" i="3"/>
  <c r="AH9" i="3"/>
  <c r="G9" i="3"/>
  <c r="Q9" i="3"/>
  <c r="Z9" i="3"/>
  <c r="AJ9" i="3"/>
  <c r="H9" i="3"/>
  <c r="S9" i="3"/>
  <c r="AC9" i="3"/>
  <c r="AK9" i="3"/>
  <c r="I9" i="3"/>
  <c r="T9" i="3"/>
  <c r="AD9" i="3"/>
  <c r="J9" i="3"/>
  <c r="U9" i="3"/>
  <c r="AE9" i="3"/>
  <c r="AI9" i="3"/>
  <c r="AQ9" i="3"/>
  <c r="Y9" i="3"/>
  <c r="AP9" i="3"/>
  <c r="V9" i="3"/>
  <c r="AO9" i="3"/>
  <c r="O9" i="3"/>
  <c r="AN9" i="3"/>
  <c r="K9" i="3"/>
  <c r="AM9" i="3"/>
  <c r="F9" i="3"/>
  <c r="AL9" i="3"/>
  <c r="D222" i="1"/>
  <c r="D223" i="1"/>
  <c r="D224" i="1"/>
  <c r="D225" i="1"/>
  <c r="D227" i="1"/>
  <c r="R10" i="3" l="1"/>
  <c r="R18" i="3" s="1"/>
  <c r="AA10" i="3"/>
  <c r="AA18" i="3" s="1"/>
  <c r="P10" i="3"/>
  <c r="P18" i="3" s="1"/>
  <c r="AB10" i="3"/>
  <c r="AB18" i="3" s="1"/>
  <c r="D10" i="3"/>
  <c r="D18" i="3" s="1"/>
  <c r="M10" i="3"/>
  <c r="M18" i="3" s="1"/>
  <c r="AQ10" i="3"/>
  <c r="AQ18" i="3" s="1"/>
  <c r="U10" i="3"/>
  <c r="U18" i="3" s="1"/>
  <c r="N10" i="3"/>
  <c r="N18" i="3" s="1"/>
  <c r="AP10" i="3"/>
  <c r="AP18" i="3" s="1"/>
  <c r="F10" i="3"/>
  <c r="F18" i="3" s="1"/>
  <c r="Y10" i="3"/>
  <c r="Y18" i="3" s="1"/>
  <c r="Q10" i="3"/>
  <c r="Q18" i="3" s="1"/>
  <c r="AJ10" i="3"/>
  <c r="AJ18" i="3" s="1"/>
  <c r="H10" i="3"/>
  <c r="H18" i="3" s="1"/>
  <c r="S10" i="3"/>
  <c r="S18" i="3" s="1"/>
  <c r="AC10" i="3"/>
  <c r="AC18" i="3" s="1"/>
  <c r="AK10" i="3"/>
  <c r="AK18" i="3" s="1"/>
  <c r="AE10" i="3"/>
  <c r="AE18" i="3" s="1"/>
  <c r="E10" i="3"/>
  <c r="E18" i="3" s="1"/>
  <c r="AH10" i="3"/>
  <c r="AH18" i="3" s="1"/>
  <c r="O10" i="3"/>
  <c r="O18" i="3" s="1"/>
  <c r="AI10" i="3"/>
  <c r="AI18" i="3" s="1"/>
  <c r="G10" i="3"/>
  <c r="G18" i="3" s="1"/>
  <c r="Z10" i="3"/>
  <c r="Z18" i="3" s="1"/>
  <c r="I10" i="3"/>
  <c r="I18" i="3" s="1"/>
  <c r="T10" i="3"/>
  <c r="T18" i="3" s="1"/>
  <c r="AD10" i="3"/>
  <c r="AD18" i="3" s="1"/>
  <c r="AL10" i="3"/>
  <c r="AL18" i="3" s="1"/>
  <c r="V10" i="3"/>
  <c r="V18" i="3" s="1"/>
  <c r="AN10" i="3"/>
  <c r="AN18" i="3" s="1"/>
  <c r="J10" i="3"/>
  <c r="J18" i="3" s="1"/>
  <c r="B10" i="3"/>
  <c r="B18" i="3" s="1"/>
  <c r="K10" i="3"/>
  <c r="K18" i="3" s="1"/>
  <c r="AF10" i="3"/>
  <c r="AF18" i="3" s="1"/>
  <c r="C10" i="3"/>
  <c r="C18" i="3" s="1"/>
  <c r="L10" i="3"/>
  <c r="L18" i="3" s="1"/>
  <c r="W10" i="3"/>
  <c r="W18" i="3" s="1"/>
  <c r="AG10" i="3"/>
  <c r="AG18" i="3" s="1"/>
  <c r="AO10" i="3"/>
  <c r="AO18" i="3" s="1"/>
  <c r="AM10" i="3"/>
  <c r="AM18" i="3" s="1"/>
  <c r="X10" i="3"/>
  <c r="X18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6" i="3" l="1"/>
  <c r="R6" i="3"/>
  <c r="AB6" i="3"/>
  <c r="AA6" i="3"/>
  <c r="M6" i="3"/>
  <c r="D6" i="3"/>
  <c r="AO6" i="3"/>
  <c r="C6" i="3"/>
  <c r="F6" i="3"/>
  <c r="E6" i="3"/>
  <c r="L6" i="3"/>
  <c r="AF6" i="3"/>
  <c r="AG6" i="3"/>
  <c r="AN6" i="3"/>
  <c r="V6" i="3"/>
  <c r="K6" i="3"/>
  <c r="AM6" i="3"/>
  <c r="AE6" i="3"/>
  <c r="U6" i="3"/>
  <c r="J6" i="3"/>
  <c r="AL6" i="3"/>
  <c r="T6" i="3"/>
  <c r="AC6" i="3"/>
  <c r="S6" i="3"/>
  <c r="H6" i="3"/>
  <c r="W6" i="3"/>
  <c r="AD6" i="3"/>
  <c r="I6" i="3"/>
  <c r="AK6" i="3"/>
  <c r="B6" i="3"/>
  <c r="AJ6" i="3"/>
  <c r="Z6" i="3"/>
  <c r="Q6" i="3"/>
  <c r="G6" i="3"/>
  <c r="AI6" i="3"/>
  <c r="O6" i="3"/>
  <c r="AQ6" i="3"/>
  <c r="Y6" i="3"/>
  <c r="AP6" i="3"/>
  <c r="AH6" i="3"/>
  <c r="X6" i="3"/>
  <c r="N6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5" i="3"/>
  <c r="AA5" i="3"/>
  <c r="AB5" i="3"/>
  <c r="P5" i="3"/>
  <c r="AA8" i="3"/>
  <c r="P8" i="3"/>
  <c r="AB8" i="3"/>
  <c r="R8" i="3"/>
  <c r="AA2" i="3"/>
  <c r="AB2" i="3"/>
  <c r="R14" i="3"/>
  <c r="P14" i="3"/>
  <c r="P2" i="3"/>
  <c r="AA14" i="3"/>
  <c r="AB14" i="3"/>
  <c r="R2" i="3"/>
  <c r="D5" i="3"/>
  <c r="D8" i="6"/>
  <c r="D2" i="3"/>
  <c r="D14" i="3"/>
  <c r="M8" i="3"/>
  <c r="D8" i="3"/>
  <c r="M3" i="3"/>
  <c r="M17" i="3" s="1"/>
  <c r="D3" i="3"/>
  <c r="M5" i="3"/>
  <c r="M8" i="6"/>
  <c r="M2" i="3"/>
  <c r="M14" i="3"/>
  <c r="AN8" i="6"/>
  <c r="AF8" i="6"/>
  <c r="V8" i="6"/>
  <c r="K8" i="6"/>
  <c r="B8" i="6"/>
  <c r="N8" i="6"/>
  <c r="AO8" i="6"/>
  <c r="C8" i="6"/>
  <c r="AM8" i="6"/>
  <c r="AE8" i="6"/>
  <c r="U8" i="6"/>
  <c r="J8" i="6"/>
  <c r="AL8" i="6"/>
  <c r="AD8" i="6"/>
  <c r="T8" i="6"/>
  <c r="I8" i="6"/>
  <c r="AP8" i="6"/>
  <c r="W8" i="6"/>
  <c r="AK8" i="6"/>
  <c r="AC8" i="6"/>
  <c r="S8" i="6"/>
  <c r="H8" i="6"/>
  <c r="AJ8" i="6"/>
  <c r="Z8" i="6"/>
  <c r="Q8" i="6"/>
  <c r="G8" i="6"/>
  <c r="X8" i="6"/>
  <c r="L8" i="6"/>
  <c r="AQ8" i="6"/>
  <c r="AI8" i="6"/>
  <c r="Y8" i="6"/>
  <c r="O8" i="6"/>
  <c r="F8" i="6"/>
  <c r="AH8" i="6"/>
  <c r="E8" i="6"/>
  <c r="AG8" i="6"/>
  <c r="C8" i="3"/>
  <c r="AK8" i="3"/>
  <c r="T3" i="3"/>
  <c r="AK14" i="3"/>
  <c r="J3" i="3"/>
  <c r="C5" i="3"/>
  <c r="AP14" i="3"/>
  <c r="F3" i="3"/>
  <c r="AK5" i="3"/>
  <c r="AC8" i="3"/>
  <c r="S8" i="3"/>
  <c r="C14" i="3"/>
  <c r="AN8" i="3"/>
  <c r="V8" i="3"/>
  <c r="AH3" i="3"/>
  <c r="N3" i="3"/>
  <c r="I14" i="3"/>
  <c r="AD14" i="3"/>
  <c r="AN5" i="3"/>
  <c r="V5" i="3"/>
  <c r="AM8" i="3"/>
  <c r="AE8" i="3"/>
  <c r="U8" i="3"/>
  <c r="J8" i="3"/>
  <c r="H2" i="3"/>
  <c r="AO3" i="3"/>
  <c r="AG3" i="3"/>
  <c r="W3" i="3"/>
  <c r="L3" i="3"/>
  <c r="C3" i="3"/>
  <c r="J14" i="3"/>
  <c r="U14" i="3"/>
  <c r="AE14" i="3"/>
  <c r="AM14" i="3"/>
  <c r="AM5" i="3"/>
  <c r="AE5" i="3"/>
  <c r="U5" i="3"/>
  <c r="J5" i="3"/>
  <c r="H8" i="3"/>
  <c r="U3" i="3"/>
  <c r="AF8" i="3"/>
  <c r="K8" i="3"/>
  <c r="Q2" i="3"/>
  <c r="AP3" i="3"/>
  <c r="X3" i="3"/>
  <c r="E3" i="3"/>
  <c r="T14" i="3"/>
  <c r="AL14" i="3"/>
  <c r="AF5" i="3"/>
  <c r="K5" i="3"/>
  <c r="AL8" i="3"/>
  <c r="AD8" i="3"/>
  <c r="T8" i="3"/>
  <c r="I8" i="3"/>
  <c r="AN3" i="3"/>
  <c r="AF3" i="3"/>
  <c r="V3" i="3"/>
  <c r="K3" i="3"/>
  <c r="B14" i="3"/>
  <c r="K14" i="3"/>
  <c r="V14" i="3"/>
  <c r="AF14" i="3"/>
  <c r="AN14" i="3"/>
  <c r="AL5" i="3"/>
  <c r="AD5" i="3"/>
  <c r="T5" i="3"/>
  <c r="I5" i="3"/>
  <c r="AM3" i="3"/>
  <c r="W14" i="3"/>
  <c r="Q8" i="3"/>
  <c r="AD3" i="3"/>
  <c r="E14" i="3"/>
  <c r="AH14" i="3"/>
  <c r="AJ5" i="3"/>
  <c r="AQ8" i="3"/>
  <c r="AI8" i="3"/>
  <c r="Y8" i="3"/>
  <c r="O8" i="3"/>
  <c r="F8" i="3"/>
  <c r="AQ2" i="3"/>
  <c r="Z2" i="3"/>
  <c r="AK3" i="3"/>
  <c r="AC3" i="3"/>
  <c r="S3" i="3"/>
  <c r="H3" i="3"/>
  <c r="F14" i="3"/>
  <c r="O14" i="3"/>
  <c r="Y14" i="3"/>
  <c r="AI14" i="3"/>
  <c r="AQ14" i="3"/>
  <c r="AQ5" i="3"/>
  <c r="AI5" i="3"/>
  <c r="Y5" i="3"/>
  <c r="O5" i="3"/>
  <c r="F5" i="3"/>
  <c r="AE3" i="3"/>
  <c r="L14" i="3"/>
  <c r="AO14" i="3"/>
  <c r="S5" i="3"/>
  <c r="Z8" i="3"/>
  <c r="AL3" i="3"/>
  <c r="I3" i="3"/>
  <c r="X14" i="3"/>
  <c r="B5" i="3"/>
  <c r="Q5" i="3"/>
  <c r="AP8" i="3"/>
  <c r="AH8" i="3"/>
  <c r="X8" i="3"/>
  <c r="N8" i="3"/>
  <c r="E8" i="3"/>
  <c r="AK2" i="3"/>
  <c r="I2" i="3"/>
  <c r="B3" i="3"/>
  <c r="AJ3" i="3"/>
  <c r="Z3" i="3"/>
  <c r="Q3" i="3"/>
  <c r="G3" i="3"/>
  <c r="G14" i="3"/>
  <c r="Q14" i="3"/>
  <c r="Z14" i="3"/>
  <c r="AJ14" i="3"/>
  <c r="AP5" i="3"/>
  <c r="AH5" i="3"/>
  <c r="X5" i="3"/>
  <c r="N5" i="3"/>
  <c r="E5" i="3"/>
  <c r="AG14" i="3"/>
  <c r="AC5" i="3"/>
  <c r="H5" i="3"/>
  <c r="AJ8" i="3"/>
  <c r="G8" i="3"/>
  <c r="N14" i="3"/>
  <c r="Z5" i="3"/>
  <c r="G5" i="3"/>
  <c r="AO8" i="3"/>
  <c r="AG8" i="3"/>
  <c r="W8" i="3"/>
  <c r="L8" i="3"/>
  <c r="S2" i="3"/>
  <c r="AQ3" i="3"/>
  <c r="AI3" i="3"/>
  <c r="Y3" i="3"/>
  <c r="O3" i="3"/>
  <c r="H14" i="3"/>
  <c r="S14" i="3"/>
  <c r="AC14" i="3"/>
  <c r="AO5" i="3"/>
  <c r="AG5" i="3"/>
  <c r="W5" i="3"/>
  <c r="L5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2" i="3" l="1"/>
  <c r="AB16" i="3"/>
  <c r="AB17" i="3"/>
  <c r="AA12" i="3"/>
  <c r="AA16" i="3"/>
  <c r="AA17" i="3"/>
  <c r="P12" i="3"/>
  <c r="P17" i="3"/>
  <c r="P16" i="3"/>
  <c r="R12" i="3"/>
  <c r="R16" i="3"/>
  <c r="R17" i="3"/>
  <c r="M12" i="3"/>
  <c r="M16" i="3"/>
  <c r="D12" i="3"/>
  <c r="D16" i="3"/>
  <c r="D17" i="3"/>
  <c r="AQ16" i="3"/>
  <c r="AQ12" i="3"/>
  <c r="AQ17" i="3"/>
  <c r="AK17" i="3"/>
  <c r="AK12" i="3"/>
  <c r="AK16" i="3"/>
  <c r="AP16" i="3"/>
  <c r="AP17" i="3"/>
  <c r="AP12" i="3"/>
  <c r="B17" i="3"/>
  <c r="B12" i="3"/>
  <c r="B16" i="3"/>
  <c r="AG16" i="3"/>
  <c r="AG17" i="3"/>
  <c r="AG12" i="3"/>
  <c r="T17" i="3"/>
  <c r="T12" i="3"/>
  <c r="T16" i="3"/>
  <c r="AE17" i="3"/>
  <c r="AE12" i="3"/>
  <c r="AE16" i="3"/>
  <c r="K17" i="3"/>
  <c r="K16" i="3"/>
  <c r="K12" i="3"/>
  <c r="AO16" i="3"/>
  <c r="AO17" i="3"/>
  <c r="AO12" i="3"/>
  <c r="Q16" i="3"/>
  <c r="Q12" i="3"/>
  <c r="Q17" i="3"/>
  <c r="AM17" i="3"/>
  <c r="AM12" i="3"/>
  <c r="AM16" i="3"/>
  <c r="W16" i="3"/>
  <c r="W17" i="3"/>
  <c r="W12" i="3"/>
  <c r="O16" i="3"/>
  <c r="O12" i="3"/>
  <c r="O17" i="3"/>
  <c r="AD17" i="3"/>
  <c r="AD12" i="3"/>
  <c r="AD16" i="3"/>
  <c r="V17" i="3"/>
  <c r="V16" i="3"/>
  <c r="V12" i="3"/>
  <c r="AJ16" i="3"/>
  <c r="AJ12" i="3"/>
  <c r="AJ17" i="3"/>
  <c r="Y16" i="3"/>
  <c r="Y12" i="3"/>
  <c r="Y17" i="3"/>
  <c r="I17" i="3"/>
  <c r="I12" i="3"/>
  <c r="I16" i="3"/>
  <c r="AF17" i="3"/>
  <c r="AF12" i="3"/>
  <c r="AF16" i="3"/>
  <c r="U12" i="3"/>
  <c r="U17" i="3"/>
  <c r="U16" i="3"/>
  <c r="N16" i="3"/>
  <c r="N17" i="3"/>
  <c r="N12" i="3"/>
  <c r="F16" i="3"/>
  <c r="F12" i="3"/>
  <c r="F17" i="3"/>
  <c r="AI16" i="3"/>
  <c r="AI12" i="3"/>
  <c r="AI17" i="3"/>
  <c r="G16" i="3"/>
  <c r="G12" i="3"/>
  <c r="G17" i="3"/>
  <c r="AL17" i="3"/>
  <c r="AL12" i="3"/>
  <c r="AL16" i="3"/>
  <c r="H12" i="3"/>
  <c r="H17" i="3"/>
  <c r="H16" i="3"/>
  <c r="AN17" i="3"/>
  <c r="AN16" i="3"/>
  <c r="AN12" i="3"/>
  <c r="AH16" i="3"/>
  <c r="AH17" i="3"/>
  <c r="AH12" i="3"/>
  <c r="S17" i="3"/>
  <c r="S12" i="3"/>
  <c r="S16" i="3"/>
  <c r="C16" i="3"/>
  <c r="C17" i="3"/>
  <c r="C12" i="3"/>
  <c r="E16" i="3"/>
  <c r="E17" i="3"/>
  <c r="E12" i="3"/>
  <c r="Z16" i="3"/>
  <c r="Z12" i="3"/>
  <c r="Z17" i="3"/>
  <c r="AC12" i="3"/>
  <c r="AC17" i="3"/>
  <c r="AC16" i="3"/>
  <c r="X16" i="3"/>
  <c r="X17" i="3"/>
  <c r="X12" i="3"/>
  <c r="L16" i="3"/>
  <c r="L17" i="3"/>
  <c r="L12" i="3"/>
  <c r="J17" i="3"/>
  <c r="J12" i="3"/>
  <c r="J16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<sst xmlns="http://schemas.openxmlformats.org/spreadsheetml/2006/main" count="1573" uniqueCount="513">
  <si>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</si>
  <si>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</si>
  <si>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</si>
  <si>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</si>
  <si>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</si>
  <si>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</si>
  <si>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</si>
  <si>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</si>
  <si>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</si>
  <si>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</si>
  <si>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</si>
  <si>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</si>
  <si>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</si>
  <si>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</si>
  <si>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</si>
  <si>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</si>
  <si>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</si>
  <si>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</si>
  <si>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</si>
  <si>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</si>
  <si>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</si>
  <si>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</si>
  <si>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</si>
  <si>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</si>
  <si>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</si>
  <si>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</si>
  <si>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</si>
  <si>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</si>
  <si>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</si>
  <si>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</si>
  <si>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</si>
  <si>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</si>
  <si>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</si>
  <si>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</si>
  <si>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</si>
  <si>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</si>
  <si>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</si>
  <si>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</si>
  <si>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</si>
  <si>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</si>
  <si>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</si>
  <si>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</si>
  <si>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</si>
  <si>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</si>
  <si>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</si>
  <si>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</si>
  <si>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</si>
  <si>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</si>
  <si>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</si>
  <si>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</si>
  <si>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</si>
  <si>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</si>
  <si>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</si>
  <si>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</si>
  <si>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</si>
  <si>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</si>
  <si>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</si>
  <si>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</si>
  <si>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</si>
  <si>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</si>
  <si>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</si>
  <si>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</si>
  <si>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</si>
  <si>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</si>
  <si>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</si>
  <si>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</si>
  <si>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</si>
  <si>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</si>
  <si>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</si>
  <si>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</si>
  <si>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</si>
  <si>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</si>
  <si>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</si>
  <si>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</si>
  <si>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</si>
  <si>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</si>
  <si>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</si>
  <si>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</si>
  <si>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</si>
  <si>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</si>
  <si>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</si>
  <si>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</si>
  <si>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</si>
  <si>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</si>
  <si>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</si>
  <si>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</si>
  <si>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</si>
  <si>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</si>
  <si>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</si>
  <si>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</si>
  <si>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</si>
  <si>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</si>
  <si>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</si>
  <si>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</si>
  <si>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</si>
  <si>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</si>
  <si>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</si>
  <si>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</si>
  <si>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</si>
  <si>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</si>
  <si>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</si>
  <si>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</si>
  <si>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</si>
  <si>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</si>
  <si>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</si>
  <si>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</si>
  <si>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</si>
  <si>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</si>
  <si>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</si>
  <si>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</si>
  <si>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</si>
  <si>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</si>
  <si>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</si>
  <si>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</si>
  <si>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</si>
  <si>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</si>
  <si>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</si>
  <si>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</si>
  <si>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</si>
  <si>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</si>
  <si>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</si>
  <si>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</si>
  <si>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</si>
  <si>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</si>
  <si>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</si>
  <si>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</si>
  <si>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</si>
  <si>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</si>
  <si>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</si>
  <si>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</si>
  <si>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</si>
  <si>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</si>
  <si>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</si>
  <si>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</si>
  <si>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</si>
  <si>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</si>
  <si>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</si>
  <si>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</si>
  <si>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</si>
  <si>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</si>
  <si>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</si>
  <si>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</si>
  <si>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</si>
  <si>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</si>
  <si>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</si>
  <si>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</si>
  <si>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</si>
  <si>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</si>
  <si>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</si>
  <si>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</si>
  <si>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</si>
  <si>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</si>
  <si>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</si>
  <si>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</si>
  <si>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</si>
  <si>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</si>
  <si>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</si>
  <si>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</si>
  <si>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</si>
  <si>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</si>
  <si>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</si>
  <si>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</si>
  <si>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</si>
  <si>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</si>
  <si>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</si>
  <si>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</si>
  <si>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</si>
  <si>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</si>
  <si>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</si>
  <si>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</si>
  <si>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</si>
  <si>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</si>
  <si>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</si>
  <si>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</si>
  <si>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</si>
  <si>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</si>
  <si>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</si>
  <si>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</si>
  <si>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</si>
  <si>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</si>
  <si>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</si>
  <si>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</si>
  <si>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</si>
  <si>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</si>
  <si>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</si>
  <si>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</si>
  <si>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</si>
  <si>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</si>
  <si>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</si>
  <si>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</si>
  <si>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</si>
  <si>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</si>
  <si>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</si>
  <si>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</si>
  <si>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</si>
  <si>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</si>
  <si>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</si>
  <si>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</si>
  <si>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</si>
  <si>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</si>
  <si>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</si>
  <si>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</si>
  <si>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</si>
  <si>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</si>
  <si>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</si>
  <si>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</si>
  <si>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</si>
  <si>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</si>
  <si>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</si>
  <si>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</si>
  <si>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</si>
  <si>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</si>
  <si>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</si>
  <si>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</si>
  <si>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</si>
  <si>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</si>
  <si>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</si>
  <si>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</si>
  <si>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</si>
  <si>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</si>
  <si>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</si>
  <si>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</si>
  <si>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</si>
  <si>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</si>
  <si>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</si>
  <si>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</si>
  <si>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</si>
  <si>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</si>
  <si>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</si>
  <si>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</si>
  <si>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</si>
  <si>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</si>
  <si>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</si>
  <si>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</si>
  <si>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</si>
  <si>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</si>
  <si>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</si>
  <si>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</si>
  <si>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</si>
  <si>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</si>
  <si>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</si>
  <si>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</si>
  <si>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</si>
  <si>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</si>
  <si>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</si>
  <si>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</si>
  <si>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</si>
  <si>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</si>
  <si>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</si>
  <si>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</si>
  <si>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</si>
  <si>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</si>
  <si>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</si>
  <si>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</si>
  <si>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</si>
  <si>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</si>
  <si>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</si>
  <si>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</si>
  <si>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</si>
  <si>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</si>
  <si>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</si>
  <si>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</si>
  <si>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</si>
  <si>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</si>
  <si>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</si>
  <si>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</si>
  <si>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</si>
  <si>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</si>
  <si>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</si>
  <si>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</si>
  <si>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</si>
  <si>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</si>
  <si>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</si>
  <si>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</si>
  <si>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</si>
  <si>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</si>
  <si>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</si>
  <si>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</si>
  <si>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</si>
  <si>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</si>
  <si>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</si>
  <si>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</si>
  <si>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</si>
  <si>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</si>
  <si>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</si>
  <si>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</si>
  <si>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</si>
  <si>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</si>
  <si>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</si>
  <si>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</si>
  <si>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</si>
  <si>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</si>
  <si>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</si>
  <si>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</si>
  <si>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</si>
  <si>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</si>
  <si>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</si>
  <si>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</si>
  <si>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</si>
  <si>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</si>
  <si>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</si>
  <si>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</si>
  <si>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</si>
  <si>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</si>
  <si>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</si>
  <si>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</si>
  <si>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</si>
  <si>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</si>
  <si>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</si>
  <si>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</si>
  <si>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</si>
  <si>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</si>
  <si>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</si>
  <si>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</si>
  <si>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</si>
  <si>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</si>
  <si>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</si>
  <si>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</si>
  <si>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</si>
  <si>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</si>
  <si>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</si>
  <si>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</si>
  <si>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</si>
  <si>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</si>
  <si>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</si>
  <si>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</si>
  <si>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</si>
  <si>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</si>
  <si>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</si>
  <si>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</si>
  <si>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</si>
  <si>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</si>
  <si>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</si>
  <si>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</si>
  <si>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</si>
  <si>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</si>
  <si>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</si>
  <si>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</si>
  <si>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</si>
  <si>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</si>
  <si>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</si>
  <si>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</si>
  <si>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</si>
  <si>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</si>
  <si>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</si>
  <si>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</si>
  <si>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</si>
  <si>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</si>
  <si>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</si>
  <si>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</si>
  <si>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</si>
  <si>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</si>
  <si>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</si>
  <si>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</si>
  <si>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</si>
  <si>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</si>
  <si>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</si>
  <si>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</si>
  <si>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</si>
  <si>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</si>
  <si>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</si>
  <si>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</si>
  <si>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</si>
  <si>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</si>
  <si>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</si>
  <si>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</si>
  <si>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</si>
  <si>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</si>
  <si>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</si>
  <si>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</si>
  <si>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</si>
  <si>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</si>
  <si>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</si>
  <si>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</si>
  <si>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</si>
  <si>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</si>
  <si>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</si>
  <si>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</si>
  <si>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</si>
  <si>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</si>
  <si>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</si>
  <si>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</si>
  <si>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</si>
  <si>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</si>
  <si>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</si>
  <si>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</si>
  <si>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</si>
  <si>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</si>
  <si>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</si>
  <si>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</si>
  <si>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</si>
  <si>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</si>
  <si>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</si>
  <si>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</si>
  <si>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</si>
  <si>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</si>
  <si>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</si>
  <si>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</si>
  <si>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</si>
  <si>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</si>
  <si>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</si>
  <si>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</si>
  <si>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</si>
  <si>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</si>
  <si>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</si>
  <si>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</si>
  <si>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</si>
  <si>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</si>
  <si>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</si>
  <si>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</si>
  <si>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</si>
  <si>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</si>
  <si>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</si>
  <si>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</si>
  <si>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</si>
  <si>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</si>
  <si>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</si>
  <si>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</si>
  <si>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</si>
  <si>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</si>
  <si>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</si>
  <si>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</si>
  <si>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</si>
  <si>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</si>
  <si>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</si>
  <si>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</si>
  <si>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</si>
  <si>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</si>
  <si>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</si>
  <si>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</si>
  <si>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</si>
  <si>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</si>
  <si>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</si>
  <si>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</si>
  <si>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</si>
  <si>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</si>
  <si>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</si>
  <si>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</si>
  <si>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</si>
  <si>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</si>
  <si>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</si>
  <si>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</si>
  <si>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</si>
  <si>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</si>
  <si>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</si>
  <si>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</si>
  <si>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</si>
  <si>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</si>
  <si>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</si>
  <si>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</si>
  <si>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</si>
  <si>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</si>
  <si>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</si>
  <si>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</si>
  <si>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</si>
  <si>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</si>
  <si>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</si>
  <si>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</si>
  <si>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</si>
  <si>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</si>
  <si>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</si>
  <si>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</si>
  <si>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</si>
  <si>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</si>
  <si>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</si>
  <si>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</si>
  <si>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</si>
  <si>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</si>
  <si>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</si>
  <si>
    <t>natural gas steam turbine</t>
  </si>
  <si>
    <t>natural gas combined cycle</t>
  </si>
  <si>
    <t>Unit: dimensionless (share of costs)</t>
  </si>
  <si>
    <t>hard coal w CCS</t>
  </si>
  <si>
    <t>natural gas combined cycle w CCS</t>
  </si>
  <si>
    <t>biomass w CCS</t>
  </si>
  <si>
    <t>lignite w CCS</t>
  </si>
  <si>
    <t>small modular reactor</t>
  </si>
  <si>
    <t>See EPS file elec/CCaMC for underlying calculations.</t>
  </si>
  <si>
    <t>The difference in costs between the non-CCS and CCS versions of plant types is shown below (2012 $)</t>
  </si>
  <si>
    <t>CCS Costs</t>
  </si>
  <si>
    <t>CCS Cost Breakdown</t>
  </si>
  <si>
    <t>see EPS file elec/CCaMC</t>
  </si>
  <si>
    <t>Table 2.2</t>
  </si>
  <si>
    <t>Economic Research Institute for ASEAN and East Asia</t>
  </si>
  <si>
    <t>A Model Case Study: CCUS Cost Estimation</t>
  </si>
  <si>
    <t>https://www.eria.org/uploads/media/Research-Project-Report/RPR-2021-25/11_Chapter-2-A-Model-Case-Study_CCUS-Cost-Estimation_ed.pdf</t>
  </si>
  <si>
    <t>CAPEX Breakdown</t>
  </si>
  <si>
    <t>Supporting boiler</t>
  </si>
  <si>
    <t>Higher desulphurisation</t>
  </si>
  <si>
    <t>Other related equipment</t>
  </si>
  <si>
    <t>OPEX Breakdown</t>
  </si>
  <si>
    <t>Boiler fuel</t>
  </si>
  <si>
    <t>Other boiler O&amp;M costs</t>
  </si>
  <si>
    <t>Amine</t>
  </si>
  <si>
    <t>NaOH</t>
  </si>
  <si>
    <t>CAPEX breakdown for non-CCS Components</t>
  </si>
  <si>
    <t>CAPEX breakdown for CCS Components</t>
  </si>
  <si>
    <t>*assumes same portion of cost for construction as non-CCS components</t>
  </si>
  <si>
    <t>*not included in O&amp;M total</t>
  </si>
  <si>
    <t>*variable</t>
  </si>
  <si>
    <t>*fixed</t>
  </si>
  <si>
    <t>Fixed O&amp;M breakdown for non-CCS Components</t>
  </si>
  <si>
    <t>Fixed O&amp;M breakdown for CCS Components</t>
  </si>
  <si>
    <t>Variable O&amp;M breakdown for non-CCS Components</t>
  </si>
  <si>
    <t>Variable O&amp;M breakdown for CCS Components</t>
  </si>
  <si>
    <t xml:space="preserve">Non-CCS CAPEX </t>
  </si>
  <si>
    <t>CCS CAPEX</t>
  </si>
  <si>
    <t>Additional CCS Fixed O&amp;M</t>
  </si>
  <si>
    <t>Non-CCS Fixed O&amp;M</t>
  </si>
  <si>
    <t>Additional CCS Variable O&amp;M</t>
  </si>
  <si>
    <t>Non-CCS Variable O&amp;M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</si>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</sst>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&quot;$&quot;#,##0"/>
    <numFmt numFmtId="165" formatCode="0.0%"/>
    <numFmt numFmtId="166" formatCode="0.0000"/>
    <numFmt numFmtId="167" formatCode="0.000000000000000000%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1" fontId="5" fillId="0" borderId="5" xfId="0" applyNumberFormat="1" applyFont="1" applyBorder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/>
    <xf numFmtId="0" fontId="0" fillId="0" borderId="8" xfId="0" applyBorder="1"/>
    <xf numFmtId="1" fontId="8" fillId="0" borderId="5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>
      <alignment horizontal="left"/>
    </xf>
    <xf numFmtId="1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/>
    <xf numFmtId="1" fontId="7" fillId="0" borderId="15" xfId="0" applyNumberFormat="1" applyFont="1" applyBorder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1" fontId="8" fillId="0" borderId="22" xfId="0" applyNumberFormat="1" applyFon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5" fillId="0" borderId="17" xfId="0" quotePrefix="1" applyNumberFormat="1" applyFont="1" applyBorder="1" applyAlignment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/>
    <xf numFmtId="1" fontId="5" fillId="0" borderId="0" xfId="0" quotePrefix="1" applyNumberFormat="1" applyFont="1" applyAlignment="1">
      <alignment horizontal="left"/>
    </xf>
    <xf numFmtId="1" fontId="0" fillId="0" borderId="0" xfId="0" applyNumberFormat="1"/>
    <xf numFmtId="165" fontId="0" fillId="0" borderId="0" xfId="1" applyNumberFormat="1" applyFont="1" applyBorder="1"/>
    <xf numFmtId="0" fontId="15" fillId="0" borderId="0" xfId="0" applyFont="1"/>
    <xf numFmtId="0" fontId="16" fillId="0" borderId="0" xfId="0" applyFont="1"/>
    <xf numFmtId="6" fontId="0" fillId="0" borderId="0" xfId="0" applyNumberFormat="1"/>
    <xf numFmtId="168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ocuments\eps-us\InputData\elec\CCaMC\Capacity%20Construction%20and%20Maint%20Costs.xlsx" TargetMode="External"/><Relationship Id="rId1" Type="http://schemas.openxmlformats.org/officeDocument/2006/relationships/externalLinkPath" Target="/Users/mmahajan/Documents/eps-us/InputData/elec/CCaMC/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TB Capital and O&amp;M Costs"/>
      <sheetName val="ATB Weighted Offshore Wind"/>
      <sheetName val="Soft Cost Calibration Data"/>
      <sheetName val="MSW"/>
      <sheetName val="Spur Line Costs"/>
      <sheetName val="Capacity by Vintage"/>
      <sheetName val="Existing O&amp;M Costs"/>
      <sheetName val="BECCS"/>
      <sheetName val="S&amp;L"/>
      <sheetName val="Existing Plants"/>
      <sheetName val="EIA 860 3.1"/>
      <sheetName val="EIA 860 6A"/>
      <sheetName val="EIA 860 6.2"/>
      <sheetName val="Annual CAPEX Calcs"/>
      <sheetName val="CCS Soft Costs"/>
      <sheetName val="CCaMC-ACAPEXpUC"/>
      <sheetName val="CCaMC-AFOaMCpUC"/>
      <sheetName val="CCaMC-VOaMCpUC"/>
      <sheetName val="CCaMC-BCCpUC"/>
      <sheetName val="CCaMC-SLCCpUC"/>
      <sheetName val="CCaMC-BSCp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B2">
            <v>7.1681929364874337</v>
          </cell>
        </row>
        <row r="4">
          <cell r="EB4">
            <v>1.6607160940325494</v>
          </cell>
        </row>
        <row r="10">
          <cell r="EB10">
            <v>4.2704128132265557</v>
          </cell>
        </row>
        <row r="14">
          <cell r="EB14">
            <v>12.14376215122577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E1" workbookViewId="0">
      <selection activeCell="H10" sqref="H10"/>
    </sheetView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  <col min="8" max="8" width="52.85546875" customWidth="1"/>
  </cols>
  <sheetData>
    <row r="1" spans="1:8" x14ac:dyDescent="0.25">
      <c r="A1" s="71" t="s">
        <v>424</v>
      </c>
    </row>
    <row r="3" spans="1:8" x14ac:dyDescent="0.25">
      <c r="A3" s="71" t="s">
        <v>214</v>
      </c>
      <c r="B3" s="78" t="s">
        <v>326</v>
      </c>
      <c r="D3" s="78" t="s">
        <v>334</v>
      </c>
      <c r="F3" s="78" t="s">
        <v>335</v>
      </c>
      <c r="H3" s="78" t="s">
        <v>480</v>
      </c>
    </row>
    <row r="4" spans="1:8" x14ac:dyDescent="0.25">
      <c r="B4" t="s">
        <v>215</v>
      </c>
      <c r="D4" t="s">
        <v>215</v>
      </c>
      <c r="F4" t="s">
        <v>218</v>
      </c>
      <c r="H4" t="s">
        <v>483</v>
      </c>
    </row>
    <row r="5" spans="1:8" x14ac:dyDescent="0.25">
      <c r="B5" s="79">
        <v>2022</v>
      </c>
      <c r="D5" s="79">
        <v>2016</v>
      </c>
      <c r="F5" s="79">
        <v>2020</v>
      </c>
      <c r="H5" s="79">
        <v>2022</v>
      </c>
    </row>
    <row r="6" spans="1:8" x14ac:dyDescent="0.25">
      <c r="B6" t="s">
        <v>449</v>
      </c>
      <c r="D6" t="s">
        <v>216</v>
      </c>
      <c r="F6" t="s">
        <v>219</v>
      </c>
      <c r="H6" t="s">
        <v>484</v>
      </c>
    </row>
    <row r="7" spans="1:8" x14ac:dyDescent="0.25">
      <c r="B7" s="65" t="s">
        <v>448</v>
      </c>
      <c r="D7" s="65" t="s">
        <v>15</v>
      </c>
      <c r="F7" s="56" t="s">
        <v>56</v>
      </c>
      <c r="H7" s="65" t="s">
        <v>485</v>
      </c>
    </row>
    <row r="8" spans="1:8" x14ac:dyDescent="0.25">
      <c r="B8" t="s">
        <v>450</v>
      </c>
      <c r="D8" t="s">
        <v>288</v>
      </c>
      <c r="F8" t="s">
        <v>220</v>
      </c>
      <c r="H8" t="s">
        <v>482</v>
      </c>
    </row>
    <row r="10" spans="1:8" x14ac:dyDescent="0.25">
      <c r="B10" s="78" t="s">
        <v>327</v>
      </c>
      <c r="D10" s="78" t="s">
        <v>333</v>
      </c>
      <c r="F10" s="78" t="s">
        <v>221</v>
      </c>
      <c r="H10" s="78" t="s">
        <v>479</v>
      </c>
    </row>
    <row r="11" spans="1:8" x14ac:dyDescent="0.25">
      <c r="B11" t="s">
        <v>215</v>
      </c>
      <c r="D11" t="s">
        <v>215</v>
      </c>
      <c r="F11" t="s">
        <v>215</v>
      </c>
      <c r="H11" t="s">
        <v>481</v>
      </c>
    </row>
    <row r="12" spans="1:8" x14ac:dyDescent="0.25">
      <c r="B12" s="79">
        <v>2019</v>
      </c>
      <c r="D12" s="79">
        <v>2017</v>
      </c>
      <c r="F12" s="79">
        <v>2016</v>
      </c>
      <c r="H12" s="79"/>
    </row>
    <row r="13" spans="1:8" x14ac:dyDescent="0.25">
      <c r="B13" t="s">
        <v>287</v>
      </c>
      <c r="D13" t="s">
        <v>217</v>
      </c>
      <c r="F13" t="s">
        <v>222</v>
      </c>
    </row>
    <row r="14" spans="1:8" x14ac:dyDescent="0.25">
      <c r="B14" s="65" t="s">
        <v>286</v>
      </c>
      <c r="D14" s="65" t="s">
        <v>42</v>
      </c>
      <c r="F14" s="65" t="s">
        <v>73</v>
      </c>
      <c r="H14" s="65"/>
    </row>
    <row r="15" spans="1:8" x14ac:dyDescent="0.25">
      <c r="B15" t="s">
        <v>288</v>
      </c>
      <c r="D15" t="s">
        <v>288</v>
      </c>
      <c r="F15" t="s">
        <v>288</v>
      </c>
    </row>
    <row r="17" spans="2:6" x14ac:dyDescent="0.25">
      <c r="B17" s="78" t="s">
        <v>223</v>
      </c>
      <c r="D17" s="78" t="s">
        <v>361</v>
      </c>
      <c r="F17" s="78" t="s">
        <v>336</v>
      </c>
    </row>
    <row r="18" spans="2:6" x14ac:dyDescent="0.25">
      <c r="B18" t="s">
        <v>215</v>
      </c>
      <c r="D18" t="s">
        <v>362</v>
      </c>
      <c r="F18" t="s">
        <v>312</v>
      </c>
    </row>
    <row r="19" spans="2:6" x14ac:dyDescent="0.25">
      <c r="B19" s="79">
        <v>2016</v>
      </c>
      <c r="D19" s="79">
        <v>2020</v>
      </c>
      <c r="F19" s="79">
        <v>2003</v>
      </c>
    </row>
    <row r="20" spans="2:6" ht="30" x14ac:dyDescent="0.25">
      <c r="B20" s="107" t="s">
        <v>224</v>
      </c>
      <c r="C20" s="108"/>
      <c r="D20" s="107" t="s">
        <v>364</v>
      </c>
      <c r="E20" s="108"/>
      <c r="F20" s="107" t="s">
        <v>311</v>
      </c>
    </row>
    <row r="21" spans="2:6" ht="30" x14ac:dyDescent="0.25">
      <c r="B21" s="109" t="s">
        <v>114</v>
      </c>
      <c r="C21" s="108"/>
      <c r="D21" s="109" t="s">
        <v>70</v>
      </c>
      <c r="E21" s="108"/>
      <c r="F21" s="109" t="s">
        <v>309</v>
      </c>
    </row>
    <row r="22" spans="2:6" x14ac:dyDescent="0.25">
      <c r="B22" t="s">
        <v>330</v>
      </c>
      <c r="D22" t="s">
        <v>363</v>
      </c>
      <c r="F22" t="s">
        <v>313</v>
      </c>
    </row>
    <row r="24" spans="2:6" x14ac:dyDescent="0.25">
      <c r="B24" s="78" t="s">
        <v>328</v>
      </c>
      <c r="D24" s="78" t="s">
        <v>365</v>
      </c>
      <c r="F24" s="78" t="s">
        <v>354</v>
      </c>
    </row>
    <row r="25" spans="2:6" x14ac:dyDescent="0.25">
      <c r="B25" t="s">
        <v>215</v>
      </c>
      <c r="D25" t="s">
        <v>215</v>
      </c>
      <c r="F25" t="s">
        <v>215</v>
      </c>
    </row>
    <row r="26" spans="2:6" x14ac:dyDescent="0.25">
      <c r="B26" s="79">
        <v>2016</v>
      </c>
      <c r="D26" s="79">
        <v>2017</v>
      </c>
      <c r="F26" s="79">
        <v>2016</v>
      </c>
    </row>
    <row r="27" spans="2:6" x14ac:dyDescent="0.25">
      <c r="B27" t="s">
        <v>329</v>
      </c>
      <c r="D27" t="s">
        <v>420</v>
      </c>
      <c r="F27" t="s">
        <v>224</v>
      </c>
    </row>
    <row r="28" spans="2:6" x14ac:dyDescent="0.25">
      <c r="B28" s="65" t="s">
        <v>255</v>
      </c>
      <c r="D28" s="65" t="s">
        <v>286</v>
      </c>
      <c r="F28" s="65" t="s">
        <v>114</v>
      </c>
    </row>
    <row r="29" spans="2:6" x14ac:dyDescent="0.25">
      <c r="B29" t="s">
        <v>288</v>
      </c>
      <c r="D29" t="s">
        <v>288</v>
      </c>
      <c r="F29" t="s">
        <v>288</v>
      </c>
    </row>
    <row r="33" spans="1:1" x14ac:dyDescent="0.25">
      <c r="A33" s="71" t="s">
        <v>331</v>
      </c>
    </row>
    <row r="34" spans="1:1" x14ac:dyDescent="0.25">
      <c r="A34" t="s">
        <v>423</v>
      </c>
    </row>
    <row r="35" spans="1:1" x14ac:dyDescent="0.25">
      <c r="A35" t="s">
        <v>332</v>
      </c>
    </row>
    <row r="37" spans="1:1" x14ac:dyDescent="0.25">
      <c r="A37" t="s">
        <v>422</v>
      </c>
    </row>
    <row r="38" spans="1:1" x14ac:dyDescent="0.25">
      <c r="A38" t="s">
        <v>419</v>
      </c>
    </row>
    <row r="40" spans="1:1" x14ac:dyDescent="0.25">
      <c r="A40" t="s">
        <v>421</v>
      </c>
    </row>
    <row r="42" spans="1:1" x14ac:dyDescent="0.25">
      <c r="A42" t="s">
        <v>355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1" customFormat="1" x14ac:dyDescent="0.25">
      <c r="A1" s="71" t="s">
        <v>194</v>
      </c>
      <c r="B1" s="71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429</v>
      </c>
      <c r="B3" t="s">
        <v>432</v>
      </c>
    </row>
    <row r="4" spans="1:2" x14ac:dyDescent="0.25">
      <c r="A4" t="s">
        <v>430</v>
      </c>
      <c r="B4" t="s">
        <v>431</v>
      </c>
    </row>
    <row r="5" spans="1:2" x14ac:dyDescent="0.25">
      <c r="A5" t="s">
        <v>447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428</v>
      </c>
      <c r="B12" t="s">
        <v>425</v>
      </c>
    </row>
    <row r="13" spans="1:2" x14ac:dyDescent="0.25">
      <c r="A13" t="s">
        <v>427</v>
      </c>
      <c r="B13" t="s">
        <v>426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440</v>
      </c>
      <c r="B15" t="s">
        <v>433</v>
      </c>
    </row>
    <row r="16" spans="1:2" x14ac:dyDescent="0.25">
      <c r="A16" t="s">
        <v>441</v>
      </c>
      <c r="B16" t="s">
        <v>434</v>
      </c>
    </row>
    <row r="17" spans="1:2" x14ac:dyDescent="0.25">
      <c r="A17" t="s">
        <v>442</v>
      </c>
      <c r="B17" t="s">
        <v>435</v>
      </c>
    </row>
    <row r="18" spans="1:2" x14ac:dyDescent="0.25">
      <c r="A18" t="s">
        <v>443</v>
      </c>
      <c r="B18" t="s">
        <v>436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444</v>
      </c>
      <c r="B26" t="s">
        <v>437</v>
      </c>
    </row>
    <row r="27" spans="1:2" x14ac:dyDescent="0.25">
      <c r="A27" t="s">
        <v>445</v>
      </c>
      <c r="B27" t="s">
        <v>438</v>
      </c>
    </row>
    <row r="28" spans="1:2" x14ac:dyDescent="0.25">
      <c r="A28" t="s">
        <v>446</v>
      </c>
      <c r="B28" t="s">
        <v>439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249" zoomScale="85" zoomScaleNormal="85" workbookViewId="0">
      <selection activeCell="B114" sqref="B114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46.140625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34" t="s">
        <v>0</v>
      </c>
      <c r="B1" s="135"/>
      <c r="C1" s="135"/>
      <c r="D1" s="135"/>
      <c r="E1" s="135"/>
      <c r="F1" s="136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117">
        <f>graphs_nrel!U5</f>
        <v>0.39285714285714285</v>
      </c>
      <c r="C4" s="74" t="str">
        <f>'OECD Mapping'!A20</f>
        <v>D26: Computer, electronic and optical products</v>
      </c>
      <c r="D4" s="74" t="str">
        <f>'OECD Mapping'!B20</f>
        <v>ISIC 26</v>
      </c>
      <c r="E4" s="90" t="s">
        <v>198</v>
      </c>
      <c r="F4" s="16" t="s">
        <v>162</v>
      </c>
    </row>
    <row r="5" spans="1:6" x14ac:dyDescent="0.25">
      <c r="A5" s="7" t="s">
        <v>154</v>
      </c>
      <c r="B5" s="117">
        <f>graphs_nrel!U6</f>
        <v>4.7619047619047616E-2</v>
      </c>
      <c r="C5" s="75" t="str">
        <f>'OECD Mapping'!A21</f>
        <v>D27: Electrical equipment</v>
      </c>
      <c r="D5" s="75" t="str">
        <f>'OECD Mapping'!B21</f>
        <v>ISIC 27</v>
      </c>
      <c r="E5" s="90" t="s">
        <v>198</v>
      </c>
      <c r="F5" s="16" t="s">
        <v>162</v>
      </c>
    </row>
    <row r="6" spans="1:6" x14ac:dyDescent="0.25">
      <c r="A6" s="7" t="s">
        <v>155</v>
      </c>
      <c r="B6" s="117">
        <f>graphs_nrel!U7</f>
        <v>8.3333333333333329E-2</v>
      </c>
      <c r="C6" s="74" t="str">
        <f>'OECD Mapping'!A21</f>
        <v>D27: Electrical equipment</v>
      </c>
      <c r="D6" s="74" t="str">
        <f>'OECD Mapping'!B21</f>
        <v>ISIC 27</v>
      </c>
      <c r="E6" s="90" t="s">
        <v>198</v>
      </c>
      <c r="F6" s="16" t="s">
        <v>162</v>
      </c>
    </row>
    <row r="7" spans="1:6" x14ac:dyDescent="0.25">
      <c r="A7" s="7" t="s">
        <v>156</v>
      </c>
      <c r="B7" s="117">
        <f>graphs_nrel!U8</f>
        <v>0.14285714285714285</v>
      </c>
      <c r="C7" s="74" t="str">
        <f>'OECD Mapping'!A29</f>
        <v>D41T43: Construction</v>
      </c>
      <c r="D7" s="74" t="str">
        <f>'OECD Mapping'!B29</f>
        <v>ISIC 41T43</v>
      </c>
      <c r="E7" s="90" t="s">
        <v>198</v>
      </c>
      <c r="F7" s="16" t="s">
        <v>162</v>
      </c>
    </row>
    <row r="8" spans="1:6" x14ac:dyDescent="0.25">
      <c r="A8" s="7" t="s">
        <v>157</v>
      </c>
      <c r="B8" s="117">
        <f>graphs_nrel!U9</f>
        <v>0.13095238095238096</v>
      </c>
      <c r="C8" s="74" t="str">
        <f>'OECD Mapping'!A29</f>
        <v>D41T43: Construction</v>
      </c>
      <c r="D8" s="74" t="str">
        <f>'OECD Mapping'!B29</f>
        <v>ISIC 41T43</v>
      </c>
      <c r="E8" s="90" t="s">
        <v>198</v>
      </c>
      <c r="F8" s="16" t="s">
        <v>162</v>
      </c>
    </row>
    <row r="9" spans="1:6" x14ac:dyDescent="0.25">
      <c r="A9" s="7" t="s">
        <v>158</v>
      </c>
      <c r="B9" s="117">
        <f>graphs_nrel!U10</f>
        <v>5.9523809523809521E-2</v>
      </c>
      <c r="C9" s="74" t="str">
        <f>'OECD Mapping'!A38</f>
        <v>D69T82: Other business sector services</v>
      </c>
      <c r="D9" s="74" t="str">
        <f>'OECD Mapping'!B38</f>
        <v>ISIC 69T82</v>
      </c>
      <c r="E9" s="90" t="s">
        <v>198</v>
      </c>
      <c r="F9" s="16" t="s">
        <v>162</v>
      </c>
    </row>
    <row r="10" spans="1:6" x14ac:dyDescent="0.25">
      <c r="A10" s="7" t="s">
        <v>159</v>
      </c>
      <c r="B10" s="117">
        <f>graphs_nrel!U11</f>
        <v>4.7619047619047616E-2</v>
      </c>
      <c r="C10" s="74" t="str">
        <f>'OECD Mapping'!A39</f>
        <v>D84: Public admin. and defence; compulsory social security</v>
      </c>
      <c r="D10" s="74" t="str">
        <f>'OECD Mapping'!B39</f>
        <v>ISIC 84</v>
      </c>
      <c r="E10" s="90" t="s">
        <v>198</v>
      </c>
      <c r="F10" s="16" t="s">
        <v>162</v>
      </c>
    </row>
    <row r="11" spans="1:6" x14ac:dyDescent="0.25">
      <c r="A11" s="7" t="s">
        <v>160</v>
      </c>
      <c r="B11" s="117">
        <f>graphs_nrel!U12</f>
        <v>2.3809523809523808E-2</v>
      </c>
      <c r="C11" s="74" t="str">
        <f>'OECD Mapping'!A38</f>
        <v>D69T82: Other business sector services</v>
      </c>
      <c r="D11" s="74" t="str">
        <f>'OECD Mapping'!B38</f>
        <v>ISIC 69T82</v>
      </c>
      <c r="E11" s="90" t="s">
        <v>198</v>
      </c>
      <c r="F11" s="16" t="s">
        <v>162</v>
      </c>
    </row>
    <row r="12" spans="1:6" x14ac:dyDescent="0.25">
      <c r="A12" s="7" t="s">
        <v>10</v>
      </c>
      <c r="B12" s="117">
        <f>graphs_nrel!U13</f>
        <v>2.3809523809523808E-2</v>
      </c>
      <c r="C12" s="74" t="str">
        <f>'OECD Mapping'!A38</f>
        <v>D69T82: Other business sector services</v>
      </c>
      <c r="D12" s="74" t="str">
        <f>'OECD Mapping'!B38</f>
        <v>ISIC 69T82</v>
      </c>
      <c r="E12" s="90" t="s">
        <v>198</v>
      </c>
      <c r="F12" s="16" t="s">
        <v>162</v>
      </c>
    </row>
    <row r="13" spans="1:6" ht="15.75" thickBot="1" x14ac:dyDescent="0.3">
      <c r="A13" s="57" t="s">
        <v>161</v>
      </c>
      <c r="B13" s="117">
        <f>graphs_nrel!U14</f>
        <v>4.7619047619047616E-2</v>
      </c>
      <c r="C13" s="76" t="str">
        <f>'OECD Mapping'!A38</f>
        <v>D69T82: Other business sector services</v>
      </c>
      <c r="D13" s="76" t="str">
        <f>'OECD Mapping'!B38</f>
        <v>ISIC 69T82</v>
      </c>
      <c r="E13" s="95" t="s">
        <v>198</v>
      </c>
      <c r="F13" s="35" t="s">
        <v>162</v>
      </c>
    </row>
    <row r="14" spans="1:6" s="88" customFormat="1" x14ac:dyDescent="0.25">
      <c r="A14" s="11" t="s">
        <v>8</v>
      </c>
      <c r="B14" s="118"/>
      <c r="C14" s="13"/>
      <c r="D14" s="13"/>
      <c r="E14" s="13"/>
      <c r="F14" s="14"/>
    </row>
    <row r="15" spans="1:6" x14ac:dyDescent="0.25">
      <c r="A15" s="7" t="s">
        <v>257</v>
      </c>
      <c r="B15" s="119">
        <f>graphs_nrel!R23</f>
        <v>0.53533333333333433</v>
      </c>
      <c r="C15" s="8" t="str">
        <f>'OECD Mapping'!A29</f>
        <v>D41T43: Construction</v>
      </c>
      <c r="D15" s="8" t="str">
        <f>'OECD Mapping'!B29</f>
        <v>ISIC 41T43</v>
      </c>
      <c r="E15" s="90" t="s">
        <v>198</v>
      </c>
      <c r="F15" s="16" t="s">
        <v>114</v>
      </c>
    </row>
    <row r="16" spans="1:6" s="87" customFormat="1" ht="15.75" thickBot="1" x14ac:dyDescent="0.3">
      <c r="A16" s="17" t="s">
        <v>258</v>
      </c>
      <c r="B16" s="119">
        <f>graphs_nrel!R24</f>
        <v>0.46466666666666567</v>
      </c>
      <c r="C16" s="9" t="str">
        <f>'OECD Mapping'!A20</f>
        <v>D26: Computer, electronic and optical products</v>
      </c>
      <c r="D16" s="9" t="str">
        <f>'OECD Mapping'!B20</f>
        <v>ISIC 26</v>
      </c>
      <c r="E16" s="94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30" t="s">
        <v>9</v>
      </c>
      <c r="B18" s="131"/>
      <c r="C18" s="131"/>
      <c r="D18" s="132"/>
      <c r="E18" s="132"/>
      <c r="F18" s="133"/>
    </row>
    <row r="19" spans="1:6" x14ac:dyDescent="0.25">
      <c r="A19" s="92" t="s">
        <v>1</v>
      </c>
      <c r="B19" s="54" t="s">
        <v>2</v>
      </c>
      <c r="C19" s="54" t="s">
        <v>3</v>
      </c>
      <c r="D19" s="54" t="s">
        <v>196</v>
      </c>
      <c r="E19" s="54" t="s">
        <v>4</v>
      </c>
      <c r="F19" s="82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237</v>
      </c>
      <c r="B21" s="15"/>
      <c r="C21" s="21"/>
      <c r="D21" s="21"/>
      <c r="E21" s="90"/>
      <c r="F21" s="56"/>
    </row>
    <row r="22" spans="1:6" x14ac:dyDescent="0.25">
      <c r="A22" s="20" t="s">
        <v>259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0" t="s">
        <v>305</v>
      </c>
      <c r="F22" s="16"/>
    </row>
    <row r="23" spans="1:6" x14ac:dyDescent="0.25">
      <c r="A23" s="20" t="s">
        <v>260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0" t="s">
        <v>305</v>
      </c>
      <c r="F23" s="16"/>
    </row>
    <row r="24" spans="1:6" x14ac:dyDescent="0.25">
      <c r="A24" s="20" t="s">
        <v>261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0" t="s">
        <v>305</v>
      </c>
      <c r="F24" s="16"/>
    </row>
    <row r="25" spans="1:6" x14ac:dyDescent="0.25">
      <c r="A25" s="20" t="s">
        <v>262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0" t="s">
        <v>305</v>
      </c>
      <c r="F25" s="16"/>
    </row>
    <row r="26" spans="1:6" x14ac:dyDescent="0.25">
      <c r="A26" s="20" t="s">
        <v>263</v>
      </c>
      <c r="B26" s="15">
        <v>0.70633337006146968</v>
      </c>
      <c r="C26" s="21"/>
      <c r="D26" s="21"/>
      <c r="E26" s="90"/>
      <c r="F26" s="16"/>
    </row>
    <row r="27" spans="1:6" x14ac:dyDescent="0.25">
      <c r="A27" s="20" t="s">
        <v>118</v>
      </c>
      <c r="B27" s="15"/>
      <c r="C27" s="21"/>
      <c r="D27" s="21"/>
      <c r="E27" s="90"/>
      <c r="F27" s="16"/>
    </row>
    <row r="28" spans="1:6" x14ac:dyDescent="0.25">
      <c r="A28" s="20" t="s">
        <v>228</v>
      </c>
      <c r="B28" s="15"/>
      <c r="C28" s="21"/>
      <c r="D28" s="21"/>
      <c r="E28" s="90"/>
      <c r="F28" s="16"/>
    </row>
    <row r="29" spans="1:6" x14ac:dyDescent="0.25">
      <c r="A29" s="20" t="s">
        <v>264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0" t="s">
        <v>305</v>
      </c>
      <c r="F29" s="16"/>
    </row>
    <row r="30" spans="1:6" x14ac:dyDescent="0.25">
      <c r="A30" s="20" t="s">
        <v>265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0" t="s">
        <v>305</v>
      </c>
      <c r="F30" s="16"/>
    </row>
    <row r="31" spans="1:6" x14ac:dyDescent="0.25">
      <c r="A31" s="20" t="s">
        <v>266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0" t="s">
        <v>305</v>
      </c>
      <c r="F31" s="16"/>
    </row>
    <row r="32" spans="1:6" x14ac:dyDescent="0.25">
      <c r="A32" s="20" t="s">
        <v>267</v>
      </c>
      <c r="B32" s="91">
        <v>2.2230409954455552E-2</v>
      </c>
      <c r="C32" s="93" t="str">
        <f>'OECD Mapping'!A29</f>
        <v>D41T43: Construction</v>
      </c>
      <c r="D32" s="93" t="str">
        <f>'OECD Mapping'!B29</f>
        <v>ISIC 41T43</v>
      </c>
      <c r="E32" s="90" t="s">
        <v>305</v>
      </c>
      <c r="F32" s="6"/>
    </row>
    <row r="33" spans="1:6" x14ac:dyDescent="0.25">
      <c r="A33" s="20" t="s">
        <v>268</v>
      </c>
      <c r="B33" s="15">
        <v>0.14801120473020407</v>
      </c>
      <c r="C33" s="8"/>
      <c r="D33" s="8"/>
      <c r="E33" s="90"/>
      <c r="F33" s="16"/>
    </row>
    <row r="34" spans="1:6" x14ac:dyDescent="0.25">
      <c r="A34" s="20" t="s">
        <v>231</v>
      </c>
      <c r="B34" s="15"/>
      <c r="C34" s="8"/>
      <c r="D34" s="8"/>
      <c r="E34" s="90"/>
      <c r="F34" s="16"/>
    </row>
    <row r="35" spans="1:6" x14ac:dyDescent="0.25">
      <c r="A35" s="20" t="s">
        <v>269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0" t="s">
        <v>305</v>
      </c>
      <c r="F35" s="6"/>
    </row>
    <row r="36" spans="1:6" x14ac:dyDescent="0.25">
      <c r="A36" s="20" t="s">
        <v>270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0" t="s">
        <v>305</v>
      </c>
      <c r="F36" s="6"/>
    </row>
    <row r="37" spans="1:6" x14ac:dyDescent="0.25">
      <c r="A37" s="20" t="s">
        <v>236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0" t="s">
        <v>305</v>
      </c>
      <c r="F37" s="6"/>
    </row>
    <row r="38" spans="1:6" x14ac:dyDescent="0.25">
      <c r="A38" s="20" t="s">
        <v>271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0" t="s">
        <v>305</v>
      </c>
      <c r="F38" s="6"/>
    </row>
    <row r="39" spans="1:6" x14ac:dyDescent="0.25">
      <c r="A39" s="20" t="s">
        <v>272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0" t="s">
        <v>305</v>
      </c>
      <c r="F39" s="6"/>
    </row>
    <row r="40" spans="1:6" x14ac:dyDescent="0.25">
      <c r="A40" s="20" t="s">
        <v>273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274</v>
      </c>
      <c r="B41" s="15"/>
      <c r="C41" s="21"/>
      <c r="D41" s="21"/>
      <c r="E41" s="21"/>
      <c r="F41" s="6"/>
    </row>
    <row r="42" spans="1:6" x14ac:dyDescent="0.25">
      <c r="A42" s="20" t="s">
        <v>275</v>
      </c>
      <c r="B42" s="15"/>
      <c r="C42" s="21"/>
      <c r="D42" s="21"/>
      <c r="E42" s="21"/>
      <c r="F42" s="6"/>
    </row>
    <row r="43" spans="1:6" x14ac:dyDescent="0.25">
      <c r="A43" s="20" t="s">
        <v>276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0" t="s">
        <v>305</v>
      </c>
      <c r="F43" s="6"/>
    </row>
    <row r="44" spans="1:6" x14ac:dyDescent="0.25">
      <c r="A44" s="20" t="s">
        <v>277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0" t="s">
        <v>305</v>
      </c>
      <c r="F44" s="6"/>
    </row>
    <row r="45" spans="1:6" x14ac:dyDescent="0.25">
      <c r="A45" s="20" t="s">
        <v>278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0" t="s">
        <v>305</v>
      </c>
      <c r="F45" s="6"/>
    </row>
    <row r="46" spans="1:6" x14ac:dyDescent="0.25">
      <c r="A46" s="20" t="s">
        <v>279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0" t="s">
        <v>305</v>
      </c>
      <c r="F46" s="6"/>
    </row>
    <row r="47" spans="1:6" x14ac:dyDescent="0.25">
      <c r="A47" s="20" t="s">
        <v>280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0" t="s">
        <v>305</v>
      </c>
      <c r="F47" s="6"/>
    </row>
    <row r="48" spans="1:6" x14ac:dyDescent="0.25">
      <c r="A48" s="20" t="s">
        <v>281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0" t="s">
        <v>305</v>
      </c>
      <c r="F48" s="6"/>
    </row>
    <row r="49" spans="1:6" x14ac:dyDescent="0.25">
      <c r="A49" s="20" t="s">
        <v>282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283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284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285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0" t="s">
        <v>305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88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289</v>
      </c>
      <c r="B56" s="21"/>
      <c r="C56" s="21"/>
      <c r="D56" s="21"/>
      <c r="E56" s="21"/>
      <c r="F56" s="6"/>
    </row>
    <row r="57" spans="1:6" x14ac:dyDescent="0.25">
      <c r="A57" s="20" t="s">
        <v>290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0" t="s">
        <v>305</v>
      </c>
      <c r="F57" s="6"/>
    </row>
    <row r="58" spans="1:6" x14ac:dyDescent="0.25">
      <c r="A58" s="20" t="s">
        <v>291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0" t="s">
        <v>305</v>
      </c>
      <c r="F58" s="6"/>
    </row>
    <row r="59" spans="1:6" x14ac:dyDescent="0.25">
      <c r="A59" s="20" t="s">
        <v>292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0" t="s">
        <v>305</v>
      </c>
      <c r="F59" s="6"/>
    </row>
    <row r="60" spans="1:6" x14ac:dyDescent="0.25">
      <c r="A60" s="20" t="s">
        <v>293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294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0" t="s">
        <v>305</v>
      </c>
      <c r="F62" s="6"/>
    </row>
    <row r="63" spans="1:6" x14ac:dyDescent="0.25">
      <c r="A63" s="20" t="s">
        <v>295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0" t="s">
        <v>305</v>
      </c>
      <c r="F63" s="6"/>
    </row>
    <row r="64" spans="1:6" x14ac:dyDescent="0.25">
      <c r="A64" s="20" t="s">
        <v>296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0" t="s">
        <v>305</v>
      </c>
      <c r="F64" s="6"/>
    </row>
    <row r="65" spans="1:6" x14ac:dyDescent="0.25">
      <c r="A65" s="20" t="s">
        <v>297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0" t="s">
        <v>305</v>
      </c>
      <c r="F65" s="6"/>
    </row>
    <row r="66" spans="1:6" x14ac:dyDescent="0.25">
      <c r="A66" s="20" t="s">
        <v>298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0" t="s">
        <v>305</v>
      </c>
      <c r="F66" s="6"/>
    </row>
    <row r="67" spans="1:6" x14ac:dyDescent="0.25">
      <c r="A67" s="20" t="s">
        <v>299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0" t="s">
        <v>305</v>
      </c>
      <c r="F67" s="6"/>
    </row>
    <row r="68" spans="1:6" x14ac:dyDescent="0.25">
      <c r="A68" s="20" t="s">
        <v>300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0" t="s">
        <v>305</v>
      </c>
      <c r="F68" s="6"/>
    </row>
    <row r="69" spans="1:6" x14ac:dyDescent="0.25">
      <c r="A69" s="20" t="s">
        <v>301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0" t="s">
        <v>305</v>
      </c>
      <c r="F69" s="6"/>
    </row>
    <row r="70" spans="1:6" x14ac:dyDescent="0.25">
      <c r="A70" s="20" t="s">
        <v>302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0" t="s">
        <v>305</v>
      </c>
      <c r="F71" s="6"/>
    </row>
    <row r="72" spans="1:6" x14ac:dyDescent="0.25">
      <c r="A72" s="20" t="s">
        <v>303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304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34" t="s">
        <v>12</v>
      </c>
      <c r="B75" s="135"/>
      <c r="C75" s="135"/>
      <c r="D75" s="137"/>
      <c r="E75" s="137"/>
      <c r="F75" s="136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3" t="s">
        <v>225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3" t="s">
        <v>225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3" t="s">
        <v>225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3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3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3" t="s">
        <v>225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3" t="s">
        <v>225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3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3"/>
      <c r="F87" s="16" t="s">
        <v>15</v>
      </c>
    </row>
    <row r="88" spans="1:6" x14ac:dyDescent="0.25">
      <c r="A88" s="5" t="s">
        <v>25</v>
      </c>
      <c r="B88" s="27"/>
      <c r="C88" s="28"/>
      <c r="D88" s="28"/>
      <c r="E88" s="73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3" t="s">
        <v>225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3" t="s">
        <v>225</v>
      </c>
      <c r="F90" s="16" t="s">
        <v>15</v>
      </c>
    </row>
    <row r="91" spans="1:6" x14ac:dyDescent="0.25">
      <c r="A91" s="7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3" t="s">
        <v>225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3" t="s">
        <v>225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3" t="s">
        <v>225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3" t="s">
        <v>225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3" t="s">
        <v>225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3" t="s">
        <v>225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3"/>
      <c r="F97" s="16"/>
    </row>
    <row r="98" spans="1:6" ht="15.75" thickBot="1" x14ac:dyDescent="0.3">
      <c r="A98" s="31" t="s">
        <v>35</v>
      </c>
      <c r="B98" s="32">
        <f>B97+B87</f>
        <v>1.0000000000000002</v>
      </c>
      <c r="C98" s="33"/>
      <c r="D98" s="34"/>
      <c r="E98" s="34"/>
      <c r="F98" s="35"/>
    </row>
    <row r="99" spans="1:6" x14ac:dyDescent="0.25">
      <c r="A99" s="11" t="s">
        <v>8</v>
      </c>
      <c r="B99" s="12"/>
      <c r="C99" s="36"/>
      <c r="D99" s="37"/>
      <c r="E99" s="37"/>
      <c r="F99" s="14"/>
    </row>
    <row r="100" spans="1:6" x14ac:dyDescent="0.25">
      <c r="A100" s="38" t="s">
        <v>20</v>
      </c>
      <c r="B100" s="27">
        <v>0.59740259740259738</v>
      </c>
      <c r="C100" s="39" t="str">
        <f>'OECD Mapping'!A26</f>
        <v>D351: Electricity generation and distribution</v>
      </c>
      <c r="D100" s="39" t="str">
        <f>'OECD Mapping'!B26</f>
        <v>ISIC 351</v>
      </c>
      <c r="E100" s="73" t="s">
        <v>225</v>
      </c>
      <c r="F100" s="16" t="s">
        <v>15</v>
      </c>
    </row>
    <row r="101" spans="1:6" x14ac:dyDescent="0.25">
      <c r="A101" s="38" t="s">
        <v>36</v>
      </c>
      <c r="B101" s="27">
        <v>0.25108225108225107</v>
      </c>
      <c r="C101" s="39" t="str">
        <f>'OECD Mapping'!A22</f>
        <v>D28: Machinery and equipment, nec</v>
      </c>
      <c r="D101" s="39" t="str">
        <f>'OECD Mapping'!B22</f>
        <v>ISIC 28</v>
      </c>
      <c r="E101" s="73" t="s">
        <v>225</v>
      </c>
      <c r="F101" s="16" t="s">
        <v>15</v>
      </c>
    </row>
    <row r="102" spans="1:6" x14ac:dyDescent="0.25">
      <c r="A102" s="38" t="s">
        <v>37</v>
      </c>
      <c r="B102" s="27">
        <v>0.15151515151515152</v>
      </c>
      <c r="C102" s="39" t="str">
        <f>'OECD Mapping'!A38</f>
        <v>D69T82: Other business sector services</v>
      </c>
      <c r="D102" s="39" t="str">
        <f>'OECD Mapping'!B38</f>
        <v>ISIC 69T82</v>
      </c>
      <c r="E102" s="73" t="s">
        <v>225</v>
      </c>
      <c r="F102" s="16" t="s">
        <v>15</v>
      </c>
    </row>
    <row r="103" spans="1:6" ht="15.75" thickBot="1" x14ac:dyDescent="0.3">
      <c r="A103" s="40" t="s">
        <v>35</v>
      </c>
      <c r="B103" s="41">
        <f>SUM(B100:B102)</f>
        <v>0.99999999999999989</v>
      </c>
      <c r="C103" s="42"/>
      <c r="D103" s="43"/>
      <c r="E103" s="43"/>
      <c r="F103" s="10"/>
    </row>
    <row r="104" spans="1:6" x14ac:dyDescent="0.25">
      <c r="A104" s="11" t="s">
        <v>38</v>
      </c>
      <c r="B104" s="12"/>
      <c r="C104" s="36"/>
      <c r="D104" s="37"/>
      <c r="E104" s="37"/>
      <c r="F104" s="14"/>
    </row>
    <row r="105" spans="1:6" x14ac:dyDescent="0.25">
      <c r="A105" s="38" t="s">
        <v>39</v>
      </c>
      <c r="B105" s="27">
        <v>7.1038251366120214E-2</v>
      </c>
      <c r="C105" s="39" t="str">
        <f>'OECD Mapping'!A38</f>
        <v>D69T82: Other business sector services</v>
      </c>
      <c r="D105" s="39" t="str">
        <f>'OECD Mapping'!B38</f>
        <v>ISIC 69T82</v>
      </c>
      <c r="E105" s="73" t="s">
        <v>225</v>
      </c>
      <c r="F105" s="16" t="s">
        <v>15</v>
      </c>
    </row>
    <row r="106" spans="1:6" x14ac:dyDescent="0.25">
      <c r="A106" s="38" t="s">
        <v>40</v>
      </c>
      <c r="B106" s="27">
        <v>0.76502732240437155</v>
      </c>
      <c r="C106" s="39" t="str">
        <f>'OECD Mapping'!A28</f>
        <v>D36T39: Water and waste</v>
      </c>
      <c r="D106" s="39" t="str">
        <f>'OECD Mapping'!B28</f>
        <v>ISIC 36T39</v>
      </c>
      <c r="E106" s="73" t="s">
        <v>225</v>
      </c>
      <c r="F106" s="16" t="s">
        <v>15</v>
      </c>
    </row>
    <row r="107" spans="1:6" x14ac:dyDescent="0.25">
      <c r="A107" s="38" t="s">
        <v>29</v>
      </c>
      <c r="B107" s="27">
        <v>0.16393442622950818</v>
      </c>
      <c r="C107" s="39" t="str">
        <f>'OECD Mapping'!A12</f>
        <v>D20: Chemicals</v>
      </c>
      <c r="D107" s="39" t="str">
        <f>'OECD Mapping'!B12</f>
        <v>ISIC 20</v>
      </c>
      <c r="E107" s="73" t="s">
        <v>225</v>
      </c>
      <c r="F107" s="16" t="s">
        <v>15</v>
      </c>
    </row>
    <row r="108" spans="1:6" ht="15.75" thickBot="1" x14ac:dyDescent="0.3">
      <c r="A108" s="40" t="s">
        <v>35</v>
      </c>
      <c r="B108" s="44">
        <f>SUM(B105:B107)</f>
        <v>0.99999999999999989</v>
      </c>
      <c r="C108" s="42"/>
      <c r="D108" s="43"/>
      <c r="E108" s="43"/>
      <c r="F108" s="10"/>
    </row>
    <row r="109" spans="1:6" ht="15.75" thickBot="1" x14ac:dyDescent="0.3"/>
    <row r="110" spans="1:6" ht="18.75" x14ac:dyDescent="0.3">
      <c r="A110" s="134" t="s">
        <v>41</v>
      </c>
      <c r="B110" s="135"/>
      <c r="C110" s="135"/>
      <c r="D110" s="137"/>
      <c r="E110" s="137"/>
      <c r="F110" s="136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5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3" t="s">
        <v>306</v>
      </c>
      <c r="F114" s="16" t="s">
        <v>42</v>
      </c>
    </row>
    <row r="115" spans="1:6" x14ac:dyDescent="0.25">
      <c r="A115" s="7" t="s">
        <v>17</v>
      </c>
      <c r="B115" s="45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3" t="s">
        <v>306</v>
      </c>
      <c r="F115" s="16" t="s">
        <v>42</v>
      </c>
    </row>
    <row r="116" spans="1:6" x14ac:dyDescent="0.25">
      <c r="A116" s="7" t="s">
        <v>18</v>
      </c>
      <c r="B116" s="45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3" t="s">
        <v>306</v>
      </c>
      <c r="F116" s="16" t="s">
        <v>42</v>
      </c>
    </row>
    <row r="117" spans="1:6" x14ac:dyDescent="0.25">
      <c r="A117" s="7" t="s">
        <v>43</v>
      </c>
      <c r="B117" s="45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6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6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3" t="s">
        <v>306</v>
      </c>
      <c r="F119" s="16" t="s">
        <v>42</v>
      </c>
    </row>
    <row r="120" spans="1:6" x14ac:dyDescent="0.25">
      <c r="A120" s="7" t="s">
        <v>45</v>
      </c>
      <c r="B120" s="45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3" t="s">
        <v>306</v>
      </c>
      <c r="F120" s="16" t="s">
        <v>42</v>
      </c>
    </row>
    <row r="121" spans="1:6" x14ac:dyDescent="0.25">
      <c r="A121" s="7" t="s">
        <v>46</v>
      </c>
      <c r="B121" s="45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3" t="s">
        <v>306</v>
      </c>
      <c r="F121" s="16" t="s">
        <v>42</v>
      </c>
    </row>
    <row r="122" spans="1:6" x14ac:dyDescent="0.25">
      <c r="A122" s="7" t="s">
        <v>43</v>
      </c>
      <c r="B122" s="45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6">
        <v>0.87058823529411766</v>
      </c>
      <c r="C123" s="28"/>
      <c r="D123" s="28"/>
      <c r="E123" s="29"/>
      <c r="F123" s="16" t="s">
        <v>42</v>
      </c>
    </row>
    <row r="124" spans="1:6" x14ac:dyDescent="0.25">
      <c r="A124" s="5" t="s">
        <v>25</v>
      </c>
      <c r="B124" s="46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6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3" t="s">
        <v>306</v>
      </c>
      <c r="F125" s="16" t="s">
        <v>42</v>
      </c>
    </row>
    <row r="126" spans="1:6" x14ac:dyDescent="0.25">
      <c r="A126" s="7" t="s">
        <v>27</v>
      </c>
      <c r="B126" s="45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3" t="s">
        <v>306</v>
      </c>
      <c r="F126" s="16" t="s">
        <v>42</v>
      </c>
    </row>
    <row r="127" spans="1:6" x14ac:dyDescent="0.25">
      <c r="A127" s="7" t="s">
        <v>28</v>
      </c>
      <c r="B127" s="45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3" t="s">
        <v>306</v>
      </c>
      <c r="F127" s="16" t="s">
        <v>42</v>
      </c>
    </row>
    <row r="128" spans="1:6" x14ac:dyDescent="0.25">
      <c r="A128" s="7" t="s">
        <v>48</v>
      </c>
      <c r="B128" s="45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3" t="s">
        <v>306</v>
      </c>
      <c r="F128" s="16" t="s">
        <v>42</v>
      </c>
    </row>
    <row r="129" spans="1:6" x14ac:dyDescent="0.25">
      <c r="A129" s="7" t="s">
        <v>30</v>
      </c>
      <c r="B129" s="45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3" t="s">
        <v>306</v>
      </c>
      <c r="F129" s="16" t="s">
        <v>42</v>
      </c>
    </row>
    <row r="130" spans="1:6" x14ac:dyDescent="0.25">
      <c r="A130" s="7" t="s">
        <v>33</v>
      </c>
      <c r="B130" s="45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3" t="s">
        <v>306</v>
      </c>
      <c r="F130" s="16" t="s">
        <v>42</v>
      </c>
    </row>
    <row r="131" spans="1:6" x14ac:dyDescent="0.25">
      <c r="A131" s="7" t="s">
        <v>34</v>
      </c>
      <c r="B131" s="45">
        <v>0.12941176470588237</v>
      </c>
      <c r="C131" s="28"/>
      <c r="D131" s="28"/>
      <c r="E131" s="73"/>
      <c r="F131" s="16"/>
    </row>
    <row r="132" spans="1:6" x14ac:dyDescent="0.25">
      <c r="A132" s="5" t="s">
        <v>49</v>
      </c>
      <c r="B132" s="46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7" t="s">
        <v>50</v>
      </c>
      <c r="B133" s="48">
        <f>B132+B124</f>
        <v>1</v>
      </c>
      <c r="C133" s="49"/>
      <c r="D133" s="50"/>
      <c r="E133" s="50"/>
      <c r="F133" s="19" t="s">
        <v>42</v>
      </c>
    </row>
    <row r="134" spans="1:6" x14ac:dyDescent="0.25">
      <c r="A134" s="11" t="s">
        <v>8</v>
      </c>
      <c r="B134" s="51"/>
      <c r="C134" s="36"/>
      <c r="D134" s="37"/>
      <c r="E134" s="37"/>
      <c r="F134" s="52" t="s">
        <v>42</v>
      </c>
    </row>
    <row r="135" spans="1:6" x14ac:dyDescent="0.25">
      <c r="A135" s="38" t="s">
        <v>20</v>
      </c>
      <c r="B135" s="23">
        <v>0.41820000000000018</v>
      </c>
      <c r="C135" s="39" t="str">
        <f>'OECD Mapping'!A26</f>
        <v>D351: Electricity generation and distribution</v>
      </c>
      <c r="D135" s="39" t="str">
        <f>'OECD Mapping'!B26</f>
        <v>ISIC 351</v>
      </c>
      <c r="E135" s="73" t="s">
        <v>306</v>
      </c>
      <c r="F135" s="16" t="s">
        <v>42</v>
      </c>
    </row>
    <row r="136" spans="1:6" x14ac:dyDescent="0.25">
      <c r="A136" s="38" t="s">
        <v>36</v>
      </c>
      <c r="B136" s="23">
        <v>6.0604166666666646E-2</v>
      </c>
      <c r="C136" s="39" t="str">
        <f>'OECD Mapping'!A22</f>
        <v>D28: Machinery and equipment, nec</v>
      </c>
      <c r="D136" s="39" t="str">
        <f>'OECD Mapping'!B22</f>
        <v>ISIC 28</v>
      </c>
      <c r="E136" s="73" t="s">
        <v>306</v>
      </c>
      <c r="F136" s="16" t="s">
        <v>42</v>
      </c>
    </row>
    <row r="137" spans="1:6" x14ac:dyDescent="0.25">
      <c r="A137" s="38" t="s">
        <v>37</v>
      </c>
      <c r="B137" s="23">
        <v>0.52119583333333308</v>
      </c>
      <c r="C137" s="39" t="str">
        <f>'OECD Mapping'!A38</f>
        <v>D69T82: Other business sector services</v>
      </c>
      <c r="D137" s="39" t="str">
        <f>'OECD Mapping'!B38</f>
        <v>ISIC 69T82</v>
      </c>
      <c r="E137" s="73" t="s">
        <v>306</v>
      </c>
      <c r="F137" s="16" t="s">
        <v>42</v>
      </c>
    </row>
    <row r="138" spans="1:6" ht="15.75" thickBot="1" x14ac:dyDescent="0.3">
      <c r="A138" s="40" t="s">
        <v>35</v>
      </c>
      <c r="B138" s="53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6"/>
      <c r="D139" s="37"/>
      <c r="E139" s="37"/>
      <c r="F139" s="14"/>
    </row>
    <row r="140" spans="1:6" x14ac:dyDescent="0.25">
      <c r="A140" s="38" t="s">
        <v>51</v>
      </c>
      <c r="B140" s="27">
        <v>0.84482758620689657</v>
      </c>
      <c r="C140" s="39" t="str">
        <f>'OECD Mapping'!A25</f>
        <v>D31T33: Other manufacturing; repair and installation of machinery and equipment</v>
      </c>
      <c r="D140" s="39" t="str">
        <f>'OECD Mapping'!B25</f>
        <v>ISIC 31T33</v>
      </c>
      <c r="E140" s="73" t="s">
        <v>306</v>
      </c>
      <c r="F140" s="16" t="s">
        <v>42</v>
      </c>
    </row>
    <row r="141" spans="1:6" x14ac:dyDescent="0.25">
      <c r="A141" s="38" t="s">
        <v>40</v>
      </c>
      <c r="B141" s="27">
        <v>5.1724137931034475E-2</v>
      </c>
      <c r="C141" s="39" t="str">
        <f>'OECD Mapping'!A28</f>
        <v>D36T39: Water and waste</v>
      </c>
      <c r="D141" s="39" t="str">
        <f>'OECD Mapping'!B28</f>
        <v>ISIC 36T39</v>
      </c>
      <c r="E141" s="73" t="s">
        <v>306</v>
      </c>
      <c r="F141" s="16" t="s">
        <v>42</v>
      </c>
    </row>
    <row r="142" spans="1:6" x14ac:dyDescent="0.25">
      <c r="A142" s="38" t="s">
        <v>29</v>
      </c>
      <c r="B142" s="27">
        <v>0.10344827586206895</v>
      </c>
      <c r="C142" s="39" t="str">
        <f>'OECD Mapping'!A12</f>
        <v>D20: Chemicals</v>
      </c>
      <c r="D142" s="39" t="str">
        <f>'OECD Mapping'!B12</f>
        <v>ISIC 20</v>
      </c>
      <c r="E142" s="73" t="s">
        <v>306</v>
      </c>
      <c r="F142" s="16" t="s">
        <v>42</v>
      </c>
    </row>
    <row r="143" spans="1:6" ht="15.75" thickBot="1" x14ac:dyDescent="0.3">
      <c r="A143" s="40" t="s">
        <v>35</v>
      </c>
      <c r="B143" s="44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30" t="s">
        <v>52</v>
      </c>
      <c r="B145" s="131"/>
      <c r="C145" s="131"/>
      <c r="D145" s="132"/>
      <c r="E145" s="132"/>
      <c r="F145" s="133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5"/>
      <c r="C148" s="21"/>
      <c r="D148" s="22"/>
      <c r="E148" s="22"/>
      <c r="F148" s="6"/>
    </row>
    <row r="149" spans="1:6" x14ac:dyDescent="0.25">
      <c r="A149" s="7" t="s">
        <v>54</v>
      </c>
      <c r="B149" s="55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5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6" t="s">
        <v>56</v>
      </c>
    </row>
    <row r="151" spans="1:6" x14ac:dyDescent="0.25">
      <c r="A151" s="7" t="s">
        <v>58</v>
      </c>
      <c r="B151" s="55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6" t="s">
        <v>56</v>
      </c>
    </row>
    <row r="152" spans="1:6" x14ac:dyDescent="0.25">
      <c r="A152" s="7" t="s">
        <v>59</v>
      </c>
      <c r="B152" s="55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6" t="s">
        <v>56</v>
      </c>
    </row>
    <row r="153" spans="1:6" x14ac:dyDescent="0.25">
      <c r="A153" s="7" t="s">
        <v>60</v>
      </c>
      <c r="B153" s="55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6" t="s">
        <v>56</v>
      </c>
    </row>
    <row r="154" spans="1:6" x14ac:dyDescent="0.25">
      <c r="A154" s="7" t="s">
        <v>61</v>
      </c>
      <c r="B154" s="55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6" t="s">
        <v>56</v>
      </c>
    </row>
    <row r="155" spans="1:6" x14ac:dyDescent="0.25">
      <c r="A155" s="7" t="s">
        <v>62</v>
      </c>
      <c r="B155" s="55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6" t="s">
        <v>56</v>
      </c>
    </row>
    <row r="156" spans="1:6" x14ac:dyDescent="0.25">
      <c r="A156" s="7" t="s">
        <v>63</v>
      </c>
      <c r="B156" s="55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6" t="s">
        <v>56</v>
      </c>
    </row>
    <row r="157" spans="1:6" x14ac:dyDescent="0.25">
      <c r="A157" s="7" t="s">
        <v>64</v>
      </c>
      <c r="B157" s="55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6" t="s">
        <v>56</v>
      </c>
    </row>
    <row r="158" spans="1:6" ht="15.75" thickBot="1" x14ac:dyDescent="0.3">
      <c r="A158" s="57" t="s">
        <v>11</v>
      </c>
      <c r="B158" s="58">
        <v>1</v>
      </c>
      <c r="C158" s="59"/>
      <c r="D158" s="59"/>
      <c r="E158" s="59"/>
      <c r="F158" s="56" t="s">
        <v>56</v>
      </c>
    </row>
    <row r="159" spans="1:6" x14ac:dyDescent="0.25">
      <c r="A159" s="11" t="s">
        <v>8</v>
      </c>
      <c r="B159" s="60"/>
      <c r="C159" s="60"/>
      <c r="D159" s="60"/>
      <c r="E159" s="60"/>
      <c r="F159" s="14"/>
    </row>
    <row r="160" spans="1:6" ht="15.75" thickBot="1" x14ac:dyDescent="0.3">
      <c r="A160" s="57" t="s">
        <v>65</v>
      </c>
      <c r="B160" s="61">
        <v>1</v>
      </c>
      <c r="C160" s="59" t="str">
        <f>'OECD Mapping'!A26</f>
        <v>D351: Electricity generation and distribution</v>
      </c>
      <c r="D160" s="59" t="str">
        <f>'OECD Mapping'!B26</f>
        <v>ISIC 351</v>
      </c>
      <c r="E160" s="59" t="s">
        <v>66</v>
      </c>
      <c r="F160" s="56" t="s">
        <v>67</v>
      </c>
    </row>
    <row r="161" spans="1:6" x14ac:dyDescent="0.25">
      <c r="A161" s="11" t="s">
        <v>38</v>
      </c>
      <c r="B161" s="60"/>
      <c r="C161" s="60"/>
      <c r="D161" s="60"/>
      <c r="E161" s="60"/>
      <c r="F161" s="14"/>
    </row>
    <row r="162" spans="1:6" ht="15.75" thickBot="1" x14ac:dyDescent="0.3">
      <c r="A162" s="24" t="s">
        <v>68</v>
      </c>
      <c r="B162" s="53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30" t="s">
        <v>71</v>
      </c>
      <c r="B164" s="131"/>
      <c r="C164" s="131"/>
      <c r="D164" s="132"/>
      <c r="E164" s="132"/>
      <c r="F164" s="133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2" t="s">
        <v>72</v>
      </c>
      <c r="C167" s="63"/>
      <c r="D167" s="63"/>
      <c r="E167" s="63"/>
      <c r="F167" s="64" t="s">
        <v>73</v>
      </c>
    </row>
    <row r="168" spans="1:6" x14ac:dyDescent="0.25">
      <c r="A168" s="7" t="s">
        <v>74</v>
      </c>
      <c r="B168" s="55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3" t="s">
        <v>307</v>
      </c>
      <c r="F168" s="65" t="s">
        <v>73</v>
      </c>
    </row>
    <row r="169" spans="1:6" x14ac:dyDescent="0.25">
      <c r="A169" s="7" t="s">
        <v>75</v>
      </c>
      <c r="B169" s="55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3" t="s">
        <v>307</v>
      </c>
      <c r="F169" s="65" t="s">
        <v>73</v>
      </c>
    </row>
    <row r="170" spans="1:6" x14ac:dyDescent="0.25">
      <c r="A170" s="7" t="s">
        <v>76</v>
      </c>
      <c r="B170" s="55">
        <v>6.7245330995679073E-3</v>
      </c>
      <c r="C170" s="21"/>
      <c r="D170" s="21"/>
      <c r="E170" s="21"/>
      <c r="F170" s="65" t="s">
        <v>73</v>
      </c>
    </row>
    <row r="171" spans="1:6" x14ac:dyDescent="0.25">
      <c r="A171" s="7" t="s">
        <v>77</v>
      </c>
      <c r="B171" s="55"/>
      <c r="C171" s="21"/>
      <c r="D171" s="21"/>
      <c r="E171" s="21"/>
      <c r="F171" s="65" t="s">
        <v>73</v>
      </c>
    </row>
    <row r="172" spans="1:6" x14ac:dyDescent="0.25">
      <c r="A172" s="7" t="s">
        <v>78</v>
      </c>
      <c r="B172" s="55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3" t="s">
        <v>307</v>
      </c>
      <c r="F172" s="65" t="s">
        <v>73</v>
      </c>
    </row>
    <row r="173" spans="1:6" x14ac:dyDescent="0.25">
      <c r="A173" s="7" t="s">
        <v>79</v>
      </c>
      <c r="B173" s="55">
        <v>0.35570483914680234</v>
      </c>
      <c r="C173" s="21"/>
      <c r="D173" s="21"/>
      <c r="E173" s="21"/>
      <c r="F173" s="65" t="s">
        <v>73</v>
      </c>
    </row>
    <row r="174" spans="1:6" x14ac:dyDescent="0.25">
      <c r="A174" s="7" t="s">
        <v>80</v>
      </c>
      <c r="B174" s="55"/>
      <c r="C174" s="21"/>
      <c r="D174" s="21"/>
      <c r="E174" s="21"/>
      <c r="F174" s="65" t="s">
        <v>73</v>
      </c>
    </row>
    <row r="175" spans="1:6" x14ac:dyDescent="0.25">
      <c r="A175" s="7" t="s">
        <v>81</v>
      </c>
      <c r="B175" s="55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3" t="s">
        <v>307</v>
      </c>
      <c r="F175" s="65" t="s">
        <v>73</v>
      </c>
    </row>
    <row r="176" spans="1:6" x14ac:dyDescent="0.25">
      <c r="A176" s="7" t="s">
        <v>82</v>
      </c>
      <c r="B176" s="55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3" t="s">
        <v>307</v>
      </c>
      <c r="F176" s="65" t="s">
        <v>73</v>
      </c>
    </row>
    <row r="177" spans="1:6" x14ac:dyDescent="0.25">
      <c r="A177" s="7" t="s">
        <v>83</v>
      </c>
      <c r="B177" s="55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3" t="s">
        <v>307</v>
      </c>
      <c r="F177" s="65" t="s">
        <v>73</v>
      </c>
    </row>
    <row r="178" spans="1:6" x14ac:dyDescent="0.25">
      <c r="A178" s="7" t="s">
        <v>84</v>
      </c>
      <c r="B178" s="55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3" t="s">
        <v>307</v>
      </c>
      <c r="F178" s="65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3" t="s">
        <v>307</v>
      </c>
      <c r="F179" s="65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3" t="s">
        <v>307</v>
      </c>
      <c r="F180" s="65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3" t="s">
        <v>307</v>
      </c>
      <c r="F181" s="65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5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5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3" t="s">
        <v>307</v>
      </c>
      <c r="F184" s="65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3" t="s">
        <v>307</v>
      </c>
      <c r="F185" s="65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3" t="s">
        <v>307</v>
      </c>
      <c r="F186" s="65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3" t="s">
        <v>307</v>
      </c>
      <c r="F187" s="65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3" t="s">
        <v>307</v>
      </c>
      <c r="F188" s="65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3" t="s">
        <v>307</v>
      </c>
      <c r="F189" s="65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3" t="s">
        <v>307</v>
      </c>
      <c r="F190" s="65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3" t="s">
        <v>307</v>
      </c>
      <c r="F191" s="65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5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5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3" t="s">
        <v>307</v>
      </c>
      <c r="F194" s="65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3" t="s">
        <v>307</v>
      </c>
      <c r="F195" s="65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3" t="s">
        <v>307</v>
      </c>
      <c r="F196" s="65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3" t="s">
        <v>307</v>
      </c>
      <c r="F197" s="65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3" t="s">
        <v>307</v>
      </c>
      <c r="F198" s="65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5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5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5" t="s">
        <v>73</v>
      </c>
    </row>
    <row r="202" spans="1:6" ht="15.75" thickBot="1" x14ac:dyDescent="0.3">
      <c r="A202" s="57" t="s">
        <v>11</v>
      </c>
      <c r="B202" s="66">
        <v>1.0000000000000002</v>
      </c>
      <c r="C202" s="59"/>
      <c r="D202" s="59"/>
      <c r="E202" s="59"/>
      <c r="F202" s="35" t="s">
        <v>73</v>
      </c>
    </row>
    <row r="203" spans="1:6" x14ac:dyDescent="0.25">
      <c r="A203" s="11" t="s">
        <v>8</v>
      </c>
      <c r="B203" s="60"/>
      <c r="C203" s="60"/>
      <c r="D203" s="60"/>
      <c r="E203" s="60"/>
      <c r="F203" s="52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3" t="s">
        <v>307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Mapping'!A22</f>
        <v>D28: Machinery and equipment, nec</v>
      </c>
      <c r="D206" s="21" t="str">
        <f>'OECD Mapping'!B22</f>
        <v>ISIC 28</v>
      </c>
      <c r="E206" s="73" t="s">
        <v>307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3" t="s">
        <v>307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3" t="s">
        <v>307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3" t="s">
        <v>307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3" t="s">
        <v>307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3" t="s">
        <v>307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7" t="s">
        <v>112</v>
      </c>
      <c r="B215" s="66">
        <v>1</v>
      </c>
      <c r="C215" s="59"/>
      <c r="D215" s="59"/>
      <c r="E215" s="59"/>
      <c r="F215" s="35" t="s">
        <v>73</v>
      </c>
    </row>
    <row r="216" spans="1:6" x14ac:dyDescent="0.25">
      <c r="A216" s="11" t="s">
        <v>38</v>
      </c>
      <c r="B216" s="60"/>
      <c r="C216" s="60"/>
      <c r="D216" s="60"/>
      <c r="E216" s="60"/>
      <c r="F216" s="14"/>
    </row>
    <row r="217" spans="1:6" ht="15.75" thickBot="1" x14ac:dyDescent="0.3">
      <c r="A217" s="17" t="s">
        <v>308</v>
      </c>
      <c r="B217" s="53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310</v>
      </c>
      <c r="F217" s="19" t="s">
        <v>309</v>
      </c>
    </row>
    <row r="218" spans="1:6" ht="15.75" thickBot="1" x14ac:dyDescent="0.3"/>
    <row r="219" spans="1:6" ht="18.75" x14ac:dyDescent="0.3">
      <c r="A219" s="130" t="s">
        <v>226</v>
      </c>
      <c r="B219" s="131"/>
      <c r="C219" s="131"/>
      <c r="D219" s="132"/>
      <c r="E219" s="132"/>
      <c r="F219" s="133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3" t="s">
        <v>198</v>
      </c>
      <c r="F222" s="56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73" t="s">
        <v>198</v>
      </c>
      <c r="F223" s="56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73" t="s">
        <v>198</v>
      </c>
      <c r="F224" s="56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73" t="s">
        <v>198</v>
      </c>
      <c r="F225" s="56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73" t="s">
        <v>198</v>
      </c>
      <c r="F226" s="56" t="s">
        <v>114</v>
      </c>
    </row>
    <row r="227" spans="1:6" ht="15.75" thickBot="1" x14ac:dyDescent="0.3">
      <c r="A227" s="67" t="s">
        <v>119</v>
      </c>
      <c r="B227" s="66">
        <v>0.17999999999999997</v>
      </c>
      <c r="C227" s="59" t="str">
        <f>'OECD Mapping'!A38</f>
        <v>D69T82: Other business sector services</v>
      </c>
      <c r="D227" s="59" t="str">
        <f>'OECD Mapping'!B38</f>
        <v>ISIC 69T82</v>
      </c>
      <c r="E227" s="73" t="s">
        <v>198</v>
      </c>
      <c r="F227" s="56" t="s">
        <v>114</v>
      </c>
    </row>
    <row r="228" spans="1:6" x14ac:dyDescent="0.25">
      <c r="A228" s="11" t="s">
        <v>8</v>
      </c>
      <c r="B228" s="60"/>
      <c r="C228" s="60"/>
      <c r="D228" s="60"/>
      <c r="E228" s="60"/>
      <c r="F228" s="52"/>
    </row>
    <row r="229" spans="1:6" ht="15.75" thickBot="1" x14ac:dyDescent="0.3">
      <c r="A229" s="24" t="s">
        <v>65</v>
      </c>
      <c r="B229" s="53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73" t="s">
        <v>198</v>
      </c>
      <c r="F229" s="68" t="s">
        <v>114</v>
      </c>
    </row>
    <row r="230" spans="1:6" x14ac:dyDescent="0.25">
      <c r="A230" s="11" t="s">
        <v>38</v>
      </c>
      <c r="B230" s="60"/>
      <c r="C230" s="60"/>
      <c r="D230" s="60"/>
      <c r="E230" s="60"/>
      <c r="F230" s="14"/>
    </row>
    <row r="231" spans="1:6" x14ac:dyDescent="0.25">
      <c r="A231" s="7" t="s">
        <v>120</v>
      </c>
      <c r="B231" s="69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73" t="s">
        <v>198</v>
      </c>
      <c r="F231" s="56" t="s">
        <v>114</v>
      </c>
    </row>
    <row r="232" spans="1:6" x14ac:dyDescent="0.25">
      <c r="A232" s="7" t="s">
        <v>121</v>
      </c>
      <c r="B232" s="69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73" t="s">
        <v>198</v>
      </c>
      <c r="F232" s="56" t="s">
        <v>114</v>
      </c>
    </row>
    <row r="233" spans="1:6" ht="15.75" thickBot="1" x14ac:dyDescent="0.3">
      <c r="A233" s="17" t="s">
        <v>122</v>
      </c>
      <c r="B233" s="70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73" t="s">
        <v>198</v>
      </c>
      <c r="F233" s="68" t="s">
        <v>114</v>
      </c>
    </row>
    <row r="234" spans="1:6" ht="15.75" thickBot="1" x14ac:dyDescent="0.3"/>
    <row r="235" spans="1:6" ht="18.75" x14ac:dyDescent="0.3">
      <c r="A235" s="130" t="s">
        <v>227</v>
      </c>
      <c r="B235" s="131"/>
      <c r="C235" s="131"/>
      <c r="D235" s="132"/>
      <c r="E235" s="132"/>
      <c r="F235" s="133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3" t="s">
        <v>228</v>
      </c>
      <c r="B238" s="21"/>
      <c r="C238" s="21"/>
      <c r="D238" s="21"/>
      <c r="E238" s="21"/>
      <c r="F238" s="56"/>
    </row>
    <row r="239" spans="1:6" x14ac:dyDescent="0.25">
      <c r="A239" s="83" t="s">
        <v>229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256</v>
      </c>
      <c r="F239" s="56" t="s">
        <v>255</v>
      </c>
    </row>
    <row r="240" spans="1:6" x14ac:dyDescent="0.25">
      <c r="A240" s="83" t="s">
        <v>230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3" t="s">
        <v>231</v>
      </c>
      <c r="B241" s="15"/>
      <c r="C241" s="21"/>
      <c r="D241" s="21"/>
      <c r="E241" s="21"/>
      <c r="F241" s="16"/>
    </row>
    <row r="242" spans="1:6" x14ac:dyDescent="0.25">
      <c r="A242" s="83" t="s">
        <v>232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256</v>
      </c>
      <c r="F242" s="56" t="s">
        <v>255</v>
      </c>
    </row>
    <row r="243" spans="1:6" x14ac:dyDescent="0.25">
      <c r="A243" s="83" t="s">
        <v>233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256</v>
      </c>
      <c r="F243" s="56" t="s">
        <v>255</v>
      </c>
    </row>
    <row r="244" spans="1:6" x14ac:dyDescent="0.25">
      <c r="A244" s="38" t="s">
        <v>234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256</v>
      </c>
      <c r="F244" s="56" t="s">
        <v>255</v>
      </c>
    </row>
    <row r="245" spans="1:6" x14ac:dyDescent="0.25">
      <c r="A245" s="83" t="s">
        <v>235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256</v>
      </c>
      <c r="F245" s="56" t="s">
        <v>255</v>
      </c>
    </row>
    <row r="246" spans="1:6" x14ac:dyDescent="0.25">
      <c r="A246" s="38" t="s">
        <v>236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256</v>
      </c>
      <c r="F246" s="56" t="s">
        <v>255</v>
      </c>
    </row>
    <row r="247" spans="1:6" x14ac:dyDescent="0.25">
      <c r="A247" s="7" t="s">
        <v>230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237</v>
      </c>
      <c r="B249" s="15"/>
      <c r="C249" s="21"/>
      <c r="D249" s="21"/>
      <c r="E249" s="21"/>
      <c r="F249" s="16"/>
    </row>
    <row r="250" spans="1:6" x14ac:dyDescent="0.25">
      <c r="A250" s="83" t="s">
        <v>238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256</v>
      </c>
      <c r="F250" s="56" t="s">
        <v>255</v>
      </c>
    </row>
    <row r="251" spans="1:6" x14ac:dyDescent="0.25">
      <c r="A251" s="83" t="s">
        <v>239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256</v>
      </c>
      <c r="F251" s="56" t="s">
        <v>255</v>
      </c>
    </row>
    <row r="252" spans="1:6" x14ac:dyDescent="0.25">
      <c r="A252" s="83" t="s">
        <v>240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256</v>
      </c>
      <c r="F252" s="56" t="s">
        <v>255</v>
      </c>
    </row>
    <row r="253" spans="1:6" x14ac:dyDescent="0.25">
      <c r="A253" s="83" t="s">
        <v>241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256</v>
      </c>
      <c r="F253" s="56" t="s">
        <v>255</v>
      </c>
    </row>
    <row r="254" spans="1:6" x14ac:dyDescent="0.25">
      <c r="A254" s="83" t="s">
        <v>242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256</v>
      </c>
      <c r="F254" s="56" t="s">
        <v>255</v>
      </c>
    </row>
    <row r="255" spans="1:6" x14ac:dyDescent="0.25">
      <c r="A255" s="83" t="s">
        <v>243</v>
      </c>
      <c r="B255" s="15">
        <v>0.11718436104510066</v>
      </c>
      <c r="C255" s="21" t="str">
        <f>'OECD Mapping'!A22</f>
        <v>D28: Machinery and equipment, nec</v>
      </c>
      <c r="D255" s="21" t="str">
        <f>'OECD Mapping'!B22</f>
        <v>ISIC 28</v>
      </c>
      <c r="E255" s="21" t="s">
        <v>256</v>
      </c>
      <c r="F255" s="56" t="s">
        <v>255</v>
      </c>
    </row>
    <row r="256" spans="1:6" x14ac:dyDescent="0.25">
      <c r="A256" s="83" t="s">
        <v>244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256</v>
      </c>
      <c r="F256" s="56" t="s">
        <v>255</v>
      </c>
    </row>
    <row r="257" spans="1:6" x14ac:dyDescent="0.25">
      <c r="A257" s="83" t="s">
        <v>245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256</v>
      </c>
      <c r="F257" s="56" t="s">
        <v>255</v>
      </c>
    </row>
    <row r="258" spans="1:6" x14ac:dyDescent="0.25">
      <c r="A258" s="83" t="s">
        <v>246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256</v>
      </c>
      <c r="F258" s="56" t="s">
        <v>255</v>
      </c>
    </row>
    <row r="259" spans="1:6" x14ac:dyDescent="0.25">
      <c r="A259" s="83" t="s">
        <v>247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256</v>
      </c>
      <c r="F259" s="56" t="s">
        <v>255</v>
      </c>
    </row>
    <row r="260" spans="1:6" x14ac:dyDescent="0.25">
      <c r="A260" s="83" t="s">
        <v>248</v>
      </c>
      <c r="B260" s="15">
        <v>5.1620006644230103E-2</v>
      </c>
      <c r="C260" s="21" t="str">
        <f>'OECD Mapping'!A22</f>
        <v>D28: Machinery and equipment, nec</v>
      </c>
      <c r="D260" s="21" t="str">
        <f>'OECD Mapping'!B22</f>
        <v>ISIC 28</v>
      </c>
      <c r="E260" s="21" t="s">
        <v>256</v>
      </c>
      <c r="F260" s="56" t="s">
        <v>255</v>
      </c>
    </row>
    <row r="261" spans="1:6" x14ac:dyDescent="0.25">
      <c r="A261" s="83" t="s">
        <v>249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256</v>
      </c>
      <c r="F261" s="56" t="s">
        <v>255</v>
      </c>
    </row>
    <row r="262" spans="1:6" x14ac:dyDescent="0.25">
      <c r="A262" s="83" t="s">
        <v>250</v>
      </c>
      <c r="B262" s="15">
        <v>2.0360262148428034E-2</v>
      </c>
      <c r="C262" s="21" t="str">
        <f>'OECD Mapping'!A22</f>
        <v>D28: Machinery and equipment, nec</v>
      </c>
      <c r="D262" s="21" t="str">
        <f>'OECD Mapping'!B22</f>
        <v>ISIC 28</v>
      </c>
      <c r="E262" s="21" t="s">
        <v>256</v>
      </c>
      <c r="F262" s="56" t="s">
        <v>255</v>
      </c>
    </row>
    <row r="263" spans="1:6" x14ac:dyDescent="0.25">
      <c r="A263" s="83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3" t="s">
        <v>25</v>
      </c>
      <c r="B264" s="15"/>
      <c r="C264" s="21"/>
      <c r="D264" s="21"/>
      <c r="E264" s="21"/>
      <c r="F264" s="6"/>
    </row>
    <row r="265" spans="1:6" x14ac:dyDescent="0.25">
      <c r="A265" s="83" t="s">
        <v>251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256</v>
      </c>
      <c r="F265" s="56" t="s">
        <v>255</v>
      </c>
    </row>
    <row r="266" spans="1:6" x14ac:dyDescent="0.25">
      <c r="A266" s="83" t="s">
        <v>252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256</v>
      </c>
      <c r="F266" s="56" t="s">
        <v>255</v>
      </c>
    </row>
    <row r="267" spans="1:6" x14ac:dyDescent="0.25">
      <c r="A267" s="83" t="s">
        <v>253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256</v>
      </c>
      <c r="F267" s="56" t="s">
        <v>255</v>
      </c>
    </row>
    <row r="268" spans="1:6" x14ac:dyDescent="0.25">
      <c r="A268" s="83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3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3" t="s">
        <v>254</v>
      </c>
      <c r="B270" s="21"/>
      <c r="C270" s="21"/>
      <c r="D270" s="21"/>
      <c r="E270" s="21"/>
      <c r="F270" s="6"/>
    </row>
    <row r="271" spans="1:6" ht="15.75" thickBot="1" x14ac:dyDescent="0.3">
      <c r="A271" s="85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96" t="s">
        <v>8</v>
      </c>
      <c r="B272" s="97"/>
      <c r="C272" s="97"/>
      <c r="D272" s="97"/>
      <c r="E272" s="97"/>
      <c r="F272" s="98"/>
    </row>
    <row r="273" spans="1:6" x14ac:dyDescent="0.25">
      <c r="A273" s="99" t="s">
        <v>289</v>
      </c>
      <c r="B273" s="60"/>
      <c r="C273" s="60"/>
      <c r="D273" s="60"/>
      <c r="E273" s="60"/>
      <c r="F273" s="14"/>
    </row>
    <row r="274" spans="1:6" x14ac:dyDescent="0.25">
      <c r="A274" s="83" t="s">
        <v>315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324</v>
      </c>
      <c r="F274" s="65" t="s">
        <v>255</v>
      </c>
    </row>
    <row r="275" spans="1:6" x14ac:dyDescent="0.25">
      <c r="A275" s="83" t="s">
        <v>291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324</v>
      </c>
      <c r="F275" s="65" t="s">
        <v>255</v>
      </c>
    </row>
    <row r="276" spans="1:6" x14ac:dyDescent="0.25">
      <c r="A276" s="83" t="s">
        <v>316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324</v>
      </c>
      <c r="F276" s="65" t="s">
        <v>255</v>
      </c>
    </row>
    <row r="277" spans="1:6" x14ac:dyDescent="0.25">
      <c r="A277" s="83" t="s">
        <v>317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324</v>
      </c>
      <c r="F277" s="65" t="s">
        <v>255</v>
      </c>
    </row>
    <row r="278" spans="1:6" x14ac:dyDescent="0.25">
      <c r="A278" s="83" t="s">
        <v>314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3" t="s">
        <v>105</v>
      </c>
      <c r="B279" s="15"/>
      <c r="C279" s="21"/>
      <c r="D279" s="21"/>
      <c r="E279" s="21"/>
      <c r="F279" s="6"/>
    </row>
    <row r="280" spans="1:6" x14ac:dyDescent="0.25">
      <c r="A280" s="83" t="s">
        <v>318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325</v>
      </c>
      <c r="F280" s="6"/>
    </row>
    <row r="281" spans="1:6" x14ac:dyDescent="0.25">
      <c r="A281" s="83" t="s">
        <v>319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323</v>
      </c>
      <c r="F281" s="65" t="s">
        <v>255</v>
      </c>
    </row>
    <row r="282" spans="1:6" x14ac:dyDescent="0.25">
      <c r="A282" s="83" t="s">
        <v>320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325</v>
      </c>
      <c r="F282" s="65" t="s">
        <v>255</v>
      </c>
    </row>
    <row r="283" spans="1:6" x14ac:dyDescent="0.25">
      <c r="A283" s="83" t="s">
        <v>297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325</v>
      </c>
      <c r="F283" s="65" t="s">
        <v>255</v>
      </c>
    </row>
    <row r="284" spans="1:6" x14ac:dyDescent="0.25">
      <c r="A284" s="83" t="s">
        <v>299</v>
      </c>
      <c r="B284" s="15">
        <v>0</v>
      </c>
      <c r="C284" s="21" t="str">
        <f>'OECD Mapping'!A11</f>
        <v>D19: Coke and refined petroleum products</v>
      </c>
      <c r="D284" s="21" t="str">
        <f>'OECD Mapping'!B11</f>
        <v>ISIC 19</v>
      </c>
      <c r="E284" s="21" t="s">
        <v>325</v>
      </c>
      <c r="F284" s="65" t="s">
        <v>255</v>
      </c>
    </row>
    <row r="285" spans="1:6" x14ac:dyDescent="0.25">
      <c r="A285" s="83" t="s">
        <v>321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325</v>
      </c>
      <c r="F285" s="65" t="s">
        <v>255</v>
      </c>
    </row>
    <row r="286" spans="1:6" x14ac:dyDescent="0.25">
      <c r="A286" s="83" t="s">
        <v>322</v>
      </c>
      <c r="B286" s="15">
        <v>0</v>
      </c>
      <c r="C286" s="21" t="str">
        <f>'OECD Mapping'!A22</f>
        <v>D28: Machinery and equipment, nec</v>
      </c>
      <c r="D286" s="21" t="str">
        <f>'OECD Mapping'!B22</f>
        <v>ISIC 28</v>
      </c>
      <c r="E286" s="21" t="s">
        <v>325</v>
      </c>
      <c r="F286" s="65" t="s">
        <v>255</v>
      </c>
    </row>
    <row r="287" spans="1:6" x14ac:dyDescent="0.25">
      <c r="A287" s="83" t="s">
        <v>302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5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30" t="s">
        <v>337</v>
      </c>
      <c r="B289" s="131"/>
      <c r="C289" s="131"/>
      <c r="D289" s="132"/>
      <c r="E289" s="132"/>
      <c r="F289" s="133"/>
    </row>
    <row r="290" spans="1:6" x14ac:dyDescent="0.25">
      <c r="A290" s="92" t="s">
        <v>1</v>
      </c>
      <c r="B290" s="54" t="s">
        <v>13</v>
      </c>
      <c r="C290" s="54" t="s">
        <v>3</v>
      </c>
      <c r="D290" s="54" t="s">
        <v>196</v>
      </c>
      <c r="E290" s="54" t="s">
        <v>4</v>
      </c>
      <c r="F290" s="82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86" t="s">
        <v>338</v>
      </c>
      <c r="B292" s="21"/>
      <c r="C292" s="21"/>
      <c r="D292" s="21"/>
      <c r="E292" s="21"/>
      <c r="F292" s="6"/>
    </row>
    <row r="293" spans="1:6" x14ac:dyDescent="0.25">
      <c r="A293" s="83" t="s">
        <v>339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325</v>
      </c>
      <c r="F293" s="16" t="s">
        <v>114</v>
      </c>
    </row>
    <row r="294" spans="1:6" x14ac:dyDescent="0.25">
      <c r="A294" s="83" t="s">
        <v>340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325</v>
      </c>
      <c r="F294" s="16" t="s">
        <v>114</v>
      </c>
    </row>
    <row r="295" spans="1:6" x14ac:dyDescent="0.25">
      <c r="A295" s="83" t="s">
        <v>341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325</v>
      </c>
      <c r="F295" s="16" t="s">
        <v>114</v>
      </c>
    </row>
    <row r="296" spans="1:6" x14ac:dyDescent="0.25">
      <c r="A296" s="83" t="s">
        <v>342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325</v>
      </c>
      <c r="F296" s="16" t="s">
        <v>114</v>
      </c>
    </row>
    <row r="297" spans="1:6" x14ac:dyDescent="0.25">
      <c r="A297" s="83" t="s">
        <v>343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325</v>
      </c>
      <c r="F297" s="16" t="s">
        <v>114</v>
      </c>
    </row>
    <row r="298" spans="1:6" x14ac:dyDescent="0.25">
      <c r="A298" s="83" t="s">
        <v>344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325</v>
      </c>
      <c r="F298" s="16" t="s">
        <v>114</v>
      </c>
    </row>
    <row r="299" spans="1:6" x14ac:dyDescent="0.25">
      <c r="A299" s="83" t="s">
        <v>345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325</v>
      </c>
      <c r="F299" s="16" t="s">
        <v>114</v>
      </c>
    </row>
    <row r="300" spans="1:6" x14ac:dyDescent="0.25">
      <c r="A300" s="83" t="s">
        <v>346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325</v>
      </c>
      <c r="F300" s="16" t="s">
        <v>114</v>
      </c>
    </row>
    <row r="301" spans="1:6" x14ac:dyDescent="0.25">
      <c r="A301" s="83" t="s">
        <v>347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353</v>
      </c>
      <c r="F301" s="16" t="s">
        <v>114</v>
      </c>
    </row>
    <row r="302" spans="1:6" x14ac:dyDescent="0.25">
      <c r="A302" s="86" t="s">
        <v>348</v>
      </c>
      <c r="B302" s="15"/>
      <c r="C302" s="15"/>
      <c r="D302" s="102"/>
      <c r="E302" s="21"/>
      <c r="F302" s="6"/>
    </row>
    <row r="303" spans="1:6" x14ac:dyDescent="0.25">
      <c r="A303" s="83" t="s">
        <v>349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353</v>
      </c>
      <c r="F303" s="16" t="s">
        <v>114</v>
      </c>
    </row>
    <row r="304" spans="1:6" x14ac:dyDescent="0.25">
      <c r="A304" s="83" t="s">
        <v>350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325</v>
      </c>
      <c r="F304" s="16" t="s">
        <v>114</v>
      </c>
    </row>
    <row r="305" spans="1:6" x14ac:dyDescent="0.25">
      <c r="A305" s="83" t="s">
        <v>351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325</v>
      </c>
      <c r="F305" s="16" t="s">
        <v>114</v>
      </c>
    </row>
    <row r="306" spans="1:6" ht="15.75" thickBot="1" x14ac:dyDescent="0.3">
      <c r="A306" s="84" t="s">
        <v>352</v>
      </c>
      <c r="B306" s="66">
        <v>0</v>
      </c>
      <c r="C306" s="66" t="str">
        <f>'OECD Mapping'!A29</f>
        <v>D41T43: Construction</v>
      </c>
      <c r="D306" s="66" t="str">
        <f>'OECD Mapping'!B29</f>
        <v>ISIC 41T43</v>
      </c>
      <c r="E306" s="21" t="s">
        <v>325</v>
      </c>
      <c r="F306" s="35" t="s">
        <v>114</v>
      </c>
    </row>
    <row r="307" spans="1:6" x14ac:dyDescent="0.25">
      <c r="A307" s="11" t="s">
        <v>8</v>
      </c>
      <c r="B307" s="60"/>
      <c r="C307" s="103"/>
      <c r="D307" s="104"/>
      <c r="E307" s="60"/>
      <c r="F307" s="14"/>
    </row>
    <row r="308" spans="1:6" x14ac:dyDescent="0.25">
      <c r="A308" s="83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324</v>
      </c>
      <c r="F308" s="65" t="s">
        <v>70</v>
      </c>
    </row>
    <row r="309" spans="1:6" x14ac:dyDescent="0.25">
      <c r="A309" s="83" t="s">
        <v>358</v>
      </c>
      <c r="B309" s="15">
        <v>0.58345780433159067</v>
      </c>
      <c r="C309" s="111" t="str">
        <f>'OECD Mapping'!A25</f>
        <v>D31T33: Other manufacturing; repair and installation of machinery and equipment</v>
      </c>
      <c r="D309" s="111" t="str">
        <f>'OECD Mapping'!B25</f>
        <v>ISIC 31T33</v>
      </c>
      <c r="E309" s="21" t="s">
        <v>324</v>
      </c>
      <c r="F309" s="65" t="s">
        <v>70</v>
      </c>
    </row>
    <row r="310" spans="1:6" x14ac:dyDescent="0.25">
      <c r="A310" s="83" t="s">
        <v>359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324</v>
      </c>
      <c r="F310" s="65" t="s">
        <v>70</v>
      </c>
    </row>
    <row r="311" spans="1:6" ht="15.75" thickBot="1" x14ac:dyDescent="0.3">
      <c r="A311" s="84" t="s">
        <v>360</v>
      </c>
      <c r="B311" s="66">
        <v>8.4858103061986545E-2</v>
      </c>
      <c r="C311" s="59" t="str">
        <f>'OECD Mapping'!A26</f>
        <v>D351: Electricity generation and distribution</v>
      </c>
      <c r="D311" s="59" t="str">
        <f>'OECD Mapping'!B26</f>
        <v>ISIC 351</v>
      </c>
      <c r="E311" s="59" t="s">
        <v>324</v>
      </c>
      <c r="F311" s="65" t="s">
        <v>70</v>
      </c>
    </row>
    <row r="312" spans="1:6" x14ac:dyDescent="0.25">
      <c r="A312" s="11" t="s">
        <v>38</v>
      </c>
      <c r="B312" s="105"/>
      <c r="C312" s="103"/>
      <c r="D312" s="104"/>
      <c r="E312" s="60"/>
      <c r="F312" s="14"/>
    </row>
    <row r="313" spans="1:6" ht="27" thickBot="1" x14ac:dyDescent="0.3">
      <c r="A313" s="106" t="s">
        <v>356</v>
      </c>
      <c r="B313" s="70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357</v>
      </c>
      <c r="F313" s="65" t="s">
        <v>70</v>
      </c>
    </row>
    <row r="314" spans="1:6" ht="15.75" thickBot="1" x14ac:dyDescent="0.3">
      <c r="B314" s="81"/>
      <c r="C314" s="80"/>
      <c r="D314" s="101"/>
    </row>
    <row r="315" spans="1:6" ht="19.5" thickBot="1" x14ac:dyDescent="0.35">
      <c r="A315" s="130" t="s">
        <v>365</v>
      </c>
      <c r="B315" s="131"/>
      <c r="C315" s="131"/>
      <c r="D315" s="132"/>
      <c r="E315" s="132"/>
      <c r="F315" s="133"/>
    </row>
    <row r="316" spans="1:6" x14ac:dyDescent="0.25">
      <c r="A316" s="92" t="s">
        <v>1</v>
      </c>
      <c r="B316" s="54" t="s">
        <v>2</v>
      </c>
      <c r="C316" s="54" t="s">
        <v>3</v>
      </c>
      <c r="D316" s="54" t="s">
        <v>196</v>
      </c>
      <c r="E316" s="54" t="s">
        <v>4</v>
      </c>
      <c r="F316" s="82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366</v>
      </c>
      <c r="B318" s="21"/>
      <c r="C318" s="21"/>
      <c r="D318" s="21"/>
      <c r="E318" s="90"/>
      <c r="F318" s="16"/>
    </row>
    <row r="319" spans="1:6" x14ac:dyDescent="0.25">
      <c r="A319" s="20" t="s">
        <v>367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0" t="s">
        <v>407</v>
      </c>
      <c r="F319" s="16"/>
    </row>
    <row r="320" spans="1:6" x14ac:dyDescent="0.25">
      <c r="A320" s="20" t="s">
        <v>368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0" t="s">
        <v>407</v>
      </c>
      <c r="F320" s="16"/>
    </row>
    <row r="321" spans="1:6" x14ac:dyDescent="0.25">
      <c r="A321" s="20" t="s">
        <v>369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0" t="s">
        <v>407</v>
      </c>
      <c r="F321" s="16"/>
    </row>
    <row r="322" spans="1:6" x14ac:dyDescent="0.25">
      <c r="A322" s="20" t="s">
        <v>370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0" t="s">
        <v>407</v>
      </c>
      <c r="F322" s="16"/>
    </row>
    <row r="323" spans="1:6" x14ac:dyDescent="0.25">
      <c r="A323" s="20" t="s">
        <v>371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0" t="s">
        <v>407</v>
      </c>
      <c r="F323" s="16"/>
    </row>
    <row r="324" spans="1:6" x14ac:dyDescent="0.25">
      <c r="A324" s="20" t="s">
        <v>372</v>
      </c>
      <c r="B324" s="15">
        <v>6.0679919726714417E-2</v>
      </c>
      <c r="C324" s="21"/>
      <c r="D324" s="21"/>
      <c r="E324" s="90"/>
      <c r="F324" s="16"/>
    </row>
    <row r="325" spans="1:6" x14ac:dyDescent="0.25">
      <c r="A325" s="20" t="s">
        <v>373</v>
      </c>
      <c r="B325" s="15"/>
      <c r="C325" s="21"/>
      <c r="D325" s="21"/>
      <c r="E325" s="90"/>
      <c r="F325" s="16"/>
    </row>
    <row r="326" spans="1:6" x14ac:dyDescent="0.25">
      <c r="A326" s="20" t="s">
        <v>374</v>
      </c>
      <c r="B326" s="15">
        <v>5.9790282669963217E-3</v>
      </c>
      <c r="C326" s="21" t="str">
        <f>'OECD Mapping'!A22</f>
        <v>D28: Machinery and equipment, nec</v>
      </c>
      <c r="D326" s="21" t="str">
        <f>'OECD Mapping'!B22</f>
        <v>ISIC 28</v>
      </c>
      <c r="E326" s="90" t="s">
        <v>407</v>
      </c>
      <c r="F326" s="16"/>
    </row>
    <row r="327" spans="1:6" x14ac:dyDescent="0.25">
      <c r="A327" s="20" t="s">
        <v>375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0" t="s">
        <v>407</v>
      </c>
      <c r="F327" s="16"/>
    </row>
    <row r="328" spans="1:6" x14ac:dyDescent="0.25">
      <c r="A328" s="20" t="s">
        <v>376</v>
      </c>
      <c r="B328" s="15">
        <v>1.3717633441647122E-2</v>
      </c>
      <c r="C328" s="93" t="str">
        <f>'OECD Mapping'!A19</f>
        <v>D25: Fabricated metal products</v>
      </c>
      <c r="D328" s="93" t="str">
        <f>'OECD Mapping'!B19</f>
        <v>ISIC 25</v>
      </c>
      <c r="E328" s="90" t="s">
        <v>407</v>
      </c>
      <c r="F328" s="6"/>
    </row>
    <row r="329" spans="1:6" x14ac:dyDescent="0.25">
      <c r="A329" s="20" t="s">
        <v>377</v>
      </c>
      <c r="B329" s="91">
        <v>4.9670766079714648E-3</v>
      </c>
      <c r="C329" s="90" t="str">
        <f>'OECD Mapping'!A21</f>
        <v>D27: Electrical equipment</v>
      </c>
      <c r="D329" s="90" t="str">
        <f>'OECD Mapping'!B21</f>
        <v>ISIC 27</v>
      </c>
      <c r="E329" s="90" t="s">
        <v>407</v>
      </c>
      <c r="F329" s="16"/>
    </row>
    <row r="330" spans="1:6" x14ac:dyDescent="0.25">
      <c r="A330" s="20" t="s">
        <v>378</v>
      </c>
      <c r="B330" s="15">
        <v>0.13238799814205607</v>
      </c>
      <c r="C330" s="90" t="str">
        <f>'OECD Mapping'!A21</f>
        <v>D27: Electrical equipment</v>
      </c>
      <c r="D330" s="90" t="str">
        <f>'OECD Mapping'!B21</f>
        <v>ISIC 27</v>
      </c>
      <c r="E330" s="90" t="s">
        <v>407</v>
      </c>
      <c r="F330" s="16"/>
    </row>
    <row r="331" spans="1:6" x14ac:dyDescent="0.25">
      <c r="A331" s="20" t="s">
        <v>379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0" t="s">
        <v>407</v>
      </c>
      <c r="F331" s="6"/>
    </row>
    <row r="332" spans="1:6" x14ac:dyDescent="0.25">
      <c r="A332" s="20" t="s">
        <v>380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0" t="s">
        <v>407</v>
      </c>
      <c r="F332" s="6"/>
    </row>
    <row r="333" spans="1:6" x14ac:dyDescent="0.25">
      <c r="A333" s="20" t="s">
        <v>381</v>
      </c>
      <c r="B333" s="15">
        <v>0.31577887255129805</v>
      </c>
      <c r="C333" s="21"/>
      <c r="D333" s="21"/>
      <c r="E333" s="90"/>
      <c r="F333" s="6"/>
    </row>
    <row r="334" spans="1:6" x14ac:dyDescent="0.25">
      <c r="A334" s="20" t="s">
        <v>382</v>
      </c>
      <c r="B334" s="15"/>
      <c r="C334" s="21"/>
      <c r="D334" s="21"/>
      <c r="E334" s="90"/>
      <c r="F334" s="6"/>
    </row>
    <row r="335" spans="1:6" x14ac:dyDescent="0.25">
      <c r="A335" s="20" t="s">
        <v>269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0" t="s">
        <v>407</v>
      </c>
      <c r="F335" s="6"/>
    </row>
    <row r="336" spans="1:6" x14ac:dyDescent="0.25">
      <c r="A336" s="20" t="s">
        <v>383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0" t="s">
        <v>407</v>
      </c>
      <c r="F336" s="6"/>
    </row>
    <row r="337" spans="1:6" x14ac:dyDescent="0.25">
      <c r="A337" s="20" t="s">
        <v>384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0" t="s">
        <v>407</v>
      </c>
      <c r="F337" s="6"/>
    </row>
    <row r="338" spans="1:6" x14ac:dyDescent="0.25">
      <c r="A338" s="20" t="s">
        <v>385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0" t="s">
        <v>407</v>
      </c>
      <c r="F338" s="6"/>
    </row>
    <row r="339" spans="1:6" x14ac:dyDescent="0.25">
      <c r="A339" s="20" t="s">
        <v>386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0" t="s">
        <v>407</v>
      </c>
      <c r="F339" s="6"/>
    </row>
    <row r="340" spans="1:6" x14ac:dyDescent="0.25">
      <c r="A340" s="20" t="s">
        <v>271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0" t="s">
        <v>407</v>
      </c>
      <c r="F340" s="6"/>
    </row>
    <row r="341" spans="1:6" x14ac:dyDescent="0.25">
      <c r="A341" s="20" t="s">
        <v>387</v>
      </c>
      <c r="B341" s="15">
        <v>0.16886866620522542</v>
      </c>
      <c r="C341" s="21"/>
      <c r="D341" s="21"/>
      <c r="E341" s="90"/>
      <c r="F341" s="6"/>
    </row>
    <row r="342" spans="1:6" x14ac:dyDescent="0.25">
      <c r="A342" s="20" t="s">
        <v>388</v>
      </c>
      <c r="B342" s="15"/>
      <c r="C342" s="21"/>
      <c r="D342" s="21"/>
      <c r="E342" s="90"/>
      <c r="F342" s="6"/>
    </row>
    <row r="343" spans="1:6" x14ac:dyDescent="0.25">
      <c r="A343" s="20" t="s">
        <v>389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0" t="s">
        <v>407</v>
      </c>
      <c r="F343" s="6"/>
    </row>
    <row r="344" spans="1:6" x14ac:dyDescent="0.25">
      <c r="A344" s="20" t="s">
        <v>390</v>
      </c>
      <c r="B344" s="15"/>
      <c r="C344" s="21"/>
      <c r="D344" s="21"/>
      <c r="E344" s="90"/>
      <c r="F344" s="6"/>
    </row>
    <row r="345" spans="1:6" x14ac:dyDescent="0.25">
      <c r="A345" s="20" t="s">
        <v>278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0" t="s">
        <v>407</v>
      </c>
      <c r="F345" s="6"/>
    </row>
    <row r="346" spans="1:6" x14ac:dyDescent="0.25">
      <c r="A346" s="20" t="s">
        <v>279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0" t="s">
        <v>407</v>
      </c>
      <c r="F346" s="6"/>
    </row>
    <row r="347" spans="1:6" x14ac:dyDescent="0.25">
      <c r="A347" s="20" t="s">
        <v>391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0" t="s">
        <v>407</v>
      </c>
      <c r="F347" s="6"/>
    </row>
    <row r="348" spans="1:6" x14ac:dyDescent="0.25">
      <c r="A348" s="20" t="s">
        <v>392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0" t="s">
        <v>407</v>
      </c>
      <c r="F348" s="6"/>
    </row>
    <row r="349" spans="1:6" x14ac:dyDescent="0.25">
      <c r="A349" s="20" t="s">
        <v>281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0" t="s">
        <v>407</v>
      </c>
      <c r="F349" s="6"/>
    </row>
    <row r="350" spans="1:6" x14ac:dyDescent="0.25">
      <c r="A350" s="20" t="s">
        <v>393</v>
      </c>
      <c r="B350" s="15">
        <v>0</v>
      </c>
      <c r="C350" s="93" t="str">
        <f>'OECD Mapping'!A31</f>
        <v>D49T53: Transportation and storage</v>
      </c>
      <c r="D350" s="93" t="str">
        <f>'OECD Mapping'!B31</f>
        <v>ISIC 49T53</v>
      </c>
      <c r="E350" s="90" t="s">
        <v>407</v>
      </c>
      <c r="F350" s="6"/>
    </row>
    <row r="351" spans="1:6" x14ac:dyDescent="0.25">
      <c r="A351" s="20" t="s">
        <v>394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0" t="s">
        <v>407</v>
      </c>
      <c r="F351" s="6"/>
    </row>
    <row r="352" spans="1:6" x14ac:dyDescent="0.25">
      <c r="A352" s="20" t="s">
        <v>395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0" t="s">
        <v>407</v>
      </c>
      <c r="F352" s="6"/>
    </row>
    <row r="353" spans="1:6" x14ac:dyDescent="0.25">
      <c r="A353" s="20" t="s">
        <v>396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0" t="s">
        <v>407</v>
      </c>
      <c r="F353" s="6"/>
    </row>
    <row r="354" spans="1:6" x14ac:dyDescent="0.25">
      <c r="A354" s="20" t="s">
        <v>397</v>
      </c>
      <c r="B354" s="15">
        <v>0.35093689115178595</v>
      </c>
      <c r="C354" s="21"/>
      <c r="D354" s="21"/>
      <c r="E354" s="90"/>
      <c r="F354" s="6"/>
    </row>
    <row r="355" spans="1:6" x14ac:dyDescent="0.25">
      <c r="A355" s="20" t="s">
        <v>398</v>
      </c>
      <c r="B355" s="15"/>
      <c r="C355" s="21"/>
      <c r="D355" s="21"/>
      <c r="E355" s="90"/>
      <c r="F355" s="6"/>
    </row>
    <row r="356" spans="1:6" x14ac:dyDescent="0.25">
      <c r="A356" s="20" t="s">
        <v>399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0" t="s">
        <v>407</v>
      </c>
      <c r="F356" s="6"/>
    </row>
    <row r="357" spans="1:6" x14ac:dyDescent="0.25">
      <c r="A357" s="20" t="s">
        <v>400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0" t="s">
        <v>407</v>
      </c>
      <c r="F357" s="6"/>
    </row>
    <row r="358" spans="1:6" x14ac:dyDescent="0.25">
      <c r="A358" s="20" t="s">
        <v>401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0" t="s">
        <v>407</v>
      </c>
      <c r="F358" s="6"/>
    </row>
    <row r="359" spans="1:6" x14ac:dyDescent="0.25">
      <c r="A359" s="20" t="s">
        <v>402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0" t="s">
        <v>407</v>
      </c>
      <c r="F359" s="6"/>
    </row>
    <row r="360" spans="1:6" x14ac:dyDescent="0.25">
      <c r="A360" s="20" t="s">
        <v>403</v>
      </c>
      <c r="B360" s="15">
        <v>0</v>
      </c>
      <c r="C360" s="21"/>
      <c r="D360" s="21"/>
      <c r="E360" s="90"/>
      <c r="F360" s="6"/>
    </row>
    <row r="361" spans="1:6" x14ac:dyDescent="0.25">
      <c r="A361" s="20" t="s">
        <v>404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0" t="s">
        <v>407</v>
      </c>
      <c r="F361" s="6"/>
    </row>
    <row r="362" spans="1:6" x14ac:dyDescent="0.25">
      <c r="A362" s="20" t="s">
        <v>405</v>
      </c>
      <c r="B362" s="15">
        <v>1</v>
      </c>
      <c r="C362" s="21"/>
      <c r="D362" s="21"/>
      <c r="E362" s="90"/>
      <c r="F362" s="6"/>
    </row>
    <row r="363" spans="1:6" x14ac:dyDescent="0.25">
      <c r="A363" s="20" t="s">
        <v>285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0" t="s">
        <v>407</v>
      </c>
      <c r="F363" s="6"/>
    </row>
    <row r="364" spans="1:6" ht="15.75" thickBot="1" x14ac:dyDescent="0.3">
      <c r="A364" s="67" t="s">
        <v>406</v>
      </c>
      <c r="B364" s="66">
        <v>1</v>
      </c>
      <c r="C364" s="59"/>
      <c r="D364" s="59"/>
      <c r="E364" s="95"/>
      <c r="F364" s="72"/>
    </row>
    <row r="365" spans="1:6" x14ac:dyDescent="0.25">
      <c r="A365" s="11" t="s">
        <v>8</v>
      </c>
      <c r="B365" s="60"/>
      <c r="C365" s="103"/>
      <c r="D365" s="104"/>
      <c r="E365" s="60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408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0" t="s">
        <v>407</v>
      </c>
      <c r="F367" s="6"/>
    </row>
    <row r="368" spans="1:6" x14ac:dyDescent="0.25">
      <c r="A368" s="20" t="s">
        <v>409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0" t="s">
        <v>407</v>
      </c>
      <c r="F368" s="6"/>
    </row>
    <row r="369" spans="1:6" x14ac:dyDescent="0.25">
      <c r="A369" s="20" t="s">
        <v>410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0" t="s">
        <v>407</v>
      </c>
      <c r="F369" s="6"/>
    </row>
    <row r="370" spans="1:6" x14ac:dyDescent="0.25">
      <c r="A370" s="20" t="s">
        <v>271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0" t="s">
        <v>407</v>
      </c>
      <c r="F370" s="6"/>
    </row>
    <row r="371" spans="1:6" x14ac:dyDescent="0.25">
      <c r="A371" s="20" t="s">
        <v>411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412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0" t="s">
        <v>407</v>
      </c>
      <c r="F373" s="6"/>
    </row>
    <row r="374" spans="1:6" x14ac:dyDescent="0.25">
      <c r="A374" s="20" t="s">
        <v>413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0" t="s">
        <v>407</v>
      </c>
      <c r="F374" s="6"/>
    </row>
    <row r="375" spans="1:6" x14ac:dyDescent="0.25">
      <c r="A375" s="20" t="s">
        <v>414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0" t="s">
        <v>407</v>
      </c>
      <c r="F375" s="6"/>
    </row>
    <row r="376" spans="1:6" x14ac:dyDescent="0.25">
      <c r="A376" s="20" t="s">
        <v>415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0" t="s">
        <v>407</v>
      </c>
      <c r="F376" s="6"/>
    </row>
    <row r="377" spans="1:6" x14ac:dyDescent="0.25">
      <c r="A377" s="20" t="s">
        <v>416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0" t="s">
        <v>407</v>
      </c>
      <c r="F377" s="6"/>
    </row>
    <row r="378" spans="1:6" x14ac:dyDescent="0.25">
      <c r="A378" s="20" t="s">
        <v>417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405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285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0" t="s">
        <v>407</v>
      </c>
      <c r="F380" s="6"/>
    </row>
    <row r="381" spans="1:6" ht="15.75" thickBot="1" x14ac:dyDescent="0.3">
      <c r="A381" s="24" t="s">
        <v>418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zoomScaleNormal="100" workbookViewId="0">
      <selection activeCell="T14" sqref="T14"/>
    </sheetView>
  </sheetViews>
  <sheetFormatPr defaultRowHeight="15" x14ac:dyDescent="0.25"/>
  <cols>
    <col min="16" max="16" width="21.140625" customWidth="1"/>
    <col min="20" max="20" width="20" customWidth="1"/>
  </cols>
  <sheetData>
    <row r="1" spans="1:23" x14ac:dyDescent="0.2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3" spans="1:23" x14ac:dyDescent="0.25">
      <c r="T3" s="120" t="s">
        <v>468</v>
      </c>
      <c r="U3" s="121"/>
      <c r="V3" s="113">
        <f>SUM(U5:U14)</f>
        <v>1.0000000000000002</v>
      </c>
    </row>
    <row r="4" spans="1:23" x14ac:dyDescent="0.25">
      <c r="Q4" t="s">
        <v>466</v>
      </c>
      <c r="R4" t="s">
        <v>467</v>
      </c>
    </row>
    <row r="5" spans="1:23" x14ac:dyDescent="0.25">
      <c r="P5" s="71" t="s">
        <v>451</v>
      </c>
      <c r="Q5" s="71">
        <v>4</v>
      </c>
      <c r="R5" s="114">
        <f>Q5/$Q$20</f>
        <v>4.7619047619047616E-2</v>
      </c>
      <c r="T5" s="122" t="s">
        <v>153</v>
      </c>
      <c r="U5" s="113">
        <f>R19</f>
        <v>0.39285714285714285</v>
      </c>
    </row>
    <row r="6" spans="1:23" x14ac:dyDescent="0.25">
      <c r="P6" s="71" t="s">
        <v>452</v>
      </c>
      <c r="Q6" s="71">
        <v>2</v>
      </c>
      <c r="R6" s="114">
        <f t="shared" ref="R6:R19" si="0">Q6/$Q$20</f>
        <v>2.3809523809523808E-2</v>
      </c>
      <c r="T6" s="122" t="s">
        <v>154</v>
      </c>
      <c r="U6" s="113">
        <f>R17</f>
        <v>4.7619047619047616E-2</v>
      </c>
    </row>
    <row r="7" spans="1:23" x14ac:dyDescent="0.25">
      <c r="P7" s="71" t="s">
        <v>453</v>
      </c>
      <c r="Q7" s="71">
        <v>2</v>
      </c>
      <c r="R7" s="114">
        <f t="shared" si="0"/>
        <v>2.3809523809523808E-2</v>
      </c>
      <c r="T7" s="122" t="s">
        <v>155</v>
      </c>
      <c r="U7" s="113">
        <f>R14</f>
        <v>8.3333333333333329E-2</v>
      </c>
    </row>
    <row r="8" spans="1:23" x14ac:dyDescent="0.25">
      <c r="P8" t="s">
        <v>454</v>
      </c>
      <c r="Q8">
        <v>2</v>
      </c>
      <c r="R8" s="112"/>
      <c r="T8" s="122" t="s">
        <v>156</v>
      </c>
      <c r="U8" s="113">
        <f>R15</f>
        <v>0.14285714285714285</v>
      </c>
    </row>
    <row r="9" spans="1:23" x14ac:dyDescent="0.25">
      <c r="P9" t="s">
        <v>455</v>
      </c>
      <c r="Q9">
        <v>2</v>
      </c>
      <c r="R9" s="112"/>
      <c r="T9" s="122" t="s">
        <v>157</v>
      </c>
      <c r="U9" s="113">
        <f>R13</f>
        <v>0.13095238095238096</v>
      </c>
    </row>
    <row r="10" spans="1:23" x14ac:dyDescent="0.25">
      <c r="P10" t="s">
        <v>456</v>
      </c>
      <c r="Q10">
        <v>2</v>
      </c>
      <c r="R10" s="112"/>
      <c r="T10" s="122" t="s">
        <v>158</v>
      </c>
      <c r="U10" s="113">
        <f>R12</f>
        <v>5.9523809523809521E-2</v>
      </c>
    </row>
    <row r="11" spans="1:23" x14ac:dyDescent="0.25">
      <c r="P11" s="71" t="s">
        <v>457</v>
      </c>
      <c r="Q11" s="71">
        <v>4</v>
      </c>
      <c r="R11" s="114">
        <f t="shared" si="0"/>
        <v>4.7619047619047616E-2</v>
      </c>
      <c r="T11" s="122" t="s">
        <v>159</v>
      </c>
      <c r="U11" s="113">
        <f>R11</f>
        <v>4.7619047619047616E-2</v>
      </c>
    </row>
    <row r="12" spans="1:23" x14ac:dyDescent="0.25">
      <c r="P12" s="71" t="s">
        <v>458</v>
      </c>
      <c r="Q12" s="71">
        <v>5</v>
      </c>
      <c r="R12" s="114">
        <f t="shared" si="0"/>
        <v>5.9523809523809521E-2</v>
      </c>
      <c r="T12" s="122" t="s">
        <v>160</v>
      </c>
      <c r="U12" s="113">
        <f>R6</f>
        <v>2.3809523809523808E-2</v>
      </c>
    </row>
    <row r="13" spans="1:23" x14ac:dyDescent="0.25">
      <c r="P13" s="71" t="s">
        <v>459</v>
      </c>
      <c r="Q13" s="71">
        <v>11</v>
      </c>
      <c r="R13" s="114">
        <f t="shared" si="0"/>
        <v>0.13095238095238096</v>
      </c>
      <c r="T13" s="122" t="s">
        <v>10</v>
      </c>
      <c r="U13" s="113">
        <f>R7</f>
        <v>2.3809523809523808E-2</v>
      </c>
    </row>
    <row r="14" spans="1:23" x14ac:dyDescent="0.25">
      <c r="P14" s="71" t="s">
        <v>460</v>
      </c>
      <c r="Q14" s="71">
        <v>7</v>
      </c>
      <c r="R14" s="114">
        <f t="shared" si="0"/>
        <v>8.3333333333333329E-2</v>
      </c>
      <c r="T14" s="122" t="s">
        <v>161</v>
      </c>
      <c r="U14" s="113">
        <f>R5</f>
        <v>4.7619047619047616E-2</v>
      </c>
    </row>
    <row r="15" spans="1:23" x14ac:dyDescent="0.25">
      <c r="P15" s="71" t="s">
        <v>461</v>
      </c>
      <c r="Q15" s="71">
        <v>12</v>
      </c>
      <c r="R15" s="114">
        <f t="shared" si="0"/>
        <v>0.14285714285714285</v>
      </c>
      <c r="T15" s="123"/>
      <c r="U15" s="124"/>
    </row>
    <row r="16" spans="1:23" x14ac:dyDescent="0.25">
      <c r="P16" t="s">
        <v>462</v>
      </c>
      <c r="Q16">
        <v>0</v>
      </c>
      <c r="R16" s="112"/>
      <c r="T16" s="122"/>
      <c r="U16" s="125"/>
    </row>
    <row r="17" spans="16:21" x14ac:dyDescent="0.25">
      <c r="P17" s="71" t="s">
        <v>463</v>
      </c>
      <c r="Q17" s="71">
        <v>4</v>
      </c>
      <c r="R17" s="114">
        <f t="shared" si="0"/>
        <v>4.7619047619047616E-2</v>
      </c>
      <c r="T17" s="122"/>
      <c r="U17" s="125"/>
    </row>
    <row r="18" spans="16:21" x14ac:dyDescent="0.25">
      <c r="P18" t="s">
        <v>464</v>
      </c>
      <c r="Q18">
        <v>0</v>
      </c>
      <c r="R18" s="112"/>
    </row>
    <row r="19" spans="16:21" x14ac:dyDescent="0.25">
      <c r="P19" s="71" t="s">
        <v>465</v>
      </c>
      <c r="Q19" s="71">
        <v>33</v>
      </c>
      <c r="R19" s="114">
        <f t="shared" si="0"/>
        <v>0.39285714285714285</v>
      </c>
    </row>
    <row r="20" spans="16:21" x14ac:dyDescent="0.25">
      <c r="Q20" s="71">
        <f>SUM(Q5:Q7,Q11:Q15,Q17,Q19)</f>
        <v>84</v>
      </c>
    </row>
    <row r="22" spans="16:21" x14ac:dyDescent="0.25">
      <c r="P22" s="71" t="s">
        <v>325</v>
      </c>
    </row>
    <row r="23" spans="16:21" x14ac:dyDescent="0.25">
      <c r="P23" t="s">
        <v>257</v>
      </c>
      <c r="Q23">
        <v>1581937.8862804582</v>
      </c>
      <c r="R23" s="112">
        <f>Q23/SUM($Q$23:$Q$24)</f>
        <v>0.53533333333333433</v>
      </c>
    </row>
    <row r="24" spans="16:21" x14ac:dyDescent="0.25">
      <c r="P24" t="s">
        <v>258</v>
      </c>
      <c r="Q24">
        <v>1373114.2051525216</v>
      </c>
      <c r="R24" s="112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F34C-533F-4D76-B456-E79BEA524DCC}">
  <dimension ref="A1:AQ101"/>
  <sheetViews>
    <sheetView topLeftCell="A7" workbookViewId="0">
      <selection activeCell="A4" sqref="A4:XFD16"/>
    </sheetView>
  </sheetViews>
  <sheetFormatPr defaultRowHeight="15" x14ac:dyDescent="0.25"/>
  <cols>
    <col min="1" max="1" width="26.140625" customWidth="1"/>
    <col min="2" max="2" width="25.42578125" customWidth="1"/>
  </cols>
  <sheetData>
    <row r="1" spans="1:31" x14ac:dyDescent="0.25">
      <c r="A1" t="s">
        <v>478</v>
      </c>
    </row>
    <row r="2" spans="1:31" x14ac:dyDescent="0.25">
      <c r="A2" t="s">
        <v>477</v>
      </c>
    </row>
    <row r="4" spans="1:31" x14ac:dyDescent="0.25">
      <c r="A4" t="s">
        <v>506</v>
      </c>
    </row>
    <row r="5" spans="1:31" x14ac:dyDescent="0.25"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199</v>
      </c>
      <c r="B6" s="124">
        <v>2103947.1325892224</v>
      </c>
      <c r="C6" s="124">
        <v>2103947.1325892224</v>
      </c>
      <c r="D6" s="124">
        <v>2058678.3176273326</v>
      </c>
      <c r="E6" s="124">
        <v>2013514.7789793089</v>
      </c>
      <c r="F6" s="124">
        <v>1968456.5166451489</v>
      </c>
      <c r="G6" s="124">
        <v>1923187.7016832591</v>
      </c>
      <c r="H6" s="124">
        <v>1878024.1630352335</v>
      </c>
      <c r="I6" s="124">
        <v>1832755.3480733442</v>
      </c>
      <c r="J6" s="124">
        <v>1787591.8094253195</v>
      </c>
      <c r="K6" s="124">
        <v>1742428.2707772935</v>
      </c>
      <c r="L6" s="124">
        <v>1697264.7321292693</v>
      </c>
      <c r="M6" s="124">
        <v>1651995.91716738</v>
      </c>
      <c r="N6" s="124">
        <v>1606832.3785193549</v>
      </c>
      <c r="O6" s="124">
        <v>1561668.8398713293</v>
      </c>
      <c r="P6" s="124">
        <v>1516505.3012233055</v>
      </c>
      <c r="Q6" s="124">
        <v>1496186.9726473875</v>
      </c>
      <c r="R6" s="124">
        <v>1476079.1966991983</v>
      </c>
      <c r="S6" s="124">
        <v>1455866.1444371459</v>
      </c>
      <c r="T6" s="124">
        <v>1435653.0921750939</v>
      </c>
      <c r="U6" s="124">
        <v>1415440.0399130401</v>
      </c>
      <c r="V6" s="124">
        <v>1395226.9876509863</v>
      </c>
      <c r="W6" s="124">
        <v>1375013.9353889339</v>
      </c>
      <c r="X6" s="124">
        <v>1354800.883126881</v>
      </c>
      <c r="Y6" s="124">
        <v>1334587.8308648276</v>
      </c>
      <c r="Z6" s="124">
        <v>1314374.7786027743</v>
      </c>
      <c r="AA6" s="124">
        <v>1294161.7263407223</v>
      </c>
      <c r="AB6" s="124">
        <v>1273843.3977648029</v>
      </c>
      <c r="AC6" s="124">
        <v>1253735.6218166156</v>
      </c>
      <c r="AD6" s="124">
        <v>1233417.2932406971</v>
      </c>
      <c r="AE6" s="124">
        <v>1213309.5172925084</v>
      </c>
    </row>
    <row r="7" spans="1:31" x14ac:dyDescent="0.25">
      <c r="A7" t="s">
        <v>470</v>
      </c>
      <c r="B7" s="124">
        <v>1088381.5096704282</v>
      </c>
      <c r="C7" s="124">
        <v>1088381.5096704282</v>
      </c>
      <c r="D7" s="124">
        <v>1059692.5494764193</v>
      </c>
      <c r="E7" s="124">
        <v>1030908.9062454656</v>
      </c>
      <c r="F7" s="124">
        <v>1002219.9460514563</v>
      </c>
      <c r="G7" s="124">
        <v>973530.9858574461</v>
      </c>
      <c r="H7" s="124">
        <v>944842.02566343674</v>
      </c>
      <c r="I7" s="124">
        <v>916058.38243248337</v>
      </c>
      <c r="J7" s="124">
        <v>887369.42223847343</v>
      </c>
      <c r="K7" s="124">
        <v>858680.46204446396</v>
      </c>
      <c r="L7" s="124">
        <v>829896.8188135107</v>
      </c>
      <c r="M7" s="124">
        <v>801207.858619501</v>
      </c>
      <c r="N7" s="124">
        <v>772518.89842549199</v>
      </c>
      <c r="O7" s="124">
        <v>743829.93823148217</v>
      </c>
      <c r="P7" s="124">
        <v>715046.29500052845</v>
      </c>
      <c r="Q7" s="124">
        <v>703779.01360420149</v>
      </c>
      <c r="R7" s="124">
        <v>692606.41524481808</v>
      </c>
      <c r="S7" s="124">
        <v>681339.13384849124</v>
      </c>
      <c r="T7" s="124">
        <v>670071.85245216393</v>
      </c>
      <c r="U7" s="124">
        <v>658804.57105583663</v>
      </c>
      <c r="V7" s="124">
        <v>647631.97269645345</v>
      </c>
      <c r="W7" s="124">
        <v>636364.69130012603</v>
      </c>
      <c r="X7" s="124">
        <v>625097.40990379918</v>
      </c>
      <c r="Y7" s="124">
        <v>613924.81154441554</v>
      </c>
      <c r="Z7" s="124">
        <v>602657.53014808858</v>
      </c>
      <c r="AA7" s="124">
        <v>591390.24875176116</v>
      </c>
      <c r="AB7" s="124">
        <v>580217.6503923781</v>
      </c>
      <c r="AC7" s="124">
        <v>568950.36899605079</v>
      </c>
      <c r="AD7" s="124">
        <v>557683.08759972372</v>
      </c>
      <c r="AE7" s="124">
        <v>546510.48924034019</v>
      </c>
    </row>
    <row r="8" spans="1:31" x14ac:dyDescent="0.25">
      <c r="A8" t="s">
        <v>205</v>
      </c>
      <c r="B8" s="124">
        <v>1289895.7980194129</v>
      </c>
      <c r="C8" s="124">
        <v>1424324.1264074175</v>
      </c>
      <c r="D8" s="124">
        <v>1558752.454795422</v>
      </c>
      <c r="E8" s="124">
        <v>1693180.7831834266</v>
      </c>
      <c r="F8" s="124">
        <v>1796492.5482441923</v>
      </c>
      <c r="G8" s="124">
        <v>1852795.2520174449</v>
      </c>
      <c r="H8" s="124">
        <v>1874191.2898811991</v>
      </c>
      <c r="I8" s="124">
        <v>1881812.3784608822</v>
      </c>
      <c r="J8" s="124">
        <v>1887554.6549820662</v>
      </c>
      <c r="K8" s="124">
        <v>1892600.8229622045</v>
      </c>
      <c r="L8" s="124">
        <v>1905769.0332217179</v>
      </c>
      <c r="M8" s="124">
        <v>1916724.9766968857</v>
      </c>
      <c r="N8" s="124">
        <v>1923267.4696774059</v>
      </c>
      <c r="O8" s="124">
        <v>1930862.8540630611</v>
      </c>
      <c r="P8" s="124">
        <v>1937772.6115127895</v>
      </c>
      <c r="Q8" s="124">
        <v>1948062.5376181658</v>
      </c>
      <c r="R8" s="124">
        <v>1958121.3905415633</v>
      </c>
      <c r="S8" s="124">
        <v>1965944.3727370212</v>
      </c>
      <c r="T8" s="124">
        <v>1977867.6285998137</v>
      </c>
      <c r="U8" s="124">
        <v>1986058.7633075011</v>
      </c>
      <c r="V8" s="124">
        <v>1991682.6657695849</v>
      </c>
      <c r="W8" s="124">
        <v>2001284.5248759086</v>
      </c>
      <c r="X8" s="124">
        <v>2007869.0972648514</v>
      </c>
      <c r="Y8" s="124">
        <v>2016326.5933504989</v>
      </c>
      <c r="Z8" s="124">
        <v>2026393.7738523479</v>
      </c>
      <c r="AA8" s="124">
        <v>2035925.2315814244</v>
      </c>
      <c r="AB8" s="124">
        <v>2044107.679105334</v>
      </c>
      <c r="AC8" s="124">
        <v>2053831.5934090288</v>
      </c>
      <c r="AD8" s="124">
        <v>2065027.9763754746</v>
      </c>
      <c r="AE8" s="124">
        <v>2090069.7248419826</v>
      </c>
    </row>
    <row r="9" spans="1:31" x14ac:dyDescent="0.25">
      <c r="A9" t="s">
        <v>209</v>
      </c>
      <c r="B9" s="124">
        <v>2438353.2875842112</v>
      </c>
      <c r="C9" s="124">
        <v>2438353.2875842112</v>
      </c>
      <c r="D9" s="124">
        <v>2385889.3439434203</v>
      </c>
      <c r="E9" s="124">
        <v>2333547.4094738881</v>
      </c>
      <c r="F9" s="124">
        <v>2281327.4841756118</v>
      </c>
      <c r="G9" s="124">
        <v>2228863.5405348209</v>
      </c>
      <c r="H9" s="124">
        <v>2176521.6060652863</v>
      </c>
      <c r="I9" s="124">
        <v>2124057.6624244954</v>
      </c>
      <c r="J9" s="124">
        <v>2071715.7279549628</v>
      </c>
      <c r="K9" s="124">
        <v>2019373.7934854277</v>
      </c>
      <c r="L9" s="124">
        <v>1967031.8590158951</v>
      </c>
      <c r="M9" s="124">
        <v>1914567.9153751046</v>
      </c>
      <c r="N9" s="124">
        <v>1862225.9809055701</v>
      </c>
      <c r="O9" s="124">
        <v>1809884.0464360365</v>
      </c>
      <c r="P9" s="124">
        <v>1757542.1119665033</v>
      </c>
      <c r="Q9" s="124">
        <v>1733994.3419137769</v>
      </c>
      <c r="R9" s="124">
        <v>1710690.5902035641</v>
      </c>
      <c r="S9" s="124">
        <v>1687264.8293220946</v>
      </c>
      <c r="T9" s="124">
        <v>1663839.0684406259</v>
      </c>
      <c r="U9" s="124">
        <v>1640413.3075591563</v>
      </c>
      <c r="V9" s="124">
        <v>1616987.5466776863</v>
      </c>
      <c r="W9" s="124">
        <v>1593561.7857962172</v>
      </c>
      <c r="X9" s="124">
        <v>1570136.0249147471</v>
      </c>
      <c r="Y9" s="124">
        <v>1546710.2640332771</v>
      </c>
      <c r="Z9" s="124">
        <v>1523284.5031518075</v>
      </c>
      <c r="AA9" s="124">
        <v>1499858.7422703393</v>
      </c>
      <c r="AB9" s="124">
        <v>1476310.9722176106</v>
      </c>
      <c r="AC9" s="124">
        <v>1453007.2205074001</v>
      </c>
      <c r="AD9" s="124">
        <v>1429459.4504546723</v>
      </c>
      <c r="AE9" s="124">
        <v>1406155.6987444595</v>
      </c>
    </row>
    <row r="11" spans="1:31" x14ac:dyDescent="0.25">
      <c r="A11" t="s">
        <v>505</v>
      </c>
    </row>
    <row r="12" spans="1:31" x14ac:dyDescent="0.25">
      <c r="B12">
        <v>2021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25">
      <c r="A13" t="s">
        <v>199</v>
      </c>
      <c r="B13">
        <v>3007428.4581774496</v>
      </c>
      <c r="C13">
        <v>3007428.4581774496</v>
      </c>
      <c r="D13">
        <v>2991110.6295283963</v>
      </c>
      <c r="E13">
        <v>2974687.5245654779</v>
      </c>
      <c r="F13">
        <v>2958264.4196025603</v>
      </c>
      <c r="G13">
        <v>2941946.590953507</v>
      </c>
      <c r="H13">
        <v>2925523.4859905886</v>
      </c>
      <c r="I13">
        <v>2909205.6573415357</v>
      </c>
      <c r="J13">
        <v>2892782.5523786172</v>
      </c>
      <c r="K13">
        <v>2876464.7237295639</v>
      </c>
      <c r="L13">
        <v>2860041.6187666459</v>
      </c>
      <c r="M13">
        <v>2843723.7901175921</v>
      </c>
      <c r="N13">
        <v>2827300.6851546741</v>
      </c>
      <c r="O13">
        <v>2810982.8565056212</v>
      </c>
      <c r="P13">
        <v>2794559.7515427028</v>
      </c>
      <c r="Q13">
        <v>2767819.5678210286</v>
      </c>
      <c r="R13">
        <v>2740974.1077854894</v>
      </c>
      <c r="S13">
        <v>2714128.6477499502</v>
      </c>
      <c r="T13">
        <v>2687388.4640282756</v>
      </c>
      <c r="U13">
        <v>2660543.0039927363</v>
      </c>
      <c r="V13">
        <v>2633802.8202710627</v>
      </c>
      <c r="W13">
        <v>2606957.360235523</v>
      </c>
      <c r="X13">
        <v>2580217.1765138488</v>
      </c>
      <c r="Y13">
        <v>2553371.7164783091</v>
      </c>
      <c r="Z13">
        <v>2526631.532756635</v>
      </c>
      <c r="AA13">
        <v>2499786.0727210953</v>
      </c>
      <c r="AB13">
        <v>2473045.8889994216</v>
      </c>
      <c r="AC13">
        <v>2446200.4289638819</v>
      </c>
      <c r="AD13">
        <v>2419460.2452422078</v>
      </c>
      <c r="AE13">
        <v>2392614.7852066685</v>
      </c>
    </row>
    <row r="14" spans="1:31" x14ac:dyDescent="0.25">
      <c r="A14" t="s">
        <v>470</v>
      </c>
      <c r="B14">
        <v>1087150.6301901576</v>
      </c>
      <c r="C14">
        <v>1087150.6301901576</v>
      </c>
      <c r="D14">
        <v>1076735.4961263256</v>
      </c>
      <c r="E14">
        <v>1066415.0450994375</v>
      </c>
      <c r="F14">
        <v>1055999.9110356057</v>
      </c>
      <c r="G14">
        <v>1045584.7769717741</v>
      </c>
      <c r="H14">
        <v>1035169.6429079421</v>
      </c>
      <c r="I14">
        <v>1024849.1918810543</v>
      </c>
      <c r="J14">
        <v>1014434.0578172224</v>
      </c>
      <c r="K14">
        <v>1004018.9237533906</v>
      </c>
      <c r="L14">
        <v>993698.47272650246</v>
      </c>
      <c r="M14">
        <v>983283.33866267081</v>
      </c>
      <c r="N14">
        <v>972868.20459883893</v>
      </c>
      <c r="O14">
        <v>962453.07053500693</v>
      </c>
      <c r="P14">
        <v>952132.61950811907</v>
      </c>
      <c r="Q14">
        <v>944273.92744177312</v>
      </c>
      <c r="R14">
        <v>936415.23537542752</v>
      </c>
      <c r="S14">
        <v>928651.22634602536</v>
      </c>
      <c r="T14">
        <v>920792.53427967953</v>
      </c>
      <c r="U14">
        <v>913028.5252502776</v>
      </c>
      <c r="V14">
        <v>905169.83318393177</v>
      </c>
      <c r="W14">
        <v>897311.14111758606</v>
      </c>
      <c r="X14">
        <v>889547.13208818412</v>
      </c>
      <c r="Y14">
        <v>881688.44002183829</v>
      </c>
      <c r="Z14">
        <v>873829.74795549235</v>
      </c>
      <c r="AA14">
        <v>866065.73892609053</v>
      </c>
      <c r="AB14">
        <v>858207.04685974459</v>
      </c>
      <c r="AC14">
        <v>850348.35479339876</v>
      </c>
      <c r="AD14">
        <v>842584.34576399683</v>
      </c>
      <c r="AE14">
        <v>834725.65369765111</v>
      </c>
    </row>
    <row r="15" spans="1:31" x14ac:dyDescent="0.25">
      <c r="A15" t="s">
        <v>205</v>
      </c>
      <c r="B15">
        <v>4567459.2942504622</v>
      </c>
      <c r="C15">
        <v>4415131.4446385521</v>
      </c>
      <c r="D15">
        <v>4262803.5950266421</v>
      </c>
      <c r="E15">
        <v>4110475.745414732</v>
      </c>
      <c r="F15">
        <v>3989264.4591300599</v>
      </c>
      <c r="G15">
        <v>3915062.2341329018</v>
      </c>
      <c r="H15">
        <v>3875766.6750452421</v>
      </c>
      <c r="I15">
        <v>3850246.0652416525</v>
      </c>
      <c r="J15">
        <v>3826604.267496563</v>
      </c>
      <c r="K15">
        <v>3803658.5782925193</v>
      </c>
      <c r="L15">
        <v>3774170.2163288565</v>
      </c>
      <c r="M15">
        <v>3746894.1211495395</v>
      </c>
      <c r="N15">
        <v>3724031.476464869</v>
      </c>
      <c r="O15">
        <v>3700115.9403750645</v>
      </c>
      <c r="P15">
        <v>3676886.0312211867</v>
      </c>
      <c r="Q15">
        <v>3650275.9534116611</v>
      </c>
      <c r="R15">
        <v>3623896.9487841143</v>
      </c>
      <c r="S15">
        <v>3599753.8148845071</v>
      </c>
      <c r="T15">
        <v>3571510.4073175653</v>
      </c>
      <c r="U15">
        <v>3546999.1209057285</v>
      </c>
      <c r="V15">
        <v>3525055.0667394954</v>
      </c>
      <c r="W15">
        <v>3499133.0559290224</v>
      </c>
      <c r="X15">
        <v>3476228.3318359302</v>
      </c>
      <c r="Y15">
        <v>3451450.6840461334</v>
      </c>
      <c r="Z15">
        <v>3425063.3518401352</v>
      </c>
      <c r="AA15">
        <v>3399211.7424069084</v>
      </c>
      <c r="AB15">
        <v>3374709.1431788495</v>
      </c>
      <c r="AC15">
        <v>3348665.0771710053</v>
      </c>
      <c r="AD15">
        <v>7950962.5122480858</v>
      </c>
      <c r="AE15">
        <v>7911207.6996868448</v>
      </c>
    </row>
    <row r="16" spans="1:31" x14ac:dyDescent="0.25">
      <c r="A16" t="s">
        <v>209</v>
      </c>
      <c r="B16">
        <v>3485435.9953173972</v>
      </c>
      <c r="C16">
        <v>3485435.9953173972</v>
      </c>
      <c r="D16">
        <v>3466524.5737724607</v>
      </c>
      <c r="E16">
        <v>3447491.1430562665</v>
      </c>
      <c r="F16">
        <v>3428457.7123400732</v>
      </c>
      <c r="G16">
        <v>3409546.2907951367</v>
      </c>
      <c r="H16">
        <v>3390512.860078942</v>
      </c>
      <c r="I16">
        <v>3371601.4385340065</v>
      </c>
      <c r="J16">
        <v>3352568.0078178118</v>
      </c>
      <c r="K16">
        <v>3333656.5862728753</v>
      </c>
      <c r="L16">
        <v>3314623.1555566816</v>
      </c>
      <c r="M16">
        <v>3295711.7340117446</v>
      </c>
      <c r="N16">
        <v>3276678.3032955509</v>
      </c>
      <c r="O16">
        <v>3257766.8817506148</v>
      </c>
      <c r="P16">
        <v>3238733.4510344206</v>
      </c>
      <c r="Q16">
        <v>3207743.1215349766</v>
      </c>
      <c r="R16">
        <v>3176630.7828642749</v>
      </c>
      <c r="S16">
        <v>3145518.4441935732</v>
      </c>
      <c r="T16">
        <v>3114528.1146941292</v>
      </c>
      <c r="U16">
        <v>3083415.7760234275</v>
      </c>
      <c r="V16">
        <v>3052425.446523984</v>
      </c>
      <c r="W16">
        <v>3021313.1078532818</v>
      </c>
      <c r="X16">
        <v>2990322.7783538383</v>
      </c>
      <c r="Y16">
        <v>2959210.4396831361</v>
      </c>
      <c r="Z16">
        <v>2928220.1101836921</v>
      </c>
      <c r="AA16">
        <v>2897107.7715129899</v>
      </c>
      <c r="AB16">
        <v>2866117.4420135464</v>
      </c>
      <c r="AC16">
        <v>2835005.1033428442</v>
      </c>
      <c r="AD16">
        <v>2804014.7738434006</v>
      </c>
      <c r="AE16">
        <v>2772902.4351726989</v>
      </c>
    </row>
    <row r="18" spans="1:31" x14ac:dyDescent="0.25">
      <c r="A18" t="s">
        <v>507</v>
      </c>
    </row>
    <row r="19" spans="1:31" x14ac:dyDescent="0.25">
      <c r="B19">
        <v>2021</v>
      </c>
    </row>
    <row r="20" spans="1:31" x14ac:dyDescent="0.25">
      <c r="A20" t="s">
        <v>199</v>
      </c>
      <c r="B20" s="124">
        <v>39823.29409159685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x14ac:dyDescent="0.25">
      <c r="A21" t="s">
        <v>470</v>
      </c>
      <c r="B21" s="124">
        <v>24826.010997527403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x14ac:dyDescent="0.25">
      <c r="A22" t="s">
        <v>205</v>
      </c>
      <c r="B22" s="124">
        <v>37358.75287665092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x14ac:dyDescent="0.25">
      <c r="A23" t="s">
        <v>209</v>
      </c>
      <c r="B23" s="124">
        <v>39823.29409159685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5" spans="1:31" x14ac:dyDescent="0.25">
      <c r="A25" t="s">
        <v>508</v>
      </c>
    </row>
    <row r="26" spans="1:31" x14ac:dyDescent="0.25">
      <c r="B26">
        <v>2021</v>
      </c>
    </row>
    <row r="27" spans="1:31" x14ac:dyDescent="0.25">
      <c r="A27" t="s">
        <v>199</v>
      </c>
      <c r="B27" s="124">
        <v>65750.800457615216</v>
      </c>
    </row>
    <row r="28" spans="1:31" x14ac:dyDescent="0.25">
      <c r="A28" t="s">
        <v>470</v>
      </c>
      <c r="B28" s="124">
        <v>26096.967191940064</v>
      </c>
    </row>
    <row r="29" spans="1:31" x14ac:dyDescent="0.25">
      <c r="A29" t="s">
        <v>205</v>
      </c>
      <c r="B29" s="124">
        <v>133213.1552570395</v>
      </c>
    </row>
    <row r="30" spans="1:31" x14ac:dyDescent="0.25">
      <c r="A30" t="s">
        <v>209</v>
      </c>
      <c r="B30" s="124">
        <v>65750.800457615216</v>
      </c>
    </row>
    <row r="32" spans="1:31" x14ac:dyDescent="0.25">
      <c r="A32" t="s">
        <v>509</v>
      </c>
    </row>
    <row r="33" spans="1:31" x14ac:dyDescent="0.25">
      <c r="B33">
        <v>2021</v>
      </c>
    </row>
    <row r="34" spans="1:31" x14ac:dyDescent="0.25">
      <c r="A34" t="s">
        <v>199</v>
      </c>
      <c r="B34" s="124">
        <v>5.5837342141196435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x14ac:dyDescent="0.25">
      <c r="A35" t="s">
        <v>470</v>
      </c>
      <c r="B35" s="124">
        <v>2.1352064066132783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x14ac:dyDescent="0.25">
      <c r="A36" t="s">
        <v>205</v>
      </c>
      <c r="B36" s="124">
        <v>13.20794320541086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x14ac:dyDescent="0.25">
      <c r="A37" t="s">
        <v>209</v>
      </c>
      <c r="B37" s="124">
        <v>9.4595026686262198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9" spans="1:31" x14ac:dyDescent="0.25">
      <c r="A39" t="s">
        <v>510</v>
      </c>
    </row>
    <row r="40" spans="1:31" x14ac:dyDescent="0.25">
      <c r="B40">
        <v>2021</v>
      </c>
    </row>
    <row r="41" spans="1:31" x14ac:dyDescent="0.25">
      <c r="A41" t="s">
        <v>199</v>
      </c>
      <c r="B41" s="124">
        <f>'[1]CCaMC-VOaMCpUC'!$EB$2</f>
        <v>7.1681929364874337</v>
      </c>
    </row>
    <row r="42" spans="1:31" x14ac:dyDescent="0.25">
      <c r="A42" t="s">
        <v>470</v>
      </c>
      <c r="B42" s="124">
        <f>'[1]CCaMC-VOaMCpUC'!$EB$4</f>
        <v>1.6607160940325494</v>
      </c>
    </row>
    <row r="43" spans="1:31" x14ac:dyDescent="0.25">
      <c r="A43" t="s">
        <v>205</v>
      </c>
      <c r="B43" s="124">
        <f>'[1]CCaMC-VOaMCpUC'!$EB$10</f>
        <v>4.2704128132265557</v>
      </c>
    </row>
    <row r="44" spans="1:31" x14ac:dyDescent="0.25">
      <c r="A44" t="s">
        <v>209</v>
      </c>
      <c r="B44" s="124">
        <f>'[1]CCaMC-VOaMCpUC'!$EB$14</f>
        <v>12.14376215122577</v>
      </c>
    </row>
    <row r="45" spans="1:31" x14ac:dyDescent="0.25">
      <c r="B45" s="124"/>
    </row>
    <row r="46" spans="1:31" x14ac:dyDescent="0.25">
      <c r="A46" t="s">
        <v>486</v>
      </c>
    </row>
    <row r="47" spans="1:31" x14ac:dyDescent="0.25">
      <c r="B47" t="s">
        <v>487</v>
      </c>
      <c r="C47">
        <v>91.94</v>
      </c>
    </row>
    <row r="48" spans="1:31" x14ac:dyDescent="0.25">
      <c r="B48" t="s">
        <v>488</v>
      </c>
      <c r="C48">
        <v>10.199999999999999</v>
      </c>
    </row>
    <row r="49" spans="1:43" x14ac:dyDescent="0.25">
      <c r="B49" t="s">
        <v>489</v>
      </c>
      <c r="C49">
        <v>48.75</v>
      </c>
    </row>
    <row r="50" spans="1:43" x14ac:dyDescent="0.25">
      <c r="A50" t="s">
        <v>490</v>
      </c>
    </row>
    <row r="51" spans="1:43" x14ac:dyDescent="0.25">
      <c r="B51" t="s">
        <v>491</v>
      </c>
      <c r="C51">
        <v>8.35</v>
      </c>
      <c r="D51" t="s">
        <v>498</v>
      </c>
    </row>
    <row r="52" spans="1:43" x14ac:dyDescent="0.25">
      <c r="B52" t="s">
        <v>492</v>
      </c>
      <c r="C52">
        <v>1.62</v>
      </c>
      <c r="D52" t="s">
        <v>499</v>
      </c>
    </row>
    <row r="53" spans="1:43" x14ac:dyDescent="0.25">
      <c r="B53" t="s">
        <v>493</v>
      </c>
      <c r="C53">
        <v>2.5299999999999998</v>
      </c>
      <c r="D53" t="s">
        <v>499</v>
      </c>
    </row>
    <row r="54" spans="1:43" x14ac:dyDescent="0.25">
      <c r="B54" t="s">
        <v>494</v>
      </c>
      <c r="C54">
        <v>0.63</v>
      </c>
      <c r="D54" t="s">
        <v>499</v>
      </c>
    </row>
    <row r="55" spans="1:43" x14ac:dyDescent="0.25">
      <c r="B55" t="s">
        <v>65</v>
      </c>
      <c r="C55">
        <v>18.100000000000001</v>
      </c>
      <c r="D55" t="s">
        <v>500</v>
      </c>
    </row>
    <row r="58" spans="1:43" x14ac:dyDescent="0.25">
      <c r="A58" t="s">
        <v>495</v>
      </c>
    </row>
    <row r="59" spans="1:43" x14ac:dyDescent="0.25">
      <c r="A59" s="126"/>
      <c r="B59" s="110" t="s">
        <v>163</v>
      </c>
      <c r="C59" s="110" t="s">
        <v>432</v>
      </c>
      <c r="D59" s="110" t="s">
        <v>431</v>
      </c>
      <c r="E59" s="110" t="s">
        <v>164</v>
      </c>
      <c r="F59" s="110" t="s">
        <v>165</v>
      </c>
      <c r="G59" s="110" t="s">
        <v>166</v>
      </c>
      <c r="H59" s="110" t="s">
        <v>167</v>
      </c>
      <c r="I59" s="110" t="s">
        <v>168</v>
      </c>
      <c r="J59" s="110" t="s">
        <v>169</v>
      </c>
      <c r="K59" s="110" t="s">
        <v>170</v>
      </c>
      <c r="L59" s="110" t="s">
        <v>425</v>
      </c>
      <c r="M59" s="110" t="s">
        <v>426</v>
      </c>
      <c r="N59" s="110" t="s">
        <v>171</v>
      </c>
      <c r="O59" s="110" t="s">
        <v>433</v>
      </c>
      <c r="P59" s="110" t="s">
        <v>434</v>
      </c>
      <c r="Q59" s="110" t="s">
        <v>435</v>
      </c>
      <c r="R59" s="110" t="s">
        <v>436</v>
      </c>
      <c r="S59" s="110" t="s">
        <v>172</v>
      </c>
      <c r="T59" s="110" t="s">
        <v>173</v>
      </c>
      <c r="U59" s="110" t="s">
        <v>174</v>
      </c>
      <c r="V59" s="110" t="s">
        <v>175</v>
      </c>
      <c r="W59" s="110" t="s">
        <v>176</v>
      </c>
      <c r="X59" s="110" t="s">
        <v>177</v>
      </c>
      <c r="Y59" s="110" t="s">
        <v>178</v>
      </c>
      <c r="Z59" s="110" t="s">
        <v>437</v>
      </c>
      <c r="AA59" s="110" t="s">
        <v>438</v>
      </c>
      <c r="AB59" s="110" t="s">
        <v>439</v>
      </c>
      <c r="AC59" s="110" t="s">
        <v>179</v>
      </c>
      <c r="AD59" s="110" t="s">
        <v>180</v>
      </c>
      <c r="AE59" s="110" t="s">
        <v>181</v>
      </c>
      <c r="AF59" s="110" t="s">
        <v>182</v>
      </c>
      <c r="AG59" s="110" t="s">
        <v>183</v>
      </c>
      <c r="AH59" s="110" t="s">
        <v>184</v>
      </c>
      <c r="AI59" s="110" t="s">
        <v>185</v>
      </c>
      <c r="AJ59" s="110" t="s">
        <v>186</v>
      </c>
      <c r="AK59" s="110" t="s">
        <v>187</v>
      </c>
      <c r="AL59" s="110" t="s">
        <v>188</v>
      </c>
      <c r="AM59" s="110" t="s">
        <v>189</v>
      </c>
      <c r="AN59" s="110" t="s">
        <v>190</v>
      </c>
      <c r="AO59" s="110" t="s">
        <v>191</v>
      </c>
      <c r="AP59" s="110" t="s">
        <v>192</v>
      </c>
      <c r="AQ59" s="110" t="s">
        <v>193</v>
      </c>
    </row>
    <row r="60" spans="1:43" x14ac:dyDescent="0.25">
      <c r="A60" t="s">
        <v>199</v>
      </c>
      <c r="B60" s="129">
        <f>'SoESCaOMCbIC-capital'!B2*($B13/SUM($B13,$B6))</f>
        <v>0</v>
      </c>
      <c r="C60" s="129">
        <f>'SoESCaOMCbIC-capital'!C2*($B13/SUM($B13,$B6))</f>
        <v>0</v>
      </c>
      <c r="D60" s="129">
        <f>'SoESCaOMCbIC-capital'!D2*($B13/SUM($B13,$B6))</f>
        <v>0</v>
      </c>
      <c r="E60" s="129">
        <f>'SoESCaOMCbIC-capital'!E2*($B13/SUM($B13,$B6))</f>
        <v>0</v>
      </c>
      <c r="F60" s="129">
        <f>'SoESCaOMCbIC-capital'!F2*($B13/SUM($B13,$B6))</f>
        <v>0</v>
      </c>
      <c r="G60" s="129">
        <f>'SoESCaOMCbIC-capital'!G2*($B13/SUM($B13,$B6))</f>
        <v>0</v>
      </c>
      <c r="H60" s="129">
        <f>'SoESCaOMCbIC-capital'!H2*($B13/SUM($B13,$B6))</f>
        <v>0</v>
      </c>
      <c r="I60" s="129">
        <f>'SoESCaOMCbIC-capital'!I2*($B13/SUM($B13,$B6))</f>
        <v>0</v>
      </c>
      <c r="J60" s="129">
        <f>'SoESCaOMCbIC-capital'!J2*($B13/SUM($B13,$B6))</f>
        <v>0</v>
      </c>
      <c r="K60" s="129">
        <f>'SoESCaOMCbIC-capital'!K2*($B13/SUM($B13,$B6))</f>
        <v>0</v>
      </c>
      <c r="L60" s="129">
        <f>'SoESCaOMCbIC-capital'!L2*($B13/SUM($B13,$B6))</f>
        <v>7.6421949914944878E-4</v>
      </c>
      <c r="M60" s="129">
        <f>'SoESCaOMCbIC-capital'!M2*($B13/SUM($B13,$B6))</f>
        <v>0</v>
      </c>
      <c r="N60" s="129">
        <f>'SoESCaOMCbIC-capital'!N2*($B13/SUM($B13,$B6))</f>
        <v>0</v>
      </c>
      <c r="O60" s="129">
        <f>'SoESCaOMCbIC-capital'!O2*($B13/SUM($B13,$B6))</f>
        <v>0</v>
      </c>
      <c r="P60" s="129">
        <f>'SoESCaOMCbIC-capital'!P2*($B13/SUM($B13,$B6))</f>
        <v>0</v>
      </c>
      <c r="Q60" s="129">
        <f>'SoESCaOMCbIC-capital'!Q2*($B13/SUM($B13,$B6))</f>
        <v>0</v>
      </c>
      <c r="R60" s="129">
        <f>'SoESCaOMCbIC-capital'!R2*($B13/SUM($B13,$B6))</f>
        <v>0</v>
      </c>
      <c r="S60" s="129">
        <f>'SoESCaOMCbIC-capital'!S2*($B13/SUM($B13,$B6))</f>
        <v>0</v>
      </c>
      <c r="T60" s="129">
        <f>'SoESCaOMCbIC-capital'!T2*($B13/SUM($B13,$B6))</f>
        <v>0</v>
      </c>
      <c r="U60" s="129">
        <f>'SoESCaOMCbIC-capital'!U2*($B13/SUM($B13,$B6))</f>
        <v>0</v>
      </c>
      <c r="V60" s="129">
        <f>'SoESCaOMCbIC-capital'!V2*($B13/SUM($B13,$B6))</f>
        <v>0.21947069927900706</v>
      </c>
      <c r="W60" s="129">
        <f>'SoESCaOMCbIC-capital'!W2*($B13/SUM($B13,$B6))</f>
        <v>0</v>
      </c>
      <c r="X60" s="129">
        <f>'SoESCaOMCbIC-capital'!X2*($B13/SUM($B13,$B6))</f>
        <v>0</v>
      </c>
      <c r="Y60" s="129">
        <f>'SoESCaOMCbIC-capital'!Y2*($B13/SUM($B13,$B6))</f>
        <v>0</v>
      </c>
      <c r="Z60" s="129">
        <f>'SoESCaOMCbIC-capital'!Z2*($B13/SUM($B13,$B6))</f>
        <v>0</v>
      </c>
      <c r="AA60" s="129">
        <f>'SoESCaOMCbIC-capital'!AA2*($B13/SUM($B13,$B6))</f>
        <v>0</v>
      </c>
      <c r="AB60" s="129">
        <f>'SoESCaOMCbIC-capital'!AB2*($B13/SUM($B13,$B6))</f>
        <v>0</v>
      </c>
      <c r="AC60" s="129">
        <f>'SoESCaOMCbIC-capital'!AC2*($B13/SUM($B13,$B6))</f>
        <v>0.22867022554011854</v>
      </c>
      <c r="AD60" s="129">
        <f>'SoESCaOMCbIC-capital'!AD2*($B13/SUM($B13,$B6))</f>
        <v>0</v>
      </c>
      <c r="AE60" s="129">
        <f>'SoESCaOMCbIC-capital'!AE2*($B13/SUM($B13,$B6))</f>
        <v>0</v>
      </c>
      <c r="AF60" s="129">
        <f>'SoESCaOMCbIC-capital'!AF2*($B13/SUM($B13,$B6))</f>
        <v>0</v>
      </c>
      <c r="AG60" s="129">
        <f>'SoESCaOMCbIC-capital'!AG2*($B13/SUM($B13,$B6))</f>
        <v>0</v>
      </c>
      <c r="AH60" s="129">
        <f>'SoESCaOMCbIC-capital'!AH2*($B13/SUM($B13,$B6))</f>
        <v>0</v>
      </c>
      <c r="AI60" s="129">
        <f>'SoESCaOMCbIC-capital'!AI2*($B13/SUM($B13,$B6))</f>
        <v>0</v>
      </c>
      <c r="AJ60" s="129">
        <f>'SoESCaOMCbIC-capital'!AJ2*($B13/SUM($B13,$B6))</f>
        <v>6.84087284278816E-3</v>
      </c>
      <c r="AK60" s="129">
        <f>'SoESCaOMCbIC-capital'!AK2*($B13/SUM($B13,$B6))</f>
        <v>0</v>
      </c>
      <c r="AL60" s="129">
        <f>'SoESCaOMCbIC-capital'!AL2*($B13/SUM($B13,$B6))</f>
        <v>0.13263345227376969</v>
      </c>
      <c r="AM60" s="129">
        <f>'SoESCaOMCbIC-capital'!AM2*($B13/SUM($B13,$B6))</f>
        <v>0</v>
      </c>
      <c r="AN60" s="129">
        <f>'SoESCaOMCbIC-capital'!AN2*($B13/SUM($B13,$B6))</f>
        <v>0</v>
      </c>
      <c r="AO60" s="129">
        <f>'SoESCaOMCbIC-capital'!AO2*($B13/SUM($B13,$B6))</f>
        <v>0</v>
      </c>
      <c r="AP60" s="129">
        <f>'SoESCaOMCbIC-capital'!AP2*($B13/SUM($B13,$B6))</f>
        <v>0</v>
      </c>
      <c r="AQ60" s="129">
        <f>'SoESCaOMCbIC-capital'!AQ2*($B13/SUM($B13,$B6))</f>
        <v>0</v>
      </c>
    </row>
    <row r="61" spans="1:43" x14ac:dyDescent="0.25">
      <c r="A61" t="s">
        <v>470</v>
      </c>
      <c r="B61" s="129">
        <f>'SoESCaOMCbIC-capital'!B4*($B14/SUM($B14,$B7))</f>
        <v>0</v>
      </c>
      <c r="C61" s="129">
        <f>'SoESCaOMCbIC-capital'!C4*($B14/SUM($B14,$B7))</f>
        <v>0</v>
      </c>
      <c r="D61" s="129">
        <f>'SoESCaOMCbIC-capital'!D4*($B14/SUM($B14,$B7))</f>
        <v>0</v>
      </c>
      <c r="E61" s="129">
        <f>'SoESCaOMCbIC-capital'!E4*($B14/SUM($B14,$B7))</f>
        <v>0</v>
      </c>
      <c r="F61" s="129">
        <f>'SoESCaOMCbIC-capital'!F4*($B14/SUM($B14,$B7))</f>
        <v>0</v>
      </c>
      <c r="G61" s="129">
        <f>'SoESCaOMCbIC-capital'!G4*($B14/SUM($B14,$B7))</f>
        <v>0</v>
      </c>
      <c r="H61" s="129">
        <f>'SoESCaOMCbIC-capital'!H4*($B14/SUM($B14,$B7))</f>
        <v>0</v>
      </c>
      <c r="I61" s="129">
        <f>'SoESCaOMCbIC-capital'!I4*($B14/SUM($B14,$B7))</f>
        <v>0</v>
      </c>
      <c r="J61" s="129">
        <f>'SoESCaOMCbIC-capital'!J4*($B14/SUM($B14,$B7))</f>
        <v>0</v>
      </c>
      <c r="K61" s="129">
        <f>'SoESCaOMCbIC-capital'!K4*($B14/SUM($B14,$B7))</f>
        <v>0</v>
      </c>
      <c r="L61" s="129">
        <f>'SoESCaOMCbIC-capital'!L4*($B14/SUM($B14,$B7))</f>
        <v>0</v>
      </c>
      <c r="M61" s="129">
        <f>'SoESCaOMCbIC-capital'!M4*($B14/SUM($B14,$B7))</f>
        <v>0</v>
      </c>
      <c r="N61" s="129">
        <f>'SoESCaOMCbIC-capital'!N4*($B14/SUM($B14,$B7))</f>
        <v>0</v>
      </c>
      <c r="O61" s="129">
        <f>'SoESCaOMCbIC-capital'!O4*($B14/SUM($B14,$B7))</f>
        <v>0</v>
      </c>
      <c r="P61" s="129">
        <f>'SoESCaOMCbIC-capital'!P4*($B14/SUM($B14,$B7))</f>
        <v>0</v>
      </c>
      <c r="Q61" s="129">
        <f>'SoESCaOMCbIC-capital'!Q4*($B14/SUM($B14,$B7))</f>
        <v>0</v>
      </c>
      <c r="R61" s="129">
        <f>'SoESCaOMCbIC-capital'!R4*($B14/SUM($B14,$B7))</f>
        <v>0</v>
      </c>
      <c r="S61" s="129">
        <f>'SoESCaOMCbIC-capital'!S4*($B14/SUM($B14,$B7))</f>
        <v>0</v>
      </c>
      <c r="T61" s="129">
        <f>'SoESCaOMCbIC-capital'!T4*($B14/SUM($B14,$B7))</f>
        <v>0</v>
      </c>
      <c r="U61" s="129">
        <f>'SoESCaOMCbIC-capital'!U4*($B14/SUM($B14,$B7))</f>
        <v>0</v>
      </c>
      <c r="V61" s="129">
        <f>'SoESCaOMCbIC-capital'!V4*($B14/SUM($B14,$B7))</f>
        <v>0.25867709141366435</v>
      </c>
      <c r="W61" s="129">
        <f>'SoESCaOMCbIC-capital'!W4*($B14/SUM($B14,$B7))</f>
        <v>0</v>
      </c>
      <c r="X61" s="129">
        <f>'SoESCaOMCbIC-capital'!X4*($B14/SUM($B14,$B7))</f>
        <v>0</v>
      </c>
      <c r="Y61" s="129">
        <f>'SoESCaOMCbIC-capital'!Y4*($B14/SUM($B14,$B7))</f>
        <v>0</v>
      </c>
      <c r="Z61" s="129">
        <f>'SoESCaOMCbIC-capital'!Z4*($B14/SUM($B14,$B7))</f>
        <v>2.9395124024280041E-3</v>
      </c>
      <c r="AA61" s="129">
        <f>'SoESCaOMCbIC-capital'!AA4*($B14/SUM($B14,$B7))</f>
        <v>0</v>
      </c>
      <c r="AB61" s="129">
        <f>'SoESCaOMCbIC-capital'!AB4*($B14/SUM($B14,$B7))</f>
        <v>0</v>
      </c>
      <c r="AC61" s="129">
        <f>'SoESCaOMCbIC-capital'!AC4*($B14/SUM($B14,$B7))</f>
        <v>0.1410965953165442</v>
      </c>
      <c r="AD61" s="129">
        <f>'SoESCaOMCbIC-capital'!AD4*($B14/SUM($B14,$B7))</f>
        <v>0</v>
      </c>
      <c r="AE61" s="129">
        <f>'SoESCaOMCbIC-capital'!AE4*($B14/SUM($B14,$B7))</f>
        <v>0</v>
      </c>
      <c r="AF61" s="129">
        <f>'SoESCaOMCbIC-capital'!AF4*($B14/SUM($B14,$B7))</f>
        <v>0</v>
      </c>
      <c r="AG61" s="129">
        <f>'SoESCaOMCbIC-capital'!AG4*($B14/SUM($B14,$B7))</f>
        <v>0</v>
      </c>
      <c r="AH61" s="129">
        <f>'SoESCaOMCbIC-capital'!AH4*($B14/SUM($B14,$B7))</f>
        <v>0</v>
      </c>
      <c r="AI61" s="129">
        <f>'SoESCaOMCbIC-capital'!AI4*($B14/SUM($B14,$B7))</f>
        <v>0</v>
      </c>
      <c r="AJ61" s="129">
        <f>'SoESCaOMCbIC-capital'!AJ4*($B14/SUM($B14,$B7))</f>
        <v>2.9395124024280041E-3</v>
      </c>
      <c r="AK61" s="129">
        <f>'SoESCaOMCbIC-capital'!AK4*($B14/SUM($B14,$B7))</f>
        <v>2.3516099219424033E-2</v>
      </c>
      <c r="AL61" s="129">
        <f>'SoESCaOMCbIC-capital'!AL4*($B14/SUM($B14,$B7))</f>
        <v>5.8790248048560076E-2</v>
      </c>
      <c r="AM61" s="129">
        <f>'SoESCaOMCbIC-capital'!AM4*($B14/SUM($B14,$B7))</f>
        <v>1.1758049609712017E-2</v>
      </c>
      <c r="AN61" s="129">
        <f>'SoESCaOMCbIC-capital'!AN4*($B14/SUM($B14,$B7))</f>
        <v>0</v>
      </c>
      <c r="AO61" s="129">
        <f>'SoESCaOMCbIC-capital'!AO4*($B14/SUM($B14,$B7))</f>
        <v>0</v>
      </c>
      <c r="AP61" s="129">
        <f>'SoESCaOMCbIC-capital'!AP4*($B14/SUM($B14,$B7))</f>
        <v>0</v>
      </c>
      <c r="AQ61" s="129">
        <f>'SoESCaOMCbIC-capital'!AQ4*($B14/SUM($B14,$B7))</f>
        <v>0</v>
      </c>
    </row>
    <row r="62" spans="1:43" x14ac:dyDescent="0.25">
      <c r="A62" t="s">
        <v>205</v>
      </c>
      <c r="B62" s="129">
        <f>'SoESCaOMCbIC-capital'!B10*$B15/SUM($B15,$B8)</f>
        <v>0</v>
      </c>
      <c r="C62" s="129">
        <f>'SoESCaOMCbIC-capital'!C10*$B15/SUM($B15,$B8)</f>
        <v>0</v>
      </c>
      <c r="D62" s="129">
        <f>'SoESCaOMCbIC-capital'!D10*$B15/SUM($B15,$B8)</f>
        <v>0</v>
      </c>
      <c r="E62" s="129">
        <f>'SoESCaOMCbIC-capital'!E10*$B15/SUM($B15,$B8)</f>
        <v>0</v>
      </c>
      <c r="F62" s="129">
        <f>'SoESCaOMCbIC-capital'!F10*$B15/SUM($B15,$B8)</f>
        <v>0</v>
      </c>
      <c r="G62" s="129">
        <f>'SoESCaOMCbIC-capital'!G10*$B15/SUM($B15,$B8)</f>
        <v>0</v>
      </c>
      <c r="H62" s="129">
        <f>'SoESCaOMCbIC-capital'!H10*$B15/SUM($B15,$B8)</f>
        <v>0</v>
      </c>
      <c r="I62" s="129">
        <f>'SoESCaOMCbIC-capital'!I10*$B15/SUM($B15,$B8)</f>
        <v>0</v>
      </c>
      <c r="J62" s="129">
        <f>'SoESCaOMCbIC-capital'!J10*$B15/SUM($B15,$B8)</f>
        <v>0</v>
      </c>
      <c r="K62" s="129">
        <f>'SoESCaOMCbIC-capital'!K10*$B15/SUM($B15,$B8)</f>
        <v>0</v>
      </c>
      <c r="L62" s="129">
        <f>'SoESCaOMCbIC-capital'!L10*$B15/SUM($B15,$B8)</f>
        <v>0</v>
      </c>
      <c r="M62" s="129">
        <f>'SoESCaOMCbIC-capital'!M10*$B15/SUM($B15,$B8)</f>
        <v>0</v>
      </c>
      <c r="N62" s="129">
        <f>'SoESCaOMCbIC-capital'!N10*$B15/SUM($B15,$B8)</f>
        <v>0</v>
      </c>
      <c r="O62" s="129">
        <f>'SoESCaOMCbIC-capital'!O10*$B15/SUM($B15,$B8)</f>
        <v>0</v>
      </c>
      <c r="P62" s="129">
        <f>'SoESCaOMCbIC-capital'!P10*$B15/SUM($B15,$B8)</f>
        <v>0</v>
      </c>
      <c r="Q62" s="129">
        <f>'SoESCaOMCbIC-capital'!Q10*$B15/SUM($B15,$B8)</f>
        <v>0</v>
      </c>
      <c r="R62" s="129">
        <f>'SoESCaOMCbIC-capital'!R10*$B15/SUM($B15,$B8)</f>
        <v>0</v>
      </c>
      <c r="S62" s="129">
        <f>'SoESCaOMCbIC-capital'!S10*$B15/SUM($B15,$B8)</f>
        <v>0</v>
      </c>
      <c r="T62" s="129">
        <f>'SoESCaOMCbIC-capital'!T10*$B15/SUM($B15,$B8)</f>
        <v>0</v>
      </c>
      <c r="U62" s="129">
        <f>'SoESCaOMCbIC-capital'!U10*$B15/SUM($B15,$B8)</f>
        <v>0</v>
      </c>
      <c r="V62" s="129">
        <f>'SoESCaOMCbIC-capital'!V10*$B15/SUM($B15,$B8)</f>
        <v>0.53025167010776342</v>
      </c>
      <c r="W62" s="129">
        <f>'SoESCaOMCbIC-capital'!W10*$B15/SUM($B15,$B8)</f>
        <v>0</v>
      </c>
      <c r="X62" s="129">
        <f>'SoESCaOMCbIC-capital'!X10*$B15/SUM($B15,$B8)</f>
        <v>0</v>
      </c>
      <c r="Y62" s="129">
        <f>'SoESCaOMCbIC-capital'!Y10*$B15/SUM($B15,$B8)</f>
        <v>0</v>
      </c>
      <c r="Z62" s="129">
        <f>'SoESCaOMCbIC-capital'!Z10*$B15/SUM($B15,$B8)</f>
        <v>0</v>
      </c>
      <c r="AA62" s="129">
        <f>'SoESCaOMCbIC-capital'!AA10*$B15/SUM($B15,$B8)</f>
        <v>0</v>
      </c>
      <c r="AB62" s="129">
        <f>'SoESCaOMCbIC-capital'!AB10*$B15/SUM($B15,$B8)</f>
        <v>0</v>
      </c>
      <c r="AC62" s="129">
        <f>'SoESCaOMCbIC-capital'!AC10*$B15/SUM($B15,$B8)</f>
        <v>0.10916946149277483</v>
      </c>
      <c r="AD62" s="129">
        <f>'SoESCaOMCbIC-capital'!AD10*$B15/SUM($B15,$B8)</f>
        <v>0</v>
      </c>
      <c r="AE62" s="129">
        <f>'SoESCaOMCbIC-capital'!AE10*$B15/SUM($B15,$B8)</f>
        <v>0</v>
      </c>
      <c r="AF62" s="129">
        <f>'SoESCaOMCbIC-capital'!AF10*$B15/SUM($B15,$B8)</f>
        <v>0</v>
      </c>
      <c r="AG62" s="129">
        <f>'SoESCaOMCbIC-capital'!AG10*$B15/SUM($B15,$B8)</f>
        <v>0</v>
      </c>
      <c r="AH62" s="129">
        <f>'SoESCaOMCbIC-capital'!AH10*$B15/SUM($B15,$B8)</f>
        <v>0</v>
      </c>
      <c r="AI62" s="129">
        <f>'SoESCaOMCbIC-capital'!AI10*$B15/SUM($B15,$B8)</f>
        <v>0</v>
      </c>
      <c r="AJ62" s="129">
        <f>'SoESCaOMCbIC-capital'!AJ10*$B15/SUM($B15,$B8)</f>
        <v>0</v>
      </c>
      <c r="AK62" s="129">
        <f>'SoESCaOMCbIC-capital'!AK10*$B15/SUM($B15,$B8)</f>
        <v>0</v>
      </c>
      <c r="AL62" s="129">
        <f>'SoESCaOMCbIC-capital'!AL10*$B15/SUM($B15,$B8)</f>
        <v>0.1403607362049962</v>
      </c>
      <c r="AM62" s="129">
        <f>'SoESCaOMCbIC-capital'!AM10*$B15/SUM($B15,$B8)</f>
        <v>0</v>
      </c>
      <c r="AN62" s="129">
        <f>'SoESCaOMCbIC-capital'!AN10*$B15/SUM($B15,$B8)</f>
        <v>0</v>
      </c>
      <c r="AO62" s="129">
        <f>'SoESCaOMCbIC-capital'!AO10*$B15/SUM($B15,$B8)</f>
        <v>0</v>
      </c>
      <c r="AP62" s="129">
        <f>'SoESCaOMCbIC-capital'!AP10*$B15/SUM($B15,$B8)</f>
        <v>0</v>
      </c>
      <c r="AQ62" s="129">
        <f>'SoESCaOMCbIC-capital'!AQ10*$B15/SUM($B15,$B8)</f>
        <v>0</v>
      </c>
    </row>
    <row r="63" spans="1:43" x14ac:dyDescent="0.25">
      <c r="A63" t="s">
        <v>209</v>
      </c>
      <c r="B63" s="129">
        <f>'SoESCaOMCbIC-capital'!B14*($B16/SUM($B16,$B9))</f>
        <v>0</v>
      </c>
      <c r="C63" s="129">
        <f>'SoESCaOMCbIC-capital'!C14*($B16/SUM($B16,$B9))</f>
        <v>0</v>
      </c>
      <c r="D63" s="129">
        <f>'SoESCaOMCbIC-capital'!D14*($B16/SUM($B16,$B9))</f>
        <v>0</v>
      </c>
      <c r="E63" s="129">
        <f>'SoESCaOMCbIC-capital'!E14*($B16/SUM($B16,$B9))</f>
        <v>0</v>
      </c>
      <c r="F63" s="129">
        <f>'SoESCaOMCbIC-capital'!F14*($B16/SUM($B16,$B9))</f>
        <v>0</v>
      </c>
      <c r="G63" s="129">
        <f>'SoESCaOMCbIC-capital'!G14*($B16/SUM($B16,$B9))</f>
        <v>0</v>
      </c>
      <c r="H63" s="129">
        <f>'SoESCaOMCbIC-capital'!H14*($B16/SUM($B16,$B9))</f>
        <v>0</v>
      </c>
      <c r="I63" s="129">
        <f>'SoESCaOMCbIC-capital'!I14*($B16/SUM($B16,$B9))</f>
        <v>0</v>
      </c>
      <c r="J63" s="129">
        <f>'SoESCaOMCbIC-capital'!J14*($B16/SUM($B16,$B9))</f>
        <v>0</v>
      </c>
      <c r="K63" s="129">
        <f>'SoESCaOMCbIC-capital'!K14*($B16/SUM($B16,$B9))</f>
        <v>0</v>
      </c>
      <c r="L63" s="129">
        <f>'SoESCaOMCbIC-capital'!L14*($B16/SUM($B16,$B9))</f>
        <v>7.6421949914944889E-4</v>
      </c>
      <c r="M63" s="129">
        <f>'SoESCaOMCbIC-capital'!M14*($B16/SUM($B16,$B9))</f>
        <v>0</v>
      </c>
      <c r="N63" s="129">
        <f>'SoESCaOMCbIC-capital'!N14*($B16/SUM($B16,$B9))</f>
        <v>0</v>
      </c>
      <c r="O63" s="129">
        <f>'SoESCaOMCbIC-capital'!O14*($B16/SUM($B16,$B9))</f>
        <v>0</v>
      </c>
      <c r="P63" s="129">
        <f>'SoESCaOMCbIC-capital'!P14*($B16/SUM($B16,$B9))</f>
        <v>0</v>
      </c>
      <c r="Q63" s="129">
        <f>'SoESCaOMCbIC-capital'!Q14*($B16/SUM($B16,$B9))</f>
        <v>0</v>
      </c>
      <c r="R63" s="129">
        <f>'SoESCaOMCbIC-capital'!R14*($B16/SUM($B16,$B9))</f>
        <v>0</v>
      </c>
      <c r="S63" s="129">
        <f>'SoESCaOMCbIC-capital'!S14*($B16/SUM($B16,$B9))</f>
        <v>0</v>
      </c>
      <c r="T63" s="129">
        <f>'SoESCaOMCbIC-capital'!T14*($B16/SUM($B16,$B9))</f>
        <v>0</v>
      </c>
      <c r="U63" s="129">
        <f>'SoESCaOMCbIC-capital'!U14*($B16/SUM($B16,$B9))</f>
        <v>0</v>
      </c>
      <c r="V63" s="129">
        <f>'SoESCaOMCbIC-capital'!V14*($B16/SUM($B16,$B9))</f>
        <v>0.21947069927900711</v>
      </c>
      <c r="W63" s="129">
        <f>'SoESCaOMCbIC-capital'!W14*($B16/SUM($B16,$B9))</f>
        <v>0</v>
      </c>
      <c r="X63" s="129">
        <f>'SoESCaOMCbIC-capital'!X14*($B16/SUM($B16,$B9))</f>
        <v>0</v>
      </c>
      <c r="Y63" s="129">
        <f>'SoESCaOMCbIC-capital'!Y14*($B16/SUM($B16,$B9))</f>
        <v>0</v>
      </c>
      <c r="Z63" s="129">
        <f>'SoESCaOMCbIC-capital'!Z14*($B16/SUM($B16,$B9))</f>
        <v>0</v>
      </c>
      <c r="AA63" s="129">
        <f>'SoESCaOMCbIC-capital'!AA14*($B16/SUM($B16,$B9))</f>
        <v>0</v>
      </c>
      <c r="AB63" s="129">
        <f>'SoESCaOMCbIC-capital'!AB14*($B16/SUM($B16,$B9))</f>
        <v>0</v>
      </c>
      <c r="AC63" s="129">
        <f>'SoESCaOMCbIC-capital'!AC14*($B16/SUM($B16,$B9))</f>
        <v>0.22867022554011857</v>
      </c>
      <c r="AD63" s="129">
        <f>'SoESCaOMCbIC-capital'!AD14*($B16/SUM($B16,$B9))</f>
        <v>0</v>
      </c>
      <c r="AE63" s="129">
        <f>'SoESCaOMCbIC-capital'!AE14*($B16/SUM($B16,$B9))</f>
        <v>0</v>
      </c>
      <c r="AF63" s="129">
        <f>'SoESCaOMCbIC-capital'!AF14*($B16/SUM($B16,$B9))</f>
        <v>0</v>
      </c>
      <c r="AG63" s="129">
        <f>'SoESCaOMCbIC-capital'!AG14*($B16/SUM($B16,$B9))</f>
        <v>0</v>
      </c>
      <c r="AH63" s="129">
        <f>'SoESCaOMCbIC-capital'!AH14*($B16/SUM($B16,$B9))</f>
        <v>0</v>
      </c>
      <c r="AI63" s="129">
        <f>'SoESCaOMCbIC-capital'!AI14*($B16/SUM($B16,$B9))</f>
        <v>0</v>
      </c>
      <c r="AJ63" s="129">
        <f>'SoESCaOMCbIC-capital'!AJ14*($B16/SUM($B16,$B9))</f>
        <v>6.8408728427881618E-3</v>
      </c>
      <c r="AK63" s="129">
        <f>'SoESCaOMCbIC-capital'!AK14*($B16/SUM($B16,$B9))</f>
        <v>0</v>
      </c>
      <c r="AL63" s="129">
        <f>'SoESCaOMCbIC-capital'!AL14*($B16/SUM($B16,$B9))</f>
        <v>0.13263345227376971</v>
      </c>
      <c r="AM63" s="129">
        <f>'SoESCaOMCbIC-capital'!AM14*($B16/SUM($B16,$B9))</f>
        <v>0</v>
      </c>
      <c r="AN63" s="129">
        <f>'SoESCaOMCbIC-capital'!AN14*($B16/SUM($B16,$B9))</f>
        <v>0</v>
      </c>
      <c r="AO63" s="129">
        <f>'SoESCaOMCbIC-capital'!AO14*($B16/SUM($B16,$B9))</f>
        <v>0</v>
      </c>
      <c r="AP63" s="129">
        <f>'SoESCaOMCbIC-capital'!AP14*($B16/SUM($B16,$B9))</f>
        <v>0</v>
      </c>
      <c r="AQ63" s="129">
        <f>'SoESCaOMCbIC-capital'!AQ14*($B16/SUM($B16,$B9))</f>
        <v>0</v>
      </c>
    </row>
    <row r="64" spans="1:43" x14ac:dyDescent="0.25">
      <c r="B64" s="128"/>
    </row>
    <row r="65" spans="1:43" x14ac:dyDescent="0.25">
      <c r="A65" t="s">
        <v>496</v>
      </c>
    </row>
    <row r="66" spans="1:43" x14ac:dyDescent="0.25">
      <c r="A66" t="s">
        <v>497</v>
      </c>
    </row>
    <row r="67" spans="1:43" x14ac:dyDescent="0.25">
      <c r="A67" s="126"/>
      <c r="B67" s="110" t="s">
        <v>163</v>
      </c>
      <c r="C67" s="110" t="s">
        <v>432</v>
      </c>
      <c r="D67" s="110" t="s">
        <v>431</v>
      </c>
      <c r="E67" s="110" t="s">
        <v>164</v>
      </c>
      <c r="F67" s="110" t="s">
        <v>165</v>
      </c>
      <c r="G67" s="110" t="s">
        <v>166</v>
      </c>
      <c r="H67" s="110" t="s">
        <v>167</v>
      </c>
      <c r="I67" s="110" t="s">
        <v>168</v>
      </c>
      <c r="J67" s="110" t="s">
        <v>169</v>
      </c>
      <c r="K67" s="110" t="s">
        <v>170</v>
      </c>
      <c r="L67" s="110" t="s">
        <v>425</v>
      </c>
      <c r="M67" s="110" t="s">
        <v>426</v>
      </c>
      <c r="N67" s="110" t="s">
        <v>171</v>
      </c>
      <c r="O67" s="110" t="s">
        <v>433</v>
      </c>
      <c r="P67" s="110" t="s">
        <v>434</v>
      </c>
      <c r="Q67" s="110" t="s">
        <v>435</v>
      </c>
      <c r="R67" s="110" t="s">
        <v>436</v>
      </c>
      <c r="S67" s="110" t="s">
        <v>172</v>
      </c>
      <c r="T67" s="110" t="s">
        <v>173</v>
      </c>
      <c r="U67" s="110" t="s">
        <v>174</v>
      </c>
      <c r="V67" s="110" t="s">
        <v>175</v>
      </c>
      <c r="W67" s="110" t="s">
        <v>176</v>
      </c>
      <c r="X67" s="110" t="s">
        <v>177</v>
      </c>
      <c r="Y67" s="110" t="s">
        <v>178</v>
      </c>
      <c r="Z67" s="110" t="s">
        <v>437</v>
      </c>
      <c r="AA67" s="110" t="s">
        <v>438</v>
      </c>
      <c r="AB67" s="110" t="s">
        <v>439</v>
      </c>
      <c r="AC67" s="110" t="s">
        <v>179</v>
      </c>
      <c r="AD67" s="110" t="s">
        <v>180</v>
      </c>
      <c r="AE67" s="110" t="s">
        <v>181</v>
      </c>
      <c r="AF67" s="110" t="s">
        <v>182</v>
      </c>
      <c r="AG67" s="110" t="s">
        <v>183</v>
      </c>
      <c r="AH67" s="110" t="s">
        <v>184</v>
      </c>
      <c r="AI67" s="110" t="s">
        <v>185</v>
      </c>
      <c r="AJ67" s="110" t="s">
        <v>186</v>
      </c>
      <c r="AK67" s="110" t="s">
        <v>187</v>
      </c>
      <c r="AL67" s="110" t="s">
        <v>188</v>
      </c>
      <c r="AM67" s="110" t="s">
        <v>189</v>
      </c>
      <c r="AN67" s="110" t="s">
        <v>190</v>
      </c>
      <c r="AO67" s="110" t="s">
        <v>191</v>
      </c>
      <c r="AP67" s="110" t="s">
        <v>192</v>
      </c>
      <c r="AQ67" s="110" t="s">
        <v>193</v>
      </c>
    </row>
    <row r="68" spans="1:43" x14ac:dyDescent="0.25">
      <c r="A68" t="s">
        <v>199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>
        <f>$B6/SUM($B6,$B13)-AC68</f>
        <v>0.25164662860068832</v>
      </c>
      <c r="W68" s="129"/>
      <c r="X68" s="129"/>
      <c r="Y68" s="129"/>
      <c r="Z68" s="129"/>
      <c r="AA68" s="129"/>
      <c r="AB68" s="129"/>
      <c r="AC68" s="129">
        <f>$B6/SUM($B6,$B13)*'SoESCaOMCbIC-capital'!AC2</f>
        <v>0.15997390196447886</v>
      </c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</row>
    <row r="69" spans="1:43" x14ac:dyDescent="0.25">
      <c r="A69" t="s">
        <v>470</v>
      </c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>
        <f>$B7/SUM($B7,$B14)-AC69</f>
        <v>0.35902654572731296</v>
      </c>
      <c r="W69" s="129"/>
      <c r="X69" s="129"/>
      <c r="Y69" s="129"/>
      <c r="Z69" s="129"/>
      <c r="AA69" s="129"/>
      <c r="AB69" s="129"/>
      <c r="AC69" s="129">
        <f>$B7/SUM($B7,$B14)*'SoESCaOMCbIC-capital'!AC4</f>
        <v>0.14125634585992641</v>
      </c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</row>
    <row r="70" spans="1:43" x14ac:dyDescent="0.25">
      <c r="A70" t="s">
        <v>205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>
        <f>$B8/SUM($B8,$B15)-AC70</f>
        <v>0.18938759368724031</v>
      </c>
      <c r="W70" s="129"/>
      <c r="X70" s="129"/>
      <c r="Y70" s="129"/>
      <c r="Z70" s="129"/>
      <c r="AA70" s="129"/>
      <c r="AB70" s="129"/>
      <c r="AC70" s="129">
        <f>$B8/SUM($B8,$B15)*'SoESCaOMCbIC-capital'!AC10</f>
        <v>3.0830538507225166E-2</v>
      </c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</row>
    <row r="71" spans="1:43" x14ac:dyDescent="0.25">
      <c r="A71" t="s">
        <v>209</v>
      </c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>
        <f>$B9/SUM($B9,$B16)-AC71</f>
        <v>0.25164662860068832</v>
      </c>
      <c r="W71" s="129"/>
      <c r="X71" s="129"/>
      <c r="Y71" s="129"/>
      <c r="Z71" s="129"/>
      <c r="AA71" s="129"/>
      <c r="AB71" s="129"/>
      <c r="AC71" s="129">
        <f>$B9/SUM($B9,$B16)*'SoESCaOMCbIC-capital'!AC14</f>
        <v>0.15997390196447886</v>
      </c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</row>
    <row r="73" spans="1:43" x14ac:dyDescent="0.25">
      <c r="A73" t="s">
        <v>501</v>
      </c>
    </row>
    <row r="74" spans="1:43" x14ac:dyDescent="0.25">
      <c r="A74" s="126"/>
      <c r="B74" s="110" t="s">
        <v>163</v>
      </c>
      <c r="C74" s="110" t="s">
        <v>432</v>
      </c>
      <c r="D74" s="110" t="s">
        <v>431</v>
      </c>
      <c r="E74" s="110" t="s">
        <v>164</v>
      </c>
      <c r="F74" s="110" t="s">
        <v>165</v>
      </c>
      <c r="G74" s="110" t="s">
        <v>166</v>
      </c>
      <c r="H74" s="110" t="s">
        <v>167</v>
      </c>
      <c r="I74" s="110" t="s">
        <v>168</v>
      </c>
      <c r="J74" s="110" t="s">
        <v>169</v>
      </c>
      <c r="K74" s="110" t="s">
        <v>170</v>
      </c>
      <c r="L74" s="110" t="s">
        <v>425</v>
      </c>
      <c r="M74" s="110" t="s">
        <v>426</v>
      </c>
      <c r="N74" s="110" t="s">
        <v>171</v>
      </c>
      <c r="O74" s="110" t="s">
        <v>433</v>
      </c>
      <c r="P74" s="110" t="s">
        <v>434</v>
      </c>
      <c r="Q74" s="110" t="s">
        <v>435</v>
      </c>
      <c r="R74" s="110" t="s">
        <v>436</v>
      </c>
      <c r="S74" s="110" t="s">
        <v>172</v>
      </c>
      <c r="T74" s="110" t="s">
        <v>173</v>
      </c>
      <c r="U74" s="110" t="s">
        <v>174</v>
      </c>
      <c r="V74" s="110" t="s">
        <v>175</v>
      </c>
      <c r="W74" s="110" t="s">
        <v>176</v>
      </c>
      <c r="X74" s="110" t="s">
        <v>177</v>
      </c>
      <c r="Y74" s="110" t="s">
        <v>178</v>
      </c>
      <c r="Z74" s="110" t="s">
        <v>437</v>
      </c>
      <c r="AA74" s="110" t="s">
        <v>438</v>
      </c>
      <c r="AB74" s="110" t="s">
        <v>439</v>
      </c>
      <c r="AC74" s="110" t="s">
        <v>179</v>
      </c>
      <c r="AD74" s="110" t="s">
        <v>180</v>
      </c>
      <c r="AE74" s="110" t="s">
        <v>181</v>
      </c>
      <c r="AF74" s="110" t="s">
        <v>182</v>
      </c>
      <c r="AG74" s="110" t="s">
        <v>183</v>
      </c>
      <c r="AH74" s="110" t="s">
        <v>184</v>
      </c>
      <c r="AI74" s="110" t="s">
        <v>185</v>
      </c>
      <c r="AJ74" s="110" t="s">
        <v>186</v>
      </c>
      <c r="AK74" s="110" t="s">
        <v>187</v>
      </c>
      <c r="AL74" s="110" t="s">
        <v>188</v>
      </c>
      <c r="AM74" s="110" t="s">
        <v>189</v>
      </c>
      <c r="AN74" s="110" t="s">
        <v>190</v>
      </c>
      <c r="AO74" s="110" t="s">
        <v>191</v>
      </c>
      <c r="AP74" s="110" t="s">
        <v>192</v>
      </c>
      <c r="AQ74" s="110" t="s">
        <v>193</v>
      </c>
    </row>
    <row r="75" spans="1:43" x14ac:dyDescent="0.25">
      <c r="A75" t="s">
        <v>199</v>
      </c>
      <c r="B75" s="129">
        <f>'SoESCaOMCbIC-fixedOM'!B2*($B27/SUM($B27,$B20))</f>
        <v>0</v>
      </c>
      <c r="C75" s="129">
        <f>'SoESCaOMCbIC-fixedOM'!C2*($B27/SUM($B27,$B20))</f>
        <v>0</v>
      </c>
      <c r="D75" s="129">
        <f>'SoESCaOMCbIC-fixedOM'!D2*($B27/SUM($B27,$B20))</f>
        <v>0</v>
      </c>
      <c r="E75" s="129">
        <f>'SoESCaOMCbIC-fixedOM'!E2*($B27/SUM($B27,$B20))</f>
        <v>0</v>
      </c>
      <c r="F75" s="129">
        <f>'SoESCaOMCbIC-fixedOM'!F2*($B27/SUM($B27,$B20))</f>
        <v>0</v>
      </c>
      <c r="G75" s="129">
        <f>'SoESCaOMCbIC-fixedOM'!G2*($B27/SUM($B27,$B20))</f>
        <v>0</v>
      </c>
      <c r="H75" s="129">
        <f>'SoESCaOMCbIC-fixedOM'!H2*($B27/SUM($B27,$B20))</f>
        <v>0</v>
      </c>
      <c r="I75" s="129">
        <f>'SoESCaOMCbIC-fixedOM'!I2*($B27/SUM($B27,$B20))</f>
        <v>0</v>
      </c>
      <c r="J75" s="129">
        <f>'SoESCaOMCbIC-fixedOM'!J2*($B27/SUM($B27,$B20))</f>
        <v>0</v>
      </c>
      <c r="K75" s="129">
        <f>'SoESCaOMCbIC-fixedOM'!K2*($B27/SUM($B27,$B20))</f>
        <v>0</v>
      </c>
      <c r="L75" s="129">
        <f>'SoESCaOMCbIC-fixedOM'!L2*($B27/SUM($B27,$B20))</f>
        <v>0</v>
      </c>
      <c r="M75" s="129">
        <f>'SoESCaOMCbIC-fixedOM'!M2*($B27/SUM($B27,$B20))</f>
        <v>0</v>
      </c>
      <c r="N75" s="129">
        <f>'SoESCaOMCbIC-fixedOM'!N2*($B27/SUM($B27,$B20))</f>
        <v>0</v>
      </c>
      <c r="O75" s="129">
        <f>'SoESCaOMCbIC-fixedOM'!O2*($B27/SUM($B27,$B20))</f>
        <v>0</v>
      </c>
      <c r="P75" s="129">
        <f>'SoESCaOMCbIC-fixedOM'!P2*($B27/SUM($B27,$B20))</f>
        <v>0</v>
      </c>
      <c r="Q75" s="129">
        <f>'SoESCaOMCbIC-fixedOM'!Q2*($B27/SUM($B27,$B20))</f>
        <v>0</v>
      </c>
      <c r="R75" s="129">
        <f>'SoESCaOMCbIC-fixedOM'!R2*($B27/SUM($B27,$B20))</f>
        <v>0</v>
      </c>
      <c r="S75" s="129">
        <f>'SoESCaOMCbIC-fixedOM'!S2*($B27/SUM($B27,$B20))</f>
        <v>0</v>
      </c>
      <c r="T75" s="129">
        <f>'SoESCaOMCbIC-fixedOM'!T2*($B27/SUM($B27,$B20))</f>
        <v>0</v>
      </c>
      <c r="U75" s="129">
        <f>'SoESCaOMCbIC-fixedOM'!U2*($B27/SUM($B27,$B20))</f>
        <v>0</v>
      </c>
      <c r="V75" s="129">
        <f>'SoESCaOMCbIC-fixedOM'!V2*($B27/SUM($B27,$B20))</f>
        <v>0.15637225268043886</v>
      </c>
      <c r="W75" s="129">
        <f>'SoESCaOMCbIC-fixedOM'!W2*($B27/SUM($B27,$B20))</f>
        <v>0</v>
      </c>
      <c r="X75" s="129">
        <f>'SoESCaOMCbIC-fixedOM'!X2*($B27/SUM($B27,$B20))</f>
        <v>0</v>
      </c>
      <c r="Y75" s="129">
        <f>'SoESCaOMCbIC-fixedOM'!Y2*($B27/SUM($B27,$B20))</f>
        <v>0</v>
      </c>
      <c r="Z75" s="129">
        <f>'SoESCaOMCbIC-fixedOM'!Z2*($B27/SUM($B27,$B20))</f>
        <v>0.37205811844656139</v>
      </c>
      <c r="AA75" s="129">
        <f>'SoESCaOMCbIC-fixedOM'!AA2*($B27/SUM($B27,$B20))</f>
        <v>0</v>
      </c>
      <c r="AB75" s="129">
        <f>'SoESCaOMCbIC-fixedOM'!AB2*($B27/SUM($B27,$B20))</f>
        <v>0</v>
      </c>
      <c r="AC75" s="129">
        <f>'SoESCaOMCbIC-fixedOM'!AC2*($B27/SUM($B27,$B20))</f>
        <v>0</v>
      </c>
      <c r="AD75" s="129">
        <f>'SoESCaOMCbIC-fixedOM'!AD2*($B27/SUM($B27,$B20))</f>
        <v>0</v>
      </c>
      <c r="AE75" s="129">
        <f>'SoESCaOMCbIC-fixedOM'!AE2*($B27/SUM($B27,$B20))</f>
        <v>0</v>
      </c>
      <c r="AF75" s="129">
        <f>'SoESCaOMCbIC-fixedOM'!AF2*($B27/SUM($B27,$B20))</f>
        <v>0</v>
      </c>
      <c r="AG75" s="129">
        <f>'SoESCaOMCbIC-fixedOM'!AG2*($B27/SUM($B27,$B20))</f>
        <v>0</v>
      </c>
      <c r="AH75" s="129">
        <f>'SoESCaOMCbIC-fixedOM'!AH2*($B27/SUM($B27,$B20))</f>
        <v>0</v>
      </c>
      <c r="AI75" s="129">
        <f>'SoESCaOMCbIC-fixedOM'!AI2*($B27/SUM($B27,$B20))</f>
        <v>0</v>
      </c>
      <c r="AJ75" s="129">
        <f>'SoESCaOMCbIC-fixedOM'!AJ2*($B27/SUM($B27,$B20))</f>
        <v>0</v>
      </c>
      <c r="AK75" s="129">
        <f>'SoESCaOMCbIC-fixedOM'!AK2*($B27/SUM($B27,$B20))</f>
        <v>0</v>
      </c>
      <c r="AL75" s="129">
        <f>'SoESCaOMCbIC-fixedOM'!AL2*($B27/SUM($B27,$B20))</f>
        <v>9.4362566272678625E-2</v>
      </c>
      <c r="AM75" s="129">
        <f>'SoESCaOMCbIC-fixedOM'!AM2*($B27/SUM($B27,$B20))</f>
        <v>0</v>
      </c>
      <c r="AN75" s="129">
        <f>'SoESCaOMCbIC-fixedOM'!AN2*($B27/SUM($B27,$B20))</f>
        <v>0</v>
      </c>
      <c r="AO75" s="129">
        <f>'SoESCaOMCbIC-fixedOM'!AO2*($B27/SUM($B27,$B20))</f>
        <v>0</v>
      </c>
      <c r="AP75" s="129">
        <f>'SoESCaOMCbIC-fixedOM'!AP2*($B27/SUM($B27,$B20))</f>
        <v>0</v>
      </c>
      <c r="AQ75" s="129">
        <f>'SoESCaOMCbIC-fixedOM'!AQ2*($B27/SUM($B27,$B20))</f>
        <v>0</v>
      </c>
    </row>
    <row r="76" spans="1:43" x14ac:dyDescent="0.25">
      <c r="A76" t="s">
        <v>470</v>
      </c>
      <c r="B76" s="129">
        <f>'SoESCaOMCbIC-fixedOM'!B4*($B28/SUM($B28,$B21))</f>
        <v>0</v>
      </c>
      <c r="C76" s="129">
        <f>'SoESCaOMCbIC-fixedOM'!C4*($B28/SUM($B28,$B21))</f>
        <v>0</v>
      </c>
      <c r="D76" s="129">
        <f>'SoESCaOMCbIC-fixedOM'!D4*($B28/SUM($B28,$B21))</f>
        <v>0</v>
      </c>
      <c r="E76" s="129">
        <f>'SoESCaOMCbIC-fixedOM'!E4*($B28/SUM($B28,$B21))</f>
        <v>0</v>
      </c>
      <c r="F76" s="129">
        <f>'SoESCaOMCbIC-fixedOM'!F4*($B28/SUM($B28,$B21))</f>
        <v>0</v>
      </c>
      <c r="G76" s="129">
        <f>'SoESCaOMCbIC-fixedOM'!G4*($B28/SUM($B28,$B21))</f>
        <v>0</v>
      </c>
      <c r="H76" s="129">
        <f>'SoESCaOMCbIC-fixedOM'!H4*($B28/SUM($B28,$B21))</f>
        <v>0</v>
      </c>
      <c r="I76" s="129">
        <f>'SoESCaOMCbIC-fixedOM'!I4*($B28/SUM($B28,$B21))</f>
        <v>0</v>
      </c>
      <c r="J76" s="129">
        <f>'SoESCaOMCbIC-fixedOM'!J4*($B28/SUM($B28,$B21))</f>
        <v>0</v>
      </c>
      <c r="K76" s="129">
        <f>'SoESCaOMCbIC-fixedOM'!K4*($B28/SUM($B28,$B21))</f>
        <v>0</v>
      </c>
      <c r="L76" s="129">
        <f>'SoESCaOMCbIC-fixedOM'!L4*($B28/SUM($B28,$B21))</f>
        <v>0</v>
      </c>
      <c r="M76" s="129">
        <f>'SoESCaOMCbIC-fixedOM'!M4*($B28/SUM($B28,$B21))</f>
        <v>0</v>
      </c>
      <c r="N76" s="129">
        <f>'SoESCaOMCbIC-fixedOM'!N4*($B28/SUM($B28,$B21))</f>
        <v>0</v>
      </c>
      <c r="O76" s="129">
        <f>'SoESCaOMCbIC-fixedOM'!O4*($B28/SUM($B28,$B21))</f>
        <v>0</v>
      </c>
      <c r="P76" s="129">
        <f>'SoESCaOMCbIC-fixedOM'!P4*($B28/SUM($B28,$B21))</f>
        <v>0</v>
      </c>
      <c r="Q76" s="129">
        <f>'SoESCaOMCbIC-fixedOM'!Q4*($B28/SUM($B28,$B21))</f>
        <v>0</v>
      </c>
      <c r="R76" s="129">
        <f>'SoESCaOMCbIC-fixedOM'!R4*($B28/SUM($B28,$B21))</f>
        <v>0</v>
      </c>
      <c r="S76" s="129">
        <f>'SoESCaOMCbIC-fixedOM'!S4*($B28/SUM($B28,$B21))</f>
        <v>0</v>
      </c>
      <c r="T76" s="129">
        <f>'SoESCaOMCbIC-fixedOM'!T4*($B28/SUM($B28,$B21))</f>
        <v>0</v>
      </c>
      <c r="U76" s="129">
        <f>'SoESCaOMCbIC-fixedOM'!U4*($B28/SUM($B28,$B21))</f>
        <v>0</v>
      </c>
      <c r="V76" s="129">
        <f>'SoESCaOMCbIC-fixedOM'!V4*($B28/SUM($B28,$B21))</f>
        <v>3.1058374930671092E-2</v>
      </c>
      <c r="W76" s="129">
        <f>'SoESCaOMCbIC-fixedOM'!W4*($B28/SUM($B28,$B21))</f>
        <v>0</v>
      </c>
      <c r="X76" s="129">
        <f>'SoESCaOMCbIC-fixedOM'!X4*($B28/SUM($B28,$B21))</f>
        <v>0</v>
      </c>
      <c r="Y76" s="129">
        <f>'SoESCaOMCbIC-fixedOM'!Y4*($B28/SUM($B28,$B21))</f>
        <v>0</v>
      </c>
      <c r="Z76" s="129">
        <f>'SoESCaOMCbIC-fixedOM'!Z4*($B28/SUM($B28,$B21))</f>
        <v>0.2143188019966723</v>
      </c>
      <c r="AA76" s="129">
        <f>'SoESCaOMCbIC-fixedOM'!AA4*($B28/SUM($B28,$B21))</f>
        <v>0</v>
      </c>
      <c r="AB76" s="129">
        <f>'SoESCaOMCbIC-fixedOM'!AB4*($B28/SUM($B28,$B21))</f>
        <v>0</v>
      </c>
      <c r="AC76" s="129">
        <f>'SoESCaOMCbIC-fixedOM'!AC4*($B28/SUM($B28,$B21))</f>
        <v>0</v>
      </c>
      <c r="AD76" s="129">
        <f>'SoESCaOMCbIC-fixedOM'!AD4*($B28/SUM($B28,$B21))</f>
        <v>0</v>
      </c>
      <c r="AE76" s="129">
        <f>'SoESCaOMCbIC-fixedOM'!AE4*($B28/SUM($B28,$B21))</f>
        <v>0</v>
      </c>
      <c r="AF76" s="129">
        <f>'SoESCaOMCbIC-fixedOM'!AF4*($B28/SUM($B28,$B21))</f>
        <v>0</v>
      </c>
      <c r="AG76" s="129">
        <f>'SoESCaOMCbIC-fixedOM'!AG4*($B28/SUM($B28,$B21))</f>
        <v>0</v>
      </c>
      <c r="AH76" s="129">
        <f>'SoESCaOMCbIC-fixedOM'!AH4*($B28/SUM($B28,$B21))</f>
        <v>0</v>
      </c>
      <c r="AI76" s="129">
        <f>'SoESCaOMCbIC-fixedOM'!AI4*($B28/SUM($B28,$B21))</f>
        <v>0</v>
      </c>
      <c r="AJ76" s="129">
        <f>'SoESCaOMCbIC-fixedOM'!AJ4*($B28/SUM($B28,$B21))</f>
        <v>0</v>
      </c>
      <c r="AK76" s="129">
        <f>'SoESCaOMCbIC-fixedOM'!AK4*($B28/SUM($B28,$B21))</f>
        <v>0</v>
      </c>
      <c r="AL76" s="129">
        <f>'SoESCaOMCbIC-fixedOM'!AL4*($B28/SUM($B28,$B21))</f>
        <v>0.26710202440377134</v>
      </c>
      <c r="AM76" s="129">
        <f>'SoESCaOMCbIC-fixedOM'!AM4*($B28/SUM($B28,$B21))</f>
        <v>0</v>
      </c>
      <c r="AN76" s="129">
        <f>'SoESCaOMCbIC-fixedOM'!AN4*($B28/SUM($B28,$B21))</f>
        <v>0</v>
      </c>
      <c r="AO76" s="129">
        <f>'SoESCaOMCbIC-fixedOM'!AO4*($B28/SUM($B28,$B21))</f>
        <v>0</v>
      </c>
      <c r="AP76" s="129">
        <f>'SoESCaOMCbIC-fixedOM'!AP4*($B28/SUM($B28,$B21))</f>
        <v>0</v>
      </c>
      <c r="AQ76" s="129">
        <f>'SoESCaOMCbIC-fixedOM'!AQ4*($B28/SUM($B28,$B21))</f>
        <v>0</v>
      </c>
    </row>
    <row r="77" spans="1:43" x14ac:dyDescent="0.25">
      <c r="A77" t="s">
        <v>205</v>
      </c>
      <c r="B77" s="129">
        <f>'SoESCaOMCbIC-fixedOM'!B10*($B29/SUM($B29,$B22))</f>
        <v>0</v>
      </c>
      <c r="C77" s="129">
        <f>'SoESCaOMCbIC-fixedOM'!C10*($B29/SUM($B29,$B22))</f>
        <v>0</v>
      </c>
      <c r="D77" s="129">
        <f>'SoESCaOMCbIC-fixedOM'!D10*($B29/SUM($B29,$B22))</f>
        <v>0</v>
      </c>
      <c r="E77" s="129">
        <f>'SoESCaOMCbIC-fixedOM'!E10*($B29/SUM($B29,$B22))</f>
        <v>0</v>
      </c>
      <c r="F77" s="129">
        <f>'SoESCaOMCbIC-fixedOM'!F10*($B29/SUM($B29,$B22))</f>
        <v>0</v>
      </c>
      <c r="G77" s="129">
        <f>'SoESCaOMCbIC-fixedOM'!G10*($B29/SUM($B29,$B22))</f>
        <v>0</v>
      </c>
      <c r="H77" s="129">
        <f>'SoESCaOMCbIC-fixedOM'!H10*($B29/SUM($B29,$B22))</f>
        <v>0</v>
      </c>
      <c r="I77" s="129">
        <f>'SoESCaOMCbIC-fixedOM'!I10*($B29/SUM($B29,$B22))</f>
        <v>0</v>
      </c>
      <c r="J77" s="129">
        <f>'SoESCaOMCbIC-fixedOM'!J10*($B29/SUM($B29,$B22))</f>
        <v>0</v>
      </c>
      <c r="K77" s="129">
        <f>'SoESCaOMCbIC-fixedOM'!K10*($B29/SUM($B29,$B22))</f>
        <v>0</v>
      </c>
      <c r="L77" s="129">
        <f>'SoESCaOMCbIC-fixedOM'!L10*($B29/SUM($B29,$B22))</f>
        <v>0</v>
      </c>
      <c r="M77" s="129">
        <f>'SoESCaOMCbIC-fixedOM'!M10*($B29/SUM($B29,$B22))</f>
        <v>0</v>
      </c>
      <c r="N77" s="129">
        <f>'SoESCaOMCbIC-fixedOM'!N10*($B29/SUM($B29,$B22))</f>
        <v>0</v>
      </c>
      <c r="O77" s="129">
        <f>'SoESCaOMCbIC-fixedOM'!O10*($B29/SUM($B29,$B22))</f>
        <v>0</v>
      </c>
      <c r="P77" s="129">
        <f>'SoESCaOMCbIC-fixedOM'!P10*($B29/SUM($B29,$B22))</f>
        <v>0</v>
      </c>
      <c r="Q77" s="129">
        <f>'SoESCaOMCbIC-fixedOM'!Q10*($B29/SUM($B29,$B22))</f>
        <v>0</v>
      </c>
      <c r="R77" s="129">
        <f>'SoESCaOMCbIC-fixedOM'!R10*($B29/SUM($B29,$B22))</f>
        <v>0</v>
      </c>
      <c r="S77" s="129">
        <f>'SoESCaOMCbIC-fixedOM'!S10*($B29/SUM($B29,$B22))</f>
        <v>0</v>
      </c>
      <c r="T77" s="129">
        <f>'SoESCaOMCbIC-fixedOM'!T10*($B29/SUM($B29,$B22))</f>
        <v>0</v>
      </c>
      <c r="U77" s="129">
        <f>'SoESCaOMCbIC-fixedOM'!U10*($B29/SUM($B29,$B22))</f>
        <v>0</v>
      </c>
      <c r="V77" s="129">
        <f>'SoESCaOMCbIC-fixedOM'!V10*($B29/SUM($B29,$B22))</f>
        <v>0</v>
      </c>
      <c r="W77" s="129">
        <f>'SoESCaOMCbIC-fixedOM'!W10*($B29/SUM($B29,$B22))</f>
        <v>0</v>
      </c>
      <c r="X77" s="129">
        <f>'SoESCaOMCbIC-fixedOM'!X10*($B29/SUM($B29,$B22))</f>
        <v>0</v>
      </c>
      <c r="Y77" s="129">
        <f>'SoESCaOMCbIC-fixedOM'!Y10*($B29/SUM($B29,$B22))</f>
        <v>0</v>
      </c>
      <c r="Z77" s="129">
        <f>'SoESCaOMCbIC-fixedOM'!Z10*($B29/SUM($B29,$B22))</f>
        <v>0.78097945150868586</v>
      </c>
      <c r="AA77" s="129">
        <f>'SoESCaOMCbIC-fixedOM'!AA10*($B29/SUM($B29,$B22))</f>
        <v>0</v>
      </c>
      <c r="AB77" s="129">
        <f>'SoESCaOMCbIC-fixedOM'!AB10*($B29/SUM($B29,$B22))</f>
        <v>0</v>
      </c>
      <c r="AC77" s="129">
        <f>'SoESCaOMCbIC-fixedOM'!AC10*($B29/SUM($B29,$B22))</f>
        <v>0</v>
      </c>
      <c r="AD77" s="129">
        <f>'SoESCaOMCbIC-fixedOM'!AD10*($B29/SUM($B29,$B22))</f>
        <v>0</v>
      </c>
      <c r="AE77" s="129">
        <f>'SoESCaOMCbIC-fixedOM'!AE10*($B29/SUM($B29,$B22))</f>
        <v>0</v>
      </c>
      <c r="AF77" s="129">
        <f>'SoESCaOMCbIC-fixedOM'!AF10*($B29/SUM($B29,$B22))</f>
        <v>0</v>
      </c>
      <c r="AG77" s="129">
        <f>'SoESCaOMCbIC-fixedOM'!AG10*($B29/SUM($B29,$B22))</f>
        <v>0</v>
      </c>
      <c r="AH77" s="129">
        <f>'SoESCaOMCbIC-fixedOM'!AH10*($B29/SUM($B29,$B22))</f>
        <v>0</v>
      </c>
      <c r="AI77" s="129">
        <f>'SoESCaOMCbIC-fixedOM'!AI10*($B29/SUM($B29,$B22))</f>
        <v>0</v>
      </c>
      <c r="AJ77" s="129">
        <f>'SoESCaOMCbIC-fixedOM'!AJ10*($B29/SUM($B29,$B22))</f>
        <v>0</v>
      </c>
      <c r="AK77" s="129">
        <f>'SoESCaOMCbIC-fixedOM'!AK10*($B29/SUM($B29,$B22))</f>
        <v>0</v>
      </c>
      <c r="AL77" s="129">
        <f>'SoESCaOMCbIC-fixedOM'!AL10*($B29/SUM($B29,$B22))</f>
        <v>0</v>
      </c>
      <c r="AM77" s="129">
        <f>'SoESCaOMCbIC-fixedOM'!AM10*($B29/SUM($B29,$B22))</f>
        <v>0</v>
      </c>
      <c r="AN77" s="129">
        <f>'SoESCaOMCbIC-fixedOM'!AN10*($B29/SUM($B29,$B22))</f>
        <v>0</v>
      </c>
      <c r="AO77" s="129">
        <f>'SoESCaOMCbIC-fixedOM'!AO10*($B29/SUM($B29,$B22))</f>
        <v>0</v>
      </c>
      <c r="AP77" s="129">
        <f>'SoESCaOMCbIC-fixedOM'!AP10*($B29/SUM($B29,$B22))</f>
        <v>0</v>
      </c>
      <c r="AQ77" s="129">
        <f>'SoESCaOMCbIC-fixedOM'!AQ10*($B29/SUM($B29,$B22))</f>
        <v>0</v>
      </c>
    </row>
    <row r="78" spans="1:43" x14ac:dyDescent="0.25">
      <c r="A78" t="s">
        <v>209</v>
      </c>
      <c r="B78" s="129">
        <f>'SoESCaOMCbIC-fixedOM'!B14*($B30/SUM($B30,$B23))</f>
        <v>0</v>
      </c>
      <c r="C78" s="129">
        <f>'SoESCaOMCbIC-fixedOM'!C14*($B30/SUM($B30,$B23))</f>
        <v>0</v>
      </c>
      <c r="D78" s="129">
        <f>'SoESCaOMCbIC-fixedOM'!D14*($B30/SUM($B30,$B23))</f>
        <v>0</v>
      </c>
      <c r="E78" s="129">
        <f>'SoESCaOMCbIC-fixedOM'!E14*($B30/SUM($B30,$B23))</f>
        <v>0</v>
      </c>
      <c r="F78" s="129">
        <f>'SoESCaOMCbIC-fixedOM'!F14*($B30/SUM($B30,$B23))</f>
        <v>0</v>
      </c>
      <c r="G78" s="129">
        <f>'SoESCaOMCbIC-fixedOM'!G14*($B30/SUM($B30,$B23))</f>
        <v>0</v>
      </c>
      <c r="H78" s="129">
        <f>'SoESCaOMCbIC-fixedOM'!H14*($B30/SUM($B30,$B23))</f>
        <v>0</v>
      </c>
      <c r="I78" s="129">
        <f>'SoESCaOMCbIC-fixedOM'!I14*($B30/SUM($B30,$B23))</f>
        <v>0</v>
      </c>
      <c r="J78" s="129">
        <f>'SoESCaOMCbIC-fixedOM'!J14*($B30/SUM($B30,$B23))</f>
        <v>0</v>
      </c>
      <c r="K78" s="129">
        <f>'SoESCaOMCbIC-fixedOM'!K14*($B30/SUM($B30,$B23))</f>
        <v>0</v>
      </c>
      <c r="L78" s="129">
        <f>'SoESCaOMCbIC-fixedOM'!L14*($B30/SUM($B30,$B23))</f>
        <v>0</v>
      </c>
      <c r="M78" s="129">
        <f>'SoESCaOMCbIC-fixedOM'!M14*($B30/SUM($B30,$B23))</f>
        <v>0</v>
      </c>
      <c r="N78" s="129">
        <f>'SoESCaOMCbIC-fixedOM'!N14*($B30/SUM($B30,$B23))</f>
        <v>0</v>
      </c>
      <c r="O78" s="129">
        <f>'SoESCaOMCbIC-fixedOM'!O14*($B30/SUM($B30,$B23))</f>
        <v>0</v>
      </c>
      <c r="P78" s="129">
        <f>'SoESCaOMCbIC-fixedOM'!P14*($B30/SUM($B30,$B23))</f>
        <v>0</v>
      </c>
      <c r="Q78" s="129">
        <f>'SoESCaOMCbIC-fixedOM'!Q14*($B30/SUM($B30,$B23))</f>
        <v>0</v>
      </c>
      <c r="R78" s="129">
        <f>'SoESCaOMCbIC-fixedOM'!R14*($B30/SUM($B30,$B23))</f>
        <v>0</v>
      </c>
      <c r="S78" s="129">
        <f>'SoESCaOMCbIC-fixedOM'!S14*($B30/SUM($B30,$B23))</f>
        <v>0</v>
      </c>
      <c r="T78" s="129">
        <f>'SoESCaOMCbIC-fixedOM'!T14*($B30/SUM($B30,$B23))</f>
        <v>0</v>
      </c>
      <c r="U78" s="129">
        <f>'SoESCaOMCbIC-fixedOM'!U14*($B30/SUM($B30,$B23))</f>
        <v>0</v>
      </c>
      <c r="V78" s="129">
        <f>'SoESCaOMCbIC-fixedOM'!V14*($B30/SUM($B30,$B23))</f>
        <v>0.15637225268043886</v>
      </c>
      <c r="W78" s="129">
        <f>'SoESCaOMCbIC-fixedOM'!W14*($B30/SUM($B30,$B23))</f>
        <v>0</v>
      </c>
      <c r="X78" s="129">
        <f>'SoESCaOMCbIC-fixedOM'!X14*($B30/SUM($B30,$B23))</f>
        <v>0</v>
      </c>
      <c r="Y78" s="129">
        <f>'SoESCaOMCbIC-fixedOM'!Y14*($B30/SUM($B30,$B23))</f>
        <v>0</v>
      </c>
      <c r="Z78" s="129">
        <f>'SoESCaOMCbIC-fixedOM'!Z14*($B30/SUM($B30,$B23))</f>
        <v>0.37205811844656139</v>
      </c>
      <c r="AA78" s="129">
        <f>'SoESCaOMCbIC-fixedOM'!AA14*($B30/SUM($B30,$B23))</f>
        <v>0</v>
      </c>
      <c r="AB78" s="129">
        <f>'SoESCaOMCbIC-fixedOM'!AB14*($B30/SUM($B30,$B23))</f>
        <v>0</v>
      </c>
      <c r="AC78" s="129">
        <f>'SoESCaOMCbIC-fixedOM'!AC14*($B30/SUM($B30,$B23))</f>
        <v>0</v>
      </c>
      <c r="AD78" s="129">
        <f>'SoESCaOMCbIC-fixedOM'!AD14*($B30/SUM($B30,$B23))</f>
        <v>0</v>
      </c>
      <c r="AE78" s="129">
        <f>'SoESCaOMCbIC-fixedOM'!AE14*($B30/SUM($B30,$B23))</f>
        <v>0</v>
      </c>
      <c r="AF78" s="129">
        <f>'SoESCaOMCbIC-fixedOM'!AF14*($B30/SUM($B30,$B23))</f>
        <v>0</v>
      </c>
      <c r="AG78" s="129">
        <f>'SoESCaOMCbIC-fixedOM'!AG14*($B30/SUM($B30,$B23))</f>
        <v>0</v>
      </c>
      <c r="AH78" s="129">
        <f>'SoESCaOMCbIC-fixedOM'!AH14*($B30/SUM($B30,$B23))</f>
        <v>0</v>
      </c>
      <c r="AI78" s="129">
        <f>'SoESCaOMCbIC-fixedOM'!AI14*($B30/SUM($B30,$B23))</f>
        <v>0</v>
      </c>
      <c r="AJ78" s="129">
        <f>'SoESCaOMCbIC-fixedOM'!AJ14*($B30/SUM($B30,$B23))</f>
        <v>0</v>
      </c>
      <c r="AK78" s="129">
        <f>'SoESCaOMCbIC-fixedOM'!AK14*($B30/SUM($B30,$B23))</f>
        <v>0</v>
      </c>
      <c r="AL78" s="129">
        <f>'SoESCaOMCbIC-fixedOM'!AL14*($B30/SUM($B30,$B23))</f>
        <v>9.4362566272678625E-2</v>
      </c>
      <c r="AM78" s="129">
        <f>'SoESCaOMCbIC-fixedOM'!AM14*($B30/SUM($B30,$B23))</f>
        <v>0</v>
      </c>
      <c r="AN78" s="129">
        <f>'SoESCaOMCbIC-fixedOM'!AN14*($B30/SUM($B30,$B23))</f>
        <v>0</v>
      </c>
      <c r="AO78" s="129">
        <f>'SoESCaOMCbIC-fixedOM'!AO14*($B30/SUM($B30,$B23))</f>
        <v>0</v>
      </c>
      <c r="AP78" s="129">
        <f>'SoESCaOMCbIC-fixedOM'!AP14*($B30/SUM($B30,$B23))</f>
        <v>0</v>
      </c>
      <c r="AQ78" s="129">
        <f>'SoESCaOMCbIC-fixedOM'!AQ14*($B30/SUM($B30,$B23))</f>
        <v>0</v>
      </c>
    </row>
    <row r="79" spans="1:43" x14ac:dyDescent="0.25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</row>
    <row r="80" spans="1:43" x14ac:dyDescent="0.25">
      <c r="A80" t="s">
        <v>502</v>
      </c>
    </row>
    <row r="81" spans="1:43" x14ac:dyDescent="0.25">
      <c r="A81" t="s">
        <v>497</v>
      </c>
    </row>
    <row r="82" spans="1:43" x14ac:dyDescent="0.25">
      <c r="A82" s="126"/>
      <c r="B82" s="110" t="s">
        <v>163</v>
      </c>
      <c r="C82" s="110" t="s">
        <v>432</v>
      </c>
      <c r="D82" s="110" t="s">
        <v>431</v>
      </c>
      <c r="E82" s="110" t="s">
        <v>164</v>
      </c>
      <c r="F82" s="110" t="s">
        <v>165</v>
      </c>
      <c r="G82" s="110" t="s">
        <v>166</v>
      </c>
      <c r="H82" s="110" t="s">
        <v>167</v>
      </c>
      <c r="I82" s="110" t="s">
        <v>168</v>
      </c>
      <c r="J82" s="110" t="s">
        <v>169</v>
      </c>
      <c r="K82" s="110" t="s">
        <v>170</v>
      </c>
      <c r="L82" s="110" t="s">
        <v>425</v>
      </c>
      <c r="M82" s="110" t="s">
        <v>426</v>
      </c>
      <c r="N82" s="110" t="s">
        <v>171</v>
      </c>
      <c r="O82" s="110" t="s">
        <v>433</v>
      </c>
      <c r="P82" s="110" t="s">
        <v>434</v>
      </c>
      <c r="Q82" s="110" t="s">
        <v>435</v>
      </c>
      <c r="R82" s="110" t="s">
        <v>436</v>
      </c>
      <c r="S82" s="110" t="s">
        <v>172</v>
      </c>
      <c r="T82" s="110" t="s">
        <v>173</v>
      </c>
      <c r="U82" s="110" t="s">
        <v>174</v>
      </c>
      <c r="V82" s="110" t="s">
        <v>175</v>
      </c>
      <c r="W82" s="110" t="s">
        <v>176</v>
      </c>
      <c r="X82" s="110" t="s">
        <v>177</v>
      </c>
      <c r="Y82" s="110" t="s">
        <v>178</v>
      </c>
      <c r="Z82" s="110" t="s">
        <v>437</v>
      </c>
      <c r="AA82" s="110" t="s">
        <v>438</v>
      </c>
      <c r="AB82" s="110" t="s">
        <v>439</v>
      </c>
      <c r="AC82" s="110" t="s">
        <v>179</v>
      </c>
      <c r="AD82" s="110" t="s">
        <v>180</v>
      </c>
      <c r="AE82" s="110" t="s">
        <v>181</v>
      </c>
      <c r="AF82" s="110" t="s">
        <v>182</v>
      </c>
      <c r="AG82" s="110" t="s">
        <v>183</v>
      </c>
      <c r="AH82" s="110" t="s">
        <v>184</v>
      </c>
      <c r="AI82" s="110" t="s">
        <v>185</v>
      </c>
      <c r="AJ82" s="110" t="s">
        <v>186</v>
      </c>
      <c r="AK82" s="110" t="s">
        <v>187</v>
      </c>
      <c r="AL82" s="110" t="s">
        <v>188</v>
      </c>
      <c r="AM82" s="110" t="s">
        <v>189</v>
      </c>
      <c r="AN82" s="110" t="s">
        <v>190</v>
      </c>
      <c r="AO82" s="110" t="s">
        <v>191</v>
      </c>
      <c r="AP82" s="110" t="s">
        <v>192</v>
      </c>
      <c r="AQ82" s="110" t="s">
        <v>193</v>
      </c>
    </row>
    <row r="83" spans="1:43" x14ac:dyDescent="0.25">
      <c r="A83" t="s">
        <v>199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>
        <f>B20/SUM(B27,B20)</f>
        <v>0.37720706260032105</v>
      </c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</row>
    <row r="84" spans="1:43" x14ac:dyDescent="0.25">
      <c r="A84" t="s">
        <v>470</v>
      </c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>
        <f t="shared" ref="Z84:Z86" si="0">B21/SUM(B28,B21)</f>
        <v>0.4875207986688852</v>
      </c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</row>
    <row r="85" spans="1:43" x14ac:dyDescent="0.25">
      <c r="A85" t="s">
        <v>205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>
        <f t="shared" si="0"/>
        <v>0.21902054849131411</v>
      </c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</row>
    <row r="86" spans="1:43" x14ac:dyDescent="0.25">
      <c r="A86" t="s">
        <v>209</v>
      </c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>
        <f t="shared" si="0"/>
        <v>0.37720706260032105</v>
      </c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</row>
    <row r="88" spans="1:43" x14ac:dyDescent="0.25">
      <c r="A88" t="s">
        <v>503</v>
      </c>
    </row>
    <row r="89" spans="1:43" x14ac:dyDescent="0.25">
      <c r="A89" s="126"/>
      <c r="B89" s="110" t="s">
        <v>163</v>
      </c>
      <c r="C89" s="110" t="s">
        <v>432</v>
      </c>
      <c r="D89" s="110" t="s">
        <v>431</v>
      </c>
      <c r="E89" s="110" t="s">
        <v>164</v>
      </c>
      <c r="F89" s="110" t="s">
        <v>165</v>
      </c>
      <c r="G89" s="110" t="s">
        <v>166</v>
      </c>
      <c r="H89" s="110" t="s">
        <v>167</v>
      </c>
      <c r="I89" s="110" t="s">
        <v>168</v>
      </c>
      <c r="J89" s="110" t="s">
        <v>169</v>
      </c>
      <c r="K89" s="110" t="s">
        <v>170</v>
      </c>
      <c r="L89" s="110" t="s">
        <v>425</v>
      </c>
      <c r="M89" s="110" t="s">
        <v>426</v>
      </c>
      <c r="N89" s="110" t="s">
        <v>171</v>
      </c>
      <c r="O89" s="110" t="s">
        <v>433</v>
      </c>
      <c r="P89" s="110" t="s">
        <v>434</v>
      </c>
      <c r="Q89" s="110" t="s">
        <v>435</v>
      </c>
      <c r="R89" s="110" t="s">
        <v>436</v>
      </c>
      <c r="S89" s="110" t="s">
        <v>172</v>
      </c>
      <c r="T89" s="110" t="s">
        <v>173</v>
      </c>
      <c r="U89" s="110" t="s">
        <v>174</v>
      </c>
      <c r="V89" s="110" t="s">
        <v>175</v>
      </c>
      <c r="W89" s="110" t="s">
        <v>176</v>
      </c>
      <c r="X89" s="110" t="s">
        <v>177</v>
      </c>
      <c r="Y89" s="110" t="s">
        <v>178</v>
      </c>
      <c r="Z89" s="110" t="s">
        <v>437</v>
      </c>
      <c r="AA89" s="110" t="s">
        <v>438</v>
      </c>
      <c r="AB89" s="110" t="s">
        <v>439</v>
      </c>
      <c r="AC89" s="110" t="s">
        <v>179</v>
      </c>
      <c r="AD89" s="110" t="s">
        <v>180</v>
      </c>
      <c r="AE89" s="110" t="s">
        <v>181</v>
      </c>
      <c r="AF89" s="110" t="s">
        <v>182</v>
      </c>
      <c r="AG89" s="110" t="s">
        <v>183</v>
      </c>
      <c r="AH89" s="110" t="s">
        <v>184</v>
      </c>
      <c r="AI89" s="110" t="s">
        <v>185</v>
      </c>
      <c r="AJ89" s="110" t="s">
        <v>186</v>
      </c>
      <c r="AK89" s="110" t="s">
        <v>187</v>
      </c>
      <c r="AL89" s="110" t="s">
        <v>188</v>
      </c>
      <c r="AM89" s="110" t="s">
        <v>189</v>
      </c>
      <c r="AN89" s="110" t="s">
        <v>190</v>
      </c>
      <c r="AO89" s="110" t="s">
        <v>191</v>
      </c>
      <c r="AP89" s="110" t="s">
        <v>192</v>
      </c>
      <c r="AQ89" s="110" t="s">
        <v>193</v>
      </c>
    </row>
    <row r="90" spans="1:43" x14ac:dyDescent="0.25">
      <c r="A90" t="s">
        <v>199</v>
      </c>
      <c r="B90" s="129">
        <f>'SoESCaOMCbIC-variableOM'!B2*($B41/SUM($B41,$B34))</f>
        <v>0</v>
      </c>
      <c r="C90" s="129">
        <f>'SoESCaOMCbIC-variableOM'!C2*($B41/SUM($B41,$B34))</f>
        <v>0</v>
      </c>
      <c r="D90" s="129">
        <f>'SoESCaOMCbIC-variableOM'!D2*($B41/SUM($B41,$B34))</f>
        <v>0</v>
      </c>
      <c r="E90" s="129">
        <f>'SoESCaOMCbIC-variableOM'!E2*($B41/SUM($B41,$B34))</f>
        <v>0</v>
      </c>
      <c r="F90" s="129">
        <f>'SoESCaOMCbIC-variableOM'!F2*($B41/SUM($B41,$B34))</f>
        <v>0</v>
      </c>
      <c r="G90" s="129">
        <f>'SoESCaOMCbIC-variableOM'!G2*($B41/SUM($B41,$B34))</f>
        <v>0</v>
      </c>
      <c r="H90" s="129">
        <f>'SoESCaOMCbIC-variableOM'!H2*($B41/SUM($B41,$B34))</f>
        <v>0</v>
      </c>
      <c r="I90" s="129">
        <f>'SoESCaOMCbIC-variableOM'!I2*($B41/SUM($B41,$B34))</f>
        <v>0</v>
      </c>
      <c r="J90" s="129">
        <f>'SoESCaOMCbIC-variableOM'!J2*($B41/SUM($B41,$B34))</f>
        <v>0</v>
      </c>
      <c r="K90" s="129">
        <f>'SoESCaOMCbIC-variableOM'!K2*($B41/SUM($B41,$B34))</f>
        <v>0</v>
      </c>
      <c r="L90" s="129">
        <f>'SoESCaOMCbIC-variableOM'!L2*($B41/SUM($B41,$B34))</f>
        <v>9.2151843581504272E-2</v>
      </c>
      <c r="M90" s="129">
        <f>'SoESCaOMCbIC-variableOM'!M2*($B41/SUM($B41,$B34))</f>
        <v>0</v>
      </c>
      <c r="N90" s="129">
        <f>'SoESCaOMCbIC-variableOM'!N2*($B41/SUM($B41,$B34))</f>
        <v>0</v>
      </c>
      <c r="O90" s="129">
        <f>'SoESCaOMCbIC-variableOM'!O2*($B41/SUM($B41,$B34))</f>
        <v>0</v>
      </c>
      <c r="P90" s="129">
        <f>'SoESCaOMCbIC-variableOM'!P2*($B41/SUM($B41,$B34))</f>
        <v>0</v>
      </c>
      <c r="Q90" s="129">
        <f>'SoESCaOMCbIC-variableOM'!Q2*($B41/SUM($B41,$B34))</f>
        <v>0</v>
      </c>
      <c r="R90" s="129">
        <f>'SoESCaOMCbIC-variableOM'!R2*($B41/SUM($B41,$B34))</f>
        <v>0</v>
      </c>
      <c r="S90" s="129">
        <f>'SoESCaOMCbIC-variableOM'!S2*($B41/SUM($B41,$B34))</f>
        <v>0</v>
      </c>
      <c r="T90" s="129">
        <f>'SoESCaOMCbIC-variableOM'!T2*($B41/SUM($B41,$B34))</f>
        <v>0</v>
      </c>
      <c r="U90" s="129">
        <f>'SoESCaOMCbIC-variableOM'!U2*($B41/SUM($B41,$B34))</f>
        <v>0</v>
      </c>
      <c r="V90" s="129">
        <f>'SoESCaOMCbIC-variableOM'!V2*($B41/SUM($B41,$B34))</f>
        <v>0</v>
      </c>
      <c r="W90" s="129">
        <f>'SoESCaOMCbIC-variableOM'!W2*($B41/SUM($B41,$B34))</f>
        <v>0</v>
      </c>
      <c r="X90" s="129">
        <f>'SoESCaOMCbIC-variableOM'!X2*($B41/SUM($B41,$B34))</f>
        <v>0</v>
      </c>
      <c r="Y90" s="129">
        <f>'SoESCaOMCbIC-variableOM'!Y2*($B41/SUM($B41,$B34))</f>
        <v>0</v>
      </c>
      <c r="Z90" s="129">
        <f>'SoESCaOMCbIC-variableOM'!Z2*($B41/SUM($B41,$B34))</f>
        <v>0</v>
      </c>
      <c r="AA90" s="129">
        <f>'SoESCaOMCbIC-variableOM'!AA2*($B41/SUM($B41,$B34))</f>
        <v>0</v>
      </c>
      <c r="AB90" s="129">
        <f>'SoESCaOMCbIC-variableOM'!AB2*($B41/SUM($B41,$B34))</f>
        <v>0.43004193671368657</v>
      </c>
      <c r="AC90" s="129">
        <f>'SoESCaOMCbIC-variableOM'!AC2*($B41/SUM($B41,$B34))</f>
        <v>0</v>
      </c>
      <c r="AD90" s="129">
        <f>'SoESCaOMCbIC-variableOM'!AD2*($B41/SUM($B41,$B34))</f>
        <v>0</v>
      </c>
      <c r="AE90" s="129">
        <f>'SoESCaOMCbIC-variableOM'!AE2*($B41/SUM($B41,$B34))</f>
        <v>0</v>
      </c>
      <c r="AF90" s="129">
        <f>'SoESCaOMCbIC-variableOM'!AF2*($B41/SUM($B41,$B34))</f>
        <v>0</v>
      </c>
      <c r="AG90" s="129">
        <f>'SoESCaOMCbIC-variableOM'!AG2*($B41/SUM($B41,$B34))</f>
        <v>0</v>
      </c>
      <c r="AH90" s="129">
        <f>'SoESCaOMCbIC-variableOM'!AH2*($B41/SUM($B41,$B34))</f>
        <v>0</v>
      </c>
      <c r="AI90" s="129">
        <f>'SoESCaOMCbIC-variableOM'!AI2*($B41/SUM($B41,$B34))</f>
        <v>0</v>
      </c>
      <c r="AJ90" s="129">
        <f>'SoESCaOMCbIC-variableOM'!AJ2*($B41/SUM($B41,$B34))</f>
        <v>0</v>
      </c>
      <c r="AK90" s="129">
        <f>'SoESCaOMCbIC-variableOM'!AK2*($B41/SUM($B41,$B34))</f>
        <v>0</v>
      </c>
      <c r="AL90" s="129">
        <f>'SoESCaOMCbIC-variableOM'!AL2*($B41/SUM($B41,$B34))</f>
        <v>3.993246555198518E-2</v>
      </c>
      <c r="AM90" s="129">
        <f>'SoESCaOMCbIC-variableOM'!AM2*($B41/SUM($B41,$B34))</f>
        <v>0</v>
      </c>
      <c r="AN90" s="129">
        <f>'SoESCaOMCbIC-variableOM'!AN2*($B41/SUM($B41,$B34))</f>
        <v>0</v>
      </c>
      <c r="AO90" s="129">
        <f>'SoESCaOMCbIC-variableOM'!AO2*($B41/SUM($B41,$B34))</f>
        <v>0</v>
      </c>
      <c r="AP90" s="129">
        <f>'SoESCaOMCbIC-variableOM'!AP2*($B41/SUM($B41,$B34))</f>
        <v>0</v>
      </c>
      <c r="AQ90" s="129">
        <f>'SoESCaOMCbIC-variableOM'!AQ2*($B41/SUM($B41,$B34))</f>
        <v>0</v>
      </c>
    </row>
    <row r="91" spans="1:43" x14ac:dyDescent="0.25">
      <c r="A91" t="s">
        <v>470</v>
      </c>
      <c r="B91" s="129">
        <f>'SoESCaOMCbIC-variableOM'!B4*($B42/SUM($B42,$B35))</f>
        <v>0</v>
      </c>
      <c r="C91" s="129">
        <f>'SoESCaOMCbIC-variableOM'!C4*($B42/SUM($B42,$B35))</f>
        <v>0</v>
      </c>
      <c r="D91" s="129">
        <f>'SoESCaOMCbIC-variableOM'!D4*($B42/SUM($B42,$B35))</f>
        <v>0</v>
      </c>
      <c r="E91" s="129">
        <f>'SoESCaOMCbIC-variableOM'!E4*($B42/SUM($B42,$B35))</f>
        <v>0</v>
      </c>
      <c r="F91" s="129">
        <f>'SoESCaOMCbIC-variableOM'!F4*($B42/SUM($B42,$B35))</f>
        <v>0</v>
      </c>
      <c r="G91" s="129">
        <f>'SoESCaOMCbIC-variableOM'!G4*($B42/SUM($B42,$B35))</f>
        <v>0</v>
      </c>
      <c r="H91" s="129">
        <f>'SoESCaOMCbIC-variableOM'!H4*($B42/SUM($B42,$B35))</f>
        <v>0</v>
      </c>
      <c r="I91" s="129">
        <f>'SoESCaOMCbIC-variableOM'!I4*($B42/SUM($B42,$B35))</f>
        <v>0</v>
      </c>
      <c r="J91" s="129">
        <f>'SoESCaOMCbIC-variableOM'!J4*($B42/SUM($B42,$B35))</f>
        <v>0</v>
      </c>
      <c r="K91" s="129">
        <f>'SoESCaOMCbIC-variableOM'!K4*($B42/SUM($B42,$B35))</f>
        <v>0</v>
      </c>
      <c r="L91" s="129">
        <f>'SoESCaOMCbIC-variableOM'!L4*($B42/SUM($B42,$B35))</f>
        <v>4.5258620689655152E-2</v>
      </c>
      <c r="M91" s="129">
        <f>'SoESCaOMCbIC-variableOM'!M4*($B42/SUM($B42,$B35))</f>
        <v>0</v>
      </c>
      <c r="N91" s="129">
        <f>'SoESCaOMCbIC-variableOM'!N4*($B42/SUM($B42,$B35))</f>
        <v>0</v>
      </c>
      <c r="O91" s="129">
        <f>'SoESCaOMCbIC-variableOM'!O4*($B42/SUM($B42,$B35))</f>
        <v>0</v>
      </c>
      <c r="P91" s="129">
        <f>'SoESCaOMCbIC-variableOM'!P4*($B42/SUM($B42,$B35))</f>
        <v>0</v>
      </c>
      <c r="Q91" s="129">
        <f>'SoESCaOMCbIC-variableOM'!Q4*($B42/SUM($B42,$B35))</f>
        <v>0</v>
      </c>
      <c r="R91" s="129">
        <f>'SoESCaOMCbIC-variableOM'!R4*($B42/SUM($B42,$B35))</f>
        <v>0</v>
      </c>
      <c r="S91" s="129">
        <f>'SoESCaOMCbIC-variableOM'!S4*($B42/SUM($B42,$B35))</f>
        <v>0</v>
      </c>
      <c r="T91" s="129">
        <f>'SoESCaOMCbIC-variableOM'!T4*($B42/SUM($B42,$B35))</f>
        <v>0</v>
      </c>
      <c r="U91" s="129">
        <f>'SoESCaOMCbIC-variableOM'!U4*($B42/SUM($B42,$B35))</f>
        <v>0</v>
      </c>
      <c r="V91" s="129">
        <f>'SoESCaOMCbIC-variableOM'!V4*($B42/SUM($B42,$B35))</f>
        <v>0</v>
      </c>
      <c r="W91" s="129">
        <f>'SoESCaOMCbIC-variableOM'!W4*($B42/SUM($B42,$B35))</f>
        <v>0</v>
      </c>
      <c r="X91" s="129">
        <f>'SoESCaOMCbIC-variableOM'!X4*($B42/SUM($B42,$B35))</f>
        <v>0</v>
      </c>
      <c r="Y91" s="129">
        <f>'SoESCaOMCbIC-variableOM'!Y4*($B42/SUM($B42,$B35))</f>
        <v>0.36961206896551718</v>
      </c>
      <c r="Z91" s="129">
        <f>'SoESCaOMCbIC-variableOM'!Z4*($B42/SUM($B42,$B35))</f>
        <v>0</v>
      </c>
      <c r="AA91" s="129">
        <f>'SoESCaOMCbIC-variableOM'!AA4*($B42/SUM($B42,$B35))</f>
        <v>0</v>
      </c>
      <c r="AB91" s="129">
        <f>'SoESCaOMCbIC-variableOM'!AB4*($B42/SUM($B42,$B35))</f>
        <v>2.2629310344827576E-2</v>
      </c>
      <c r="AC91" s="129">
        <f>'SoESCaOMCbIC-variableOM'!AC4*($B42/SUM($B42,$B35))</f>
        <v>0</v>
      </c>
      <c r="AD91" s="129">
        <f>'SoESCaOMCbIC-variableOM'!AD4*($B42/SUM($B42,$B35))</f>
        <v>0</v>
      </c>
      <c r="AE91" s="129">
        <f>'SoESCaOMCbIC-variableOM'!AE4*($B42/SUM($B42,$B35))</f>
        <v>0</v>
      </c>
      <c r="AF91" s="129">
        <f>'SoESCaOMCbIC-variableOM'!AF4*($B42/SUM($B42,$B35))</f>
        <v>0</v>
      </c>
      <c r="AG91" s="129">
        <f>'SoESCaOMCbIC-variableOM'!AG4*($B42/SUM($B42,$B35))</f>
        <v>0</v>
      </c>
      <c r="AH91" s="129">
        <f>'SoESCaOMCbIC-variableOM'!AH4*($B42/SUM($B42,$B35))</f>
        <v>0</v>
      </c>
      <c r="AI91" s="129">
        <f>'SoESCaOMCbIC-variableOM'!AI4*($B42/SUM($B42,$B35))</f>
        <v>0</v>
      </c>
      <c r="AJ91" s="129">
        <f>'SoESCaOMCbIC-variableOM'!AJ4*($B42/SUM($B42,$B35))</f>
        <v>0</v>
      </c>
      <c r="AK91" s="129">
        <f>'SoESCaOMCbIC-variableOM'!AK4*($B42/SUM($B42,$B35))</f>
        <v>0</v>
      </c>
      <c r="AL91" s="129">
        <f>'SoESCaOMCbIC-variableOM'!AL4*($B42/SUM($B42,$B35))</f>
        <v>0</v>
      </c>
      <c r="AM91" s="129">
        <f>'SoESCaOMCbIC-variableOM'!AM4*($B42/SUM($B42,$B35))</f>
        <v>0</v>
      </c>
      <c r="AN91" s="129">
        <f>'SoESCaOMCbIC-variableOM'!AN4*($B42/SUM($B42,$B35))</f>
        <v>0</v>
      </c>
      <c r="AO91" s="129">
        <f>'SoESCaOMCbIC-variableOM'!AO4*($B42/SUM($B42,$B35))</f>
        <v>0</v>
      </c>
      <c r="AP91" s="129">
        <f>'SoESCaOMCbIC-variableOM'!AP4*($B42/SUM($B42,$B35))</f>
        <v>0</v>
      </c>
      <c r="AQ91" s="129">
        <f>'SoESCaOMCbIC-variableOM'!AQ4*($B42/SUM($B42,$B35))</f>
        <v>0</v>
      </c>
    </row>
    <row r="92" spans="1:43" x14ac:dyDescent="0.25">
      <c r="A92" t="s">
        <v>205</v>
      </c>
      <c r="B92" s="129">
        <f>'SoESCaOMCbIC-variableOM'!B10*($B43/SUM($B43,$B36))</f>
        <v>0</v>
      </c>
      <c r="C92" s="129">
        <f>'SoESCaOMCbIC-variableOM'!C10*($B43/SUM($B43,$B36))</f>
        <v>0</v>
      </c>
      <c r="D92" s="129">
        <f>'SoESCaOMCbIC-variableOM'!D10*($B43/SUM($B43,$B36))</f>
        <v>0</v>
      </c>
      <c r="E92" s="129">
        <f>'SoESCaOMCbIC-variableOM'!E10*($B43/SUM($B43,$B36))</f>
        <v>0</v>
      </c>
      <c r="F92" s="129">
        <f>'SoESCaOMCbIC-variableOM'!F10*($B43/SUM($B43,$B36))</f>
        <v>0</v>
      </c>
      <c r="G92" s="129">
        <f>'SoESCaOMCbIC-variableOM'!G10*($B43/SUM($B43,$B36))</f>
        <v>0</v>
      </c>
      <c r="H92" s="129">
        <f>'SoESCaOMCbIC-variableOM'!H10*($B43/SUM($B43,$B36))</f>
        <v>0</v>
      </c>
      <c r="I92" s="129">
        <f>'SoESCaOMCbIC-variableOM'!I10*($B43/SUM($B43,$B36))</f>
        <v>0</v>
      </c>
      <c r="J92" s="129">
        <f>'SoESCaOMCbIC-variableOM'!J10*($B43/SUM($B43,$B36))</f>
        <v>0</v>
      </c>
      <c r="K92" s="129">
        <f>'SoESCaOMCbIC-variableOM'!K10*($B43/SUM($B43,$B36))</f>
        <v>0</v>
      </c>
      <c r="L92" s="129">
        <f>'SoESCaOMCbIC-variableOM'!L10*($B43/SUM($B43,$B36))</f>
        <v>0.17986478242451057</v>
      </c>
      <c r="M92" s="129">
        <f>'SoESCaOMCbIC-variableOM'!M10*($B43/SUM($B43,$B36))</f>
        <v>0</v>
      </c>
      <c r="N92" s="129">
        <f>'SoESCaOMCbIC-variableOM'!N10*($B43/SUM($B43,$B36))</f>
        <v>0</v>
      </c>
      <c r="O92" s="129">
        <f>'SoESCaOMCbIC-variableOM'!O10*($B43/SUM($B43,$B36))</f>
        <v>0</v>
      </c>
      <c r="P92" s="129">
        <f>'SoESCaOMCbIC-variableOM'!P10*($B43/SUM($B43,$B36))</f>
        <v>0</v>
      </c>
      <c r="Q92" s="129">
        <f>'SoESCaOMCbIC-variableOM'!Q10*($B43/SUM($B43,$B36))</f>
        <v>0</v>
      </c>
      <c r="R92" s="129">
        <f>'SoESCaOMCbIC-variableOM'!R10*($B43/SUM($B43,$B36))</f>
        <v>0</v>
      </c>
      <c r="S92" s="129">
        <f>'SoESCaOMCbIC-variableOM'!S10*($B43/SUM($B43,$B36))</f>
        <v>0</v>
      </c>
      <c r="T92" s="129">
        <f>'SoESCaOMCbIC-variableOM'!T10*($B43/SUM($B43,$B36))</f>
        <v>0</v>
      </c>
      <c r="U92" s="129">
        <f>'SoESCaOMCbIC-variableOM'!U10*($B43/SUM($B43,$B36))</f>
        <v>0</v>
      </c>
      <c r="V92" s="129">
        <f>'SoESCaOMCbIC-variableOM'!V10*($B43/SUM($B43,$B36))</f>
        <v>0</v>
      </c>
      <c r="W92" s="129">
        <f>'SoESCaOMCbIC-variableOM'!W10*($B43/SUM($B43,$B36))</f>
        <v>0</v>
      </c>
      <c r="X92" s="129">
        <f>'SoESCaOMCbIC-variableOM'!X10*($B43/SUM($B43,$B36))</f>
        <v>0</v>
      </c>
      <c r="Y92" s="129">
        <f>'SoESCaOMCbIC-variableOM'!Y10*($B43/SUM($B43,$B36))</f>
        <v>0</v>
      </c>
      <c r="Z92" s="129">
        <f>'SoESCaOMCbIC-variableOM'!Z10*($B43/SUM($B43,$B36))</f>
        <v>0</v>
      </c>
      <c r="AA92" s="129">
        <f>'SoESCaOMCbIC-variableOM'!AA10*($B43/SUM($B43,$B36))</f>
        <v>0</v>
      </c>
      <c r="AB92" s="129">
        <f>'SoESCaOMCbIC-variableOM'!AB10*($B43/SUM($B43,$B36))</f>
        <v>6.4460988756311802E-2</v>
      </c>
      <c r="AC92" s="129">
        <f>'SoESCaOMCbIC-variableOM'!AC10*($B43/SUM($B43,$B36))</f>
        <v>0</v>
      </c>
      <c r="AD92" s="129">
        <f>'SoESCaOMCbIC-variableOM'!AD10*($B43/SUM($B43,$B36))</f>
        <v>0</v>
      </c>
      <c r="AE92" s="129">
        <f>'SoESCaOMCbIC-variableOM'!AE10*($B43/SUM($B43,$B36))</f>
        <v>0</v>
      </c>
      <c r="AF92" s="129">
        <f>'SoESCaOMCbIC-variableOM'!AF10*($B43/SUM($B43,$B36))</f>
        <v>0</v>
      </c>
      <c r="AG92" s="129">
        <f>'SoESCaOMCbIC-variableOM'!AG10*($B43/SUM($B43,$B36))</f>
        <v>0</v>
      </c>
      <c r="AH92" s="129">
        <f>'SoESCaOMCbIC-variableOM'!AH10*($B43/SUM($B43,$B36))</f>
        <v>0</v>
      </c>
      <c r="AI92" s="129">
        <f>'SoESCaOMCbIC-variableOM'!AI10*($B43/SUM($B43,$B36))</f>
        <v>0</v>
      </c>
      <c r="AJ92" s="129">
        <f>'SoESCaOMCbIC-variableOM'!AJ10*($B43/SUM($B43,$B36))</f>
        <v>0</v>
      </c>
      <c r="AK92" s="129">
        <f>'SoESCaOMCbIC-variableOM'!AK10*($B43/SUM($B43,$B36))</f>
        <v>0</v>
      </c>
      <c r="AL92" s="129">
        <f>'SoESCaOMCbIC-variableOM'!AL10*($B43/SUM($B43,$B36))</f>
        <v>0</v>
      </c>
      <c r="AM92" s="129">
        <f>'SoESCaOMCbIC-variableOM'!AM10*($B43/SUM($B43,$B36))</f>
        <v>0</v>
      </c>
      <c r="AN92" s="129">
        <f>'SoESCaOMCbIC-variableOM'!AN10*($B43/SUM($B43,$B36))</f>
        <v>0</v>
      </c>
      <c r="AO92" s="129">
        <f>'SoESCaOMCbIC-variableOM'!AO10*($B43/SUM($B43,$B36))</f>
        <v>0</v>
      </c>
      <c r="AP92" s="129">
        <f>'SoESCaOMCbIC-variableOM'!AP10*($B43/SUM($B43,$B36))</f>
        <v>0</v>
      </c>
      <c r="AQ92" s="129">
        <f>'SoESCaOMCbIC-variableOM'!AQ10*($B43/SUM($B43,$B36))</f>
        <v>0</v>
      </c>
    </row>
    <row r="93" spans="1:43" x14ac:dyDescent="0.25">
      <c r="A93" t="s">
        <v>209</v>
      </c>
      <c r="B93" s="129">
        <f>'SoESCaOMCbIC-variableOM'!B14*($B44/SUM($B44,$B37))</f>
        <v>0</v>
      </c>
      <c r="C93" s="129">
        <f>'SoESCaOMCbIC-variableOM'!C14*($B44/SUM($B44,$B37))</f>
        <v>0</v>
      </c>
      <c r="D93" s="129">
        <f>'SoESCaOMCbIC-variableOM'!D14*($B44/SUM($B44,$B37))</f>
        <v>0</v>
      </c>
      <c r="E93" s="129">
        <f>'SoESCaOMCbIC-variableOM'!E14*($B44/SUM($B44,$B37))</f>
        <v>0</v>
      </c>
      <c r="F93" s="129">
        <f>'SoESCaOMCbIC-variableOM'!F14*($B44/SUM($B44,$B37))</f>
        <v>0</v>
      </c>
      <c r="G93" s="129">
        <f>'SoESCaOMCbIC-variableOM'!G14*($B44/SUM($B44,$B37))</f>
        <v>0</v>
      </c>
      <c r="H93" s="129">
        <f>'SoESCaOMCbIC-variableOM'!H14*($B44/SUM($B44,$B37))</f>
        <v>0</v>
      </c>
      <c r="I93" s="129">
        <f>'SoESCaOMCbIC-variableOM'!I14*($B44/SUM($B44,$B37))</f>
        <v>0</v>
      </c>
      <c r="J93" s="129">
        <f>'SoESCaOMCbIC-variableOM'!J14*($B44/SUM($B44,$B37))</f>
        <v>0</v>
      </c>
      <c r="K93" s="129">
        <f>'SoESCaOMCbIC-variableOM'!K14*($B44/SUM($B44,$B37))</f>
        <v>0</v>
      </c>
      <c r="L93" s="129">
        <f>'SoESCaOMCbIC-variableOM'!L14*($B44/SUM($B44,$B37))</f>
        <v>9.2151843581504272E-2</v>
      </c>
      <c r="M93" s="129">
        <f>'SoESCaOMCbIC-variableOM'!M14*($B44/SUM($B44,$B37))</f>
        <v>0</v>
      </c>
      <c r="N93" s="129">
        <f>'SoESCaOMCbIC-variableOM'!N14*($B44/SUM($B44,$B37))</f>
        <v>0</v>
      </c>
      <c r="O93" s="129">
        <f>'SoESCaOMCbIC-variableOM'!O14*($B44/SUM($B44,$B37))</f>
        <v>0</v>
      </c>
      <c r="P93" s="129">
        <f>'SoESCaOMCbIC-variableOM'!P14*($B44/SUM($B44,$B37))</f>
        <v>0</v>
      </c>
      <c r="Q93" s="129">
        <f>'SoESCaOMCbIC-variableOM'!Q14*($B44/SUM($B44,$B37))</f>
        <v>0</v>
      </c>
      <c r="R93" s="129">
        <f>'SoESCaOMCbIC-variableOM'!R14*($B44/SUM($B44,$B37))</f>
        <v>0</v>
      </c>
      <c r="S93" s="129">
        <f>'SoESCaOMCbIC-variableOM'!S14*($B44/SUM($B44,$B37))</f>
        <v>0</v>
      </c>
      <c r="T93" s="129">
        <f>'SoESCaOMCbIC-variableOM'!T14*($B44/SUM($B44,$B37))</f>
        <v>0</v>
      </c>
      <c r="U93" s="129">
        <f>'SoESCaOMCbIC-variableOM'!U14*($B44/SUM($B44,$B37))</f>
        <v>0</v>
      </c>
      <c r="V93" s="129">
        <f>'SoESCaOMCbIC-variableOM'!V14*($B44/SUM($B44,$B37))</f>
        <v>0</v>
      </c>
      <c r="W93" s="129">
        <f>'SoESCaOMCbIC-variableOM'!W14*($B44/SUM($B44,$B37))</f>
        <v>0</v>
      </c>
      <c r="X93" s="129">
        <f>'SoESCaOMCbIC-variableOM'!X14*($B44/SUM($B44,$B37))</f>
        <v>0</v>
      </c>
      <c r="Y93" s="129">
        <f>'SoESCaOMCbIC-variableOM'!Y14*($B44/SUM($B44,$B37))</f>
        <v>0</v>
      </c>
      <c r="Z93" s="129">
        <f>'SoESCaOMCbIC-variableOM'!Z14*($B44/SUM($B44,$B37))</f>
        <v>0</v>
      </c>
      <c r="AA93" s="129">
        <f>'SoESCaOMCbIC-variableOM'!AA14*($B44/SUM($B44,$B37))</f>
        <v>0</v>
      </c>
      <c r="AB93" s="129">
        <f>'SoESCaOMCbIC-variableOM'!AB14*($B44/SUM($B44,$B37))</f>
        <v>0.43004193671368657</v>
      </c>
      <c r="AC93" s="129">
        <f>'SoESCaOMCbIC-variableOM'!AC14*($B44/SUM($B44,$B37))</f>
        <v>0</v>
      </c>
      <c r="AD93" s="129">
        <f>'SoESCaOMCbIC-variableOM'!AD14*($B44/SUM($B44,$B37))</f>
        <v>0</v>
      </c>
      <c r="AE93" s="129">
        <f>'SoESCaOMCbIC-variableOM'!AE14*($B44/SUM($B44,$B37))</f>
        <v>0</v>
      </c>
      <c r="AF93" s="129">
        <f>'SoESCaOMCbIC-variableOM'!AF14*($B44/SUM($B44,$B37))</f>
        <v>0</v>
      </c>
      <c r="AG93" s="129">
        <f>'SoESCaOMCbIC-variableOM'!AG14*($B44/SUM($B44,$B37))</f>
        <v>0</v>
      </c>
      <c r="AH93" s="129">
        <f>'SoESCaOMCbIC-variableOM'!AH14*($B44/SUM($B44,$B37))</f>
        <v>0</v>
      </c>
      <c r="AI93" s="129">
        <f>'SoESCaOMCbIC-variableOM'!AI14*($B44/SUM($B44,$B37))</f>
        <v>0</v>
      </c>
      <c r="AJ93" s="129">
        <f>'SoESCaOMCbIC-variableOM'!AJ14*($B44/SUM($B44,$B37))</f>
        <v>0</v>
      </c>
      <c r="AK93" s="129">
        <f>'SoESCaOMCbIC-variableOM'!AK14*($B44/SUM($B44,$B37))</f>
        <v>0</v>
      </c>
      <c r="AL93" s="129">
        <f>'SoESCaOMCbIC-variableOM'!AL14*($B44/SUM($B44,$B37))</f>
        <v>3.993246555198518E-2</v>
      </c>
      <c r="AM93" s="129">
        <f>'SoESCaOMCbIC-variableOM'!AM14*($B44/SUM($B44,$B37))</f>
        <v>0</v>
      </c>
      <c r="AN93" s="129">
        <f>'SoESCaOMCbIC-variableOM'!AN14*($B44/SUM($B44,$B37))</f>
        <v>0</v>
      </c>
      <c r="AO93" s="129">
        <f>'SoESCaOMCbIC-variableOM'!AO14*($B44/SUM($B44,$B37))</f>
        <v>0</v>
      </c>
      <c r="AP93" s="129">
        <f>'SoESCaOMCbIC-variableOM'!AP14*($B44/SUM($B44,$B37))</f>
        <v>0</v>
      </c>
      <c r="AQ93" s="129">
        <f>'SoESCaOMCbIC-variableOM'!AQ14*($B44/SUM($B44,$B37))</f>
        <v>0</v>
      </c>
    </row>
    <row r="94" spans="1:43" x14ac:dyDescent="0.25">
      <c r="B94" s="128"/>
    </row>
    <row r="95" spans="1:43" x14ac:dyDescent="0.25">
      <c r="A95" t="s">
        <v>504</v>
      </c>
    </row>
    <row r="96" spans="1:43" x14ac:dyDescent="0.25">
      <c r="A96" t="s">
        <v>497</v>
      </c>
    </row>
    <row r="97" spans="1:43" x14ac:dyDescent="0.25">
      <c r="A97" s="126"/>
      <c r="B97" s="110" t="s">
        <v>163</v>
      </c>
      <c r="C97" s="110" t="s">
        <v>432</v>
      </c>
      <c r="D97" s="110" t="s">
        <v>431</v>
      </c>
      <c r="E97" s="110" t="s">
        <v>164</v>
      </c>
      <c r="F97" s="110" t="s">
        <v>165</v>
      </c>
      <c r="G97" s="110" t="s">
        <v>166</v>
      </c>
      <c r="H97" s="110" t="s">
        <v>167</v>
      </c>
      <c r="I97" s="110" t="s">
        <v>168</v>
      </c>
      <c r="J97" s="110" t="s">
        <v>169</v>
      </c>
      <c r="K97" s="110" t="s">
        <v>170</v>
      </c>
      <c r="L97" s="110" t="s">
        <v>425</v>
      </c>
      <c r="M97" s="110" t="s">
        <v>426</v>
      </c>
      <c r="N97" s="110" t="s">
        <v>171</v>
      </c>
      <c r="O97" s="110" t="s">
        <v>433</v>
      </c>
      <c r="P97" s="110" t="s">
        <v>434</v>
      </c>
      <c r="Q97" s="110" t="s">
        <v>435</v>
      </c>
      <c r="R97" s="110" t="s">
        <v>436</v>
      </c>
      <c r="S97" s="110" t="s">
        <v>172</v>
      </c>
      <c r="T97" s="110" t="s">
        <v>173</v>
      </c>
      <c r="U97" s="110" t="s">
        <v>174</v>
      </c>
      <c r="V97" s="110" t="s">
        <v>175</v>
      </c>
      <c r="W97" s="110" t="s">
        <v>176</v>
      </c>
      <c r="X97" s="110" t="s">
        <v>177</v>
      </c>
      <c r="Y97" s="110" t="s">
        <v>178</v>
      </c>
      <c r="Z97" s="110" t="s">
        <v>437</v>
      </c>
      <c r="AA97" s="110" t="s">
        <v>438</v>
      </c>
      <c r="AB97" s="110" t="s">
        <v>439</v>
      </c>
      <c r="AC97" s="110" t="s">
        <v>179</v>
      </c>
      <c r="AD97" s="110" t="s">
        <v>180</v>
      </c>
      <c r="AE97" s="110" t="s">
        <v>181</v>
      </c>
      <c r="AF97" s="110" t="s">
        <v>182</v>
      </c>
      <c r="AG97" s="110" t="s">
        <v>183</v>
      </c>
      <c r="AH97" s="110" t="s">
        <v>184</v>
      </c>
      <c r="AI97" s="110" t="s">
        <v>185</v>
      </c>
      <c r="AJ97" s="110" t="s">
        <v>186</v>
      </c>
      <c r="AK97" s="110" t="s">
        <v>187</v>
      </c>
      <c r="AL97" s="110" t="s">
        <v>188</v>
      </c>
      <c r="AM97" s="110" t="s">
        <v>189</v>
      </c>
      <c r="AN97" s="110" t="s">
        <v>190</v>
      </c>
      <c r="AO97" s="110" t="s">
        <v>191</v>
      </c>
      <c r="AP97" s="110" t="s">
        <v>192</v>
      </c>
      <c r="AQ97" s="110" t="s">
        <v>193</v>
      </c>
    </row>
    <row r="98" spans="1:43" x14ac:dyDescent="0.25">
      <c r="A98" t="s">
        <v>199</v>
      </c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>
        <f>B34/SUM(B34,B41)</f>
        <v>0.43787375415282392</v>
      </c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</row>
    <row r="99" spans="1:43" x14ac:dyDescent="0.25">
      <c r="A99" t="s">
        <v>470</v>
      </c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>
        <f t="shared" ref="L99:L101" si="1">B35/SUM(B35,B42)</f>
        <v>0.5625</v>
      </c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</row>
    <row r="100" spans="1:43" x14ac:dyDescent="0.25">
      <c r="A100" t="s">
        <v>205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>
        <f t="shared" si="1"/>
        <v>0.75567422881917756</v>
      </c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</row>
    <row r="101" spans="1:43" x14ac:dyDescent="0.25">
      <c r="A101" t="s">
        <v>209</v>
      </c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>
        <f t="shared" si="1"/>
        <v>0.43787375415282392</v>
      </c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S25"/>
  <sheetViews>
    <sheetView topLeftCell="P1" workbookViewId="0">
      <selection activeCell="B25" sqref="B25:AQ25"/>
    </sheetView>
  </sheetViews>
  <sheetFormatPr defaultRowHeight="15" x14ac:dyDescent="0.25"/>
  <cols>
    <col min="1" max="1" width="26.5703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6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Breakdowns'!$D$79:$D$96,'SoESCaOMCbIC-capital'!B$1,'Cost Breakdowns'!$B$79:$B$96)</f>
        <v>0</v>
      </c>
      <c r="C2" s="77">
        <f>SUMIF('Cost Breakdowns'!$D$79:$D$96,'SoESCaOMCbIC-capital'!C$1,'Cost Breakdowns'!$B$79:$B$96)</f>
        <v>0</v>
      </c>
      <c r="D2" s="77">
        <f>SUMIF('Cost Breakdowns'!$D$79:$D$96,'SoESCaOMCbIC-capital'!D$1,'Cost Breakdowns'!$B$79:$B$96)</f>
        <v>0</v>
      </c>
      <c r="E2" s="77">
        <f>SUMIF('Cost Breakdowns'!$D$79:$D$96,'SoESCaOMCbIC-capital'!E$1,'Cost Breakdowns'!$B$79:$B$96)</f>
        <v>0</v>
      </c>
      <c r="F2" s="77">
        <f>SUMIF('Cost Breakdowns'!$D$79:$D$96,'SoESCaOMCbIC-capital'!F$1,'Cost Breakdowns'!$B$79:$B$96)</f>
        <v>0</v>
      </c>
      <c r="G2" s="77">
        <f>SUMIF('Cost Breakdowns'!$D$79:$D$96,'SoESCaOMCbIC-capital'!G$1,'Cost Breakdowns'!$B$79:$B$96)</f>
        <v>0</v>
      </c>
      <c r="H2" s="77">
        <f>SUMIF('Cost Breakdowns'!$D$79:$D$96,'SoESCaOMCbIC-capital'!H$1,'Cost Breakdowns'!$B$79:$B$96)</f>
        <v>0</v>
      </c>
      <c r="I2" s="77">
        <f>SUMIF('Cost Breakdowns'!$D$79:$D$96,'SoESCaOMCbIC-capital'!I$1,'Cost Breakdowns'!$B$79:$B$96)</f>
        <v>0</v>
      </c>
      <c r="J2" s="77">
        <f>SUMIF('Cost Breakdowns'!$D$79:$D$96,'SoESCaOMCbIC-capital'!J$1,'Cost Breakdowns'!$B$79:$B$96)</f>
        <v>0</v>
      </c>
      <c r="K2" s="77">
        <f>SUMIF('Cost Breakdowns'!$D$79:$D$96,'SoESCaOMCbIC-capital'!K$1,'Cost Breakdowns'!$B$79:$B$96)</f>
        <v>0</v>
      </c>
      <c r="L2" s="77">
        <f>SUMIF('Cost Breakdowns'!$D$79:$D$96,'SoESCaOMCbIC-capital'!L$1,'Cost Breakdowns'!$B$79:$B$96)</f>
        <v>1.2988548017889186E-3</v>
      </c>
      <c r="M2" s="77">
        <f>SUMIF('Cost Breakdowns'!$D$79:$D$96,'SoESCaOMCbIC-capital'!M$1,'Cost Breakdowns'!$B$79:$B$96)</f>
        <v>0</v>
      </c>
      <c r="N2" s="77">
        <f>SUMIF('Cost Breakdowns'!$D$79:$D$96,'SoESCaOMCbIC-capital'!N$1,'Cost Breakdowns'!$B$79:$B$96)</f>
        <v>0</v>
      </c>
      <c r="O2" s="77">
        <f>SUMIF('Cost Breakdowns'!$D$79:$D$96,'SoESCaOMCbIC-capital'!O$1,'Cost Breakdowns'!$B$79:$B$96)</f>
        <v>0</v>
      </c>
      <c r="P2" s="77">
        <f>SUMIF('Cost Breakdowns'!$D$79:$D$96,'SoESCaOMCbIC-capital'!P$1,'Cost Breakdowns'!$B$79:$B$96)</f>
        <v>0</v>
      </c>
      <c r="Q2" s="77">
        <f>SUMIF('Cost Breakdowns'!$D$79:$D$96,'SoESCaOMCbIC-capital'!Q$1,'Cost Breakdowns'!$B$79:$B$96)</f>
        <v>0</v>
      </c>
      <c r="R2" s="77">
        <f>SUMIF('Cost Breakdowns'!$D$79:$D$96,'SoESCaOMCbIC-capital'!R$1,'Cost Breakdowns'!$B$79:$B$96)</f>
        <v>0</v>
      </c>
      <c r="S2" s="77">
        <f>SUMIF('Cost Breakdowns'!$D$79:$D$96,'SoESCaOMCbIC-capital'!S$1,'Cost Breakdowns'!$B$79:$B$96)</f>
        <v>0</v>
      </c>
      <c r="T2" s="77">
        <f>SUMIF('Cost Breakdowns'!$D$79:$D$96,'SoESCaOMCbIC-capital'!T$1,'Cost Breakdowns'!$B$79:$B$96)</f>
        <v>0</v>
      </c>
      <c r="U2" s="77">
        <f>SUMIF('Cost Breakdowns'!$D$79:$D$96,'SoESCaOMCbIC-capital'!U$1,'Cost Breakdowns'!$B$79:$B$96)</f>
        <v>0</v>
      </c>
      <c r="V2" s="77">
        <f>SUMIF('Cost Breakdowns'!$D$79:$D$96,'SoESCaOMCbIC-capital'!V$1,'Cost Breakdowns'!$B$79:$B$96)</f>
        <v>0.37300876505738617</v>
      </c>
      <c r="W2" s="77">
        <f>SUMIF('Cost Breakdowns'!$D$79:$D$96,'SoESCaOMCbIC-capital'!W$1,'Cost Breakdowns'!$B$79:$B$96)</f>
        <v>0</v>
      </c>
      <c r="X2" s="77">
        <f>SUMIF('Cost Breakdowns'!$D$79:$D$96,'SoESCaOMCbIC-capital'!X$1,'Cost Breakdowns'!$B$79:$B$96)</f>
        <v>0</v>
      </c>
      <c r="Y2" s="77">
        <f>SUMIF('Cost Breakdowns'!$D$79:$D$96,'SoESCaOMCbIC-capital'!Y$1,'Cost Breakdowns'!$B$79:$B$96)</f>
        <v>0</v>
      </c>
      <c r="Z2" s="77">
        <f>SUMIF('Cost Breakdowns'!$D$79:$D$96,'SoESCaOMCbIC-capital'!Z$1,'Cost Breakdowns'!$B$79:$B$96)</f>
        <v>0</v>
      </c>
      <c r="AA2" s="77">
        <f>SUMIF('Cost Breakdowns'!$D$79:$D$96,'SoESCaOMCbIC-capital'!AA$1,'Cost Breakdowns'!$B$79:$B$96)</f>
        <v>0</v>
      </c>
      <c r="AB2" s="77">
        <f>SUMIF('Cost Breakdowns'!$D$79:$D$96,'SoESCaOMCbIC-capital'!AB$1,'Cost Breakdowns'!$B$79:$B$96)</f>
        <v>0</v>
      </c>
      <c r="AC2" s="77">
        <f>SUMIF('Cost Breakdowns'!$D$79:$D$96,'SoESCaOMCbIC-capital'!AC$1,'Cost Breakdowns'!$B$79:$B$96)</f>
        <v>0.38864412750459743</v>
      </c>
      <c r="AD2" s="77">
        <f>SUMIF('Cost Breakdowns'!$D$79:$D$96,'SoESCaOMCbIC-capital'!AD$1,'Cost Breakdowns'!$B$79:$B$96)</f>
        <v>0</v>
      </c>
      <c r="AE2" s="77">
        <f>SUMIF('Cost Breakdowns'!$D$79:$D$96,'SoESCaOMCbIC-capital'!AE$1,'Cost Breakdowns'!$B$79:$B$96)</f>
        <v>0</v>
      </c>
      <c r="AF2" s="77">
        <f>SUMIF('Cost Breakdowns'!$D$79:$D$96,'SoESCaOMCbIC-capital'!AF$1,'Cost Breakdowns'!$B$79:$B$96)</f>
        <v>0</v>
      </c>
      <c r="AG2" s="77">
        <f>SUMIF('Cost Breakdowns'!$D$79:$D$96,'SoESCaOMCbIC-capital'!AG$1,'Cost Breakdowns'!$B$79:$B$96)</f>
        <v>0</v>
      </c>
      <c r="AH2" s="77">
        <f>SUMIF('Cost Breakdowns'!$D$79:$D$96,'SoESCaOMCbIC-capital'!AH$1,'Cost Breakdowns'!$B$79:$B$96)</f>
        <v>0</v>
      </c>
      <c r="AI2" s="77">
        <f>SUMIF('Cost Breakdowns'!$D$79:$D$96,'SoESCaOMCbIC-capital'!AI$1,'Cost Breakdowns'!$B$79:$B$96)</f>
        <v>0</v>
      </c>
      <c r="AJ2" s="77">
        <f>SUMIF('Cost Breakdowns'!$D$79:$D$96,'SoESCaOMCbIC-capital'!AJ$1,'Cost Breakdowns'!$B$79:$B$96)</f>
        <v>1.1626634167502739E-2</v>
      </c>
      <c r="AK2" s="77">
        <f>SUMIF('Cost Breakdowns'!$D$79:$D$96,'SoESCaOMCbIC-capital'!AK$1,'Cost Breakdowns'!$B$79:$B$96)</f>
        <v>0</v>
      </c>
      <c r="AL2" s="77">
        <f>SUMIF('Cost Breakdowns'!$D$79:$D$96,'SoESCaOMCbIC-capital'!AL$1,'Cost Breakdowns'!$B$79:$B$96)</f>
        <v>0.22542161846872494</v>
      </c>
      <c r="AM2" s="77">
        <f>SUMIF('Cost Breakdowns'!$D$79:$D$96,'SoESCaOMCbIC-capital'!AM$1,'Cost Breakdowns'!$B$79:$B$96)</f>
        <v>0</v>
      </c>
      <c r="AN2" s="77">
        <f>SUMIF('Cost Breakdowns'!$D$79:$D$96,'SoESCaOMCbIC-capital'!AN$1,'Cost Breakdowns'!$B$79:$B$96)</f>
        <v>0</v>
      </c>
      <c r="AO2" s="77">
        <f>SUMIF('Cost Breakdowns'!$D$79:$D$96,'SoESCaOMCbIC-capital'!AO$1,'Cost Breakdowns'!$B$79:$B$96)</f>
        <v>0</v>
      </c>
      <c r="AP2" s="77">
        <f>SUMIF('Cost Breakdowns'!$D$79:$D$96,'SoESCaOMCbIC-capital'!AP$1,'Cost Breakdowns'!$B$79:$B$96)</f>
        <v>0</v>
      </c>
      <c r="AQ2" s="77">
        <f>SUMIF('Cost Breakdowns'!$D$79:$D$96,'SoESCaOMCbIC-capital'!AQ$1,'Cost Breakdowns'!$B$79:$B$96)</f>
        <v>0</v>
      </c>
    </row>
    <row r="3" spans="1:43" x14ac:dyDescent="0.25">
      <c r="A3" t="s">
        <v>469</v>
      </c>
      <c r="B3" s="77">
        <f>SUMIF('Cost Breakdowns'!$D$114:$D$131,'SoESCaOMCbIC-capital'!B$1,'Cost Breakdowns'!$B$114:$B$131)</f>
        <v>0</v>
      </c>
      <c r="C3" s="77">
        <f>SUMIF('Cost Breakdowns'!$D$114:$D$131,'SoESCaOMCbIC-capital'!C$1,'Cost Breakdowns'!$B$114:$B$131)</f>
        <v>0</v>
      </c>
      <c r="D3" s="77">
        <f>SUMIF('Cost Breakdowns'!$D$114:$D$131,'SoESCaOMCbIC-capital'!D$1,'Cost Breakdowns'!$B$114:$B$131)</f>
        <v>0</v>
      </c>
      <c r="E3" s="77">
        <f>SUMIF('Cost Breakdowns'!$D$114:$D$131,'SoESCaOMCbIC-capital'!E$1,'Cost Breakdowns'!$B$114:$B$131)</f>
        <v>0</v>
      </c>
      <c r="F3" s="77">
        <f>SUMIF('Cost Breakdowns'!$D$114:$D$131,'SoESCaOMCbIC-capital'!F$1,'Cost Breakdowns'!$B$114:$B$131)</f>
        <v>0</v>
      </c>
      <c r="G3" s="77">
        <f>SUMIF('Cost Breakdowns'!$D$114:$D$131,'SoESCaOMCbIC-capital'!G$1,'Cost Breakdowns'!$B$114:$B$131)</f>
        <v>0</v>
      </c>
      <c r="H3" s="77">
        <f>SUMIF('Cost Breakdowns'!$D$114:$D$131,'SoESCaOMCbIC-capital'!H$1,'Cost Breakdowns'!$B$114:$B$131)</f>
        <v>0</v>
      </c>
      <c r="I3" s="77">
        <f>SUMIF('Cost Breakdowns'!$D$114:$D$131,'SoESCaOMCbIC-capital'!I$1,'Cost Breakdowns'!$B$114:$B$131)</f>
        <v>0</v>
      </c>
      <c r="J3" s="77">
        <f>SUMIF('Cost Breakdowns'!$D$114:$D$131,'SoESCaOMCbIC-capital'!J$1,'Cost Breakdowns'!$B$114:$B$131)</f>
        <v>0</v>
      </c>
      <c r="K3" s="77">
        <f>SUMIF('Cost Breakdowns'!$D$114:$D$131,'SoESCaOMCbIC-capital'!K$1,'Cost Breakdowns'!$B$114:$B$131)</f>
        <v>0</v>
      </c>
      <c r="L3" s="77">
        <f>SUMIF('Cost Breakdowns'!$D$114:$D$131,'SoESCaOMCbIC-capital'!L$1,'Cost Breakdowns'!$B$114:$B$131)</f>
        <v>0</v>
      </c>
      <c r="M3" s="77">
        <f>SUMIF('Cost Breakdowns'!$D$114:$D$131,'SoESCaOMCbIC-capital'!M$1,'Cost Breakdowns'!$B$114:$B$131)</f>
        <v>0</v>
      </c>
      <c r="N3" s="77">
        <f>SUMIF('Cost Breakdowns'!$D$114:$D$131,'SoESCaOMCbIC-capital'!N$1,'Cost Breakdowns'!$B$114:$B$131)</f>
        <v>0</v>
      </c>
      <c r="O3" s="77">
        <f>SUMIF('Cost Breakdowns'!$D$114:$D$131,'SoESCaOMCbIC-capital'!O$1,'Cost Breakdowns'!$B$114:$B$131)</f>
        <v>0</v>
      </c>
      <c r="P3" s="77">
        <f>SUMIF('Cost Breakdowns'!$D$114:$D$131,'SoESCaOMCbIC-capital'!P$1,'Cost Breakdowns'!$B$114:$B$131)</f>
        <v>0</v>
      </c>
      <c r="Q3" s="77">
        <f>SUMIF('Cost Breakdowns'!$D$114:$D$131,'SoESCaOMCbIC-capital'!Q$1,'Cost Breakdowns'!$B$114:$B$131)</f>
        <v>0</v>
      </c>
      <c r="R3" s="77">
        <f>SUMIF('Cost Breakdowns'!$D$114:$D$131,'SoESCaOMCbIC-capital'!R$1,'Cost Breakdowns'!$B$114:$B$131)</f>
        <v>0</v>
      </c>
      <c r="S3" s="77">
        <f>SUMIF('Cost Breakdowns'!$D$114:$D$131,'SoESCaOMCbIC-capital'!S$1,'Cost Breakdowns'!$B$114:$B$131)</f>
        <v>0</v>
      </c>
      <c r="T3" s="77">
        <f>SUMIF('Cost Breakdowns'!$D$114:$D$131,'SoESCaOMCbIC-capital'!T$1,'Cost Breakdowns'!$B$114:$B$131)</f>
        <v>0</v>
      </c>
      <c r="U3" s="77">
        <f>SUMIF('Cost Breakdowns'!$D$114:$D$131,'SoESCaOMCbIC-capital'!U$1,'Cost Breakdowns'!$B$114:$B$131)</f>
        <v>0</v>
      </c>
      <c r="V3" s="77">
        <f>SUMIF('Cost Breakdowns'!$D$114:$D$131,'SoESCaOMCbIC-capital'!V$1,'Cost Breakdowns'!$B$114:$B$131)</f>
        <v>0.51764705882352946</v>
      </c>
      <c r="W3" s="77">
        <f>SUMIF('Cost Breakdowns'!$D$114:$D$131,'SoESCaOMCbIC-capital'!W$1,'Cost Breakdowns'!$B$114:$B$131)</f>
        <v>0</v>
      </c>
      <c r="X3" s="77">
        <f>SUMIF('Cost Breakdowns'!$D$114:$D$131,'SoESCaOMCbIC-capital'!X$1,'Cost Breakdowns'!$B$114:$B$131)</f>
        <v>0</v>
      </c>
      <c r="Y3" s="77">
        <f>SUMIF('Cost Breakdowns'!$D$114:$D$131,'SoESCaOMCbIC-capital'!Y$1,'Cost Breakdowns'!$B$114:$B$131)</f>
        <v>0</v>
      </c>
      <c r="Z3" s="77">
        <f>SUMIF('Cost Breakdowns'!$D$114:$D$131,'SoESCaOMCbIC-capital'!Z$1,'Cost Breakdowns'!$B$114:$B$131)</f>
        <v>5.8823529411764705E-3</v>
      </c>
      <c r="AA3" s="77">
        <f>SUMIF('Cost Breakdowns'!$D$114:$D$131,'SoESCaOMCbIC-capital'!AA$1,'Cost Breakdowns'!$B$114:$B$131)</f>
        <v>0</v>
      </c>
      <c r="AB3" s="77">
        <f>SUMIF('Cost Breakdowns'!$D$114:$D$131,'SoESCaOMCbIC-capital'!AB$1,'Cost Breakdowns'!$B$114:$B$131)</f>
        <v>0</v>
      </c>
      <c r="AC3" s="77">
        <f>SUMIF('Cost Breakdowns'!$D$114:$D$131,'SoESCaOMCbIC-capital'!AC$1,'Cost Breakdowns'!$B$114:$B$131)</f>
        <v>0.28235294117647058</v>
      </c>
      <c r="AD3" s="77">
        <f>SUMIF('Cost Breakdowns'!$D$114:$D$131,'SoESCaOMCbIC-capital'!AD$1,'Cost Breakdowns'!$B$114:$B$131)</f>
        <v>0</v>
      </c>
      <c r="AE3" s="77">
        <f>SUMIF('Cost Breakdowns'!$D$114:$D$131,'SoESCaOMCbIC-capital'!AE$1,'Cost Breakdowns'!$B$114:$B$131)</f>
        <v>0</v>
      </c>
      <c r="AF3" s="77">
        <f>SUMIF('Cost Breakdowns'!$D$114:$D$131,'SoESCaOMCbIC-capital'!AF$1,'Cost Breakdowns'!$B$114:$B$131)</f>
        <v>0</v>
      </c>
      <c r="AG3" s="77">
        <f>SUMIF('Cost Breakdowns'!$D$114:$D$131,'SoESCaOMCbIC-capital'!AG$1,'Cost Breakdowns'!$B$114:$B$131)</f>
        <v>0</v>
      </c>
      <c r="AH3" s="77">
        <f>SUMIF('Cost Breakdowns'!$D$114:$D$131,'SoESCaOMCbIC-capital'!AH$1,'Cost Breakdowns'!$B$114:$B$131)</f>
        <v>0</v>
      </c>
      <c r="AI3" s="77">
        <f>SUMIF('Cost Breakdowns'!$D$114:$D$131,'SoESCaOMCbIC-capital'!AI$1,'Cost Breakdowns'!$B$114:$B$131)</f>
        <v>0</v>
      </c>
      <c r="AJ3" s="77">
        <f>SUMIF('Cost Breakdowns'!$D$114:$D$131,'SoESCaOMCbIC-capital'!AJ$1,'Cost Breakdowns'!$B$114:$B$131)</f>
        <v>5.8823529411764705E-3</v>
      </c>
      <c r="AK3" s="77">
        <f>SUMIF('Cost Breakdowns'!$D$114:$D$131,'SoESCaOMCbIC-capital'!AK$1,'Cost Breakdowns'!$B$114:$B$131)</f>
        <v>4.7058823529411764E-2</v>
      </c>
      <c r="AL3" s="77">
        <f>SUMIF('Cost Breakdowns'!$D$114:$D$131,'SoESCaOMCbIC-capital'!AL$1,'Cost Breakdowns'!$B$114:$B$131)</f>
        <v>0.11764705882352941</v>
      </c>
      <c r="AM3" s="77">
        <f>SUMIF('Cost Breakdowns'!$D$114:$D$131,'SoESCaOMCbIC-capital'!AM$1,'Cost Breakdowns'!$B$114:$B$131)</f>
        <v>2.3529411764705882E-2</v>
      </c>
      <c r="AN3" s="77">
        <f>SUMIF('Cost Breakdowns'!$D$114:$D$131,'SoESCaOMCbIC-capital'!AN$1,'Cost Breakdowns'!$B$114:$B$131)</f>
        <v>0</v>
      </c>
      <c r="AO3" s="77">
        <f>SUMIF('Cost Breakdowns'!$D$114:$D$131,'SoESCaOMCbIC-capital'!AO$1,'Cost Breakdowns'!$B$114:$B$131)</f>
        <v>0</v>
      </c>
      <c r="AP3" s="77">
        <f>SUMIF('Cost Breakdowns'!$D$114:$D$131,'SoESCaOMCbIC-capital'!AP$1,'Cost Breakdowns'!$B$114:$B$131)</f>
        <v>0</v>
      </c>
      <c r="AQ3" s="77">
        <f>SUMIF('Cost Breakdowns'!$D$114:$D$131,'SoESCaOMCbIC-capital'!AQ$1,'Cost Breakdowns'!$B$114:$B$131)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0.51764705882352946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5.8823529411764705E-3</v>
      </c>
      <c r="AA4" s="100">
        <f t="shared" si="0"/>
        <v>0</v>
      </c>
      <c r="AB4" s="100">
        <f t="shared" si="0"/>
        <v>0</v>
      </c>
      <c r="AC4" s="100">
        <f t="shared" si="0"/>
        <v>0.28235294117647058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5.8823529411764705E-3</v>
      </c>
      <c r="AK4" s="100">
        <f t="shared" si="0"/>
        <v>4.7058823529411764E-2</v>
      </c>
      <c r="AL4" s="100">
        <f t="shared" si="0"/>
        <v>0.11764705882352941</v>
      </c>
      <c r="AM4" s="100">
        <f t="shared" si="0"/>
        <v>2.3529411764705882E-2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Breakdowns'!$D$149:$D$157,'SoESCaOMCbIC-capital'!B$1,'Cost Breakdowns'!$B$149:$B$157)</f>
        <v>0</v>
      </c>
      <c r="C5" s="77">
        <f>SUMIF('Cost Breakdowns'!$D$149:$D$157,'SoESCaOMCbIC-capital'!C$1,'Cost Breakdowns'!$B$149:$B$157)</f>
        <v>0</v>
      </c>
      <c r="D5" s="77">
        <f>SUMIF('Cost Breakdowns'!$D$149:$D$157,'SoESCaOMCbIC-capital'!D$1,'Cost Breakdowns'!$B$149:$B$157)</f>
        <v>0</v>
      </c>
      <c r="E5" s="77">
        <f>SUMIF('Cost Breakdowns'!$D$149:$D$157,'SoESCaOMCbIC-capital'!E$1,'Cost Breakdowns'!$B$149:$B$157)</f>
        <v>0.03</v>
      </c>
      <c r="F5" s="77">
        <f>SUMIF('Cost Breakdowns'!$D$149:$D$157,'SoESCaOMCbIC-capital'!F$1,'Cost Breakdowns'!$B$149:$B$157)</f>
        <v>0</v>
      </c>
      <c r="G5" s="77">
        <f>SUMIF('Cost Breakdowns'!$D$149:$D$157,'SoESCaOMCbIC-capital'!G$1,'Cost Breakdowns'!$B$149:$B$157)</f>
        <v>0</v>
      </c>
      <c r="H5" s="77">
        <f>SUMIF('Cost Breakdowns'!$D$149:$D$157,'SoESCaOMCbIC-capital'!H$1,'Cost Breakdowns'!$B$149:$B$157)</f>
        <v>0</v>
      </c>
      <c r="I5" s="77">
        <f>SUMIF('Cost Breakdowns'!$D$149:$D$157,'SoESCaOMCbIC-capital'!I$1,'Cost Breakdowns'!$B$149:$B$157)</f>
        <v>0</v>
      </c>
      <c r="J5" s="77">
        <f>SUMIF('Cost Breakdowns'!$D$149:$D$157,'SoESCaOMCbIC-capital'!J$1,'Cost Breakdowns'!$B$149:$B$157)</f>
        <v>0</v>
      </c>
      <c r="K5" s="77">
        <f>SUMIF('Cost Breakdowns'!$D$149:$D$157,'SoESCaOMCbIC-capital'!K$1,'Cost Breakdowns'!$B$149:$B$157)</f>
        <v>0</v>
      </c>
      <c r="L5" s="77">
        <f>SUMIF('Cost Breakdowns'!$D$149:$D$157,'SoESCaOMCbIC-capital'!L$1,'Cost Breakdowns'!$B$149:$B$157)</f>
        <v>0</v>
      </c>
      <c r="M5" s="77">
        <f>SUMIF('Cost Breakdowns'!$D$149:$D$157,'SoESCaOMCbIC-capital'!M$1,'Cost Breakdowns'!$B$149:$B$157)</f>
        <v>0</v>
      </c>
      <c r="N5" s="77">
        <f>SUMIF('Cost Breakdowns'!$D$149:$D$157,'SoESCaOMCbIC-capital'!N$1,'Cost Breakdowns'!$B$149:$B$157)</f>
        <v>0</v>
      </c>
      <c r="O5" s="77">
        <f>SUMIF('Cost Breakdowns'!$D$149:$D$157,'SoESCaOMCbIC-capital'!O$1,'Cost Breakdowns'!$B$149:$B$157)</f>
        <v>0</v>
      </c>
      <c r="P5" s="77">
        <f>SUMIF('Cost Breakdowns'!$D$149:$D$157,'SoESCaOMCbIC-capital'!P$1,'Cost Breakdowns'!$B$149:$B$157)</f>
        <v>0</v>
      </c>
      <c r="Q5" s="77">
        <f>SUMIF('Cost Breakdowns'!$D$149:$D$157,'SoESCaOMCbIC-capital'!Q$1,'Cost Breakdowns'!$B$149:$B$157)</f>
        <v>0</v>
      </c>
      <c r="R5" s="77">
        <f>SUMIF('Cost Breakdowns'!$D$149:$D$157,'SoESCaOMCbIC-capital'!R$1,'Cost Breakdowns'!$B$149:$B$157)</f>
        <v>0</v>
      </c>
      <c r="S5" s="77">
        <f>SUMIF('Cost Breakdowns'!$D$149:$D$157,'SoESCaOMCbIC-capital'!S$1,'Cost Breakdowns'!$B$149:$B$157)</f>
        <v>0</v>
      </c>
      <c r="T5" s="77">
        <f>SUMIF('Cost Breakdowns'!$D$149:$D$157,'SoESCaOMCbIC-capital'!T$1,'Cost Breakdowns'!$B$149:$B$157)</f>
        <v>0</v>
      </c>
      <c r="U5" s="77">
        <f>SUMIF('Cost Breakdowns'!$D$149:$D$157,'SoESCaOMCbIC-capital'!U$1,'Cost Breakdowns'!$B$149:$B$157)</f>
        <v>0</v>
      </c>
      <c r="V5" s="77">
        <f>SUMIF('Cost Breakdowns'!$D$149:$D$157,'SoESCaOMCbIC-capital'!V$1,'Cost Breakdowns'!$B$149:$B$157)</f>
        <v>0.60000000000000009</v>
      </c>
      <c r="W5" s="77">
        <f>SUMIF('Cost Breakdowns'!$D$149:$D$157,'SoESCaOMCbIC-capital'!W$1,'Cost Breakdowns'!$B$149:$B$157)</f>
        <v>0</v>
      </c>
      <c r="X5" s="77">
        <f>SUMIF('Cost Breakdowns'!$D$149:$D$157,'SoESCaOMCbIC-capital'!X$1,'Cost Breakdowns'!$B$149:$B$157)</f>
        <v>0</v>
      </c>
      <c r="Y5" s="77">
        <f>SUMIF('Cost Breakdowns'!$D$149:$D$157,'SoESCaOMCbIC-capital'!Y$1,'Cost Breakdowns'!$B$149:$B$157)</f>
        <v>0</v>
      </c>
      <c r="Z5" s="77">
        <f>SUMIF('Cost Breakdowns'!$D$149:$D$157,'SoESCaOMCbIC-capital'!Z$1,'Cost Breakdowns'!$B$149:$B$157)</f>
        <v>0</v>
      </c>
      <c r="AA5" s="77">
        <f>SUMIF('Cost Breakdowns'!$D$149:$D$157,'SoESCaOMCbIC-capital'!AA$1,'Cost Breakdowns'!$B$149:$B$157)</f>
        <v>0</v>
      </c>
      <c r="AB5" s="77">
        <f>SUMIF('Cost Breakdowns'!$D$149:$D$157,'SoESCaOMCbIC-capital'!AB$1,'Cost Breakdowns'!$B$149:$B$157)</f>
        <v>0</v>
      </c>
      <c r="AC5" s="77">
        <f>SUMIF('Cost Breakdowns'!$D$149:$D$157,'SoESCaOMCbIC-capital'!AC$1,'Cost Breakdowns'!$B$149:$B$157)</f>
        <v>0.35</v>
      </c>
      <c r="AD5" s="77">
        <f>SUMIF('Cost Breakdowns'!$D$149:$D$157,'SoESCaOMCbIC-capital'!AD$1,'Cost Breakdowns'!$B$149:$B$157)</f>
        <v>0</v>
      </c>
      <c r="AE5" s="77">
        <f>SUMIF('Cost Breakdowns'!$D$149:$D$157,'SoESCaOMCbIC-capital'!AE$1,'Cost Breakdowns'!$B$149:$B$157)</f>
        <v>0</v>
      </c>
      <c r="AF5" s="77">
        <f>SUMIF('Cost Breakdowns'!$D$149:$D$157,'SoESCaOMCbIC-capital'!AF$1,'Cost Breakdowns'!$B$149:$B$157)</f>
        <v>0</v>
      </c>
      <c r="AG5" s="77">
        <f>SUMIF('Cost Breakdowns'!$D$149:$D$157,'SoESCaOMCbIC-capital'!AG$1,'Cost Breakdowns'!$B$149:$B$157)</f>
        <v>0</v>
      </c>
      <c r="AH5" s="77">
        <f>SUMIF('Cost Breakdowns'!$D$149:$D$157,'SoESCaOMCbIC-capital'!AH$1,'Cost Breakdowns'!$B$149:$B$157)</f>
        <v>0</v>
      </c>
      <c r="AI5" s="77">
        <f>SUMIF('Cost Breakdowns'!$D$149:$D$157,'SoESCaOMCbIC-capital'!AI$1,'Cost Breakdowns'!$B$149:$B$157)</f>
        <v>0</v>
      </c>
      <c r="AJ5" s="77">
        <f>SUMIF('Cost Breakdowns'!$D$149:$D$157,'SoESCaOMCbIC-capital'!AJ$1,'Cost Breakdowns'!$B$149:$B$157)</f>
        <v>0</v>
      </c>
      <c r="AK5" s="77">
        <f>SUMIF('Cost Breakdowns'!$D$149:$D$157,'SoESCaOMCbIC-capital'!AK$1,'Cost Breakdowns'!$B$149:$B$157)</f>
        <v>0</v>
      </c>
      <c r="AL5" s="77">
        <f>SUMIF('Cost Breakdowns'!$D$149:$D$157,'SoESCaOMCbIC-capital'!AL$1,'Cost Breakdowns'!$B$149:$B$157)</f>
        <v>0.02</v>
      </c>
      <c r="AM5" s="77">
        <f>SUMIF('Cost Breakdowns'!$D$149:$D$157,'SoESCaOMCbIC-capital'!AM$1,'Cost Breakdowns'!$B$149:$B$157)</f>
        <v>0</v>
      </c>
      <c r="AN5" s="77">
        <f>SUMIF('Cost Breakdowns'!$D$149:$D$157,'SoESCaOMCbIC-capital'!AN$1,'Cost Breakdowns'!$B$149:$B$157)</f>
        <v>0</v>
      </c>
      <c r="AO5" s="77">
        <f>SUMIF('Cost Breakdowns'!$D$149:$D$157,'SoESCaOMCbIC-capital'!AO$1,'Cost Breakdowns'!$B$149:$B$157)</f>
        <v>0</v>
      </c>
      <c r="AP5" s="77">
        <f>SUMIF('Cost Breakdowns'!$D$149:$D$157,'SoESCaOMCbIC-capital'!AP$1,'Cost Breakdowns'!$B$149:$B$157)</f>
        <v>0</v>
      </c>
      <c r="AQ5" s="77">
        <f>SUMIF('Cost Breakdowns'!$D$149:$D$157,'SoESCaOMCbIC-capital'!AQ$1,'Cost Breakdowns'!$B$149:$B$157)</f>
        <v>0</v>
      </c>
    </row>
    <row r="6" spans="1:43" x14ac:dyDescent="0.25">
      <c r="A6" t="s">
        <v>201</v>
      </c>
      <c r="B6" s="77">
        <f>SUMIF('Cost Breakdowns'!$D$168:$D$198,'SoESCaOMCbIC-capital'!B$1,'Cost Breakdowns'!$B$168:$B$198)</f>
        <v>0</v>
      </c>
      <c r="C6" s="77">
        <f>SUMIF('Cost Breakdowns'!$D$168:$D$198,'SoESCaOMCbIC-capital'!C$1,'Cost Breakdowns'!$B$168:$B$198)</f>
        <v>0</v>
      </c>
      <c r="D6" s="77">
        <f>SUMIF('Cost Breakdowns'!$D$168:$D$198,'SoESCaOMCbIC-capital'!D$1,'Cost Breakdowns'!$B$168:$B$198)</f>
        <v>0</v>
      </c>
      <c r="E6" s="77">
        <f>SUMIF('Cost Breakdowns'!$D$168:$D$198,'SoESCaOMCbIC-capital'!E$1,'Cost Breakdowns'!$B$168:$B$198)</f>
        <v>0</v>
      </c>
      <c r="F6" s="77">
        <f>SUMIF('Cost Breakdowns'!$D$168:$D$198,'SoESCaOMCbIC-capital'!F$1,'Cost Breakdowns'!$B$168:$B$198)</f>
        <v>0</v>
      </c>
      <c r="G6" s="77">
        <f>SUMIF('Cost Breakdowns'!$D$168:$D$198,'SoESCaOMCbIC-capital'!G$1,'Cost Breakdowns'!$B$168:$B$198)</f>
        <v>0</v>
      </c>
      <c r="H6" s="77">
        <f>SUMIF('Cost Breakdowns'!$D$168:$D$198,'SoESCaOMCbIC-capital'!H$1,'Cost Breakdowns'!$B$168:$B$198)</f>
        <v>0</v>
      </c>
      <c r="I6" s="77">
        <f>SUMIF('Cost Breakdowns'!$D$168:$D$198,'SoESCaOMCbIC-capital'!I$1,'Cost Breakdowns'!$B$168:$B$198)</f>
        <v>0</v>
      </c>
      <c r="J6" s="77">
        <f>SUMIF('Cost Breakdowns'!$D$168:$D$198,'SoESCaOMCbIC-capital'!J$1,'Cost Breakdowns'!$B$168:$B$198)</f>
        <v>0</v>
      </c>
      <c r="K6" s="77">
        <f>SUMIF('Cost Breakdowns'!$D$168:$D$198,'SoESCaOMCbIC-capital'!K$1,'Cost Breakdowns'!$B$168:$B$198)</f>
        <v>0</v>
      </c>
      <c r="L6" s="77">
        <f>SUMIF('Cost Breakdowns'!$D$168:$D$198,'SoESCaOMCbIC-capital'!L$1,'Cost Breakdowns'!$B$168:$B$198)</f>
        <v>0</v>
      </c>
      <c r="M6" s="77">
        <f>SUMIF('Cost Breakdowns'!$D$168:$D$198,'SoESCaOMCbIC-capital'!M$1,'Cost Breakdowns'!$B$168:$B$198)</f>
        <v>0</v>
      </c>
      <c r="N6" s="77">
        <f>SUMIF('Cost Breakdowns'!$D$168:$D$198,'SoESCaOMCbIC-capital'!N$1,'Cost Breakdowns'!$B$168:$B$198)</f>
        <v>0</v>
      </c>
      <c r="O6" s="77">
        <f>SUMIF('Cost Breakdowns'!$D$168:$D$198,'SoESCaOMCbIC-capital'!O$1,'Cost Breakdowns'!$B$168:$B$198)</f>
        <v>0</v>
      </c>
      <c r="P6" s="77">
        <f>SUMIF('Cost Breakdowns'!$D$168:$D$198,'SoESCaOMCbIC-capital'!P$1,'Cost Breakdowns'!$B$168:$B$198)</f>
        <v>0</v>
      </c>
      <c r="Q6" s="77">
        <f>SUMIF('Cost Breakdowns'!$D$168:$D$198,'SoESCaOMCbIC-capital'!Q$1,'Cost Breakdowns'!$B$168:$B$198)</f>
        <v>0</v>
      </c>
      <c r="R6" s="77">
        <f>SUMIF('Cost Breakdowns'!$D$168:$D$198,'SoESCaOMCbIC-capital'!R$1,'Cost Breakdowns'!$B$168:$B$198)</f>
        <v>0</v>
      </c>
      <c r="S6" s="77">
        <f>SUMIF('Cost Breakdowns'!$D$168:$D$198,'SoESCaOMCbIC-capital'!S$1,'Cost Breakdowns'!$B$168:$B$198)</f>
        <v>0</v>
      </c>
      <c r="T6" s="77">
        <f>SUMIF('Cost Breakdowns'!$D$168:$D$198,'SoESCaOMCbIC-capital'!T$1,'Cost Breakdowns'!$B$168:$B$198)</f>
        <v>0</v>
      </c>
      <c r="U6" s="77">
        <f>SUMIF('Cost Breakdowns'!$D$168:$D$198,'SoESCaOMCbIC-capital'!U$1,'Cost Breakdowns'!$B$168:$B$198)</f>
        <v>0.1051918352584755</v>
      </c>
      <c r="V6" s="77">
        <f>SUMIF('Cost Breakdowns'!$D$168:$D$198,'SoESCaOMCbIC-capital'!V$1,'Cost Breakdowns'!$B$168:$B$198)</f>
        <v>0.10824858160280046</v>
      </c>
      <c r="W6" s="77">
        <f>SUMIF('Cost Breakdowns'!$D$168:$D$198,'SoESCaOMCbIC-capital'!W$1,'Cost Breakdowns'!$B$168:$B$198)</f>
        <v>0</v>
      </c>
      <c r="X6" s="77">
        <f>SUMIF('Cost Breakdowns'!$D$168:$D$198,'SoESCaOMCbIC-capital'!X$1,'Cost Breakdowns'!$B$168:$B$198)</f>
        <v>0</v>
      </c>
      <c r="Y6" s="77">
        <f>SUMIF('Cost Breakdowns'!$D$168:$D$198,'SoESCaOMCbIC-capital'!Y$1,'Cost Breakdowns'!$B$168:$B$198)</f>
        <v>0</v>
      </c>
      <c r="Z6" s="77">
        <f>SUMIF('Cost Breakdowns'!$D$168:$D$198,'SoESCaOMCbIC-capital'!Z$1,'Cost Breakdowns'!$B$168:$B$198)</f>
        <v>0</v>
      </c>
      <c r="AA6" s="77">
        <f>SUMIF('Cost Breakdowns'!$D$168:$D$198,'SoESCaOMCbIC-capital'!AA$1,'Cost Breakdowns'!$B$168:$B$198)</f>
        <v>0</v>
      </c>
      <c r="AB6" s="77">
        <f>SUMIF('Cost Breakdowns'!$D$168:$D$198,'SoESCaOMCbIC-capital'!AB$1,'Cost Breakdowns'!$B$168:$B$198)</f>
        <v>0</v>
      </c>
      <c r="AC6" s="77">
        <f>SUMIF('Cost Breakdowns'!$D$168:$D$198,'SoESCaOMCbIC-capital'!AC$1,'Cost Breakdowns'!$B$168:$B$198)</f>
        <v>0.58859588920754202</v>
      </c>
      <c r="AD6" s="77">
        <f>SUMIF('Cost Breakdowns'!$D$168:$D$198,'SoESCaOMCbIC-capital'!AD$1,'Cost Breakdowns'!$B$168:$B$198)</f>
        <v>0</v>
      </c>
      <c r="AE6" s="77">
        <f>SUMIF('Cost Breakdowns'!$D$168:$D$198,'SoESCaOMCbIC-capital'!AE$1,'Cost Breakdowns'!$B$168:$B$198)</f>
        <v>0</v>
      </c>
      <c r="AF6" s="77">
        <f>SUMIF('Cost Breakdowns'!$D$168:$D$198,'SoESCaOMCbIC-capital'!AF$1,'Cost Breakdowns'!$B$168:$B$198)</f>
        <v>0</v>
      </c>
      <c r="AG6" s="77">
        <f>SUMIF('Cost Breakdowns'!$D$168:$D$198,'SoESCaOMCbIC-capital'!AG$1,'Cost Breakdowns'!$B$168:$B$198)</f>
        <v>0</v>
      </c>
      <c r="AH6" s="77">
        <f>SUMIF('Cost Breakdowns'!$D$168:$D$198,'SoESCaOMCbIC-capital'!AH$1,'Cost Breakdowns'!$B$168:$B$198)</f>
        <v>0</v>
      </c>
      <c r="AI6" s="77">
        <f>SUMIF('Cost Breakdowns'!$D$168:$D$198,'SoESCaOMCbIC-capital'!AI$1,'Cost Breakdowns'!$B$168:$B$198)</f>
        <v>0</v>
      </c>
      <c r="AJ6" s="77">
        <f>SUMIF('Cost Breakdowns'!$D$168:$D$198,'SoESCaOMCbIC-capital'!AJ$1,'Cost Breakdowns'!$B$168:$B$198)</f>
        <v>0</v>
      </c>
      <c r="AK6" s="77">
        <f>SUMIF('Cost Breakdowns'!$D$168:$D$198,'SoESCaOMCbIC-capital'!AK$1,'Cost Breakdowns'!$B$168:$B$198)</f>
        <v>6.7245330995679073E-3</v>
      </c>
      <c r="AL6" s="77">
        <f>SUMIF('Cost Breakdowns'!$D$168:$D$198,'SoESCaOMCbIC-capital'!AL$1,'Cost Breakdowns'!$B$168:$B$198)</f>
        <v>0.19123916083161416</v>
      </c>
      <c r="AM6" s="77">
        <f>SUMIF('Cost Breakdowns'!$D$168:$D$198,'SoESCaOMCbIC-capital'!AM$1,'Cost Breakdowns'!$B$168:$B$198)</f>
        <v>0</v>
      </c>
      <c r="AN6" s="77">
        <f>SUMIF('Cost Breakdowns'!$D$168:$D$198,'SoESCaOMCbIC-capital'!AN$1,'Cost Breakdowns'!$B$168:$B$198)</f>
        <v>0</v>
      </c>
      <c r="AO6" s="77">
        <f>SUMIF('Cost Breakdowns'!$D$168:$D$198,'SoESCaOMCbIC-capital'!AO$1,'Cost Breakdowns'!$B$168:$B$198)</f>
        <v>0</v>
      </c>
      <c r="AP6" s="77">
        <f>SUMIF('Cost Breakdowns'!$D$168:$D$198,'SoESCaOMCbIC-capital'!AP$1,'Cost Breakdowns'!$B$168:$B$198)</f>
        <v>0</v>
      </c>
      <c r="AQ6" s="77">
        <f>SUMIF('Cost Breakdowns'!$D$168:$D$198,'SoESCaOMCbIC-capital'!AQ$1,'Cost Breakdowns'!$B$168:$B$198)</f>
        <v>0</v>
      </c>
    </row>
    <row r="7" spans="1:43" x14ac:dyDescent="0.25">
      <c r="A7" t="s">
        <v>202</v>
      </c>
      <c r="B7" s="77">
        <f>SUMIF('Cost Breakdowns'!$D$22:$D$52,'SoESCaOMCbIC-capital'!B$1,'Cost Breakdowns'!$B$22:$B$52)</f>
        <v>0</v>
      </c>
      <c r="C7" s="77">
        <f>SUMIF('Cost Breakdowns'!$D$22:$D$52,'SoESCaOMCbIC-capital'!C$1,'Cost Breakdowns'!$B$22:$B$52)</f>
        <v>0</v>
      </c>
      <c r="D7" s="77">
        <f>SUMIF('Cost Breakdowns'!$D$22:$D$52,'SoESCaOMCbIC-capital'!D$1,'Cost Breakdowns'!$B$22:$B$52)</f>
        <v>0</v>
      </c>
      <c r="E7" s="77">
        <f>SUMIF('Cost Breakdowns'!$D$22:$D$52,'SoESCaOMCbIC-capital'!E$1,'Cost Breakdowns'!$B$22:$B$52)</f>
        <v>0</v>
      </c>
      <c r="F7" s="77">
        <f>SUMIF('Cost Breakdowns'!$D$22:$D$52,'SoESCaOMCbIC-capital'!F$1,'Cost Breakdowns'!$B$22:$B$52)</f>
        <v>0</v>
      </c>
      <c r="G7" s="77">
        <f>SUMIF('Cost Breakdowns'!$D$22:$D$52,'SoESCaOMCbIC-capital'!G$1,'Cost Breakdowns'!$B$22:$B$52)</f>
        <v>0</v>
      </c>
      <c r="H7" s="77">
        <f>SUMIF('Cost Breakdowns'!$D$22:$D$52,'SoESCaOMCbIC-capital'!H$1,'Cost Breakdowns'!$B$22:$B$52)</f>
        <v>0</v>
      </c>
      <c r="I7" s="77">
        <f>SUMIF('Cost Breakdowns'!$D$22:$D$52,'SoESCaOMCbIC-capital'!I$1,'Cost Breakdowns'!$B$22:$B$52)</f>
        <v>0</v>
      </c>
      <c r="J7" s="77">
        <f>SUMIF('Cost Breakdowns'!$D$22:$D$52,'SoESCaOMCbIC-capital'!J$1,'Cost Breakdowns'!$B$22:$B$52)</f>
        <v>0</v>
      </c>
      <c r="K7" s="77">
        <f>SUMIF('Cost Breakdowns'!$D$22:$D$52,'SoESCaOMCbIC-capital'!K$1,'Cost Breakdowns'!$B$22:$B$52)</f>
        <v>0</v>
      </c>
      <c r="L7" s="77">
        <f>SUMIF('Cost Breakdowns'!$D$22:$D$52,'SoESCaOMCbIC-capital'!L$1,'Cost Breakdowns'!$B$22:$B$52)</f>
        <v>0</v>
      </c>
      <c r="M7" s="77">
        <f>SUMIF('Cost Breakdowns'!$D$22:$D$52,'SoESCaOMCbIC-capital'!M$1,'Cost Breakdowns'!$B$22:$B$52)</f>
        <v>0</v>
      </c>
      <c r="N7" s="77">
        <f>SUMIF('Cost Breakdowns'!$D$22:$D$52,'SoESCaOMCbIC-capital'!N$1,'Cost Breakdowns'!$B$22:$B$52)</f>
        <v>0</v>
      </c>
      <c r="O7" s="77">
        <f>SUMIF('Cost Breakdowns'!$D$22:$D$52,'SoESCaOMCbIC-capital'!O$1,'Cost Breakdowns'!$B$22:$B$52)</f>
        <v>0</v>
      </c>
      <c r="P7" s="77">
        <f>SUMIF('Cost Breakdowns'!$D$22:$D$52,'SoESCaOMCbIC-capital'!P$1,'Cost Breakdowns'!$B$22:$B$52)</f>
        <v>0</v>
      </c>
      <c r="Q7" s="77">
        <f>SUMIF('Cost Breakdowns'!$D$22:$D$52,'SoESCaOMCbIC-capital'!Q$1,'Cost Breakdowns'!$B$22:$B$52)</f>
        <v>0</v>
      </c>
      <c r="R7" s="77">
        <f>SUMIF('Cost Breakdowns'!$D$22:$D$52,'SoESCaOMCbIC-capital'!R$1,'Cost Breakdowns'!$B$22:$B$52)</f>
        <v>0</v>
      </c>
      <c r="S7" s="77">
        <f>SUMIF('Cost Breakdowns'!$D$22:$D$52,'SoESCaOMCbIC-capital'!S$1,'Cost Breakdowns'!$B$22:$B$52)</f>
        <v>0.10948167235952777</v>
      </c>
      <c r="T7" s="77">
        <f>SUMIF('Cost Breakdowns'!$D$22:$D$52,'SoESCaOMCbIC-capital'!T$1,'Cost Breakdowns'!$B$22:$B$52)</f>
        <v>0</v>
      </c>
      <c r="U7" s="77">
        <f>SUMIF('Cost Breakdowns'!$D$22:$D$52,'SoESCaOMCbIC-capital'!U$1,'Cost Breakdowns'!$B$22:$B$52)</f>
        <v>1.2169934344764067E-2</v>
      </c>
      <c r="V7" s="77">
        <f>SUMIF('Cost Breakdowns'!$D$22:$D$52,'SoESCaOMCbIC-capital'!V$1,'Cost Breakdowns'!$B$22:$B$52)</f>
        <v>0.53983426329341444</v>
      </c>
      <c r="W7" s="77">
        <f>SUMIF('Cost Breakdowns'!$D$22:$D$52,'SoESCaOMCbIC-capital'!W$1,'Cost Breakdowns'!$B$22:$B$52)</f>
        <v>0</v>
      </c>
      <c r="X7" s="77">
        <f>SUMIF('Cost Breakdowns'!$D$22:$D$52,'SoESCaOMCbIC-capital'!X$1,'Cost Breakdowns'!$B$22:$B$52)</f>
        <v>0</v>
      </c>
      <c r="Y7" s="77">
        <f>SUMIF('Cost Breakdowns'!$D$22:$D$52,'SoESCaOMCbIC-capital'!Y$1,'Cost Breakdowns'!$B$22:$B$52)</f>
        <v>0</v>
      </c>
      <c r="Z7" s="77">
        <f>SUMIF('Cost Breakdowns'!$D$22:$D$52,'SoESCaOMCbIC-capital'!Z$1,'Cost Breakdowns'!$B$22:$B$52)</f>
        <v>0</v>
      </c>
      <c r="AA7" s="77">
        <f>SUMIF('Cost Breakdowns'!$D$22:$D$52,'SoESCaOMCbIC-capital'!AA$1,'Cost Breakdowns'!$B$22:$B$52)</f>
        <v>0</v>
      </c>
      <c r="AB7" s="77">
        <f>SUMIF('Cost Breakdowns'!$D$22:$D$52,'SoESCaOMCbIC-capital'!AB$1,'Cost Breakdowns'!$B$22:$B$52)</f>
        <v>0</v>
      </c>
      <c r="AC7" s="77">
        <f>SUMIF('Cost Breakdowns'!$D$22:$D$52,'SoESCaOMCbIC-capital'!AC$1,'Cost Breakdowns'!$B$22:$B$52)</f>
        <v>0.16019054547993961</v>
      </c>
      <c r="AD7" s="77">
        <f>SUMIF('Cost Breakdowns'!$D$22:$D$52,'SoESCaOMCbIC-capital'!AD$1,'Cost Breakdowns'!$B$22:$B$52)</f>
        <v>0</v>
      </c>
      <c r="AE7" s="77">
        <f>SUMIF('Cost Breakdowns'!$D$22:$D$52,'SoESCaOMCbIC-capital'!AE$1,'Cost Breakdowns'!$B$22:$B$52)</f>
        <v>7.5577670596577259E-2</v>
      </c>
      <c r="AF7" s="77">
        <f>SUMIF('Cost Breakdowns'!$D$22:$D$52,'SoESCaOMCbIC-capital'!AF$1,'Cost Breakdowns'!$B$22:$B$52)</f>
        <v>0</v>
      </c>
      <c r="AG7" s="77">
        <f>SUMIF('Cost Breakdowns'!$D$22:$D$52,'SoESCaOMCbIC-capital'!AG$1,'Cost Breakdowns'!$B$22:$B$52)</f>
        <v>0</v>
      </c>
      <c r="AH7" s="77">
        <f>SUMIF('Cost Breakdowns'!$D$22:$D$52,'SoESCaOMCbIC-capital'!AH$1,'Cost Breakdowns'!$B$22:$B$52)</f>
        <v>0</v>
      </c>
      <c r="AI7" s="77">
        <f>SUMIF('Cost Breakdowns'!$D$22:$D$52,'SoESCaOMCbIC-capital'!AI$1,'Cost Breakdowns'!$B$22:$B$52)</f>
        <v>0</v>
      </c>
      <c r="AJ7" s="77">
        <f>SUMIF('Cost Breakdowns'!$D$22:$D$52,'SoESCaOMCbIC-capital'!AJ$1,'Cost Breakdowns'!$B$22:$B$52)</f>
        <v>0</v>
      </c>
      <c r="AK7" s="77">
        <f>SUMIF('Cost Breakdowns'!$D$22:$D$52,'SoESCaOMCbIC-capital'!AK$1,'Cost Breakdowns'!$B$22:$B$52)</f>
        <v>0</v>
      </c>
      <c r="AL7" s="77">
        <f>SUMIF('Cost Breakdowns'!$D$22:$D$52,'SoESCaOMCbIC-capital'!AL$1,'Cost Breakdowns'!$B$22:$B$52)</f>
        <v>5.0860228896338608E-2</v>
      </c>
      <c r="AM7" s="77">
        <f>SUMIF('Cost Breakdowns'!$D$22:$D$52,'SoESCaOMCbIC-capital'!AM$1,'Cost Breakdowns'!$B$22:$B$52)</f>
        <v>5.1885685029438279E-2</v>
      </c>
      <c r="AN7" s="77">
        <f>SUMIF('Cost Breakdowns'!$D$22:$D$52,'SoESCaOMCbIC-capital'!AN$1,'Cost Breakdowns'!$B$22:$B$52)</f>
        <v>0</v>
      </c>
      <c r="AO7" s="77">
        <f>SUMIF('Cost Breakdowns'!$D$22:$D$52,'SoESCaOMCbIC-capital'!AO$1,'Cost Breakdowns'!$B$22:$B$52)</f>
        <v>0</v>
      </c>
      <c r="AP7" s="77">
        <f>SUMIF('Cost Breakdowns'!$D$22:$D$52,'SoESCaOMCbIC-capital'!AP$1,'Cost Breakdowns'!$B$22:$B$52)</f>
        <v>0</v>
      </c>
      <c r="AQ7" s="77">
        <f>SUMIF('Cost Breakdowns'!$D$22:$D$52,'SoESCaOMCbIC-capital'!AQ$1,'Cost Breakdowns'!$B$22:$B$52)</f>
        <v>0</v>
      </c>
    </row>
    <row r="8" spans="1:43" x14ac:dyDescent="0.25">
      <c r="A8" t="s">
        <v>203</v>
      </c>
      <c r="B8" s="77">
        <f>SUMIF('Cost Breakdowns'!$D$4:$D$13,'SoESCaOMCbIC-capital'!B$1,'Cost Breakdowns'!$B$4:$B$13)</f>
        <v>0</v>
      </c>
      <c r="C8" s="77">
        <f>SUMIF('Cost Breakdowns'!$D$4:$D$13,'SoESCaOMCbIC-capital'!C$1,'Cost Breakdowns'!$B$4:$B$13)</f>
        <v>0</v>
      </c>
      <c r="D8" s="77">
        <f>SUMIF('Cost Breakdowns'!$D$4:$D$13,'SoESCaOMCbIC-capital'!D$1,'Cost Breakdowns'!$B$4:$B$13)</f>
        <v>0</v>
      </c>
      <c r="E8" s="77">
        <f>SUMIF('Cost Breakdowns'!$D$4:$D$13,'SoESCaOMCbIC-capital'!E$1,'Cost Breakdowns'!$B$4:$B$13)</f>
        <v>0</v>
      </c>
      <c r="F8" s="77">
        <f>SUMIF('Cost Breakdowns'!$D$4:$D$13,'SoESCaOMCbIC-capital'!F$1,'Cost Breakdowns'!$B$4:$B$13)</f>
        <v>0</v>
      </c>
      <c r="G8" s="77">
        <f>SUMIF('Cost Breakdowns'!$D$4:$D$13,'SoESCaOMCbIC-capital'!G$1,'Cost Breakdowns'!$B$4:$B$13)</f>
        <v>0</v>
      </c>
      <c r="H8" s="77">
        <f>SUMIF('Cost Breakdowns'!$D$4:$D$13,'SoESCaOMCbIC-capital'!H$1,'Cost Breakdowns'!$B$4:$B$13)</f>
        <v>0</v>
      </c>
      <c r="I8" s="77">
        <f>SUMIF('Cost Breakdowns'!$D$4:$D$13,'SoESCaOMCbIC-capital'!I$1,'Cost Breakdowns'!$B$4:$B$13)</f>
        <v>0</v>
      </c>
      <c r="J8" s="77">
        <f>SUMIF('Cost Breakdowns'!$D$4:$D$13,'SoESCaOMCbIC-capital'!J$1,'Cost Breakdowns'!$B$4:$B$13)</f>
        <v>0</v>
      </c>
      <c r="K8" s="77">
        <f>SUMIF('Cost Breakdowns'!$D$4:$D$13,'SoESCaOMCbIC-capital'!K$1,'Cost Breakdowns'!$B$4:$B$13)</f>
        <v>0</v>
      </c>
      <c r="L8" s="77">
        <f>SUMIF('Cost Breakdowns'!$D$4:$D$13,'SoESCaOMCbIC-capital'!L$1,'Cost Breakdowns'!$B$4:$B$13)</f>
        <v>0</v>
      </c>
      <c r="M8" s="77">
        <f>SUMIF('Cost Breakdowns'!$D$4:$D$13,'SoESCaOMCbIC-capital'!M$1,'Cost Breakdowns'!$B$4:$B$13)</f>
        <v>0</v>
      </c>
      <c r="N8" s="77">
        <f>SUMIF('Cost Breakdowns'!$D$4:$D$13,'SoESCaOMCbIC-capital'!N$1,'Cost Breakdowns'!$B$4:$B$13)</f>
        <v>0</v>
      </c>
      <c r="O8" s="77">
        <f>SUMIF('Cost Breakdowns'!$D$4:$D$13,'SoESCaOMCbIC-capital'!O$1,'Cost Breakdowns'!$B$4:$B$13)</f>
        <v>0</v>
      </c>
      <c r="P8" s="77">
        <f>SUMIF('Cost Breakdowns'!$D$4:$D$13,'SoESCaOMCbIC-capital'!P$1,'Cost Breakdowns'!$B$4:$B$13)</f>
        <v>0</v>
      </c>
      <c r="Q8" s="77">
        <f>SUMIF('Cost Breakdowns'!$D$4:$D$13,'SoESCaOMCbIC-capital'!Q$1,'Cost Breakdowns'!$B$4:$B$13)</f>
        <v>0</v>
      </c>
      <c r="R8" s="77">
        <f>SUMIF('Cost Breakdowns'!$D$4:$D$13,'SoESCaOMCbIC-capital'!R$1,'Cost Breakdowns'!$B$4:$B$13)</f>
        <v>0</v>
      </c>
      <c r="S8" s="77">
        <f>SUMIF('Cost Breakdowns'!$D$4:$D$13,'SoESCaOMCbIC-capital'!S$1,'Cost Breakdowns'!$B$4:$B$13)</f>
        <v>0</v>
      </c>
      <c r="T8" s="77">
        <f>SUMIF('Cost Breakdowns'!$D$4:$D$13,'SoESCaOMCbIC-capital'!T$1,'Cost Breakdowns'!$B$4:$B$13)</f>
        <v>0.39285714285714285</v>
      </c>
      <c r="U8" s="77">
        <f>SUMIF('Cost Breakdowns'!$D$4:$D$13,'SoESCaOMCbIC-capital'!U$1,'Cost Breakdowns'!$B$4:$B$13)</f>
        <v>0.13095238095238093</v>
      </c>
      <c r="V8" s="77">
        <f>SUMIF('Cost Breakdowns'!$D$4:$D$13,'SoESCaOMCbIC-capital'!V$1,'Cost Breakdowns'!$B$4:$B$13)</f>
        <v>0</v>
      </c>
      <c r="W8" s="77">
        <f>SUMIF('Cost Breakdowns'!$D$4:$D$13,'SoESCaOMCbIC-capital'!W$1,'Cost Breakdowns'!$B$4:$B$13)</f>
        <v>0</v>
      </c>
      <c r="X8" s="77">
        <f>SUMIF('Cost Breakdowns'!$D$4:$D$13,'SoESCaOMCbIC-capital'!X$1,'Cost Breakdowns'!$B$4:$B$13)</f>
        <v>0</v>
      </c>
      <c r="Y8" s="77">
        <f>SUMIF('Cost Breakdowns'!$D$4:$D$13,'SoESCaOMCbIC-capital'!Y$1,'Cost Breakdowns'!$B$4:$B$13)</f>
        <v>0</v>
      </c>
      <c r="Z8" s="77">
        <f>SUMIF('Cost Breakdowns'!$D$4:$D$13,'SoESCaOMCbIC-capital'!Z$1,'Cost Breakdowns'!$B$4:$B$13)</f>
        <v>0</v>
      </c>
      <c r="AA8" s="77">
        <f>SUMIF('Cost Breakdowns'!$D$4:$D$13,'SoESCaOMCbIC-capital'!AA$1,'Cost Breakdowns'!$B$4:$B$13)</f>
        <v>0</v>
      </c>
      <c r="AB8" s="77">
        <f>SUMIF('Cost Breakdowns'!$D$4:$D$13,'SoESCaOMCbIC-capital'!AB$1,'Cost Breakdowns'!$B$4:$B$13)</f>
        <v>0</v>
      </c>
      <c r="AC8" s="77">
        <f>SUMIF('Cost Breakdowns'!$D$4:$D$13,'SoESCaOMCbIC-capital'!AC$1,'Cost Breakdowns'!$B$4:$B$13)</f>
        <v>0.27380952380952384</v>
      </c>
      <c r="AD8" s="77">
        <f>SUMIF('Cost Breakdowns'!$D$4:$D$13,'SoESCaOMCbIC-capital'!AD$1,'Cost Breakdowns'!$B$4:$B$13)</f>
        <v>0</v>
      </c>
      <c r="AE8" s="77">
        <f>SUMIF('Cost Breakdowns'!$D$4:$D$13,'SoESCaOMCbIC-capital'!AE$1,'Cost Breakdowns'!$B$4:$B$13)</f>
        <v>0</v>
      </c>
      <c r="AF8" s="77">
        <f>SUMIF('Cost Breakdowns'!$D$4:$D$13,'SoESCaOMCbIC-capital'!AF$1,'Cost Breakdowns'!$B$4:$B$13)</f>
        <v>0</v>
      </c>
      <c r="AG8" s="77">
        <f>SUMIF('Cost Breakdowns'!$D$4:$D$13,'SoESCaOMCbIC-capital'!AG$1,'Cost Breakdowns'!$B$4:$B$13)</f>
        <v>0</v>
      </c>
      <c r="AH8" s="77">
        <f>SUMIF('Cost Breakdowns'!$D$4:$D$13,'SoESCaOMCbIC-capital'!AH$1,'Cost Breakdowns'!$B$4:$B$13)</f>
        <v>0</v>
      </c>
      <c r="AI8" s="77">
        <f>SUMIF('Cost Breakdowns'!$D$4:$D$13,'SoESCaOMCbIC-capital'!AI$1,'Cost Breakdowns'!$B$4:$B$13)</f>
        <v>0</v>
      </c>
      <c r="AJ8" s="77">
        <f>SUMIF('Cost Breakdowns'!$D$4:$D$13,'SoESCaOMCbIC-capital'!AJ$1,'Cost Breakdowns'!$B$4:$B$13)</f>
        <v>0</v>
      </c>
      <c r="AK8" s="77">
        <f>SUMIF('Cost Breakdowns'!$D$4:$D$13,'SoESCaOMCbIC-capital'!AK$1,'Cost Breakdowns'!$B$4:$B$13)</f>
        <v>0</v>
      </c>
      <c r="AL8" s="77">
        <f>SUMIF('Cost Breakdowns'!$D$4:$D$13,'SoESCaOMCbIC-capital'!AL$1,'Cost Breakdowns'!$B$4:$B$13)</f>
        <v>0.15476190476190477</v>
      </c>
      <c r="AM8" s="77">
        <f>SUMIF('Cost Breakdowns'!$D$4:$D$13,'SoESCaOMCbIC-capital'!AM$1,'Cost Breakdowns'!$B$4:$B$13)</f>
        <v>4.7619047619047616E-2</v>
      </c>
      <c r="AN8" s="77">
        <f>SUMIF('Cost Breakdowns'!$D$4:$D$13,'SoESCaOMCbIC-capital'!AN$1,'Cost Breakdowns'!$B$4:$B$13)</f>
        <v>0</v>
      </c>
      <c r="AO8" s="77">
        <f>SUMIF('Cost Breakdowns'!$D$4:$D$13,'SoESCaOMCbIC-capital'!AO$1,'Cost Breakdowns'!$B$4:$B$13)</f>
        <v>0</v>
      </c>
      <c r="AP8" s="77">
        <f>SUMIF('Cost Breakdowns'!$D$4:$D$13,'SoESCaOMCbIC-capital'!AP$1,'Cost Breakdowns'!$B$4:$B$13)</f>
        <v>0</v>
      </c>
      <c r="AQ8" s="77">
        <f>SUMIF('Cost Breakdowns'!$D$4:$D$13,'SoESCaOMCbIC-capital'!AQ$1,'Cost Breakdowns'!$B$4:$B$13)</f>
        <v>0</v>
      </c>
    </row>
    <row r="9" spans="1:43" x14ac:dyDescent="0.25">
      <c r="A9" t="s">
        <v>204</v>
      </c>
      <c r="B9" s="77">
        <f>SUMIF('Cost Breakdowns'!$D$239:$D$267,'SoESCaOMCbIC-capital'!B$1,'Cost Breakdowns'!$B$239:$B$267)</f>
        <v>0</v>
      </c>
      <c r="C9" s="77">
        <f>SUMIF('Cost Breakdowns'!$D$239:$D$267,'SoESCaOMCbIC-capital'!C$1,'Cost Breakdowns'!$B$239:$B$267)</f>
        <v>0</v>
      </c>
      <c r="D9" s="77">
        <f>SUMIF('Cost Breakdowns'!$D$239:$D$267,'SoESCaOMCbIC-capital'!D$1,'Cost Breakdowns'!$B$239:$B$267)</f>
        <v>0</v>
      </c>
      <c r="E9" s="77">
        <f>SUMIF('Cost Breakdowns'!$D$239:$D$267,'SoESCaOMCbIC-capital'!E$1,'Cost Breakdowns'!$B$239:$B$267)</f>
        <v>0</v>
      </c>
      <c r="F9" s="77">
        <f>SUMIF('Cost Breakdowns'!$D$239:$D$267,'SoESCaOMCbIC-capital'!F$1,'Cost Breakdowns'!$B$239:$B$267)</f>
        <v>0</v>
      </c>
      <c r="G9" s="77">
        <f>SUMIF('Cost Breakdowns'!$D$239:$D$267,'SoESCaOMCbIC-capital'!G$1,'Cost Breakdowns'!$B$239:$B$267)</f>
        <v>0</v>
      </c>
      <c r="H9" s="77">
        <f>SUMIF('Cost Breakdowns'!$D$239:$D$267,'SoESCaOMCbIC-capital'!H$1,'Cost Breakdowns'!$B$239:$B$267)</f>
        <v>0</v>
      </c>
      <c r="I9" s="77">
        <f>SUMIF('Cost Breakdowns'!$D$239:$D$267,'SoESCaOMCbIC-capital'!I$1,'Cost Breakdowns'!$B$239:$B$267)</f>
        <v>0</v>
      </c>
      <c r="J9" s="77">
        <f>SUMIF('Cost Breakdowns'!$D$239:$D$267,'SoESCaOMCbIC-capital'!J$1,'Cost Breakdowns'!$B$239:$B$267)</f>
        <v>0</v>
      </c>
      <c r="K9" s="77">
        <f>SUMIF('Cost Breakdowns'!$D$239:$D$267,'SoESCaOMCbIC-capital'!K$1,'Cost Breakdowns'!$B$239:$B$267)</f>
        <v>0</v>
      </c>
      <c r="L9" s="77">
        <f>SUMIF('Cost Breakdowns'!$D$239:$D$267,'SoESCaOMCbIC-capital'!L$1,'Cost Breakdowns'!$B$239:$B$267)</f>
        <v>0</v>
      </c>
      <c r="M9" s="77">
        <f>SUMIF('Cost Breakdowns'!$D$239:$D$267,'SoESCaOMCbIC-capital'!M$1,'Cost Breakdowns'!$B$239:$B$267)</f>
        <v>0</v>
      </c>
      <c r="N9" s="77">
        <f>SUMIF('Cost Breakdowns'!$D$239:$D$267,'SoESCaOMCbIC-capital'!N$1,'Cost Breakdowns'!$B$239:$B$267)</f>
        <v>0</v>
      </c>
      <c r="O9" s="77">
        <f>SUMIF('Cost Breakdowns'!$D$239:$D$267,'SoESCaOMCbIC-capital'!O$1,'Cost Breakdowns'!$B$239:$B$267)</f>
        <v>5.9171738835744038E-2</v>
      </c>
      <c r="P9" s="77">
        <f>SUMIF('Cost Breakdowns'!$D$239:$D$267,'SoESCaOMCbIC-capital'!P$1,'Cost Breakdowns'!$B$239:$B$267)</f>
        <v>0</v>
      </c>
      <c r="Q9" s="77">
        <f>SUMIF('Cost Breakdowns'!$D$239:$D$267,'SoESCaOMCbIC-capital'!Q$1,'Cost Breakdowns'!$B$239:$B$267)</f>
        <v>0</v>
      </c>
      <c r="R9" s="77">
        <f>SUMIF('Cost Breakdowns'!$D$239:$D$267,'SoESCaOMCbIC-capital'!R$1,'Cost Breakdowns'!$B$239:$B$267)</f>
        <v>0</v>
      </c>
      <c r="S9" s="77">
        <f>SUMIF('Cost Breakdowns'!$D$239:$D$267,'SoESCaOMCbIC-capital'!S$1,'Cost Breakdowns'!$B$239:$B$267)</f>
        <v>0.35129388368869774</v>
      </c>
      <c r="T9" s="77">
        <f>SUMIF('Cost Breakdowns'!$D$239:$D$267,'SoESCaOMCbIC-capital'!T$1,'Cost Breakdowns'!$B$239:$B$267)</f>
        <v>0</v>
      </c>
      <c r="U9" s="77">
        <f>SUMIF('Cost Breakdowns'!$D$239:$D$267,'SoESCaOMCbIC-capital'!U$1,'Cost Breakdowns'!$B$239:$B$267)</f>
        <v>2.0511704521724881E-2</v>
      </c>
      <c r="V9" s="77">
        <f>SUMIF('Cost Breakdowns'!$D$239:$D$267,'SoESCaOMCbIC-capital'!V$1,'Cost Breakdowns'!$B$239:$B$267)</f>
        <v>0.27065810079145824</v>
      </c>
      <c r="W9" s="77">
        <f>SUMIF('Cost Breakdowns'!$D$239:$D$267,'SoESCaOMCbIC-capital'!W$1,'Cost Breakdowns'!$B$239:$B$267)</f>
        <v>0</v>
      </c>
      <c r="X9" s="77">
        <f>SUMIF('Cost Breakdowns'!$D$239:$D$267,'SoESCaOMCbIC-capital'!X$1,'Cost Breakdowns'!$B$239:$B$267)</f>
        <v>0</v>
      </c>
      <c r="Y9" s="77">
        <f>SUMIF('Cost Breakdowns'!$D$239:$D$267,'SoESCaOMCbIC-capital'!Y$1,'Cost Breakdowns'!$B$239:$B$267)</f>
        <v>0</v>
      </c>
      <c r="Z9" s="77">
        <f>SUMIF('Cost Breakdowns'!$D$239:$D$267,'SoESCaOMCbIC-capital'!Z$1,'Cost Breakdowns'!$B$239:$B$267)</f>
        <v>0</v>
      </c>
      <c r="AA9" s="77">
        <f>SUMIF('Cost Breakdowns'!$D$239:$D$267,'SoESCaOMCbIC-capital'!AA$1,'Cost Breakdowns'!$B$239:$B$267)</f>
        <v>0</v>
      </c>
      <c r="AB9" s="77">
        <f>SUMIF('Cost Breakdowns'!$D$239:$D$267,'SoESCaOMCbIC-capital'!AB$1,'Cost Breakdowns'!$B$239:$B$267)</f>
        <v>0</v>
      </c>
      <c r="AC9" s="77">
        <f>SUMIF('Cost Breakdowns'!$D$239:$D$267,'SoESCaOMCbIC-capital'!AC$1,'Cost Breakdowns'!$B$239:$B$267)</f>
        <v>0.17058818410556767</v>
      </c>
      <c r="AD9" s="77">
        <f>SUMIF('Cost Breakdowns'!$D$239:$D$267,'SoESCaOMCbIC-capital'!AD$1,'Cost Breakdowns'!$B$239:$B$267)</f>
        <v>0</v>
      </c>
      <c r="AE9" s="77">
        <f>SUMIF('Cost Breakdowns'!$D$239:$D$267,'SoESCaOMCbIC-capital'!AE$1,'Cost Breakdowns'!$B$239:$B$267)</f>
        <v>0</v>
      </c>
      <c r="AF9" s="77">
        <f>SUMIF('Cost Breakdowns'!$D$239:$D$267,'SoESCaOMCbIC-capital'!AF$1,'Cost Breakdowns'!$B$239:$B$267)</f>
        <v>0</v>
      </c>
      <c r="AG9" s="77">
        <f>SUMIF('Cost Breakdowns'!$D$239:$D$267,'SoESCaOMCbIC-capital'!AG$1,'Cost Breakdowns'!$B$239:$B$267)</f>
        <v>0</v>
      </c>
      <c r="AH9" s="77">
        <f>SUMIF('Cost Breakdowns'!$D$239:$D$267,'SoESCaOMCbIC-capital'!AH$1,'Cost Breakdowns'!$B$239:$B$267)</f>
        <v>0</v>
      </c>
      <c r="AI9" s="77">
        <f>SUMIF('Cost Breakdowns'!$D$239:$D$267,'SoESCaOMCbIC-capital'!AI$1,'Cost Breakdowns'!$B$239:$B$267)</f>
        <v>0</v>
      </c>
      <c r="AJ9" s="77">
        <f>SUMIF('Cost Breakdowns'!$D$239:$D$267,'SoESCaOMCbIC-capital'!AJ$1,'Cost Breakdowns'!$B$239:$B$267)</f>
        <v>0</v>
      </c>
      <c r="AK9" s="77">
        <f>SUMIF('Cost Breakdowns'!$D$239:$D$267,'SoESCaOMCbIC-capital'!AK$1,'Cost Breakdowns'!$B$239:$B$267)</f>
        <v>0</v>
      </c>
      <c r="AL9" s="77">
        <f>SUMIF('Cost Breakdowns'!$D$239:$D$267,'SoESCaOMCbIC-capital'!AL$1,'Cost Breakdowns'!$B$239:$B$267)</f>
        <v>0.12777638805680738</v>
      </c>
      <c r="AM9" s="77">
        <f>SUMIF('Cost Breakdowns'!$D$239:$D$267,'SoESCaOMCbIC-capital'!AM$1,'Cost Breakdowns'!$B$239:$B$267)</f>
        <v>0</v>
      </c>
      <c r="AN9" s="77">
        <f>SUMIF('Cost Breakdowns'!$D$239:$D$267,'SoESCaOMCbIC-capital'!AN$1,'Cost Breakdowns'!$B$239:$B$267)</f>
        <v>0</v>
      </c>
      <c r="AO9" s="77">
        <f>SUMIF('Cost Breakdowns'!$D$239:$D$267,'SoESCaOMCbIC-capital'!AO$1,'Cost Breakdowns'!$B$239:$B$267)</f>
        <v>0</v>
      </c>
      <c r="AP9" s="77">
        <f>SUMIF('Cost Breakdowns'!$D$239:$D$267,'SoESCaOMCbIC-capital'!AP$1,'Cost Breakdowns'!$B$239:$B$267)</f>
        <v>0</v>
      </c>
      <c r="AQ9" s="77">
        <f>SUMIF('Cost Breakdowns'!$D$239:$D$267,'SoESCaOMCbIC-capital'!AQ$1,'Cost Breakdowns'!$B$239:$B$267)</f>
        <v>0</v>
      </c>
    </row>
    <row r="10" spans="1:43" x14ac:dyDescent="0.25">
      <c r="A10" t="s">
        <v>205</v>
      </c>
      <c r="B10" s="77">
        <f>SUMIF('Cost Breakdowns'!$D$222:$D$227,'SoESCaOMCbIC-capital'!B$1,'Cost Breakdowns'!$B$222:$B$227)</f>
        <v>0</v>
      </c>
      <c r="C10" s="77">
        <f>SUMIF('Cost Breakdowns'!$D$222:$D$227,'SoESCaOMCbIC-capital'!C$1,'Cost Breakdowns'!$B$222:$B$227)</f>
        <v>0</v>
      </c>
      <c r="D10" s="77">
        <f>SUMIF('Cost Breakdowns'!$D$222:$D$227,'SoESCaOMCbIC-capital'!D$1,'Cost Breakdowns'!$B$222:$B$227)</f>
        <v>0</v>
      </c>
      <c r="E10" s="77">
        <f>SUMIF('Cost Breakdowns'!$D$222:$D$227,'SoESCaOMCbIC-capital'!E$1,'Cost Breakdowns'!$B$222:$B$227)</f>
        <v>0</v>
      </c>
      <c r="F10" s="77">
        <f>SUMIF('Cost Breakdowns'!$D$222:$D$227,'SoESCaOMCbIC-capital'!F$1,'Cost Breakdowns'!$B$222:$B$227)</f>
        <v>0</v>
      </c>
      <c r="G10" s="77">
        <f>SUMIF('Cost Breakdowns'!$D$222:$D$227,'SoESCaOMCbIC-capital'!G$1,'Cost Breakdowns'!$B$222:$B$227)</f>
        <v>0</v>
      </c>
      <c r="H10" s="77">
        <f>SUMIF('Cost Breakdowns'!$D$222:$D$227,'SoESCaOMCbIC-capital'!H$1,'Cost Breakdowns'!$B$222:$B$227)</f>
        <v>0</v>
      </c>
      <c r="I10" s="77">
        <f>SUMIF('Cost Breakdowns'!$D$222:$D$227,'SoESCaOMCbIC-capital'!I$1,'Cost Breakdowns'!$B$222:$B$227)</f>
        <v>0</v>
      </c>
      <c r="J10" s="77">
        <f>SUMIF('Cost Breakdowns'!$D$222:$D$227,'SoESCaOMCbIC-capital'!J$1,'Cost Breakdowns'!$B$222:$B$227)</f>
        <v>0</v>
      </c>
      <c r="K10" s="77">
        <f>SUMIF('Cost Breakdowns'!$D$222:$D$227,'SoESCaOMCbIC-capital'!K$1,'Cost Breakdowns'!$B$222:$B$227)</f>
        <v>0</v>
      </c>
      <c r="L10" s="77">
        <f>SUMIF('Cost Breakdowns'!$D$222:$D$227,'SoESCaOMCbIC-capital'!L$1,'Cost Breakdowns'!$B$222:$B$227)</f>
        <v>0</v>
      </c>
      <c r="M10" s="77">
        <f>SUMIF('Cost Breakdowns'!$D$222:$D$227,'SoESCaOMCbIC-capital'!M$1,'Cost Breakdowns'!$B$222:$B$227)</f>
        <v>0</v>
      </c>
      <c r="N10" s="77">
        <f>SUMIF('Cost Breakdowns'!$D$222:$D$227,'SoESCaOMCbIC-capital'!N$1,'Cost Breakdowns'!$B$222:$B$227)</f>
        <v>0</v>
      </c>
      <c r="O10" s="77">
        <f>SUMIF('Cost Breakdowns'!$D$222:$D$227,'SoESCaOMCbIC-capital'!O$1,'Cost Breakdowns'!$B$222:$B$227)</f>
        <v>0</v>
      </c>
      <c r="P10" s="77">
        <f>SUMIF('Cost Breakdowns'!$D$222:$D$227,'SoESCaOMCbIC-capital'!P$1,'Cost Breakdowns'!$B$222:$B$227)</f>
        <v>0</v>
      </c>
      <c r="Q10" s="77">
        <f>SUMIF('Cost Breakdowns'!$D$222:$D$227,'SoESCaOMCbIC-capital'!Q$1,'Cost Breakdowns'!$B$222:$B$227)</f>
        <v>0</v>
      </c>
      <c r="R10" s="77">
        <f>SUMIF('Cost Breakdowns'!$D$222:$D$227,'SoESCaOMCbIC-capital'!R$1,'Cost Breakdowns'!$B$222:$B$227)</f>
        <v>0</v>
      </c>
      <c r="S10" s="77">
        <f>SUMIF('Cost Breakdowns'!$D$222:$D$227,'SoESCaOMCbIC-capital'!S$1,'Cost Breakdowns'!$B$222:$B$227)</f>
        <v>0</v>
      </c>
      <c r="T10" s="77">
        <f>SUMIF('Cost Breakdowns'!$D$222:$D$227,'SoESCaOMCbIC-capital'!T$1,'Cost Breakdowns'!$B$222:$B$227)</f>
        <v>0</v>
      </c>
      <c r="U10" s="77">
        <f>SUMIF('Cost Breakdowns'!$D$222:$D$227,'SoESCaOMCbIC-capital'!U$1,'Cost Breakdowns'!$B$222:$B$227)</f>
        <v>0</v>
      </c>
      <c r="V10" s="77">
        <f>SUMIF('Cost Breakdowns'!$D$222:$D$227,'SoESCaOMCbIC-capital'!V$1,'Cost Breakdowns'!$B$222:$B$227)</f>
        <v>0.67999999999999994</v>
      </c>
      <c r="W10" s="77">
        <f>SUMIF('Cost Breakdowns'!$D$222:$D$227,'SoESCaOMCbIC-capital'!W$1,'Cost Breakdowns'!$B$222:$B$227)</f>
        <v>0</v>
      </c>
      <c r="X10" s="77">
        <f>SUMIF('Cost Breakdowns'!$D$222:$D$227,'SoESCaOMCbIC-capital'!X$1,'Cost Breakdowns'!$B$222:$B$227)</f>
        <v>0</v>
      </c>
      <c r="Y10" s="77">
        <f>SUMIF('Cost Breakdowns'!$D$222:$D$227,'SoESCaOMCbIC-capital'!Y$1,'Cost Breakdowns'!$B$222:$B$227)</f>
        <v>0</v>
      </c>
      <c r="Z10" s="77">
        <f>SUMIF('Cost Breakdowns'!$D$222:$D$227,'SoESCaOMCbIC-capital'!Z$1,'Cost Breakdowns'!$B$222:$B$227)</f>
        <v>0</v>
      </c>
      <c r="AA10" s="77">
        <f>SUMIF('Cost Breakdowns'!$D$222:$D$227,'SoESCaOMCbIC-capital'!AA$1,'Cost Breakdowns'!$B$222:$B$227)</f>
        <v>0</v>
      </c>
      <c r="AB10" s="77">
        <f>SUMIF('Cost Breakdowns'!$D$222:$D$227,'SoESCaOMCbIC-capital'!AB$1,'Cost Breakdowns'!$B$222:$B$227)</f>
        <v>0</v>
      </c>
      <c r="AC10" s="77">
        <f>SUMIF('Cost Breakdowns'!$D$222:$D$227,'SoESCaOMCbIC-capital'!AC$1,'Cost Breakdowns'!$B$222:$B$227)</f>
        <v>0.13999999999999999</v>
      </c>
      <c r="AD10" s="77">
        <f>SUMIF('Cost Breakdowns'!$D$222:$D$227,'SoESCaOMCbIC-capital'!AD$1,'Cost Breakdowns'!$B$222:$B$227)</f>
        <v>0</v>
      </c>
      <c r="AE10" s="77">
        <f>SUMIF('Cost Breakdowns'!$D$222:$D$227,'SoESCaOMCbIC-capital'!AE$1,'Cost Breakdowns'!$B$222:$B$227)</f>
        <v>0</v>
      </c>
      <c r="AF10" s="77">
        <f>SUMIF('Cost Breakdowns'!$D$222:$D$227,'SoESCaOMCbIC-capital'!AF$1,'Cost Breakdowns'!$B$222:$B$227)</f>
        <v>0</v>
      </c>
      <c r="AG10" s="77">
        <f>SUMIF('Cost Breakdowns'!$D$222:$D$227,'SoESCaOMCbIC-capital'!AG$1,'Cost Breakdowns'!$B$222:$B$227)</f>
        <v>0</v>
      </c>
      <c r="AH10" s="77">
        <f>SUMIF('Cost Breakdowns'!$D$222:$D$227,'SoESCaOMCbIC-capital'!AH$1,'Cost Breakdowns'!$B$222:$B$227)</f>
        <v>0</v>
      </c>
      <c r="AI10" s="77">
        <f>SUMIF('Cost Breakdowns'!$D$222:$D$227,'SoESCaOMCbIC-capital'!AI$1,'Cost Breakdowns'!$B$222:$B$227)</f>
        <v>0</v>
      </c>
      <c r="AJ10" s="77">
        <f>SUMIF('Cost Breakdowns'!$D$222:$D$227,'SoESCaOMCbIC-capital'!AJ$1,'Cost Breakdowns'!$B$222:$B$227)</f>
        <v>0</v>
      </c>
      <c r="AK10" s="77">
        <f>SUMIF('Cost Breakdowns'!$D$222:$D$227,'SoESCaOMCbIC-capital'!AK$1,'Cost Breakdowns'!$B$222:$B$227)</f>
        <v>0</v>
      </c>
      <c r="AL10" s="77">
        <f>SUMIF('Cost Breakdowns'!$D$222:$D$227,'SoESCaOMCbIC-capital'!AL$1,'Cost Breakdowns'!$B$222:$B$227)</f>
        <v>0.17999999999999997</v>
      </c>
      <c r="AM10" s="77">
        <f>SUMIF('Cost Breakdowns'!$D$222:$D$227,'SoESCaOMCbIC-capital'!AM$1,'Cost Breakdowns'!$B$222:$B$227)</f>
        <v>0</v>
      </c>
      <c r="AN10" s="77">
        <f>SUMIF('Cost Breakdowns'!$D$222:$D$227,'SoESCaOMCbIC-capital'!AN$1,'Cost Breakdowns'!$B$222:$B$227)</f>
        <v>0</v>
      </c>
      <c r="AO10" s="77">
        <f>SUMIF('Cost Breakdowns'!$D$222:$D$227,'SoESCaOMCbIC-capital'!AO$1,'Cost Breakdowns'!$B$222:$B$227)</f>
        <v>0</v>
      </c>
      <c r="AP10" s="77">
        <f>SUMIF('Cost Breakdowns'!$D$222:$D$227,'SoESCaOMCbIC-capital'!AP$1,'Cost Breakdowns'!$B$222:$B$227)</f>
        <v>0</v>
      </c>
      <c r="AQ10" s="77">
        <f>SUMIF('Cost Breakdowns'!$D$222:$D$227,'SoESCaOMCbIC-capital'!AQ$1,'Cost Breakdowns'!$B$222:$B$227)</f>
        <v>0</v>
      </c>
    </row>
    <row r="11" spans="1:43" x14ac:dyDescent="0.25">
      <c r="A11" t="s">
        <v>206</v>
      </c>
      <c r="B11" s="77">
        <f>SUMIF('Cost Breakdowns'!$D$293:$D$306,'SoESCaOMCbIC-capital'!B$1,'Cost Breakdowns'!$B$293:$B$306)</f>
        <v>0</v>
      </c>
      <c r="C11" s="77">
        <f>SUMIF('Cost Breakdowns'!$D$293:$D$306,'SoESCaOMCbIC-capital'!C$1,'Cost Breakdowns'!$B$293:$B$306)</f>
        <v>0</v>
      </c>
      <c r="D11" s="77">
        <f>SUMIF('Cost Breakdowns'!$D$293:$D$306,'SoESCaOMCbIC-capital'!D$1,'Cost Breakdowns'!$B$293:$B$306)</f>
        <v>0</v>
      </c>
      <c r="E11" s="77">
        <f>SUMIF('Cost Breakdowns'!$D$293:$D$306,'SoESCaOMCbIC-capital'!E$1,'Cost Breakdowns'!$B$293:$B$306)</f>
        <v>2.851903439375358E-2</v>
      </c>
      <c r="F11" s="77">
        <f>SUMIF('Cost Breakdowns'!$D$293:$D$306,'SoESCaOMCbIC-capital'!F$1,'Cost Breakdowns'!$B$293:$B$306)</f>
        <v>0</v>
      </c>
      <c r="G11" s="77">
        <f>SUMIF('Cost Breakdowns'!$D$293:$D$306,'SoESCaOMCbIC-capital'!G$1,'Cost Breakdowns'!$B$293:$B$306)</f>
        <v>0</v>
      </c>
      <c r="H11" s="77">
        <f>SUMIF('Cost Breakdowns'!$D$293:$D$306,'SoESCaOMCbIC-capital'!H$1,'Cost Breakdowns'!$B$293:$B$306)</f>
        <v>0</v>
      </c>
      <c r="I11" s="77">
        <f>SUMIF('Cost Breakdowns'!$D$293:$D$306,'SoESCaOMCbIC-capital'!I$1,'Cost Breakdowns'!$B$293:$B$306)</f>
        <v>0</v>
      </c>
      <c r="J11" s="77">
        <f>SUMIF('Cost Breakdowns'!$D$293:$D$306,'SoESCaOMCbIC-capital'!J$1,'Cost Breakdowns'!$B$293:$B$306)</f>
        <v>0</v>
      </c>
      <c r="K11" s="77">
        <f>SUMIF('Cost Breakdowns'!$D$293:$D$306,'SoESCaOMCbIC-capital'!K$1,'Cost Breakdowns'!$B$293:$B$306)</f>
        <v>2.3001470420079329E-3</v>
      </c>
      <c r="L11" s="77">
        <f>SUMIF('Cost Breakdowns'!$D$293:$D$306,'SoESCaOMCbIC-capital'!L$1,'Cost Breakdowns'!$B$293:$B$306)</f>
        <v>4.8507419772996917E-4</v>
      </c>
      <c r="M11" s="77">
        <f>SUMIF('Cost Breakdowns'!$D$293:$D$306,'SoESCaOMCbIC-capital'!M$1,'Cost Breakdowns'!$B$293:$B$306)</f>
        <v>0</v>
      </c>
      <c r="N11" s="77">
        <f>SUMIF('Cost Breakdowns'!$D$293:$D$306,'SoESCaOMCbIC-capital'!N$1,'Cost Breakdowns'!$B$293:$B$306)</f>
        <v>0</v>
      </c>
      <c r="O11" s="77">
        <f>SUMIF('Cost Breakdowns'!$D$293:$D$306,'SoESCaOMCbIC-capital'!O$1,'Cost Breakdowns'!$B$293:$B$306)</f>
        <v>0</v>
      </c>
      <c r="P11" s="77">
        <f>SUMIF('Cost Breakdowns'!$D$293:$D$306,'SoESCaOMCbIC-capital'!P$1,'Cost Breakdowns'!$B$293:$B$306)</f>
        <v>3.6648621011477336E-4</v>
      </c>
      <c r="Q11" s="77">
        <f>SUMIF('Cost Breakdowns'!$D$293:$D$306,'SoESCaOMCbIC-capital'!Q$1,'Cost Breakdowns'!$B$293:$B$306)</f>
        <v>0</v>
      </c>
      <c r="R11" s="77">
        <f>SUMIF('Cost Breakdowns'!$D$293:$D$306,'SoESCaOMCbIC-capital'!R$1,'Cost Breakdowns'!$B$293:$B$306)</f>
        <v>0</v>
      </c>
      <c r="S11" s="77">
        <f>SUMIF('Cost Breakdowns'!$D$293:$D$306,'SoESCaOMCbIC-capital'!S$1,'Cost Breakdowns'!$B$293:$B$306)</f>
        <v>1.5283905098620277E-3</v>
      </c>
      <c r="T11" s="77">
        <f>SUMIF('Cost Breakdowns'!$D$293:$D$306,'SoESCaOMCbIC-capital'!T$1,'Cost Breakdowns'!$B$293:$B$306)</f>
        <v>0</v>
      </c>
      <c r="U11" s="77">
        <f>SUMIF('Cost Breakdowns'!$D$293:$D$306,'SoESCaOMCbIC-capital'!U$1,'Cost Breakdowns'!$B$293:$B$306)</f>
        <v>0</v>
      </c>
      <c r="V11" s="77">
        <f>SUMIF('Cost Breakdowns'!$D$293:$D$306,'SoESCaOMCbIC-capital'!V$1,'Cost Breakdowns'!$B$293:$B$306)</f>
        <v>0.46056987354185763</v>
      </c>
      <c r="W11" s="77">
        <f>SUMIF('Cost Breakdowns'!$D$293:$D$306,'SoESCaOMCbIC-capital'!W$1,'Cost Breakdowns'!$B$293:$B$306)</f>
        <v>0</v>
      </c>
      <c r="X11" s="77">
        <f>SUMIF('Cost Breakdowns'!$D$293:$D$306,'SoESCaOMCbIC-capital'!X$1,'Cost Breakdowns'!$B$293:$B$306)</f>
        <v>0</v>
      </c>
      <c r="Y11" s="77">
        <f>SUMIF('Cost Breakdowns'!$D$293:$D$306,'SoESCaOMCbIC-capital'!Y$1,'Cost Breakdowns'!$B$293:$B$306)</f>
        <v>0</v>
      </c>
      <c r="Z11" s="77">
        <f>SUMIF('Cost Breakdowns'!$D$293:$D$306,'SoESCaOMCbIC-capital'!Z$1,'Cost Breakdowns'!$B$293:$B$306)</f>
        <v>0.50472047573573309</v>
      </c>
      <c r="AA11" s="77">
        <f>SUMIF('Cost Breakdowns'!$D$293:$D$306,'SoESCaOMCbIC-capital'!AA$1,'Cost Breakdowns'!$B$293:$B$306)</f>
        <v>0</v>
      </c>
      <c r="AB11" s="77">
        <f>SUMIF('Cost Breakdowns'!$D$293:$D$306,'SoESCaOMCbIC-capital'!AB$1,'Cost Breakdowns'!$B$293:$B$306)</f>
        <v>0</v>
      </c>
      <c r="AC11" s="77">
        <f>SUMIF('Cost Breakdowns'!$D$293:$D$306,'SoESCaOMCbIC-capital'!AC$1,'Cost Breakdowns'!$B$293:$B$306)</f>
        <v>0</v>
      </c>
      <c r="AD11" s="77">
        <f>SUMIF('Cost Breakdowns'!$D$293:$D$306,'SoESCaOMCbIC-capital'!AD$1,'Cost Breakdowns'!$B$293:$B$306)</f>
        <v>0</v>
      </c>
      <c r="AE11" s="77">
        <f>SUMIF('Cost Breakdowns'!$D$293:$D$306,'SoESCaOMCbIC-capital'!AE$1,'Cost Breakdowns'!$B$293:$B$306)</f>
        <v>0</v>
      </c>
      <c r="AF11" s="77">
        <f>SUMIF('Cost Breakdowns'!$D$293:$D$306,'SoESCaOMCbIC-capital'!AF$1,'Cost Breakdowns'!$B$293:$B$306)</f>
        <v>6.8886743694495669E-4</v>
      </c>
      <c r="AG11" s="77">
        <f>SUMIF('Cost Breakdowns'!$D$293:$D$306,'SoESCaOMCbIC-capital'!AG$1,'Cost Breakdowns'!$B$293:$B$306)</f>
        <v>0</v>
      </c>
      <c r="AH11" s="77">
        <f>SUMIF('Cost Breakdowns'!$D$293:$D$306,'SoESCaOMCbIC-capital'!AH$1,'Cost Breakdowns'!$B$293:$B$306)</f>
        <v>0</v>
      </c>
      <c r="AI11" s="77">
        <f>SUMIF('Cost Breakdowns'!$D$293:$D$306,'SoESCaOMCbIC-capital'!AI$1,'Cost Breakdowns'!$B$293:$B$306)</f>
        <v>0</v>
      </c>
      <c r="AJ11" s="77">
        <f>SUMIF('Cost Breakdowns'!$D$293:$D$306,'SoESCaOMCbIC-capital'!AJ$1,'Cost Breakdowns'!$B$293:$B$306)</f>
        <v>0</v>
      </c>
      <c r="AK11" s="77">
        <f>SUMIF('Cost Breakdowns'!$D$293:$D$306,'SoESCaOMCbIC-capital'!AK$1,'Cost Breakdowns'!$B$293:$B$306)</f>
        <v>0</v>
      </c>
      <c r="AL11" s="77">
        <f>SUMIF('Cost Breakdowns'!$D$293:$D$306,'SoESCaOMCbIC-capital'!AL$1,'Cost Breakdowns'!$B$293:$B$306)</f>
        <v>0</v>
      </c>
      <c r="AM11" s="77">
        <f>SUMIF('Cost Breakdowns'!$D$293:$D$306,'SoESCaOMCbIC-capital'!AM$1,'Cost Breakdowns'!$B$293:$B$306)</f>
        <v>8.2165093199600733E-4</v>
      </c>
      <c r="AN11" s="77">
        <f>SUMIF('Cost Breakdowns'!$D$293:$D$306,'SoESCaOMCbIC-capital'!AN$1,'Cost Breakdowns'!$B$293:$B$306)</f>
        <v>0</v>
      </c>
      <c r="AO11" s="77">
        <f>SUMIF('Cost Breakdowns'!$D$293:$D$306,'SoESCaOMCbIC-capital'!AO$1,'Cost Breakdowns'!$B$293:$B$306)</f>
        <v>0</v>
      </c>
      <c r="AP11" s="77">
        <f>SUMIF('Cost Breakdowns'!$D$293:$D$306,'SoESCaOMCbIC-capital'!AP$1,'Cost Breakdowns'!$B$293:$B$306)</f>
        <v>0</v>
      </c>
      <c r="AQ11" s="77">
        <f>SUMIF('Cost Breakdowns'!$D$293:$D$306,'SoESCaOMCbIC-capital'!AQ$1,'Cost Breakdowns'!$B$293:$B$306)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0.51764705882352946</v>
      </c>
      <c r="W12" s="100">
        <f t="shared" si="1"/>
        <v>0</v>
      </c>
      <c r="X12" s="100">
        <f t="shared" si="1"/>
        <v>0</v>
      </c>
      <c r="Y12" s="100">
        <f t="shared" si="1"/>
        <v>0</v>
      </c>
      <c r="Z12" s="100">
        <f t="shared" si="1"/>
        <v>5.8823529411764705E-3</v>
      </c>
      <c r="AA12" s="100">
        <f t="shared" si="1"/>
        <v>0</v>
      </c>
      <c r="AB12" s="100">
        <f t="shared" si="1"/>
        <v>0</v>
      </c>
      <c r="AC12" s="100">
        <f t="shared" si="1"/>
        <v>0.28235294117647058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5.8823529411764705E-3</v>
      </c>
      <c r="AK12" s="100">
        <f t="shared" si="1"/>
        <v>4.7058823529411764E-2</v>
      </c>
      <c r="AL12" s="100">
        <f t="shared" si="1"/>
        <v>0.11764705882352941</v>
      </c>
      <c r="AM12" s="100">
        <f t="shared" si="1"/>
        <v>2.3529411764705882E-2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0.51764705882352946</v>
      </c>
      <c r="W13" s="100">
        <f t="shared" si="1"/>
        <v>0</v>
      </c>
      <c r="X13" s="100">
        <f t="shared" si="1"/>
        <v>0</v>
      </c>
      <c r="Y13" s="100">
        <f t="shared" si="1"/>
        <v>0</v>
      </c>
      <c r="Z13" s="100">
        <f t="shared" si="1"/>
        <v>5.8823529411764705E-3</v>
      </c>
      <c r="AA13" s="100">
        <f t="shared" si="1"/>
        <v>0</v>
      </c>
      <c r="AB13" s="100">
        <f t="shared" si="1"/>
        <v>0</v>
      </c>
      <c r="AC13" s="100">
        <f t="shared" si="1"/>
        <v>0.28235294117647058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5.8823529411764705E-3</v>
      </c>
      <c r="AK13" s="100">
        <f t="shared" si="1"/>
        <v>4.7058823529411764E-2</v>
      </c>
      <c r="AL13" s="100">
        <f t="shared" si="1"/>
        <v>0.11764705882352941</v>
      </c>
      <c r="AM13" s="100">
        <f t="shared" si="1"/>
        <v>2.3529411764705882E-2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Breakdowns'!$D$79:$D$96,'SoESCaOMCbIC-capital'!B$1,'Cost Breakdowns'!$B$79:$B$96)</f>
        <v>0</v>
      </c>
      <c r="C14" s="77">
        <f>SUMIF('Cost Breakdowns'!$D$79:$D$96,'SoESCaOMCbIC-capital'!C$1,'Cost Breakdowns'!$B$79:$B$96)</f>
        <v>0</v>
      </c>
      <c r="D14" s="77">
        <f>SUMIF('Cost Breakdowns'!$D$79:$D$96,'SoESCaOMCbIC-capital'!D$1,'Cost Breakdowns'!$B$79:$B$96)</f>
        <v>0</v>
      </c>
      <c r="E14" s="77">
        <f>SUMIF('Cost Breakdowns'!$D$79:$D$96,'SoESCaOMCbIC-capital'!E$1,'Cost Breakdowns'!$B$79:$B$96)</f>
        <v>0</v>
      </c>
      <c r="F14" s="77">
        <f>SUMIF('Cost Breakdowns'!$D$79:$D$96,'SoESCaOMCbIC-capital'!F$1,'Cost Breakdowns'!$B$79:$B$96)</f>
        <v>0</v>
      </c>
      <c r="G14" s="77">
        <f>SUMIF('Cost Breakdowns'!$D$79:$D$96,'SoESCaOMCbIC-capital'!G$1,'Cost Breakdowns'!$B$79:$B$96)</f>
        <v>0</v>
      </c>
      <c r="H14" s="77">
        <f>SUMIF('Cost Breakdowns'!$D$79:$D$96,'SoESCaOMCbIC-capital'!H$1,'Cost Breakdowns'!$B$79:$B$96)</f>
        <v>0</v>
      </c>
      <c r="I14" s="77">
        <f>SUMIF('Cost Breakdowns'!$D$79:$D$96,'SoESCaOMCbIC-capital'!I$1,'Cost Breakdowns'!$B$79:$B$96)</f>
        <v>0</v>
      </c>
      <c r="J14" s="77">
        <f>SUMIF('Cost Breakdowns'!$D$79:$D$96,'SoESCaOMCbIC-capital'!J$1,'Cost Breakdowns'!$B$79:$B$96)</f>
        <v>0</v>
      </c>
      <c r="K14" s="77">
        <f>SUMIF('Cost Breakdowns'!$D$79:$D$96,'SoESCaOMCbIC-capital'!K$1,'Cost Breakdowns'!$B$79:$B$96)</f>
        <v>0</v>
      </c>
      <c r="L14" s="77">
        <f>SUMIF('Cost Breakdowns'!$D$79:$D$96,'SoESCaOMCbIC-capital'!L$1,'Cost Breakdowns'!$B$79:$B$96)</f>
        <v>1.2988548017889186E-3</v>
      </c>
      <c r="M14" s="77">
        <f>SUMIF('Cost Breakdowns'!$D$79:$D$96,'SoESCaOMCbIC-capital'!M$1,'Cost Breakdowns'!$B$79:$B$96)</f>
        <v>0</v>
      </c>
      <c r="N14" s="77">
        <f>SUMIF('Cost Breakdowns'!$D$79:$D$96,'SoESCaOMCbIC-capital'!N$1,'Cost Breakdowns'!$B$79:$B$96)</f>
        <v>0</v>
      </c>
      <c r="O14" s="77">
        <f>SUMIF('Cost Breakdowns'!$D$79:$D$96,'SoESCaOMCbIC-capital'!O$1,'Cost Breakdowns'!$B$79:$B$96)</f>
        <v>0</v>
      </c>
      <c r="P14" s="77">
        <f>SUMIF('Cost Breakdowns'!$D$79:$D$96,'SoESCaOMCbIC-capital'!P$1,'Cost Breakdowns'!$B$79:$B$96)</f>
        <v>0</v>
      </c>
      <c r="Q14" s="77">
        <f>SUMIF('Cost Breakdowns'!$D$79:$D$96,'SoESCaOMCbIC-capital'!Q$1,'Cost Breakdowns'!$B$79:$B$96)</f>
        <v>0</v>
      </c>
      <c r="R14" s="77">
        <f>SUMIF('Cost Breakdowns'!$D$79:$D$96,'SoESCaOMCbIC-capital'!R$1,'Cost Breakdowns'!$B$79:$B$96)</f>
        <v>0</v>
      </c>
      <c r="S14" s="77">
        <f>SUMIF('Cost Breakdowns'!$D$79:$D$96,'SoESCaOMCbIC-capital'!S$1,'Cost Breakdowns'!$B$79:$B$96)</f>
        <v>0</v>
      </c>
      <c r="T14" s="77">
        <f>SUMIF('Cost Breakdowns'!$D$79:$D$96,'SoESCaOMCbIC-capital'!T$1,'Cost Breakdowns'!$B$79:$B$96)</f>
        <v>0</v>
      </c>
      <c r="U14" s="77">
        <f>SUMIF('Cost Breakdowns'!$D$79:$D$96,'SoESCaOMCbIC-capital'!U$1,'Cost Breakdowns'!$B$79:$B$96)</f>
        <v>0</v>
      </c>
      <c r="V14" s="77">
        <f>SUMIF('Cost Breakdowns'!$D$79:$D$96,'SoESCaOMCbIC-capital'!V$1,'Cost Breakdowns'!$B$79:$B$96)</f>
        <v>0.37300876505738617</v>
      </c>
      <c r="W14" s="77">
        <f>SUMIF('Cost Breakdowns'!$D$79:$D$96,'SoESCaOMCbIC-capital'!W$1,'Cost Breakdowns'!$B$79:$B$96)</f>
        <v>0</v>
      </c>
      <c r="X14" s="77">
        <f>SUMIF('Cost Breakdowns'!$D$79:$D$96,'SoESCaOMCbIC-capital'!X$1,'Cost Breakdowns'!$B$79:$B$96)</f>
        <v>0</v>
      </c>
      <c r="Y14" s="77">
        <f>SUMIF('Cost Breakdowns'!$D$79:$D$96,'SoESCaOMCbIC-capital'!Y$1,'Cost Breakdowns'!$B$79:$B$96)</f>
        <v>0</v>
      </c>
      <c r="Z14" s="77">
        <f>SUMIF('Cost Breakdowns'!$D$79:$D$96,'SoESCaOMCbIC-capital'!Z$1,'Cost Breakdowns'!$B$79:$B$96)</f>
        <v>0</v>
      </c>
      <c r="AA14" s="77">
        <f>SUMIF('Cost Breakdowns'!$D$79:$D$96,'SoESCaOMCbIC-capital'!AA$1,'Cost Breakdowns'!$B$79:$B$96)</f>
        <v>0</v>
      </c>
      <c r="AB14" s="77">
        <f>SUMIF('Cost Breakdowns'!$D$79:$D$96,'SoESCaOMCbIC-capital'!AB$1,'Cost Breakdowns'!$B$79:$B$96)</f>
        <v>0</v>
      </c>
      <c r="AC14" s="77">
        <f>SUMIF('Cost Breakdowns'!$D$79:$D$96,'SoESCaOMCbIC-capital'!AC$1,'Cost Breakdowns'!$B$79:$B$96)</f>
        <v>0.38864412750459743</v>
      </c>
      <c r="AD14" s="77">
        <f>SUMIF('Cost Breakdowns'!$D$79:$D$96,'SoESCaOMCbIC-capital'!AD$1,'Cost Breakdowns'!$B$79:$B$96)</f>
        <v>0</v>
      </c>
      <c r="AE14" s="77">
        <f>SUMIF('Cost Breakdowns'!$D$79:$D$96,'SoESCaOMCbIC-capital'!AE$1,'Cost Breakdowns'!$B$79:$B$96)</f>
        <v>0</v>
      </c>
      <c r="AF14" s="77">
        <f>SUMIF('Cost Breakdowns'!$D$79:$D$96,'SoESCaOMCbIC-capital'!AF$1,'Cost Breakdowns'!$B$79:$B$96)</f>
        <v>0</v>
      </c>
      <c r="AG14" s="77">
        <f>SUMIF('Cost Breakdowns'!$D$79:$D$96,'SoESCaOMCbIC-capital'!AG$1,'Cost Breakdowns'!$B$79:$B$96)</f>
        <v>0</v>
      </c>
      <c r="AH14" s="77">
        <f>SUMIF('Cost Breakdowns'!$D$79:$D$96,'SoESCaOMCbIC-capital'!AH$1,'Cost Breakdowns'!$B$79:$B$96)</f>
        <v>0</v>
      </c>
      <c r="AI14" s="77">
        <f>SUMIF('Cost Breakdowns'!$D$79:$D$96,'SoESCaOMCbIC-capital'!AI$1,'Cost Breakdowns'!$B$79:$B$96)</f>
        <v>0</v>
      </c>
      <c r="AJ14" s="77">
        <f>SUMIF('Cost Breakdowns'!$D$79:$D$96,'SoESCaOMCbIC-capital'!AJ$1,'Cost Breakdowns'!$B$79:$B$96)</f>
        <v>1.1626634167502739E-2</v>
      </c>
      <c r="AK14" s="77">
        <f>SUMIF('Cost Breakdowns'!$D$79:$D$96,'SoESCaOMCbIC-capital'!AK$1,'Cost Breakdowns'!$B$79:$B$96)</f>
        <v>0</v>
      </c>
      <c r="AL14" s="77">
        <f>SUMIF('Cost Breakdowns'!$D$79:$D$96,'SoESCaOMCbIC-capital'!AL$1,'Cost Breakdowns'!$B$79:$B$96)</f>
        <v>0.22542161846872494</v>
      </c>
      <c r="AM14" s="77">
        <f>SUMIF('Cost Breakdowns'!$D$79:$D$96,'SoESCaOMCbIC-capital'!AM$1,'Cost Breakdowns'!$B$79:$B$96)</f>
        <v>0</v>
      </c>
      <c r="AN14" s="77">
        <f>SUMIF('Cost Breakdowns'!$D$79:$D$96,'SoESCaOMCbIC-capital'!AN$1,'Cost Breakdowns'!$B$79:$B$96)</f>
        <v>0</v>
      </c>
      <c r="AO14" s="77">
        <f>SUMIF('Cost Breakdowns'!$D$79:$D$96,'SoESCaOMCbIC-capital'!AO$1,'Cost Breakdowns'!$B$79:$B$96)</f>
        <v>0</v>
      </c>
      <c r="AP14" s="77">
        <f>SUMIF('Cost Breakdowns'!$D$79:$D$96,'SoESCaOMCbIC-capital'!AP$1,'Cost Breakdowns'!$B$79:$B$96)</f>
        <v>0</v>
      </c>
      <c r="AQ14" s="77">
        <f>SUMIF('Cost Breakdowns'!$D$79:$D$96,'SoESCaOMCbIC-capital'!AQ$1,'Cost Breakdowns'!$B$79:$B$96)</f>
        <v>0</v>
      </c>
    </row>
    <row r="15" spans="1:43" x14ac:dyDescent="0.25">
      <c r="A15" t="s">
        <v>210</v>
      </c>
      <c r="B15" s="77">
        <f>SUMIF('Cost Breakdowns'!$D$319:$D$363,'SoESCaOMCbIC-capital'!B$1,'Cost Breakdowns'!$B$319:$B$363)</f>
        <v>0</v>
      </c>
      <c r="C15" s="77">
        <f>SUMIF('Cost Breakdowns'!$D$319:$D$363,'SoESCaOMCbIC-capital'!C$1,'Cost Breakdowns'!$B$319:$B$363)</f>
        <v>0</v>
      </c>
      <c r="D15" s="77">
        <f>SUMIF('Cost Breakdowns'!$D$319:$D$363,'SoESCaOMCbIC-capital'!D$1,'Cost Breakdowns'!$B$319:$B$363)</f>
        <v>0</v>
      </c>
      <c r="E15" s="77">
        <f>SUMIF('Cost Breakdowns'!$D$319:$D$363,'SoESCaOMCbIC-capital'!E$1,'Cost Breakdowns'!$B$319:$B$363)</f>
        <v>0</v>
      </c>
      <c r="F15" s="77">
        <f>SUMIF('Cost Breakdowns'!$D$319:$D$363,'SoESCaOMCbIC-capital'!F$1,'Cost Breakdowns'!$B$319:$B$363)</f>
        <v>0</v>
      </c>
      <c r="G15" s="77">
        <f>SUMIF('Cost Breakdowns'!$D$319:$D$363,'SoESCaOMCbIC-capital'!G$1,'Cost Breakdowns'!$B$319:$B$363)</f>
        <v>0</v>
      </c>
      <c r="H15" s="77">
        <f>SUMIF('Cost Breakdowns'!$D$319:$D$363,'SoESCaOMCbIC-capital'!H$1,'Cost Breakdowns'!$B$319:$B$363)</f>
        <v>0</v>
      </c>
      <c r="I15" s="77">
        <f>SUMIF('Cost Breakdowns'!$D$319:$D$363,'SoESCaOMCbIC-capital'!I$1,'Cost Breakdowns'!$B$319:$B$363)</f>
        <v>0</v>
      </c>
      <c r="J15" s="77">
        <f>SUMIF('Cost Breakdowns'!$D$319:$D$363,'SoESCaOMCbIC-capital'!J$1,'Cost Breakdowns'!$B$319:$B$363)</f>
        <v>0</v>
      </c>
      <c r="K15" s="77">
        <f>SUMIF('Cost Breakdowns'!$D$319:$D$363,'SoESCaOMCbIC-capital'!K$1,'Cost Breakdowns'!$B$319:$B$363)</f>
        <v>0</v>
      </c>
      <c r="L15" s="77">
        <f>SUMIF('Cost Breakdowns'!$D$319:$D$363,'SoESCaOMCbIC-capital'!L$1,'Cost Breakdowns'!$B$319:$B$363)</f>
        <v>0</v>
      </c>
      <c r="M15" s="77">
        <f>SUMIF('Cost Breakdowns'!$D$319:$D$363,'SoESCaOMCbIC-capital'!M$1,'Cost Breakdowns'!$B$319:$B$363)</f>
        <v>0</v>
      </c>
      <c r="N15" s="77">
        <f>SUMIF('Cost Breakdowns'!$D$319:$D$363,'SoESCaOMCbIC-capital'!N$1,'Cost Breakdowns'!$B$319:$B$363)</f>
        <v>0</v>
      </c>
      <c r="O15" s="77">
        <f>SUMIF('Cost Breakdowns'!$D$319:$D$363,'SoESCaOMCbIC-capital'!O$1,'Cost Breakdowns'!$B$319:$B$363)</f>
        <v>0</v>
      </c>
      <c r="P15" s="77">
        <f>SUMIF('Cost Breakdowns'!$D$319:$D$363,'SoESCaOMCbIC-capital'!P$1,'Cost Breakdowns'!$B$319:$B$363)</f>
        <v>0</v>
      </c>
      <c r="Q15" s="77">
        <f>SUMIF('Cost Breakdowns'!$D$319:$D$363,'SoESCaOMCbIC-capital'!Q$1,'Cost Breakdowns'!$B$319:$B$363)</f>
        <v>0</v>
      </c>
      <c r="R15" s="77">
        <f>SUMIF('Cost Breakdowns'!$D$319:$D$363,'SoESCaOMCbIC-capital'!R$1,'Cost Breakdowns'!$B$319:$B$363)</f>
        <v>0</v>
      </c>
      <c r="S15" s="77">
        <f>SUMIF('Cost Breakdowns'!$D$319:$D$363,'SoESCaOMCbIC-capital'!S$1,'Cost Breakdowns'!$B$319:$B$363)</f>
        <v>4.6576763057539591E-2</v>
      </c>
      <c r="T15" s="77">
        <f>SUMIF('Cost Breakdowns'!$D$319:$D$363,'SoESCaOMCbIC-capital'!T$1,'Cost Breakdowns'!$B$319:$B$363)</f>
        <v>0</v>
      </c>
      <c r="U15" s="77">
        <f>SUMIF('Cost Breakdowns'!$D$319:$D$363,'SoESCaOMCbIC-capital'!U$1,'Cost Breakdowns'!$B$319:$B$363)</f>
        <v>0.27562360980762241</v>
      </c>
      <c r="V15" s="77">
        <f>SUMIF('Cost Breakdowns'!$D$319:$D$363,'SoESCaOMCbIC-capital'!V$1,'Cost Breakdowns'!$B$319:$B$363)</f>
        <v>5.4258419412850437E-2</v>
      </c>
      <c r="W15" s="77">
        <f>SUMIF('Cost Breakdowns'!$D$319:$D$363,'SoESCaOMCbIC-capital'!W$1,'Cost Breakdowns'!$B$319:$B$363)</f>
        <v>0</v>
      </c>
      <c r="X15" s="77">
        <f>SUMIF('Cost Breakdowns'!$D$319:$D$363,'SoESCaOMCbIC-capital'!X$1,'Cost Breakdowns'!$B$319:$B$363)</f>
        <v>0</v>
      </c>
      <c r="Y15" s="77">
        <f>SUMIF('Cost Breakdowns'!$D$319:$D$363,'SoESCaOMCbIC-capital'!Y$1,'Cost Breakdowns'!$B$319:$B$363)</f>
        <v>0</v>
      </c>
      <c r="Z15" s="77">
        <f>SUMIF('Cost Breakdowns'!$D$319:$D$363,'SoESCaOMCbIC-capital'!Z$1,'Cost Breakdowns'!$B$319:$B$363)</f>
        <v>0</v>
      </c>
      <c r="AA15" s="77">
        <f>SUMIF('Cost Breakdowns'!$D$319:$D$363,'SoESCaOMCbIC-capital'!AA$1,'Cost Breakdowns'!$B$319:$B$363)</f>
        <v>0</v>
      </c>
      <c r="AB15" s="77">
        <f>SUMIF('Cost Breakdowns'!$D$319:$D$363,'SoESCaOMCbIC-capital'!AB$1,'Cost Breakdowns'!$B$319:$B$363)</f>
        <v>0</v>
      </c>
      <c r="AC15" s="77">
        <f>SUMIF('Cost Breakdowns'!$D$319:$D$363,'SoESCaOMCbIC-capital'!AC$1,'Cost Breakdowns'!$B$319:$B$363)</f>
        <v>0.14342559674784167</v>
      </c>
      <c r="AD15" s="77">
        <f>SUMIF('Cost Breakdowns'!$D$319:$D$363,'SoESCaOMCbIC-capital'!AD$1,'Cost Breakdowns'!$B$319:$B$363)</f>
        <v>0</v>
      </c>
      <c r="AE15" s="77">
        <f>SUMIF('Cost Breakdowns'!$D$319:$D$363,'SoESCaOMCbIC-capital'!AE$1,'Cost Breakdowns'!$B$319:$B$363)</f>
        <v>0.18586716613537446</v>
      </c>
      <c r="AF15" s="77">
        <f>SUMIF('Cost Breakdowns'!$D$319:$D$363,'SoESCaOMCbIC-capital'!AF$1,'Cost Breakdowns'!$B$319:$B$363)</f>
        <v>0</v>
      </c>
      <c r="AG15" s="77">
        <f>SUMIF('Cost Breakdowns'!$D$319:$D$363,'SoESCaOMCbIC-capital'!AG$1,'Cost Breakdowns'!$B$319:$B$363)</f>
        <v>0</v>
      </c>
      <c r="AH15" s="77">
        <f>SUMIF('Cost Breakdowns'!$D$319:$D$363,'SoESCaOMCbIC-capital'!AH$1,'Cost Breakdowns'!$B$319:$B$363)</f>
        <v>0</v>
      </c>
      <c r="AI15" s="77">
        <f>SUMIF('Cost Breakdowns'!$D$319:$D$363,'SoESCaOMCbIC-capital'!AI$1,'Cost Breakdowns'!$B$319:$B$363)</f>
        <v>0</v>
      </c>
      <c r="AJ15" s="77">
        <f>SUMIF('Cost Breakdowns'!$D$319:$D$363,'SoESCaOMCbIC-capital'!AJ$1,'Cost Breakdowns'!$B$319:$B$363)</f>
        <v>3.4860667826711315E-2</v>
      </c>
      <c r="AK15" s="77">
        <f>SUMIF('Cost Breakdowns'!$D$319:$D$363,'SoESCaOMCbIC-capital'!AK$1,'Cost Breakdowns'!$B$319:$B$363)</f>
        <v>0</v>
      </c>
      <c r="AL15" s="77">
        <f>SUMIF('Cost Breakdowns'!$D$319:$D$363,'SoESCaOMCbIC-capital'!AL$1,'Cost Breakdowns'!$B$319:$B$363)</f>
        <v>0.25938777701206028</v>
      </c>
      <c r="AM15" s="77">
        <f>SUMIF('Cost Breakdowns'!$D$319:$D$363,'SoESCaOMCbIC-capital'!AM$1,'Cost Breakdowns'!$B$319:$B$363)</f>
        <v>0</v>
      </c>
      <c r="AN15" s="77">
        <f>SUMIF('Cost Breakdowns'!$D$319:$D$363,'SoESCaOMCbIC-capital'!AN$1,'Cost Breakdowns'!$B$319:$B$363)</f>
        <v>0</v>
      </c>
      <c r="AO15" s="77">
        <f>SUMIF('Cost Breakdowns'!$D$319:$D$363,'SoESCaOMCbIC-capital'!AO$1,'Cost Breakdowns'!$B$319:$B$363)</f>
        <v>0</v>
      </c>
      <c r="AP15" s="77">
        <f>SUMIF('Cost Breakdowns'!$D$319:$D$363,'SoESCaOMCbIC-capital'!AP$1,'Cost Breakdowns'!$B$319:$B$363)</f>
        <v>0</v>
      </c>
      <c r="AQ15" s="77">
        <f>SUMIF('Cost Breakdowns'!$D$319:$D$363,'SoESCaOMCbIC-capital'!AQ$1,'Cost Breakdowns'!$B$319:$B$363)</f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0.51764705882352946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5.8823529411764705E-3</v>
      </c>
      <c r="AA16" s="100">
        <f t="shared" si="2"/>
        <v>0</v>
      </c>
      <c r="AB16" s="100">
        <f t="shared" si="2"/>
        <v>0</v>
      </c>
      <c r="AC16" s="100">
        <f t="shared" si="2"/>
        <v>0.28235294117647058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5.8823529411764705E-3</v>
      </c>
      <c r="AK16" s="100">
        <f t="shared" si="2"/>
        <v>4.7058823529411764E-2</v>
      </c>
      <c r="AL16" s="100">
        <f t="shared" si="2"/>
        <v>0.11764705882352941</v>
      </c>
      <c r="AM16" s="100">
        <f t="shared" si="2"/>
        <v>2.3529411764705882E-2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5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0.51764705882352946</v>
      </c>
      <c r="W17" s="100">
        <f t="shared" si="2"/>
        <v>0</v>
      </c>
      <c r="X17" s="100">
        <f t="shared" si="2"/>
        <v>0</v>
      </c>
      <c r="Y17" s="100">
        <f t="shared" si="2"/>
        <v>0</v>
      </c>
      <c r="Z17" s="100">
        <f t="shared" si="2"/>
        <v>5.8823529411764705E-3</v>
      </c>
      <c r="AA17" s="100">
        <f t="shared" si="2"/>
        <v>0</v>
      </c>
      <c r="AB17" s="100">
        <f t="shared" si="2"/>
        <v>0</v>
      </c>
      <c r="AC17" s="100">
        <f t="shared" si="2"/>
        <v>0.28235294117647058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5.8823529411764705E-3</v>
      </c>
      <c r="AK17" s="100">
        <f t="shared" si="2"/>
        <v>4.7058823529411764E-2</v>
      </c>
      <c r="AL17" s="100">
        <f t="shared" si="2"/>
        <v>0.11764705882352941</v>
      </c>
      <c r="AM17" s="100">
        <f t="shared" si="2"/>
        <v>2.3529411764705882E-2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5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0.67999999999999994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</v>
      </c>
      <c r="AC18" s="100">
        <f t="shared" si="3"/>
        <v>0.13999999999999999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0.17999999999999997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5" x14ac:dyDescent="0.25">
      <c r="A19" t="s">
        <v>472</v>
      </c>
      <c r="B19" s="77">
        <f>'CCS Costs'!B60+'CCS Costs'!B68</f>
        <v>0</v>
      </c>
      <c r="C19" s="77">
        <f>'CCS Costs'!C60+'CCS Costs'!C68</f>
        <v>0</v>
      </c>
      <c r="D19" s="77">
        <f>'CCS Costs'!D60+'CCS Costs'!D68</f>
        <v>0</v>
      </c>
      <c r="E19" s="77">
        <f>'CCS Costs'!E60+'CCS Costs'!E68</f>
        <v>0</v>
      </c>
      <c r="F19" s="77">
        <f>'CCS Costs'!F60+'CCS Costs'!F68</f>
        <v>0</v>
      </c>
      <c r="G19" s="77">
        <f>'CCS Costs'!G60+'CCS Costs'!G68</f>
        <v>0</v>
      </c>
      <c r="H19" s="77">
        <f>'CCS Costs'!H60+'CCS Costs'!H68</f>
        <v>0</v>
      </c>
      <c r="I19" s="77">
        <f>'CCS Costs'!I60+'CCS Costs'!I68</f>
        <v>0</v>
      </c>
      <c r="J19" s="77">
        <f>'CCS Costs'!J60+'CCS Costs'!J68</f>
        <v>0</v>
      </c>
      <c r="K19" s="77">
        <f>'CCS Costs'!K60+'CCS Costs'!K68</f>
        <v>0</v>
      </c>
      <c r="L19" s="77">
        <f>'CCS Costs'!L60+'CCS Costs'!L68</f>
        <v>7.6421949914944878E-4</v>
      </c>
      <c r="M19" s="77">
        <f>'CCS Costs'!M60+'CCS Costs'!M68</f>
        <v>0</v>
      </c>
      <c r="N19" s="77">
        <f>'CCS Costs'!N60+'CCS Costs'!N68</f>
        <v>0</v>
      </c>
      <c r="O19" s="77">
        <f>'CCS Costs'!O60+'CCS Costs'!O68</f>
        <v>0</v>
      </c>
      <c r="P19" s="77">
        <f>'CCS Costs'!P60+'CCS Costs'!P68</f>
        <v>0</v>
      </c>
      <c r="Q19" s="77">
        <f>'CCS Costs'!Q60+'CCS Costs'!Q68</f>
        <v>0</v>
      </c>
      <c r="R19" s="77">
        <f>'CCS Costs'!R60+'CCS Costs'!R68</f>
        <v>0</v>
      </c>
      <c r="S19" s="77">
        <f>'CCS Costs'!S60+'CCS Costs'!S68</f>
        <v>0</v>
      </c>
      <c r="T19" s="77">
        <f>'CCS Costs'!T60+'CCS Costs'!T68</f>
        <v>0</v>
      </c>
      <c r="U19" s="77">
        <f>'CCS Costs'!U60+'CCS Costs'!U68</f>
        <v>0</v>
      </c>
      <c r="V19" s="77">
        <f>'CCS Costs'!V60+'CCS Costs'!V68</f>
        <v>0.4711173278796954</v>
      </c>
      <c r="W19" s="77">
        <f>'CCS Costs'!W60+'CCS Costs'!W68</f>
        <v>0</v>
      </c>
      <c r="X19" s="77">
        <f>'CCS Costs'!X60+'CCS Costs'!X68</f>
        <v>0</v>
      </c>
      <c r="Y19" s="77">
        <f>'CCS Costs'!Y60+'CCS Costs'!Y68</f>
        <v>0</v>
      </c>
      <c r="Z19" s="77">
        <f>'CCS Costs'!Z60+'CCS Costs'!Z68</f>
        <v>0</v>
      </c>
      <c r="AA19" s="77">
        <f>'CCS Costs'!AA60+'CCS Costs'!AA68</f>
        <v>0</v>
      </c>
      <c r="AB19" s="77">
        <f>'CCS Costs'!AB60+'CCS Costs'!AB68</f>
        <v>0</v>
      </c>
      <c r="AC19" s="77">
        <f>'CCS Costs'!AC60+'CCS Costs'!AC68</f>
        <v>0.38864412750459743</v>
      </c>
      <c r="AD19" s="77">
        <f>'CCS Costs'!AD60+'CCS Costs'!AD68</f>
        <v>0</v>
      </c>
      <c r="AE19" s="77">
        <f>'CCS Costs'!AE60+'CCS Costs'!AE68</f>
        <v>0</v>
      </c>
      <c r="AF19" s="77">
        <f>'CCS Costs'!AF60+'CCS Costs'!AF68</f>
        <v>0</v>
      </c>
      <c r="AG19" s="77">
        <f>'CCS Costs'!AG60+'CCS Costs'!AG68</f>
        <v>0</v>
      </c>
      <c r="AH19" s="77">
        <f>'CCS Costs'!AH60+'CCS Costs'!AH68</f>
        <v>0</v>
      </c>
      <c r="AI19" s="77">
        <f>'CCS Costs'!AI60+'CCS Costs'!AI68</f>
        <v>0</v>
      </c>
      <c r="AJ19" s="77">
        <f>'CCS Costs'!AJ60+'CCS Costs'!AJ68</f>
        <v>6.84087284278816E-3</v>
      </c>
      <c r="AK19" s="77">
        <f>'CCS Costs'!AK60+'CCS Costs'!AK68</f>
        <v>0</v>
      </c>
      <c r="AL19" s="77">
        <f>'CCS Costs'!AL60+'CCS Costs'!AL68</f>
        <v>0.13263345227376969</v>
      </c>
      <c r="AM19" s="77">
        <f>'CCS Costs'!AM60+'CCS Costs'!AM68</f>
        <v>0</v>
      </c>
      <c r="AN19" s="77">
        <f>'CCS Costs'!AN60+'CCS Costs'!AN68</f>
        <v>0</v>
      </c>
      <c r="AO19" s="77">
        <f>'CCS Costs'!AO60+'CCS Costs'!AO68</f>
        <v>0</v>
      </c>
      <c r="AP19" s="77">
        <f>'CCS Costs'!AP60+'CCS Costs'!AP68</f>
        <v>0</v>
      </c>
      <c r="AQ19" s="77">
        <f>'CCS Costs'!AQ60+'CCS Costs'!AQ68</f>
        <v>0</v>
      </c>
      <c r="AS19" s="77"/>
    </row>
    <row r="20" spans="1:45" x14ac:dyDescent="0.25">
      <c r="A20" t="s">
        <v>473</v>
      </c>
      <c r="B20" s="77">
        <f>'CCS Costs'!B61+'CCS Costs'!B69</f>
        <v>0</v>
      </c>
      <c r="C20" s="77">
        <f>'CCS Costs'!C61+'CCS Costs'!C69</f>
        <v>0</v>
      </c>
      <c r="D20" s="77">
        <f>'CCS Costs'!D61+'CCS Costs'!D69</f>
        <v>0</v>
      </c>
      <c r="E20" s="77">
        <f>'CCS Costs'!E61+'CCS Costs'!E69</f>
        <v>0</v>
      </c>
      <c r="F20" s="77">
        <f>'CCS Costs'!F61+'CCS Costs'!F69</f>
        <v>0</v>
      </c>
      <c r="G20" s="77">
        <f>'CCS Costs'!G61+'CCS Costs'!G69</f>
        <v>0</v>
      </c>
      <c r="H20" s="77">
        <f>'CCS Costs'!H61+'CCS Costs'!H69</f>
        <v>0</v>
      </c>
      <c r="I20" s="77">
        <f>'CCS Costs'!I61+'CCS Costs'!I69</f>
        <v>0</v>
      </c>
      <c r="J20" s="77">
        <f>'CCS Costs'!J61+'CCS Costs'!J69</f>
        <v>0</v>
      </c>
      <c r="K20" s="77">
        <f>'CCS Costs'!K61+'CCS Costs'!K69</f>
        <v>0</v>
      </c>
      <c r="L20" s="77">
        <f>'CCS Costs'!L61+'CCS Costs'!L69</f>
        <v>0</v>
      </c>
      <c r="M20" s="77">
        <f>'CCS Costs'!M61+'CCS Costs'!M69</f>
        <v>0</v>
      </c>
      <c r="N20" s="77">
        <f>'CCS Costs'!N61+'CCS Costs'!N69</f>
        <v>0</v>
      </c>
      <c r="O20" s="77">
        <f>'CCS Costs'!O61+'CCS Costs'!O69</f>
        <v>0</v>
      </c>
      <c r="P20" s="77">
        <f>'CCS Costs'!P61+'CCS Costs'!P69</f>
        <v>0</v>
      </c>
      <c r="Q20" s="77">
        <f>'CCS Costs'!Q61+'CCS Costs'!Q69</f>
        <v>0</v>
      </c>
      <c r="R20" s="77">
        <f>'CCS Costs'!R61+'CCS Costs'!R69</f>
        <v>0</v>
      </c>
      <c r="S20" s="77">
        <f>'CCS Costs'!S61+'CCS Costs'!S69</f>
        <v>0</v>
      </c>
      <c r="T20" s="77">
        <f>'CCS Costs'!T61+'CCS Costs'!T69</f>
        <v>0</v>
      </c>
      <c r="U20" s="77">
        <f>'CCS Costs'!U61+'CCS Costs'!U69</f>
        <v>0</v>
      </c>
      <c r="V20" s="77">
        <f>'CCS Costs'!V61+'CCS Costs'!V69</f>
        <v>0.61770363714097731</v>
      </c>
      <c r="W20" s="77">
        <f>'CCS Costs'!W61+'CCS Costs'!W69</f>
        <v>0</v>
      </c>
      <c r="X20" s="77">
        <f>'CCS Costs'!X61+'CCS Costs'!X69</f>
        <v>0</v>
      </c>
      <c r="Y20" s="77">
        <f>'CCS Costs'!Y61+'CCS Costs'!Y69</f>
        <v>0</v>
      </c>
      <c r="Z20" s="77">
        <f>'CCS Costs'!Z61+'CCS Costs'!Z69</f>
        <v>2.9395124024280041E-3</v>
      </c>
      <c r="AA20" s="77">
        <f>'CCS Costs'!AA61+'CCS Costs'!AA69</f>
        <v>0</v>
      </c>
      <c r="AB20" s="77">
        <f>'CCS Costs'!AB61+'CCS Costs'!AB69</f>
        <v>0</v>
      </c>
      <c r="AC20" s="77">
        <f>'CCS Costs'!AC61+'CCS Costs'!AC69</f>
        <v>0.28235294117647058</v>
      </c>
      <c r="AD20" s="77">
        <f>'CCS Costs'!AD61+'CCS Costs'!AD69</f>
        <v>0</v>
      </c>
      <c r="AE20" s="77">
        <f>'CCS Costs'!AE61+'CCS Costs'!AE69</f>
        <v>0</v>
      </c>
      <c r="AF20" s="77">
        <f>'CCS Costs'!AF61+'CCS Costs'!AF69</f>
        <v>0</v>
      </c>
      <c r="AG20" s="77">
        <f>'CCS Costs'!AG61+'CCS Costs'!AG69</f>
        <v>0</v>
      </c>
      <c r="AH20" s="77">
        <f>'CCS Costs'!AH61+'CCS Costs'!AH69</f>
        <v>0</v>
      </c>
      <c r="AI20" s="77">
        <f>'CCS Costs'!AI61+'CCS Costs'!AI69</f>
        <v>0</v>
      </c>
      <c r="AJ20" s="77">
        <f>'CCS Costs'!AJ61+'CCS Costs'!AJ69</f>
        <v>2.9395124024280041E-3</v>
      </c>
      <c r="AK20" s="77">
        <f>'CCS Costs'!AK61+'CCS Costs'!AK69</f>
        <v>2.3516099219424033E-2</v>
      </c>
      <c r="AL20" s="77">
        <f>'CCS Costs'!AL61+'CCS Costs'!AL69</f>
        <v>5.8790248048560076E-2</v>
      </c>
      <c r="AM20" s="77">
        <f>'CCS Costs'!AM61+'CCS Costs'!AM69</f>
        <v>1.1758049609712017E-2</v>
      </c>
      <c r="AN20" s="77">
        <f>'CCS Costs'!AN61+'CCS Costs'!AN69</f>
        <v>0</v>
      </c>
      <c r="AO20" s="77">
        <f>'CCS Costs'!AO61+'CCS Costs'!AO69</f>
        <v>0</v>
      </c>
      <c r="AP20" s="77">
        <f>'CCS Costs'!AP61+'CCS Costs'!AP69</f>
        <v>0</v>
      </c>
      <c r="AQ20" s="77">
        <f>'CCS Costs'!AQ61+'CCS Costs'!AQ69</f>
        <v>0</v>
      </c>
      <c r="AS20" s="77"/>
    </row>
    <row r="21" spans="1:45" x14ac:dyDescent="0.25">
      <c r="A21" t="s">
        <v>474</v>
      </c>
      <c r="B21" s="77">
        <f>'CCS Costs'!B62+'CCS Costs'!B70</f>
        <v>0</v>
      </c>
      <c r="C21" s="77">
        <f>'CCS Costs'!C62+'CCS Costs'!C70</f>
        <v>0</v>
      </c>
      <c r="D21" s="77">
        <f>'CCS Costs'!D62+'CCS Costs'!D70</f>
        <v>0</v>
      </c>
      <c r="E21" s="77">
        <f>'CCS Costs'!E62+'CCS Costs'!E70</f>
        <v>0</v>
      </c>
      <c r="F21" s="77">
        <f>'CCS Costs'!F62+'CCS Costs'!F70</f>
        <v>0</v>
      </c>
      <c r="G21" s="77">
        <f>'CCS Costs'!G62+'CCS Costs'!G70</f>
        <v>0</v>
      </c>
      <c r="H21" s="77">
        <f>'CCS Costs'!H62+'CCS Costs'!H70</f>
        <v>0</v>
      </c>
      <c r="I21" s="77">
        <f>'CCS Costs'!I62+'CCS Costs'!I70</f>
        <v>0</v>
      </c>
      <c r="J21" s="77">
        <f>'CCS Costs'!J62+'CCS Costs'!J70</f>
        <v>0</v>
      </c>
      <c r="K21" s="77">
        <f>'CCS Costs'!K62+'CCS Costs'!K70</f>
        <v>0</v>
      </c>
      <c r="L21" s="77">
        <f>'CCS Costs'!L62+'CCS Costs'!L70</f>
        <v>0</v>
      </c>
      <c r="M21" s="77">
        <f>'CCS Costs'!M62+'CCS Costs'!M70</f>
        <v>0</v>
      </c>
      <c r="N21" s="77">
        <f>'CCS Costs'!N62+'CCS Costs'!N70</f>
        <v>0</v>
      </c>
      <c r="O21" s="77">
        <f>'CCS Costs'!O62+'CCS Costs'!O70</f>
        <v>0</v>
      </c>
      <c r="P21" s="77">
        <f>'CCS Costs'!P62+'CCS Costs'!P70</f>
        <v>0</v>
      </c>
      <c r="Q21" s="77">
        <f>'CCS Costs'!Q62+'CCS Costs'!Q70</f>
        <v>0</v>
      </c>
      <c r="R21" s="77">
        <f>'CCS Costs'!R62+'CCS Costs'!R70</f>
        <v>0</v>
      </c>
      <c r="S21" s="77">
        <f>'CCS Costs'!S62+'CCS Costs'!S70</f>
        <v>0</v>
      </c>
      <c r="T21" s="77">
        <f>'CCS Costs'!T62+'CCS Costs'!T70</f>
        <v>0</v>
      </c>
      <c r="U21" s="77">
        <f>'CCS Costs'!U62+'CCS Costs'!U70</f>
        <v>0</v>
      </c>
      <c r="V21" s="77">
        <f>'CCS Costs'!V62+'CCS Costs'!V70</f>
        <v>0.71963926379500376</v>
      </c>
      <c r="W21" s="77">
        <f>'CCS Costs'!W62+'CCS Costs'!W70</f>
        <v>0</v>
      </c>
      <c r="X21" s="77">
        <f>'CCS Costs'!X62+'CCS Costs'!X70</f>
        <v>0</v>
      </c>
      <c r="Y21" s="77">
        <f>'CCS Costs'!Y62+'CCS Costs'!Y70</f>
        <v>0</v>
      </c>
      <c r="Z21" s="77">
        <f>'CCS Costs'!Z62+'CCS Costs'!Z70</f>
        <v>0</v>
      </c>
      <c r="AA21" s="77">
        <f>'CCS Costs'!AA62+'CCS Costs'!AA70</f>
        <v>0</v>
      </c>
      <c r="AB21" s="77">
        <f>'CCS Costs'!AB62+'CCS Costs'!AB70</f>
        <v>0</v>
      </c>
      <c r="AC21" s="77">
        <f>'CCS Costs'!AC62+'CCS Costs'!AC70</f>
        <v>0.13999999999999999</v>
      </c>
      <c r="AD21" s="77">
        <f>'CCS Costs'!AD62+'CCS Costs'!AD70</f>
        <v>0</v>
      </c>
      <c r="AE21" s="77">
        <f>'CCS Costs'!AE62+'CCS Costs'!AE70</f>
        <v>0</v>
      </c>
      <c r="AF21" s="77">
        <f>'CCS Costs'!AF62+'CCS Costs'!AF70</f>
        <v>0</v>
      </c>
      <c r="AG21" s="77">
        <f>'CCS Costs'!AG62+'CCS Costs'!AG70</f>
        <v>0</v>
      </c>
      <c r="AH21" s="77">
        <f>'CCS Costs'!AH62+'CCS Costs'!AH70</f>
        <v>0</v>
      </c>
      <c r="AI21" s="77">
        <f>'CCS Costs'!AI62+'CCS Costs'!AI70</f>
        <v>0</v>
      </c>
      <c r="AJ21" s="77">
        <f>'CCS Costs'!AJ62+'CCS Costs'!AJ70</f>
        <v>0</v>
      </c>
      <c r="AK21" s="77">
        <f>'CCS Costs'!AK62+'CCS Costs'!AK70</f>
        <v>0</v>
      </c>
      <c r="AL21" s="77">
        <f>'CCS Costs'!AL62+'CCS Costs'!AL70</f>
        <v>0.1403607362049962</v>
      </c>
      <c r="AM21" s="77">
        <f>'CCS Costs'!AM62+'CCS Costs'!AM70</f>
        <v>0</v>
      </c>
      <c r="AN21" s="77">
        <f>'CCS Costs'!AN62+'CCS Costs'!AN70</f>
        <v>0</v>
      </c>
      <c r="AO21" s="77">
        <f>'CCS Costs'!AO62+'CCS Costs'!AO70</f>
        <v>0</v>
      </c>
      <c r="AP21" s="77">
        <f>'CCS Costs'!AP62+'CCS Costs'!AP70</f>
        <v>0</v>
      </c>
      <c r="AQ21" s="77">
        <f>'CCS Costs'!AQ62+'CCS Costs'!AQ70</f>
        <v>0</v>
      </c>
      <c r="AS21" s="77"/>
    </row>
    <row r="22" spans="1:45" x14ac:dyDescent="0.25">
      <c r="A22" t="s">
        <v>475</v>
      </c>
      <c r="B22" s="77">
        <f>'CCS Costs'!B63+'CCS Costs'!B71</f>
        <v>0</v>
      </c>
      <c r="C22" s="77">
        <f>'CCS Costs'!C63+'CCS Costs'!C71</f>
        <v>0</v>
      </c>
      <c r="D22" s="77">
        <f>'CCS Costs'!D63+'CCS Costs'!D71</f>
        <v>0</v>
      </c>
      <c r="E22" s="77">
        <f>'CCS Costs'!E63+'CCS Costs'!E71</f>
        <v>0</v>
      </c>
      <c r="F22" s="77">
        <f>'CCS Costs'!F63+'CCS Costs'!F71</f>
        <v>0</v>
      </c>
      <c r="G22" s="77">
        <f>'CCS Costs'!G63+'CCS Costs'!G71</f>
        <v>0</v>
      </c>
      <c r="H22" s="77">
        <f>'CCS Costs'!H63+'CCS Costs'!H71</f>
        <v>0</v>
      </c>
      <c r="I22" s="77">
        <f>'CCS Costs'!I63+'CCS Costs'!I71</f>
        <v>0</v>
      </c>
      <c r="J22" s="77">
        <f>'CCS Costs'!J63+'CCS Costs'!J71</f>
        <v>0</v>
      </c>
      <c r="K22" s="77">
        <f>'CCS Costs'!K63+'CCS Costs'!K71</f>
        <v>0</v>
      </c>
      <c r="L22" s="77">
        <f>'CCS Costs'!L63+'CCS Costs'!L71</f>
        <v>7.6421949914944889E-4</v>
      </c>
      <c r="M22" s="77">
        <f>'CCS Costs'!M63+'CCS Costs'!M71</f>
        <v>0</v>
      </c>
      <c r="N22" s="77">
        <f>'CCS Costs'!N63+'CCS Costs'!N71</f>
        <v>0</v>
      </c>
      <c r="O22" s="77">
        <f>'CCS Costs'!O63+'CCS Costs'!O71</f>
        <v>0</v>
      </c>
      <c r="P22" s="77">
        <f>'CCS Costs'!P63+'CCS Costs'!P71</f>
        <v>0</v>
      </c>
      <c r="Q22" s="77">
        <f>'CCS Costs'!Q63+'CCS Costs'!Q71</f>
        <v>0</v>
      </c>
      <c r="R22" s="77">
        <f>'CCS Costs'!R63+'CCS Costs'!R71</f>
        <v>0</v>
      </c>
      <c r="S22" s="77">
        <f>'CCS Costs'!S63+'CCS Costs'!S71</f>
        <v>0</v>
      </c>
      <c r="T22" s="77">
        <f>'CCS Costs'!T63+'CCS Costs'!T71</f>
        <v>0</v>
      </c>
      <c r="U22" s="77">
        <f>'CCS Costs'!U63+'CCS Costs'!U71</f>
        <v>0</v>
      </c>
      <c r="V22" s="77">
        <f>'CCS Costs'!V63+'CCS Costs'!V71</f>
        <v>0.4711173278796954</v>
      </c>
      <c r="W22" s="77">
        <f>'CCS Costs'!W63+'CCS Costs'!W71</f>
        <v>0</v>
      </c>
      <c r="X22" s="77">
        <f>'CCS Costs'!X63+'CCS Costs'!X71</f>
        <v>0</v>
      </c>
      <c r="Y22" s="77">
        <f>'CCS Costs'!Y63+'CCS Costs'!Y71</f>
        <v>0</v>
      </c>
      <c r="Z22" s="77">
        <f>'CCS Costs'!Z63+'CCS Costs'!Z71</f>
        <v>0</v>
      </c>
      <c r="AA22" s="77">
        <f>'CCS Costs'!AA63+'CCS Costs'!AA71</f>
        <v>0</v>
      </c>
      <c r="AB22" s="77">
        <f>'CCS Costs'!AB63+'CCS Costs'!AB71</f>
        <v>0</v>
      </c>
      <c r="AC22" s="77">
        <f>'CCS Costs'!AC63+'CCS Costs'!AC71</f>
        <v>0.38864412750459743</v>
      </c>
      <c r="AD22" s="77">
        <f>'CCS Costs'!AD63+'CCS Costs'!AD71</f>
        <v>0</v>
      </c>
      <c r="AE22" s="77">
        <f>'CCS Costs'!AE63+'CCS Costs'!AE71</f>
        <v>0</v>
      </c>
      <c r="AF22" s="77">
        <f>'CCS Costs'!AF63+'CCS Costs'!AF71</f>
        <v>0</v>
      </c>
      <c r="AG22" s="77">
        <f>'CCS Costs'!AG63+'CCS Costs'!AG71</f>
        <v>0</v>
      </c>
      <c r="AH22" s="77">
        <f>'CCS Costs'!AH63+'CCS Costs'!AH71</f>
        <v>0</v>
      </c>
      <c r="AI22" s="77">
        <f>'CCS Costs'!AI63+'CCS Costs'!AI71</f>
        <v>0</v>
      </c>
      <c r="AJ22" s="77">
        <f>'CCS Costs'!AJ63+'CCS Costs'!AJ71</f>
        <v>6.8408728427881618E-3</v>
      </c>
      <c r="AK22" s="77">
        <f>'CCS Costs'!AK63+'CCS Costs'!AK71</f>
        <v>0</v>
      </c>
      <c r="AL22" s="77">
        <f>'CCS Costs'!AL63+'CCS Costs'!AL71</f>
        <v>0.13263345227376971</v>
      </c>
      <c r="AM22" s="77">
        <f>'CCS Costs'!AM63+'CCS Costs'!AM71</f>
        <v>0</v>
      </c>
      <c r="AN22" s="77">
        <f>'CCS Costs'!AN63+'CCS Costs'!AN71</f>
        <v>0</v>
      </c>
      <c r="AO22" s="77">
        <f>'CCS Costs'!AO63+'CCS Costs'!AO71</f>
        <v>0</v>
      </c>
      <c r="AP22" s="77">
        <f>'CCS Costs'!AP63+'CCS Costs'!AP71</f>
        <v>0</v>
      </c>
      <c r="AQ22" s="77">
        <f>'CCS Costs'!AQ63+'CCS Costs'!AQ71</f>
        <v>0</v>
      </c>
      <c r="AS22" s="77"/>
    </row>
    <row r="23" spans="1:45" x14ac:dyDescent="0.2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0.03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0.60000000000000009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0</v>
      </c>
      <c r="AC23" s="77">
        <f t="shared" si="9"/>
        <v>0.35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0.02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5" x14ac:dyDescent="0.25">
      <c r="A24" s="138" t="s">
        <v>511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0.51764705882352946</v>
      </c>
      <c r="W24" s="77">
        <f t="shared" si="10"/>
        <v>0</v>
      </c>
      <c r="X24" s="77">
        <f t="shared" si="10"/>
        <v>0</v>
      </c>
      <c r="Y24" s="77">
        <f t="shared" si="10"/>
        <v>0</v>
      </c>
      <c r="Z24" s="77">
        <f t="shared" si="10"/>
        <v>5.8823529411764705E-3</v>
      </c>
      <c r="AA24" s="77">
        <f t="shared" si="10"/>
        <v>0</v>
      </c>
      <c r="AB24" s="77">
        <f t="shared" si="10"/>
        <v>0</v>
      </c>
      <c r="AC24" s="77">
        <f t="shared" si="10"/>
        <v>0.28235294117647058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5.8823529411764705E-3</v>
      </c>
      <c r="AK24" s="77">
        <f t="shared" si="10"/>
        <v>4.7058823529411764E-2</v>
      </c>
      <c r="AL24" s="77">
        <f t="shared" si="10"/>
        <v>0.11764705882352941</v>
      </c>
      <c r="AM24" s="77">
        <f t="shared" si="10"/>
        <v>2.3529411764705882E-2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  <row r="25" spans="1:45" x14ac:dyDescent="0.25">
      <c r="A25" s="138" t="s">
        <v>512</v>
      </c>
      <c r="B25" s="77">
        <f>B4</f>
        <v>0</v>
      </c>
      <c r="C25" s="77">
        <f t="shared" ref="C25:AQ25" si="11">C4</f>
        <v>0</v>
      </c>
      <c r="D25" s="77">
        <f t="shared" si="11"/>
        <v>0</v>
      </c>
      <c r="E25" s="77">
        <f t="shared" si="11"/>
        <v>0</v>
      </c>
      <c r="F25" s="77">
        <f t="shared" si="11"/>
        <v>0</v>
      </c>
      <c r="G25" s="77">
        <f t="shared" si="11"/>
        <v>0</v>
      </c>
      <c r="H25" s="77">
        <f t="shared" si="11"/>
        <v>0</v>
      </c>
      <c r="I25" s="77">
        <f t="shared" si="11"/>
        <v>0</v>
      </c>
      <c r="J25" s="77">
        <f t="shared" si="11"/>
        <v>0</v>
      </c>
      <c r="K25" s="77">
        <f t="shared" si="11"/>
        <v>0</v>
      </c>
      <c r="L25" s="77">
        <f t="shared" si="11"/>
        <v>0</v>
      </c>
      <c r="M25" s="77">
        <f t="shared" si="11"/>
        <v>0</v>
      </c>
      <c r="N25" s="77">
        <f t="shared" si="11"/>
        <v>0</v>
      </c>
      <c r="O25" s="77">
        <f t="shared" si="11"/>
        <v>0</v>
      </c>
      <c r="P25" s="77">
        <f t="shared" si="11"/>
        <v>0</v>
      </c>
      <c r="Q25" s="77">
        <f t="shared" si="11"/>
        <v>0</v>
      </c>
      <c r="R25" s="77">
        <f t="shared" si="11"/>
        <v>0</v>
      </c>
      <c r="S25" s="77">
        <f t="shared" si="11"/>
        <v>0</v>
      </c>
      <c r="T25" s="77">
        <f t="shared" si="11"/>
        <v>0</v>
      </c>
      <c r="U25" s="77">
        <f t="shared" si="11"/>
        <v>0</v>
      </c>
      <c r="V25" s="77">
        <f t="shared" si="11"/>
        <v>0.51764705882352946</v>
      </c>
      <c r="W25" s="77">
        <f t="shared" si="11"/>
        <v>0</v>
      </c>
      <c r="X25" s="77">
        <f t="shared" si="11"/>
        <v>0</v>
      </c>
      <c r="Y25" s="77">
        <f t="shared" si="11"/>
        <v>0</v>
      </c>
      <c r="Z25" s="77">
        <f t="shared" si="11"/>
        <v>5.8823529411764705E-3</v>
      </c>
      <c r="AA25" s="77">
        <f t="shared" si="11"/>
        <v>0</v>
      </c>
      <c r="AB25" s="77">
        <f t="shared" si="11"/>
        <v>0</v>
      </c>
      <c r="AC25" s="77">
        <f t="shared" si="11"/>
        <v>0.28235294117647058</v>
      </c>
      <c r="AD25" s="77">
        <f t="shared" si="11"/>
        <v>0</v>
      </c>
      <c r="AE25" s="77">
        <f t="shared" si="11"/>
        <v>0</v>
      </c>
      <c r="AF25" s="77">
        <f t="shared" si="11"/>
        <v>0</v>
      </c>
      <c r="AG25" s="77">
        <f t="shared" si="11"/>
        <v>0</v>
      </c>
      <c r="AH25" s="77">
        <f t="shared" si="11"/>
        <v>0</v>
      </c>
      <c r="AI25" s="77">
        <f t="shared" si="11"/>
        <v>0</v>
      </c>
      <c r="AJ25" s="77">
        <f t="shared" si="11"/>
        <v>5.8823529411764705E-3</v>
      </c>
      <c r="AK25" s="77">
        <f t="shared" si="11"/>
        <v>4.7058823529411764E-2</v>
      </c>
      <c r="AL25" s="77">
        <f t="shared" si="11"/>
        <v>0.11764705882352941</v>
      </c>
      <c r="AM25" s="77">
        <f t="shared" si="11"/>
        <v>2.3529411764705882E-2</v>
      </c>
      <c r="AN25" s="77">
        <f t="shared" si="11"/>
        <v>0</v>
      </c>
      <c r="AO25" s="77">
        <f t="shared" si="11"/>
        <v>0</v>
      </c>
      <c r="AP25" s="77">
        <f t="shared" si="11"/>
        <v>0</v>
      </c>
      <c r="AQ25" s="77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25"/>
  <sheetViews>
    <sheetView topLeftCell="N1" workbookViewId="0">
      <selection activeCell="B25" sqref="B25:AQ25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Breakdowns'!$D$100:$D$102,'SoESCaOMCbIC-capital'!B$1,'Cost Breakdowns'!$B$100:$B$102)</f>
        <v>0</v>
      </c>
      <c r="C2" s="77">
        <f>SUMIF('Cost Breakdowns'!$D$100:$D$102,'SoESCaOMCbIC-capital'!C$1,'Cost Breakdowns'!$B$100:$B$102)</f>
        <v>0</v>
      </c>
      <c r="D2" s="77">
        <f>SUMIF('Cost Breakdowns'!$D$100:$D$102,'SoESCaOMCbIC-capital'!D$1,'Cost Breakdowns'!$B$100:$B$102)</f>
        <v>0</v>
      </c>
      <c r="E2" s="77">
        <f>SUMIF('Cost Breakdowns'!$D$100:$D$102,'SoESCaOMCbIC-capital'!E$1,'Cost Breakdowns'!$B$100:$B$102)</f>
        <v>0</v>
      </c>
      <c r="F2" s="77">
        <f>SUMIF('Cost Breakdowns'!$D$100:$D$102,'SoESCaOMCbIC-capital'!F$1,'Cost Breakdowns'!$B$100:$B$102)</f>
        <v>0</v>
      </c>
      <c r="G2" s="77">
        <f>SUMIF('Cost Breakdowns'!$D$100:$D$102,'SoESCaOMCbIC-capital'!G$1,'Cost Breakdowns'!$B$100:$B$102)</f>
        <v>0</v>
      </c>
      <c r="H2" s="77">
        <f>SUMIF('Cost Breakdowns'!$D$100:$D$102,'SoESCaOMCbIC-capital'!H$1,'Cost Breakdowns'!$B$100:$B$102)</f>
        <v>0</v>
      </c>
      <c r="I2" s="77">
        <f>SUMIF('Cost Breakdowns'!$D$100:$D$102,'SoESCaOMCbIC-capital'!I$1,'Cost Breakdowns'!$B$100:$B$102)</f>
        <v>0</v>
      </c>
      <c r="J2" s="77">
        <f>SUMIF('Cost Breakdowns'!$D$100:$D$102,'SoESCaOMCbIC-capital'!J$1,'Cost Breakdowns'!$B$100:$B$102)</f>
        <v>0</v>
      </c>
      <c r="K2" s="77">
        <f>SUMIF('Cost Breakdowns'!$D$100:$D$102,'SoESCaOMCbIC-capital'!K$1,'Cost Breakdowns'!$B$100:$B$102)</f>
        <v>0</v>
      </c>
      <c r="L2" s="77">
        <f>SUMIF('Cost Breakdowns'!$D$100:$D$102,'SoESCaOMCbIC-capital'!L$1,'Cost Breakdowns'!$B$100:$B$102)</f>
        <v>0</v>
      </c>
      <c r="M2" s="77">
        <f>SUMIF('Cost Breakdowns'!$D$100:$D$102,'SoESCaOMCbIC-capital'!M$1,'Cost Breakdowns'!$B$100:$B$102)</f>
        <v>0</v>
      </c>
      <c r="N2" s="77">
        <f>SUMIF('Cost Breakdowns'!$D$100:$D$102,'SoESCaOMCbIC-capital'!N$1,'Cost Breakdowns'!$B$100:$B$102)</f>
        <v>0</v>
      </c>
      <c r="O2" s="77">
        <f>SUMIF('Cost Breakdowns'!$D$100:$D$102,'SoESCaOMCbIC-capital'!O$1,'Cost Breakdowns'!$B$100:$B$102)</f>
        <v>0</v>
      </c>
      <c r="P2" s="77">
        <f>SUMIF('Cost Breakdowns'!$D$100:$D$102,'SoESCaOMCbIC-capital'!P$1,'Cost Breakdowns'!$B$100:$B$102)</f>
        <v>0</v>
      </c>
      <c r="Q2" s="77">
        <f>SUMIF('Cost Breakdowns'!$D$100:$D$102,'SoESCaOMCbIC-capital'!Q$1,'Cost Breakdowns'!$B$100:$B$102)</f>
        <v>0</v>
      </c>
      <c r="R2" s="77">
        <f>SUMIF('Cost Breakdowns'!$D$100:$D$102,'SoESCaOMCbIC-capital'!R$1,'Cost Breakdowns'!$B$100:$B$102)</f>
        <v>0</v>
      </c>
      <c r="S2" s="77">
        <f>SUMIF('Cost Breakdowns'!$D$100:$D$102,'SoESCaOMCbIC-capital'!S$1,'Cost Breakdowns'!$B$100:$B$102)</f>
        <v>0</v>
      </c>
      <c r="T2" s="77">
        <f>SUMIF('Cost Breakdowns'!$D$100:$D$102,'SoESCaOMCbIC-capital'!T$1,'Cost Breakdowns'!$B$100:$B$102)</f>
        <v>0</v>
      </c>
      <c r="U2" s="77">
        <f>SUMIF('Cost Breakdowns'!$D$100:$D$102,'SoESCaOMCbIC-capital'!U$1,'Cost Breakdowns'!$B$100:$B$102)</f>
        <v>0</v>
      </c>
      <c r="V2" s="77">
        <f>SUMIF('Cost Breakdowns'!$D$100:$D$102,'SoESCaOMCbIC-capital'!V$1,'Cost Breakdowns'!$B$100:$B$102)</f>
        <v>0.25108225108225107</v>
      </c>
      <c r="W2" s="77">
        <f>SUMIF('Cost Breakdowns'!$D$100:$D$102,'SoESCaOMCbIC-capital'!W$1,'Cost Breakdowns'!$B$100:$B$102)</f>
        <v>0</v>
      </c>
      <c r="X2" s="77">
        <f>SUMIF('Cost Breakdowns'!$D$100:$D$102,'SoESCaOMCbIC-capital'!X$1,'Cost Breakdowns'!$B$100:$B$102)</f>
        <v>0</v>
      </c>
      <c r="Y2" s="77">
        <f>SUMIF('Cost Breakdowns'!$D$100:$D$102,'SoESCaOMCbIC-capital'!Y$1,'Cost Breakdowns'!$B$100:$B$102)</f>
        <v>0</v>
      </c>
      <c r="Z2" s="77">
        <f>SUMIF('Cost Breakdowns'!$D$100:$D$102,'SoESCaOMCbIC-capital'!Z$1,'Cost Breakdowns'!$B$100:$B$102)</f>
        <v>0.59740259740259738</v>
      </c>
      <c r="AA2" s="77">
        <f>SUMIF('Cost Breakdowns'!$D$100:$D$102,'SoESCaOMCbIC-capital'!AA$1,'Cost Breakdowns'!$B$100:$B$102)</f>
        <v>0</v>
      </c>
      <c r="AB2" s="77">
        <f>SUMIF('Cost Breakdowns'!$D$100:$D$102,'SoESCaOMCbIC-capital'!AB$1,'Cost Breakdowns'!$B$100:$B$102)</f>
        <v>0</v>
      </c>
      <c r="AC2" s="77">
        <f>SUMIF('Cost Breakdowns'!$D$100:$D$102,'SoESCaOMCbIC-capital'!AC$1,'Cost Breakdowns'!$B$100:$B$102)</f>
        <v>0</v>
      </c>
      <c r="AD2" s="77">
        <f>SUMIF('Cost Breakdowns'!$D$100:$D$102,'SoESCaOMCbIC-capital'!AD$1,'Cost Breakdowns'!$B$100:$B$102)</f>
        <v>0</v>
      </c>
      <c r="AE2" s="77">
        <f>SUMIF('Cost Breakdowns'!$D$100:$D$102,'SoESCaOMCbIC-capital'!AE$1,'Cost Breakdowns'!$B$100:$B$102)</f>
        <v>0</v>
      </c>
      <c r="AF2" s="77">
        <f>SUMIF('Cost Breakdowns'!$D$100:$D$102,'SoESCaOMCbIC-capital'!AF$1,'Cost Breakdowns'!$B$100:$B$102)</f>
        <v>0</v>
      </c>
      <c r="AG2" s="77">
        <f>SUMIF('Cost Breakdowns'!$D$100:$D$102,'SoESCaOMCbIC-capital'!AG$1,'Cost Breakdowns'!$B$100:$B$102)</f>
        <v>0</v>
      </c>
      <c r="AH2" s="77">
        <f>SUMIF('Cost Breakdowns'!$D$100:$D$102,'SoESCaOMCbIC-capital'!AH$1,'Cost Breakdowns'!$B$100:$B$102)</f>
        <v>0</v>
      </c>
      <c r="AI2" s="77">
        <f>SUMIF('Cost Breakdowns'!$D$100:$D$102,'SoESCaOMCbIC-capital'!AI$1,'Cost Breakdowns'!$B$100:$B$102)</f>
        <v>0</v>
      </c>
      <c r="AJ2" s="77">
        <f>SUMIF('Cost Breakdowns'!$D$100:$D$102,'SoESCaOMCbIC-capital'!AJ$1,'Cost Breakdowns'!$B$100:$B$102)</f>
        <v>0</v>
      </c>
      <c r="AK2" s="77">
        <f>SUMIF('Cost Breakdowns'!$D$100:$D$102,'SoESCaOMCbIC-capital'!AK$1,'Cost Breakdowns'!$B$100:$B$102)</f>
        <v>0</v>
      </c>
      <c r="AL2" s="77">
        <f>SUMIF('Cost Breakdowns'!$D$100:$D$102,'SoESCaOMCbIC-capital'!AL$1,'Cost Breakdowns'!$B$100:$B$102)</f>
        <v>0.15151515151515152</v>
      </c>
      <c r="AM2" s="77">
        <f>SUMIF('Cost Breakdowns'!$D$100:$D$102,'SoESCaOMCbIC-capital'!AM$1,'Cost Breakdowns'!$B$100:$B$102)</f>
        <v>0</v>
      </c>
      <c r="AN2" s="77">
        <f>SUMIF('Cost Breakdowns'!$D$100:$D$102,'SoESCaOMCbIC-capital'!AN$1,'Cost Breakdowns'!$B$100:$B$102)</f>
        <v>0</v>
      </c>
      <c r="AO2" s="77">
        <f>SUMIF('Cost Breakdowns'!$D$100:$D$102,'SoESCaOMCbIC-capital'!AO$1,'Cost Breakdowns'!$B$100:$B$102)</f>
        <v>0</v>
      </c>
      <c r="AP2" s="77">
        <f>SUMIF('Cost Breakdowns'!$D$100:$D$102,'SoESCaOMCbIC-capital'!AP$1,'Cost Breakdowns'!$B$100:$B$102)</f>
        <v>0</v>
      </c>
      <c r="AQ2" s="77">
        <f>SUMIF('Cost Breakdowns'!$D$100:$D$102,'SoESCaOMCbIC-capital'!AQ$1,'Cost Breakdowns'!$B$100:$B$102)</f>
        <v>0</v>
      </c>
    </row>
    <row r="3" spans="1:43" x14ac:dyDescent="0.25">
      <c r="A3" t="s">
        <v>469</v>
      </c>
      <c r="B3" s="77">
        <f>SUMIF('Cost Breakdowns'!$D$135:$D$137,'SoESCaOMCbIC-capital'!B$1,'Cost Breakdowns'!$B$135:$B$137)</f>
        <v>0</v>
      </c>
      <c r="C3" s="77">
        <f>SUMIF('Cost Breakdowns'!$D$135:$D$137,'SoESCaOMCbIC-capital'!C$1,'Cost Breakdowns'!$B$135:$B$137)</f>
        <v>0</v>
      </c>
      <c r="D3" s="77">
        <f>SUMIF('Cost Breakdowns'!$D$135:$D$137,'SoESCaOMCbIC-capital'!D$1,'Cost Breakdowns'!$B$135:$B$137)</f>
        <v>0</v>
      </c>
      <c r="E3" s="77">
        <f>SUMIF('Cost Breakdowns'!$D$135:$D$137,'SoESCaOMCbIC-capital'!E$1,'Cost Breakdowns'!$B$135:$B$137)</f>
        <v>0</v>
      </c>
      <c r="F3" s="77">
        <f>SUMIF('Cost Breakdowns'!$D$135:$D$137,'SoESCaOMCbIC-capital'!F$1,'Cost Breakdowns'!$B$135:$B$137)</f>
        <v>0</v>
      </c>
      <c r="G3" s="77">
        <f>SUMIF('Cost Breakdowns'!$D$135:$D$137,'SoESCaOMCbIC-capital'!G$1,'Cost Breakdowns'!$B$135:$B$137)</f>
        <v>0</v>
      </c>
      <c r="H3" s="77">
        <f>SUMIF('Cost Breakdowns'!$D$135:$D$137,'SoESCaOMCbIC-capital'!H$1,'Cost Breakdowns'!$B$135:$B$137)</f>
        <v>0</v>
      </c>
      <c r="I3" s="77">
        <f>SUMIF('Cost Breakdowns'!$D$135:$D$137,'SoESCaOMCbIC-capital'!I$1,'Cost Breakdowns'!$B$135:$B$137)</f>
        <v>0</v>
      </c>
      <c r="J3" s="77">
        <f>SUMIF('Cost Breakdowns'!$D$135:$D$137,'SoESCaOMCbIC-capital'!J$1,'Cost Breakdowns'!$B$135:$B$137)</f>
        <v>0</v>
      </c>
      <c r="K3" s="77">
        <f>SUMIF('Cost Breakdowns'!$D$135:$D$137,'SoESCaOMCbIC-capital'!K$1,'Cost Breakdowns'!$B$135:$B$137)</f>
        <v>0</v>
      </c>
      <c r="L3" s="77">
        <f>SUMIF('Cost Breakdowns'!$D$135:$D$137,'SoESCaOMCbIC-capital'!L$1,'Cost Breakdowns'!$B$135:$B$137)</f>
        <v>0</v>
      </c>
      <c r="M3" s="77">
        <f>SUMIF('Cost Breakdowns'!$D$135:$D$137,'SoESCaOMCbIC-capital'!M$1,'Cost Breakdowns'!$B$135:$B$137)</f>
        <v>0</v>
      </c>
      <c r="N3" s="77">
        <f>SUMIF('Cost Breakdowns'!$D$135:$D$137,'SoESCaOMCbIC-capital'!N$1,'Cost Breakdowns'!$B$135:$B$137)</f>
        <v>0</v>
      </c>
      <c r="O3" s="77">
        <f>SUMIF('Cost Breakdowns'!$D$135:$D$137,'SoESCaOMCbIC-capital'!O$1,'Cost Breakdowns'!$B$135:$B$137)</f>
        <v>0</v>
      </c>
      <c r="P3" s="77">
        <f>SUMIF('Cost Breakdowns'!$D$135:$D$137,'SoESCaOMCbIC-capital'!P$1,'Cost Breakdowns'!$B$135:$B$137)</f>
        <v>0</v>
      </c>
      <c r="Q3" s="77">
        <f>SUMIF('Cost Breakdowns'!$D$135:$D$137,'SoESCaOMCbIC-capital'!Q$1,'Cost Breakdowns'!$B$135:$B$137)</f>
        <v>0</v>
      </c>
      <c r="R3" s="77">
        <f>SUMIF('Cost Breakdowns'!$D$135:$D$137,'SoESCaOMCbIC-capital'!R$1,'Cost Breakdowns'!$B$135:$B$137)</f>
        <v>0</v>
      </c>
      <c r="S3" s="77">
        <f>SUMIF('Cost Breakdowns'!$D$135:$D$137,'SoESCaOMCbIC-capital'!S$1,'Cost Breakdowns'!$B$135:$B$137)</f>
        <v>0</v>
      </c>
      <c r="T3" s="77">
        <f>SUMIF('Cost Breakdowns'!$D$135:$D$137,'SoESCaOMCbIC-capital'!T$1,'Cost Breakdowns'!$B$135:$B$137)</f>
        <v>0</v>
      </c>
      <c r="U3" s="77">
        <f>SUMIF('Cost Breakdowns'!$D$135:$D$137,'SoESCaOMCbIC-capital'!U$1,'Cost Breakdowns'!$B$135:$B$137)</f>
        <v>0</v>
      </c>
      <c r="V3" s="77">
        <f>SUMIF('Cost Breakdowns'!$D$135:$D$137,'SoESCaOMCbIC-capital'!V$1,'Cost Breakdowns'!$B$135:$B$137)</f>
        <v>6.0604166666666646E-2</v>
      </c>
      <c r="W3" s="77">
        <f>SUMIF('Cost Breakdowns'!$D$135:$D$137,'SoESCaOMCbIC-capital'!W$1,'Cost Breakdowns'!$B$135:$B$137)</f>
        <v>0</v>
      </c>
      <c r="X3" s="77">
        <f>SUMIF('Cost Breakdowns'!$D$135:$D$137,'SoESCaOMCbIC-capital'!X$1,'Cost Breakdowns'!$B$135:$B$137)</f>
        <v>0</v>
      </c>
      <c r="Y3" s="77">
        <f>SUMIF('Cost Breakdowns'!$D$135:$D$137,'SoESCaOMCbIC-capital'!Y$1,'Cost Breakdowns'!$B$135:$B$137)</f>
        <v>0</v>
      </c>
      <c r="Z3" s="77">
        <f>SUMIF('Cost Breakdowns'!$D$135:$D$137,'SoESCaOMCbIC-capital'!Z$1,'Cost Breakdowns'!$B$135:$B$137)</f>
        <v>0.41820000000000018</v>
      </c>
      <c r="AA3" s="77">
        <f>SUMIF('Cost Breakdowns'!$D$135:$D$137,'SoESCaOMCbIC-capital'!AA$1,'Cost Breakdowns'!$B$135:$B$137)</f>
        <v>0</v>
      </c>
      <c r="AB3" s="77">
        <f>SUMIF('Cost Breakdowns'!$D$135:$D$137,'SoESCaOMCbIC-capital'!AB$1,'Cost Breakdowns'!$B$135:$B$137)</f>
        <v>0</v>
      </c>
      <c r="AC3" s="77">
        <f>SUMIF('Cost Breakdowns'!$D$135:$D$137,'SoESCaOMCbIC-capital'!AC$1,'Cost Breakdowns'!$B$135:$B$137)</f>
        <v>0</v>
      </c>
      <c r="AD3" s="77">
        <f>SUMIF('Cost Breakdowns'!$D$135:$D$137,'SoESCaOMCbIC-capital'!AD$1,'Cost Breakdowns'!$B$135:$B$137)</f>
        <v>0</v>
      </c>
      <c r="AE3" s="77">
        <f>SUMIF('Cost Breakdowns'!$D$135:$D$137,'SoESCaOMCbIC-capital'!AE$1,'Cost Breakdowns'!$B$135:$B$137)</f>
        <v>0</v>
      </c>
      <c r="AF3" s="77">
        <f>SUMIF('Cost Breakdowns'!$D$135:$D$137,'SoESCaOMCbIC-capital'!AF$1,'Cost Breakdowns'!$B$135:$B$137)</f>
        <v>0</v>
      </c>
      <c r="AG3" s="77">
        <f>SUMIF('Cost Breakdowns'!$D$135:$D$137,'SoESCaOMCbIC-capital'!AG$1,'Cost Breakdowns'!$B$135:$B$137)</f>
        <v>0</v>
      </c>
      <c r="AH3" s="77">
        <f>SUMIF('Cost Breakdowns'!$D$135:$D$137,'SoESCaOMCbIC-capital'!AH$1,'Cost Breakdowns'!$B$135:$B$137)</f>
        <v>0</v>
      </c>
      <c r="AI3" s="77">
        <f>SUMIF('Cost Breakdowns'!$D$135:$D$137,'SoESCaOMCbIC-capital'!AI$1,'Cost Breakdowns'!$B$135:$B$137)</f>
        <v>0</v>
      </c>
      <c r="AJ3" s="77">
        <f>SUMIF('Cost Breakdowns'!$D$135:$D$137,'SoESCaOMCbIC-capital'!AJ$1,'Cost Breakdowns'!$B$135:$B$137)</f>
        <v>0</v>
      </c>
      <c r="AK3" s="77">
        <f>SUMIF('Cost Breakdowns'!$D$135:$D$137,'SoESCaOMCbIC-capital'!AK$1,'Cost Breakdowns'!$B$135:$B$137)</f>
        <v>0</v>
      </c>
      <c r="AL3" s="77">
        <f>SUMIF('Cost Breakdowns'!$D$135:$D$137,'SoESCaOMCbIC-capital'!AL$1,'Cost Breakdowns'!$B$135:$B$137)</f>
        <v>0.52119583333333308</v>
      </c>
      <c r="AM3" s="77">
        <f>SUMIF('Cost Breakdowns'!$D$135:$D$137,'SoESCaOMCbIC-capital'!AM$1,'Cost Breakdowns'!$B$135:$B$137)</f>
        <v>0</v>
      </c>
      <c r="AN3" s="77">
        <f>SUMIF('Cost Breakdowns'!$D$135:$D$137,'SoESCaOMCbIC-capital'!AN$1,'Cost Breakdowns'!$B$135:$B$137)</f>
        <v>0</v>
      </c>
      <c r="AO3" s="77">
        <f>SUMIF('Cost Breakdowns'!$D$135:$D$137,'SoESCaOMCbIC-capital'!AO$1,'Cost Breakdowns'!$B$135:$B$137)</f>
        <v>0</v>
      </c>
      <c r="AP3" s="77">
        <f>SUMIF('Cost Breakdowns'!$D$135:$D$137,'SoESCaOMCbIC-capital'!AP$1,'Cost Breakdowns'!$B$135:$B$137)</f>
        <v>0</v>
      </c>
      <c r="AQ3" s="77">
        <f>SUMIF('Cost Breakdowns'!$D$135:$D$137,'SoESCaOMCbIC-capital'!AQ$1,'Cost Breakdowns'!$B$135:$B$137)</f>
        <v>0</v>
      </c>
    </row>
    <row r="4" spans="1:43" x14ac:dyDescent="0.25">
      <c r="A4" t="s">
        <v>470</v>
      </c>
      <c r="B4" s="100">
        <f t="shared" ref="B4:AQ4" si="0">B$3</f>
        <v>0</v>
      </c>
      <c r="C4" s="100">
        <f t="shared" si="0"/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6.0604166666666646E-2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0.41820000000000018</v>
      </c>
      <c r="AA4" s="100">
        <f t="shared" si="0"/>
        <v>0</v>
      </c>
      <c r="AB4" s="100">
        <f t="shared" si="0"/>
        <v>0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0.52119583333333308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Breakdowns'!$D$160:$D$160,'SoESCaOMCbIC-capital'!B$1,'Cost Breakdowns'!$B$160:$B$160)</f>
        <v>0</v>
      </c>
      <c r="C5" s="77">
        <f>SUMIF('Cost Breakdowns'!$D$160:$D$160,'SoESCaOMCbIC-capital'!C$1,'Cost Breakdowns'!$B$160:$B$160)</f>
        <v>0</v>
      </c>
      <c r="D5" s="77">
        <f>SUMIF('Cost Breakdowns'!$D$160:$D$160,'SoESCaOMCbIC-capital'!D$1,'Cost Breakdowns'!$B$160:$B$160)</f>
        <v>0</v>
      </c>
      <c r="E5" s="77">
        <f>SUMIF('Cost Breakdowns'!$D$160:$D$160,'SoESCaOMCbIC-capital'!E$1,'Cost Breakdowns'!$B$160:$B$160)</f>
        <v>0</v>
      </c>
      <c r="F5" s="77">
        <f>SUMIF('Cost Breakdowns'!$D$160:$D$160,'SoESCaOMCbIC-capital'!F$1,'Cost Breakdowns'!$B$160:$B$160)</f>
        <v>0</v>
      </c>
      <c r="G5" s="77">
        <f>SUMIF('Cost Breakdowns'!$D$160:$D$160,'SoESCaOMCbIC-capital'!G$1,'Cost Breakdowns'!$B$160:$B$160)</f>
        <v>0</v>
      </c>
      <c r="H5" s="77">
        <f>SUMIF('Cost Breakdowns'!$D$160:$D$160,'SoESCaOMCbIC-capital'!H$1,'Cost Breakdowns'!$B$160:$B$160)</f>
        <v>0</v>
      </c>
      <c r="I5" s="77">
        <f>SUMIF('Cost Breakdowns'!$D$160:$D$160,'SoESCaOMCbIC-capital'!I$1,'Cost Breakdowns'!$B$160:$B$160)</f>
        <v>0</v>
      </c>
      <c r="J5" s="77">
        <f>SUMIF('Cost Breakdowns'!$D$160:$D$160,'SoESCaOMCbIC-capital'!J$1,'Cost Breakdowns'!$B$160:$B$160)</f>
        <v>0</v>
      </c>
      <c r="K5" s="77">
        <f>SUMIF('Cost Breakdowns'!$D$160:$D$160,'SoESCaOMCbIC-capital'!K$1,'Cost Breakdowns'!$B$160:$B$160)</f>
        <v>0</v>
      </c>
      <c r="L5" s="77">
        <f>SUMIF('Cost Breakdowns'!$D$160:$D$160,'SoESCaOMCbIC-capital'!L$1,'Cost Breakdowns'!$B$160:$B$160)</f>
        <v>0</v>
      </c>
      <c r="M5" s="77">
        <f>SUMIF('Cost Breakdowns'!$D$160:$D$160,'SoESCaOMCbIC-capital'!M$1,'Cost Breakdowns'!$B$160:$B$160)</f>
        <v>0</v>
      </c>
      <c r="N5" s="77">
        <f>SUMIF('Cost Breakdowns'!$D$160:$D$160,'SoESCaOMCbIC-capital'!N$1,'Cost Breakdowns'!$B$160:$B$160)</f>
        <v>0</v>
      </c>
      <c r="O5" s="77">
        <f>SUMIF('Cost Breakdowns'!$D$160:$D$160,'SoESCaOMCbIC-capital'!O$1,'Cost Breakdowns'!$B$160:$B$160)</f>
        <v>0</v>
      </c>
      <c r="P5" s="77">
        <f>SUMIF('Cost Breakdowns'!$D$160:$D$160,'SoESCaOMCbIC-capital'!P$1,'Cost Breakdowns'!$B$160:$B$160)</f>
        <v>0</v>
      </c>
      <c r="Q5" s="77">
        <f>SUMIF('Cost Breakdowns'!$D$160:$D$160,'SoESCaOMCbIC-capital'!Q$1,'Cost Breakdowns'!$B$160:$B$160)</f>
        <v>0</v>
      </c>
      <c r="R5" s="77">
        <f>SUMIF('Cost Breakdowns'!$D$160:$D$160,'SoESCaOMCbIC-capital'!R$1,'Cost Breakdowns'!$B$160:$B$160)</f>
        <v>0</v>
      </c>
      <c r="S5" s="77">
        <f>SUMIF('Cost Breakdowns'!$D$160:$D$160,'SoESCaOMCbIC-capital'!S$1,'Cost Breakdowns'!$B$160:$B$160)</f>
        <v>0</v>
      </c>
      <c r="T5" s="77">
        <f>SUMIF('Cost Breakdowns'!$D$160:$D$160,'SoESCaOMCbIC-capital'!T$1,'Cost Breakdowns'!$B$160:$B$160)</f>
        <v>0</v>
      </c>
      <c r="U5" s="77">
        <f>SUMIF('Cost Breakdowns'!$D$160:$D$160,'SoESCaOMCbIC-capital'!U$1,'Cost Breakdowns'!$B$160:$B$160)</f>
        <v>0</v>
      </c>
      <c r="V5" s="77">
        <f>SUMIF('Cost Breakdowns'!$D$160:$D$160,'SoESCaOMCbIC-capital'!V$1,'Cost Breakdowns'!$B$160:$B$160)</f>
        <v>0</v>
      </c>
      <c r="W5" s="77">
        <f>SUMIF('Cost Breakdowns'!$D$160:$D$160,'SoESCaOMCbIC-capital'!W$1,'Cost Breakdowns'!$B$160:$B$160)</f>
        <v>0</v>
      </c>
      <c r="X5" s="77">
        <f>SUMIF('Cost Breakdowns'!$D$160:$D$160,'SoESCaOMCbIC-capital'!X$1,'Cost Breakdowns'!$B$160:$B$160)</f>
        <v>0</v>
      </c>
      <c r="Y5" s="77">
        <f>SUMIF('Cost Breakdowns'!$D$160:$D$160,'SoESCaOMCbIC-capital'!Y$1,'Cost Breakdowns'!$B$160:$B$160)</f>
        <v>0</v>
      </c>
      <c r="Z5" s="77">
        <f>SUMIF('Cost Breakdowns'!$D$160:$D$160,'SoESCaOMCbIC-capital'!Z$1,'Cost Breakdowns'!$B$160:$B$160)</f>
        <v>1</v>
      </c>
      <c r="AA5" s="77">
        <f>SUMIF('Cost Breakdowns'!$D$160:$D$160,'SoESCaOMCbIC-capital'!AA$1,'Cost Breakdowns'!$B$160:$B$160)</f>
        <v>0</v>
      </c>
      <c r="AB5" s="77">
        <f>SUMIF('Cost Breakdowns'!$D$160:$D$160,'SoESCaOMCbIC-capital'!AB$1,'Cost Breakdowns'!$B$160:$B$160)</f>
        <v>0</v>
      </c>
      <c r="AC5" s="77">
        <f>SUMIF('Cost Breakdowns'!$D$160:$D$160,'SoESCaOMCbIC-capital'!AC$1,'Cost Breakdowns'!$B$160:$B$160)</f>
        <v>0</v>
      </c>
      <c r="AD5" s="77">
        <f>SUMIF('Cost Breakdowns'!$D$160:$D$160,'SoESCaOMCbIC-capital'!AD$1,'Cost Breakdowns'!$B$160:$B$160)</f>
        <v>0</v>
      </c>
      <c r="AE5" s="77">
        <f>SUMIF('Cost Breakdowns'!$D$160:$D$160,'SoESCaOMCbIC-capital'!AE$1,'Cost Breakdowns'!$B$160:$B$160)</f>
        <v>0</v>
      </c>
      <c r="AF5" s="77">
        <f>SUMIF('Cost Breakdowns'!$D$160:$D$160,'SoESCaOMCbIC-capital'!AF$1,'Cost Breakdowns'!$B$160:$B$160)</f>
        <v>0</v>
      </c>
      <c r="AG5" s="77">
        <f>SUMIF('Cost Breakdowns'!$D$160:$D$160,'SoESCaOMCbIC-capital'!AG$1,'Cost Breakdowns'!$B$160:$B$160)</f>
        <v>0</v>
      </c>
      <c r="AH5" s="77">
        <f>SUMIF('Cost Breakdowns'!$D$160:$D$160,'SoESCaOMCbIC-capital'!AH$1,'Cost Breakdowns'!$B$160:$B$160)</f>
        <v>0</v>
      </c>
      <c r="AI5" s="77">
        <f>SUMIF('Cost Breakdowns'!$D$160:$D$160,'SoESCaOMCbIC-capital'!AI$1,'Cost Breakdowns'!$B$160:$B$160)</f>
        <v>0</v>
      </c>
      <c r="AJ5" s="77">
        <f>SUMIF('Cost Breakdowns'!$D$160:$D$160,'SoESCaOMCbIC-capital'!AJ$1,'Cost Breakdowns'!$B$160:$B$160)</f>
        <v>0</v>
      </c>
      <c r="AK5" s="77">
        <f>SUMIF('Cost Breakdowns'!$D$160:$D$160,'SoESCaOMCbIC-capital'!AK$1,'Cost Breakdowns'!$B$160:$B$160)</f>
        <v>0</v>
      </c>
      <c r="AL5" s="77">
        <f>SUMIF('Cost Breakdowns'!$D$160:$D$160,'SoESCaOMCbIC-capital'!AL$1,'Cost Breakdowns'!$B$160:$B$160)</f>
        <v>0</v>
      </c>
      <c r="AM5" s="77">
        <f>SUMIF('Cost Breakdowns'!$D$160:$D$160,'SoESCaOMCbIC-capital'!AM$1,'Cost Breakdowns'!$B$160:$B$160)</f>
        <v>0</v>
      </c>
      <c r="AN5" s="77">
        <f>SUMIF('Cost Breakdowns'!$D$160:$D$160,'SoESCaOMCbIC-capital'!AN$1,'Cost Breakdowns'!$B$160:$B$160)</f>
        <v>0</v>
      </c>
      <c r="AO5" s="77">
        <f>SUMIF('Cost Breakdowns'!$D$160:$D$160,'SoESCaOMCbIC-capital'!AO$1,'Cost Breakdowns'!$B$160:$B$160)</f>
        <v>0</v>
      </c>
      <c r="AP5" s="77">
        <f>SUMIF('Cost Breakdowns'!$D$160:$D$160,'SoESCaOMCbIC-capital'!AP$1,'Cost Breakdowns'!$B$160:$B$160)</f>
        <v>0</v>
      </c>
      <c r="AQ5" s="77">
        <f>SUMIF('Cost Breakdowns'!$D$160:$D$160,'SoESCaOMCbIC-capital'!AQ$1,'Cost Breakdowns'!$B$160:$B$160)</f>
        <v>0</v>
      </c>
    </row>
    <row r="6" spans="1:43" x14ac:dyDescent="0.25">
      <c r="A6" t="s">
        <v>201</v>
      </c>
      <c r="B6" s="77">
        <f>SUMIF('Cost Breakdowns'!$D$204:$D$211,'SoESCaOMCbIC-capital'!B$1,'Cost Breakdowns'!$B$204:$B$211)</f>
        <v>0</v>
      </c>
      <c r="C6" s="77">
        <f>SUMIF('Cost Breakdowns'!$D$204:$D$211,'SoESCaOMCbIC-capital'!C$1,'Cost Breakdowns'!$B$204:$B$211)</f>
        <v>0</v>
      </c>
      <c r="D6" s="77">
        <f>SUMIF('Cost Breakdowns'!$D$204:$D$211,'SoESCaOMCbIC-capital'!D$1,'Cost Breakdowns'!$B$204:$B$211)</f>
        <v>0</v>
      </c>
      <c r="E6" s="77">
        <f>SUMIF('Cost Breakdowns'!$D$204:$D$211,'SoESCaOMCbIC-capital'!E$1,'Cost Breakdowns'!$B$204:$B$211)</f>
        <v>0</v>
      </c>
      <c r="F6" s="77">
        <f>SUMIF('Cost Breakdowns'!$D$204:$D$211,'SoESCaOMCbIC-capital'!F$1,'Cost Breakdowns'!$B$204:$B$211)</f>
        <v>0</v>
      </c>
      <c r="G6" s="77">
        <f>SUMIF('Cost Breakdowns'!$D$204:$D$211,'SoESCaOMCbIC-capital'!G$1,'Cost Breakdowns'!$B$204:$B$211)</f>
        <v>0</v>
      </c>
      <c r="H6" s="77">
        <f>SUMIF('Cost Breakdowns'!$D$204:$D$211,'SoESCaOMCbIC-capital'!H$1,'Cost Breakdowns'!$B$204:$B$211)</f>
        <v>0</v>
      </c>
      <c r="I6" s="77">
        <f>SUMIF('Cost Breakdowns'!$D$204:$D$211,'SoESCaOMCbIC-capital'!I$1,'Cost Breakdowns'!$B$204:$B$211)</f>
        <v>0</v>
      </c>
      <c r="J6" s="77">
        <f>SUMIF('Cost Breakdowns'!$D$204:$D$211,'SoESCaOMCbIC-capital'!J$1,'Cost Breakdowns'!$B$204:$B$211)</f>
        <v>0</v>
      </c>
      <c r="K6" s="77">
        <f>SUMIF('Cost Breakdowns'!$D$204:$D$211,'SoESCaOMCbIC-capital'!K$1,'Cost Breakdowns'!$B$204:$B$211)</f>
        <v>0</v>
      </c>
      <c r="L6" s="77">
        <f>SUMIF('Cost Breakdowns'!$D$204:$D$211,'SoESCaOMCbIC-capital'!L$1,'Cost Breakdowns'!$B$204:$B$211)</f>
        <v>0</v>
      </c>
      <c r="M6" s="77">
        <f>SUMIF('Cost Breakdowns'!$D$204:$D$211,'SoESCaOMCbIC-capital'!M$1,'Cost Breakdowns'!$B$204:$B$211)</f>
        <v>0</v>
      </c>
      <c r="N6" s="77">
        <f>SUMIF('Cost Breakdowns'!$D$204:$D$211,'SoESCaOMCbIC-capital'!N$1,'Cost Breakdowns'!$B$204:$B$211)</f>
        <v>0</v>
      </c>
      <c r="O6" s="77">
        <f>SUMIF('Cost Breakdowns'!$D$204:$D$211,'SoESCaOMCbIC-capital'!O$1,'Cost Breakdowns'!$B$204:$B$211)</f>
        <v>0</v>
      </c>
      <c r="P6" s="77">
        <f>SUMIF('Cost Breakdowns'!$D$204:$D$211,'SoESCaOMCbIC-capital'!P$1,'Cost Breakdowns'!$B$204:$B$211)</f>
        <v>0</v>
      </c>
      <c r="Q6" s="77">
        <f>SUMIF('Cost Breakdowns'!$D$204:$D$211,'SoESCaOMCbIC-capital'!Q$1,'Cost Breakdowns'!$B$204:$B$211)</f>
        <v>0</v>
      </c>
      <c r="R6" s="77">
        <f>SUMIF('Cost Breakdowns'!$D$204:$D$211,'SoESCaOMCbIC-capital'!R$1,'Cost Breakdowns'!$B$204:$B$211)</f>
        <v>0</v>
      </c>
      <c r="S6" s="77">
        <f>SUMIF('Cost Breakdowns'!$D$204:$D$211,'SoESCaOMCbIC-capital'!S$1,'Cost Breakdowns'!$B$204:$B$211)</f>
        <v>0</v>
      </c>
      <c r="T6" s="77">
        <f>SUMIF('Cost Breakdowns'!$D$204:$D$211,'SoESCaOMCbIC-capital'!T$1,'Cost Breakdowns'!$B$204:$B$211)</f>
        <v>0</v>
      </c>
      <c r="U6" s="77">
        <f>SUMIF('Cost Breakdowns'!$D$204:$D$211,'SoESCaOMCbIC-capital'!U$1,'Cost Breakdowns'!$B$204:$B$211)</f>
        <v>0.19317941441524109</v>
      </c>
      <c r="V6" s="77">
        <f>SUMIF('Cost Breakdowns'!$D$204:$D$211,'SoESCaOMCbIC-capital'!V$1,'Cost Breakdowns'!$B$204:$B$211)</f>
        <v>9.6589707207620543E-2</v>
      </c>
      <c r="W6" s="77">
        <f>SUMIF('Cost Breakdowns'!$D$204:$D$211,'SoESCaOMCbIC-capital'!W$1,'Cost Breakdowns'!$B$204:$B$211)</f>
        <v>0</v>
      </c>
      <c r="X6" s="77">
        <f>SUMIF('Cost Breakdowns'!$D$204:$D$211,'SoESCaOMCbIC-capital'!X$1,'Cost Breakdowns'!$B$204:$B$211)</f>
        <v>0</v>
      </c>
      <c r="Y6" s="77">
        <f>SUMIF('Cost Breakdowns'!$D$204:$D$211,'SoESCaOMCbIC-capital'!Y$1,'Cost Breakdowns'!$B$204:$B$211)</f>
        <v>0</v>
      </c>
      <c r="Z6" s="77">
        <f>SUMIF('Cost Breakdowns'!$D$204:$D$211,'SoESCaOMCbIC-capital'!Z$1,'Cost Breakdowns'!$B$204:$B$211)</f>
        <v>0.21705639003696489</v>
      </c>
      <c r="AA6" s="77">
        <f>SUMIF('Cost Breakdowns'!$D$204:$D$211,'SoESCaOMCbIC-capital'!AA$1,'Cost Breakdowns'!$B$204:$B$211)</f>
        <v>0</v>
      </c>
      <c r="AB6" s="77">
        <f>SUMIF('Cost Breakdowns'!$D$204:$D$211,'SoESCaOMCbIC-capital'!AB$1,'Cost Breakdowns'!$B$204:$B$211)</f>
        <v>0</v>
      </c>
      <c r="AC6" s="77">
        <f>SUMIF('Cost Breakdowns'!$D$204:$D$211,'SoESCaOMCbIC-capital'!AC$1,'Cost Breakdowns'!$B$204:$B$211)</f>
        <v>0</v>
      </c>
      <c r="AD6" s="77">
        <f>SUMIF('Cost Breakdowns'!$D$204:$D$211,'SoESCaOMCbIC-capital'!AD$1,'Cost Breakdowns'!$B$204:$B$211)</f>
        <v>0</v>
      </c>
      <c r="AE6" s="77">
        <f>SUMIF('Cost Breakdowns'!$D$204:$D$211,'SoESCaOMCbIC-capital'!AE$1,'Cost Breakdowns'!$B$204:$B$211)</f>
        <v>0</v>
      </c>
      <c r="AF6" s="77">
        <f>SUMIF('Cost Breakdowns'!$D$204:$D$211,'SoESCaOMCbIC-capital'!AF$1,'Cost Breakdowns'!$B$204:$B$211)</f>
        <v>0</v>
      </c>
      <c r="AG6" s="77">
        <f>SUMIF('Cost Breakdowns'!$D$204:$D$211,'SoESCaOMCbIC-capital'!AG$1,'Cost Breakdowns'!$B$204:$B$211)</f>
        <v>0</v>
      </c>
      <c r="AH6" s="77">
        <f>SUMIF('Cost Breakdowns'!$D$204:$D$211,'SoESCaOMCbIC-capital'!AH$1,'Cost Breakdowns'!$B$204:$B$211)</f>
        <v>0</v>
      </c>
      <c r="AI6" s="77">
        <f>SUMIF('Cost Breakdowns'!$D$204:$D$211,'SoESCaOMCbIC-capital'!AI$1,'Cost Breakdowns'!$B$204:$B$211)</f>
        <v>0</v>
      </c>
      <c r="AJ6" s="77">
        <f>SUMIF('Cost Breakdowns'!$D$204:$D$211,'SoESCaOMCbIC-capital'!AJ$1,'Cost Breakdowns'!$B$204:$B$211)</f>
        <v>0.31251599767025628</v>
      </c>
      <c r="AK6" s="77">
        <f>SUMIF('Cost Breakdowns'!$D$204:$D$211,'SoESCaOMCbIC-capital'!AK$1,'Cost Breakdowns'!$B$204:$B$211)</f>
        <v>0</v>
      </c>
      <c r="AL6" s="77">
        <f>SUMIF('Cost Breakdowns'!$D$204:$D$211,'SoESCaOMCbIC-capital'!AL$1,'Cost Breakdowns'!$B$204:$B$211)</f>
        <v>0.18065849066991718</v>
      </c>
      <c r="AM6" s="77">
        <f>SUMIF('Cost Breakdowns'!$D$204:$D$211,'SoESCaOMCbIC-capital'!AM$1,'Cost Breakdowns'!$B$204:$B$211)</f>
        <v>0</v>
      </c>
      <c r="AN6" s="77">
        <f>SUMIF('Cost Breakdowns'!$D$204:$D$211,'SoESCaOMCbIC-capital'!AN$1,'Cost Breakdowns'!$B$204:$B$211)</f>
        <v>0</v>
      </c>
      <c r="AO6" s="77">
        <f>SUMIF('Cost Breakdowns'!$D$204:$D$211,'SoESCaOMCbIC-capital'!AO$1,'Cost Breakdowns'!$B$204:$B$211)</f>
        <v>0</v>
      </c>
      <c r="AP6" s="77">
        <f>SUMIF('Cost Breakdowns'!$D$204:$D$211,'SoESCaOMCbIC-capital'!AP$1,'Cost Breakdowns'!$B$204:$B$211)</f>
        <v>0</v>
      </c>
      <c r="AQ6" s="77">
        <f>SUMIF('Cost Breakdowns'!$D$204:$D$211,'SoESCaOMCbIC-capital'!AQ$1,'Cost Breakdowns'!$B$204:$B$211)</f>
        <v>0</v>
      </c>
    </row>
    <row r="7" spans="1:43" x14ac:dyDescent="0.25">
      <c r="A7" t="s">
        <v>202</v>
      </c>
      <c r="B7" s="77">
        <f>SUMIF('Cost Breakdowns'!$D$57:$D$71,'SoESCaOMCbIC-capital'!B$1,'Cost Breakdowns'!$B$57:$B$71)</f>
        <v>0</v>
      </c>
      <c r="C7" s="77">
        <f>SUMIF('Cost Breakdowns'!$D$57:$D$71,'SoESCaOMCbIC-capital'!C$1,'Cost Breakdowns'!$B$57:$B$71)</f>
        <v>0</v>
      </c>
      <c r="D7" s="77">
        <f>SUMIF('Cost Breakdowns'!$D$57:$D$71,'SoESCaOMCbIC-capital'!D$1,'Cost Breakdowns'!$B$57:$B$71)</f>
        <v>0</v>
      </c>
      <c r="E7" s="77">
        <f>SUMIF('Cost Breakdowns'!$D$57:$D$71,'SoESCaOMCbIC-capital'!E$1,'Cost Breakdowns'!$B$57:$B$71)</f>
        <v>0</v>
      </c>
      <c r="F7" s="77">
        <f>SUMIF('Cost Breakdowns'!$D$57:$D$71,'SoESCaOMCbIC-capital'!F$1,'Cost Breakdowns'!$B$57:$B$71)</f>
        <v>0</v>
      </c>
      <c r="G7" s="77">
        <f>SUMIF('Cost Breakdowns'!$D$57:$D$71,'SoESCaOMCbIC-capital'!G$1,'Cost Breakdowns'!$B$57:$B$71)</f>
        <v>0</v>
      </c>
      <c r="H7" s="77">
        <f>SUMIF('Cost Breakdowns'!$D$57:$D$71,'SoESCaOMCbIC-capital'!H$1,'Cost Breakdowns'!$B$57:$B$71)</f>
        <v>0</v>
      </c>
      <c r="I7" s="77">
        <f>SUMIF('Cost Breakdowns'!$D$57:$D$71,'SoESCaOMCbIC-capital'!I$1,'Cost Breakdowns'!$B$57:$B$71)</f>
        <v>0</v>
      </c>
      <c r="J7" s="77">
        <f>SUMIF('Cost Breakdowns'!$D$57:$D$71,'SoESCaOMCbIC-capital'!J$1,'Cost Breakdowns'!$B$57:$B$71)</f>
        <v>0</v>
      </c>
      <c r="K7" s="77">
        <f>SUMIF('Cost Breakdowns'!$D$57:$D$71,'SoESCaOMCbIC-capital'!K$1,'Cost Breakdowns'!$B$57:$B$71)</f>
        <v>9.5771625191948158E-3</v>
      </c>
      <c r="L7" s="77">
        <f>SUMIF('Cost Breakdowns'!$D$57:$D$71,'SoESCaOMCbIC-capital'!L$1,'Cost Breakdowns'!$B$57:$B$71)</f>
        <v>0</v>
      </c>
      <c r="M7" s="77">
        <f>SUMIF('Cost Breakdowns'!$D$57:$D$71,'SoESCaOMCbIC-capital'!M$1,'Cost Breakdowns'!$B$57:$B$71)</f>
        <v>0</v>
      </c>
      <c r="N7" s="77">
        <f>SUMIF('Cost Breakdowns'!$D$57:$D$71,'SoESCaOMCbIC-capital'!N$1,'Cost Breakdowns'!$B$57:$B$71)</f>
        <v>0</v>
      </c>
      <c r="O7" s="77">
        <f>SUMIF('Cost Breakdowns'!$D$57:$D$71,'SoESCaOMCbIC-capital'!O$1,'Cost Breakdowns'!$B$57:$B$71)</f>
        <v>0</v>
      </c>
      <c r="P7" s="77">
        <f>SUMIF('Cost Breakdowns'!$D$57:$D$71,'SoESCaOMCbIC-capital'!P$1,'Cost Breakdowns'!$B$57:$B$71)</f>
        <v>0</v>
      </c>
      <c r="Q7" s="77">
        <f>SUMIF('Cost Breakdowns'!$D$57:$D$71,'SoESCaOMCbIC-capital'!Q$1,'Cost Breakdowns'!$B$57:$B$71)</f>
        <v>0</v>
      </c>
      <c r="R7" s="77">
        <f>SUMIF('Cost Breakdowns'!$D$57:$D$71,'SoESCaOMCbIC-capital'!R$1,'Cost Breakdowns'!$B$57:$B$71)</f>
        <v>0</v>
      </c>
      <c r="S7" s="77">
        <f>SUMIF('Cost Breakdowns'!$D$57:$D$71,'SoESCaOMCbIC-capital'!S$1,'Cost Breakdowns'!$B$57:$B$71)</f>
        <v>0</v>
      </c>
      <c r="T7" s="77">
        <f>SUMIF('Cost Breakdowns'!$D$57:$D$71,'SoESCaOMCbIC-capital'!T$1,'Cost Breakdowns'!$B$57:$B$71)</f>
        <v>0</v>
      </c>
      <c r="U7" s="77">
        <f>SUMIF('Cost Breakdowns'!$D$57:$D$71,'SoESCaOMCbIC-capital'!U$1,'Cost Breakdowns'!$B$57:$B$71)</f>
        <v>0</v>
      </c>
      <c r="V7" s="77">
        <f>SUMIF('Cost Breakdowns'!$D$57:$D$71,'SoESCaOMCbIC-capital'!V$1,'Cost Breakdowns'!$B$57:$B$71)</f>
        <v>0.54552991118951999</v>
      </c>
      <c r="W7" s="77">
        <f>SUMIF('Cost Breakdowns'!$D$57:$D$71,'SoESCaOMCbIC-capital'!W$1,'Cost Breakdowns'!$B$57:$B$71)</f>
        <v>0</v>
      </c>
      <c r="X7" s="77">
        <f>SUMIF('Cost Breakdowns'!$D$57:$D$71,'SoESCaOMCbIC-capital'!X$1,'Cost Breakdowns'!$B$57:$B$71)</f>
        <v>0</v>
      </c>
      <c r="Y7" s="77">
        <f>SUMIF('Cost Breakdowns'!$D$57:$D$71,'SoESCaOMCbIC-capital'!Y$1,'Cost Breakdowns'!$B$57:$B$71)</f>
        <v>0</v>
      </c>
      <c r="Z7" s="77">
        <f>SUMIF('Cost Breakdowns'!$D$57:$D$71,'SoESCaOMCbIC-capital'!Z$1,'Cost Breakdowns'!$B$57:$B$71)</f>
        <v>0.11938911517015138</v>
      </c>
      <c r="AA7" s="77">
        <f>SUMIF('Cost Breakdowns'!$D$57:$D$71,'SoESCaOMCbIC-capital'!AA$1,'Cost Breakdowns'!$B$57:$B$71)</f>
        <v>0</v>
      </c>
      <c r="AB7" s="77">
        <f>SUMIF('Cost Breakdowns'!$D$57:$D$71,'SoESCaOMCbIC-capital'!AB$1,'Cost Breakdowns'!$B$57:$B$71)</f>
        <v>0</v>
      </c>
      <c r="AC7" s="77">
        <f>SUMIF('Cost Breakdowns'!$D$57:$D$71,'SoESCaOMCbIC-capital'!AC$1,'Cost Breakdowns'!$B$57:$B$71)</f>
        <v>0</v>
      </c>
      <c r="AD7" s="77">
        <f>SUMIF('Cost Breakdowns'!$D$57:$D$71,'SoESCaOMCbIC-capital'!AD$1,'Cost Breakdowns'!$B$57:$B$71)</f>
        <v>8.6808383347060702E-2</v>
      </c>
      <c r="AE7" s="77">
        <f>SUMIF('Cost Breakdowns'!$D$57:$D$71,'SoESCaOMCbIC-capital'!AE$1,'Cost Breakdowns'!$B$57:$B$71)</f>
        <v>0</v>
      </c>
      <c r="AF7" s="77">
        <f>SUMIF('Cost Breakdowns'!$D$57:$D$71,'SoESCaOMCbIC-capital'!AF$1,'Cost Breakdowns'!$B$57:$B$71)</f>
        <v>0</v>
      </c>
      <c r="AG7" s="77">
        <f>SUMIF('Cost Breakdowns'!$D$57:$D$71,'SoESCaOMCbIC-capital'!AG$1,'Cost Breakdowns'!$B$57:$B$71)</f>
        <v>0</v>
      </c>
      <c r="AH7" s="77">
        <f>SUMIF('Cost Breakdowns'!$D$57:$D$71,'SoESCaOMCbIC-capital'!AH$1,'Cost Breakdowns'!$B$57:$B$71)</f>
        <v>0</v>
      </c>
      <c r="AI7" s="77">
        <f>SUMIF('Cost Breakdowns'!$D$57:$D$71,'SoESCaOMCbIC-capital'!AI$1,'Cost Breakdowns'!$B$57:$B$71)</f>
        <v>0</v>
      </c>
      <c r="AJ7" s="77">
        <f>SUMIF('Cost Breakdowns'!$D$57:$D$71,'SoESCaOMCbIC-capital'!AJ$1,'Cost Breakdowns'!$B$57:$B$71)</f>
        <v>0.18417620229220796</v>
      </c>
      <c r="AK7" s="77">
        <f>SUMIF('Cost Breakdowns'!$D$57:$D$71,'SoESCaOMCbIC-capital'!AK$1,'Cost Breakdowns'!$B$57:$B$71)</f>
        <v>0</v>
      </c>
      <c r="AL7" s="77">
        <f>SUMIF('Cost Breakdowns'!$D$57:$D$71,'SoESCaOMCbIC-capital'!AL$1,'Cost Breakdowns'!$B$57:$B$71)</f>
        <v>9.5771625191948158E-3</v>
      </c>
      <c r="AM7" s="77">
        <f>SUMIF('Cost Breakdowns'!$D$57:$D$71,'SoESCaOMCbIC-capital'!AM$1,'Cost Breakdowns'!$B$57:$B$71)</f>
        <v>4.4942062962670282E-2</v>
      </c>
      <c r="AN7" s="77">
        <f>SUMIF('Cost Breakdowns'!$D$57:$D$71,'SoESCaOMCbIC-capital'!AN$1,'Cost Breakdowns'!$B$57:$B$71)</f>
        <v>0</v>
      </c>
      <c r="AO7" s="77">
        <f>SUMIF('Cost Breakdowns'!$D$57:$D$71,'SoESCaOMCbIC-capital'!AO$1,'Cost Breakdowns'!$B$57:$B$71)</f>
        <v>0</v>
      </c>
      <c r="AP7" s="77">
        <f>SUMIF('Cost Breakdowns'!$D$57:$D$71,'SoESCaOMCbIC-capital'!AP$1,'Cost Breakdowns'!$B$57:$B$71)</f>
        <v>0</v>
      </c>
      <c r="AQ7" s="77">
        <f>SUMIF('Cost Breakdowns'!$D$57:$D$71,'SoESCaOMCbIC-capital'!AQ$1,'Cost Breakdowns'!$B$57:$B$71)</f>
        <v>0</v>
      </c>
    </row>
    <row r="8" spans="1:43" x14ac:dyDescent="0.25">
      <c r="A8" t="s">
        <v>203</v>
      </c>
      <c r="B8" s="77">
        <f>SUMIF('Cost Breakdowns'!$D$15:$D$16,'SoESCaOMCbIC-capital'!B$1,'Cost Breakdowns'!$B$15:$B$16)</f>
        <v>0</v>
      </c>
      <c r="C8" s="77">
        <f>SUMIF('Cost Breakdowns'!$D$15:$D$16,'SoESCaOMCbIC-capital'!C$1,'Cost Breakdowns'!$B$15:$B$16)</f>
        <v>0</v>
      </c>
      <c r="D8" s="77">
        <f>SUMIF('Cost Breakdowns'!$D$15:$D$16,'SoESCaOMCbIC-capital'!D$1,'Cost Breakdowns'!$B$15:$B$16)</f>
        <v>0</v>
      </c>
      <c r="E8" s="77">
        <f>SUMIF('Cost Breakdowns'!$D$15:$D$16,'SoESCaOMCbIC-capital'!E$1,'Cost Breakdowns'!$B$15:$B$16)</f>
        <v>0</v>
      </c>
      <c r="F8" s="77">
        <f>SUMIF('Cost Breakdowns'!$D$15:$D$16,'SoESCaOMCbIC-capital'!F$1,'Cost Breakdowns'!$B$15:$B$16)</f>
        <v>0</v>
      </c>
      <c r="G8" s="77">
        <f>SUMIF('Cost Breakdowns'!$D$15:$D$16,'SoESCaOMCbIC-capital'!G$1,'Cost Breakdowns'!$B$15:$B$16)</f>
        <v>0</v>
      </c>
      <c r="H8" s="77">
        <f>SUMIF('Cost Breakdowns'!$D$15:$D$16,'SoESCaOMCbIC-capital'!H$1,'Cost Breakdowns'!$B$15:$B$16)</f>
        <v>0</v>
      </c>
      <c r="I8" s="77">
        <f>SUMIF('Cost Breakdowns'!$D$15:$D$16,'SoESCaOMCbIC-capital'!I$1,'Cost Breakdowns'!$B$15:$B$16)</f>
        <v>0</v>
      </c>
      <c r="J8" s="77">
        <f>SUMIF('Cost Breakdowns'!$D$15:$D$16,'SoESCaOMCbIC-capital'!J$1,'Cost Breakdowns'!$B$15:$B$16)</f>
        <v>0</v>
      </c>
      <c r="K8" s="77">
        <f>SUMIF('Cost Breakdowns'!$D$15:$D$16,'SoESCaOMCbIC-capital'!K$1,'Cost Breakdowns'!$B$15:$B$16)</f>
        <v>0</v>
      </c>
      <c r="L8" s="77">
        <f>SUMIF('Cost Breakdowns'!$D$15:$D$16,'SoESCaOMCbIC-capital'!L$1,'Cost Breakdowns'!$B$15:$B$16)</f>
        <v>0</v>
      </c>
      <c r="M8" s="77">
        <f>SUMIF('Cost Breakdowns'!$D$15:$D$16,'SoESCaOMCbIC-capital'!M$1,'Cost Breakdowns'!$B$15:$B$16)</f>
        <v>0</v>
      </c>
      <c r="N8" s="77">
        <f>SUMIF('Cost Breakdowns'!$D$15:$D$16,'SoESCaOMCbIC-capital'!N$1,'Cost Breakdowns'!$B$15:$B$16)</f>
        <v>0</v>
      </c>
      <c r="O8" s="77">
        <f>SUMIF('Cost Breakdowns'!$D$15:$D$16,'SoESCaOMCbIC-capital'!O$1,'Cost Breakdowns'!$B$15:$B$16)</f>
        <v>0</v>
      </c>
      <c r="P8" s="77">
        <f>SUMIF('Cost Breakdowns'!$D$15:$D$16,'SoESCaOMCbIC-capital'!P$1,'Cost Breakdowns'!$B$15:$B$16)</f>
        <v>0</v>
      </c>
      <c r="Q8" s="77">
        <f>SUMIF('Cost Breakdowns'!$D$15:$D$16,'SoESCaOMCbIC-capital'!Q$1,'Cost Breakdowns'!$B$15:$B$16)</f>
        <v>0</v>
      </c>
      <c r="R8" s="77">
        <f>SUMIF('Cost Breakdowns'!$D$15:$D$16,'SoESCaOMCbIC-capital'!R$1,'Cost Breakdowns'!$B$15:$B$16)</f>
        <v>0</v>
      </c>
      <c r="S8" s="77">
        <f>SUMIF('Cost Breakdowns'!$D$15:$D$16,'SoESCaOMCbIC-capital'!S$1,'Cost Breakdowns'!$B$15:$B$16)</f>
        <v>0</v>
      </c>
      <c r="T8" s="77">
        <f>SUMIF('Cost Breakdowns'!$D$15:$D$16,'SoESCaOMCbIC-capital'!T$1,'Cost Breakdowns'!$B$15:$B$16)</f>
        <v>0.46466666666666567</v>
      </c>
      <c r="U8" s="77">
        <f>SUMIF('Cost Breakdowns'!$D$15:$D$16,'SoESCaOMCbIC-capital'!U$1,'Cost Breakdowns'!$B$15:$B$16)</f>
        <v>0</v>
      </c>
      <c r="V8" s="77">
        <f>SUMIF('Cost Breakdowns'!$D$15:$D$16,'SoESCaOMCbIC-capital'!V$1,'Cost Breakdowns'!$B$15:$B$16)</f>
        <v>0</v>
      </c>
      <c r="W8" s="77">
        <f>SUMIF('Cost Breakdowns'!$D$15:$D$16,'SoESCaOMCbIC-capital'!W$1,'Cost Breakdowns'!$B$15:$B$16)</f>
        <v>0</v>
      </c>
      <c r="X8" s="77">
        <f>SUMIF('Cost Breakdowns'!$D$15:$D$16,'SoESCaOMCbIC-capital'!X$1,'Cost Breakdowns'!$B$15:$B$16)</f>
        <v>0</v>
      </c>
      <c r="Y8" s="77">
        <f>SUMIF('Cost Breakdowns'!$D$15:$D$16,'SoESCaOMCbIC-capital'!Y$1,'Cost Breakdowns'!$B$15:$B$16)</f>
        <v>0</v>
      </c>
      <c r="Z8" s="77">
        <f>SUMIF('Cost Breakdowns'!$D$15:$D$16,'SoESCaOMCbIC-capital'!Z$1,'Cost Breakdowns'!$B$15:$B$16)</f>
        <v>0</v>
      </c>
      <c r="AA8" s="77">
        <f>SUMIF('Cost Breakdowns'!$D$15:$D$16,'SoESCaOMCbIC-capital'!AA$1,'Cost Breakdowns'!$B$15:$B$16)</f>
        <v>0</v>
      </c>
      <c r="AB8" s="77">
        <f>SUMIF('Cost Breakdowns'!$D$15:$D$16,'SoESCaOMCbIC-capital'!AB$1,'Cost Breakdowns'!$B$15:$B$16)</f>
        <v>0</v>
      </c>
      <c r="AC8" s="77">
        <f>SUMIF('Cost Breakdowns'!$D$15:$D$16,'SoESCaOMCbIC-capital'!AC$1,'Cost Breakdowns'!$B$15:$B$16)</f>
        <v>0.53533333333333433</v>
      </c>
      <c r="AD8" s="77">
        <f>SUMIF('Cost Breakdowns'!$D$15:$D$16,'SoESCaOMCbIC-capital'!AD$1,'Cost Breakdowns'!$B$15:$B$16)</f>
        <v>0</v>
      </c>
      <c r="AE8" s="77">
        <f>SUMIF('Cost Breakdowns'!$D$15:$D$16,'SoESCaOMCbIC-capital'!AE$1,'Cost Breakdowns'!$B$15:$B$16)</f>
        <v>0</v>
      </c>
      <c r="AF8" s="77">
        <f>SUMIF('Cost Breakdowns'!$D$15:$D$16,'SoESCaOMCbIC-capital'!AF$1,'Cost Breakdowns'!$B$15:$B$16)</f>
        <v>0</v>
      </c>
      <c r="AG8" s="77">
        <f>SUMIF('Cost Breakdowns'!$D$15:$D$16,'SoESCaOMCbIC-capital'!AG$1,'Cost Breakdowns'!$B$15:$B$16)</f>
        <v>0</v>
      </c>
      <c r="AH8" s="77">
        <f>SUMIF('Cost Breakdowns'!$D$15:$D$16,'SoESCaOMCbIC-capital'!AH$1,'Cost Breakdowns'!$B$15:$B$16)</f>
        <v>0</v>
      </c>
      <c r="AI8" s="77">
        <f>SUMIF('Cost Breakdowns'!$D$15:$D$16,'SoESCaOMCbIC-capital'!AI$1,'Cost Breakdowns'!$B$15:$B$16)</f>
        <v>0</v>
      </c>
      <c r="AJ8" s="77">
        <f>SUMIF('Cost Breakdowns'!$D$15:$D$16,'SoESCaOMCbIC-capital'!AJ$1,'Cost Breakdowns'!$B$15:$B$16)</f>
        <v>0</v>
      </c>
      <c r="AK8" s="77">
        <f>SUMIF('Cost Breakdowns'!$D$15:$D$16,'SoESCaOMCbIC-capital'!AK$1,'Cost Breakdowns'!$B$15:$B$16)</f>
        <v>0</v>
      </c>
      <c r="AL8" s="77">
        <f>SUMIF('Cost Breakdowns'!$D$15:$D$16,'SoESCaOMCbIC-capital'!AL$1,'Cost Breakdowns'!$B$15:$B$16)</f>
        <v>0</v>
      </c>
      <c r="AM8" s="77">
        <f>SUMIF('Cost Breakdowns'!$D$15:$D$16,'SoESCaOMCbIC-capital'!AM$1,'Cost Breakdowns'!$B$15:$B$16)</f>
        <v>0</v>
      </c>
      <c r="AN8" s="77">
        <f>SUMIF('Cost Breakdowns'!$D$15:$D$16,'SoESCaOMCbIC-capital'!AN$1,'Cost Breakdowns'!$B$15:$B$16)</f>
        <v>0</v>
      </c>
      <c r="AO8" s="77">
        <f>SUMIF('Cost Breakdowns'!$D$15:$D$16,'SoESCaOMCbIC-capital'!AO$1,'Cost Breakdowns'!$B$15:$B$16)</f>
        <v>0</v>
      </c>
      <c r="AP8" s="77">
        <f>SUMIF('Cost Breakdowns'!$D$15:$D$16,'SoESCaOMCbIC-capital'!AP$1,'Cost Breakdowns'!$B$15:$B$16)</f>
        <v>0</v>
      </c>
      <c r="AQ8" s="77">
        <f>SUMIF('Cost Breakdowns'!$D$15:$D$16,'SoESCaOMCbIC-capital'!AQ$1,'Cost Breakdowns'!$B$15:$B$16)</f>
        <v>0</v>
      </c>
    </row>
    <row r="9" spans="1:43" x14ac:dyDescent="0.25">
      <c r="A9" t="s">
        <v>204</v>
      </c>
      <c r="B9" s="77">
        <f>SUMIF('Cost Breakdowns'!$D$274:$D$287,'SoESCaOMCbIC-capital'!B$1,'Cost Breakdowns'!$B$274:$B$287)</f>
        <v>0</v>
      </c>
      <c r="C9" s="77">
        <f>SUMIF('Cost Breakdowns'!$D$274:$D$287,'SoESCaOMCbIC-capital'!C$1,'Cost Breakdowns'!$B$274:$B$287)</f>
        <v>0</v>
      </c>
      <c r="D9" s="77">
        <f>SUMIF('Cost Breakdowns'!$D$274:$D$287,'SoESCaOMCbIC-capital'!D$1,'Cost Breakdowns'!$B$274:$B$287)</f>
        <v>0</v>
      </c>
      <c r="E9" s="77">
        <f>SUMIF('Cost Breakdowns'!$D$274:$D$287,'SoESCaOMCbIC-capital'!E$1,'Cost Breakdowns'!$B$274:$B$287)</f>
        <v>0</v>
      </c>
      <c r="F9" s="77">
        <f>SUMIF('Cost Breakdowns'!$D$274:$D$287,'SoESCaOMCbIC-capital'!F$1,'Cost Breakdowns'!$B$274:$B$287)</f>
        <v>0</v>
      </c>
      <c r="G9" s="77">
        <f>SUMIF('Cost Breakdowns'!$D$274:$D$287,'SoESCaOMCbIC-capital'!G$1,'Cost Breakdowns'!$B$274:$B$287)</f>
        <v>0</v>
      </c>
      <c r="H9" s="77">
        <f>SUMIF('Cost Breakdowns'!$D$274:$D$287,'SoESCaOMCbIC-capital'!H$1,'Cost Breakdowns'!$B$274:$B$287)</f>
        <v>0</v>
      </c>
      <c r="I9" s="77">
        <f>SUMIF('Cost Breakdowns'!$D$274:$D$287,'SoESCaOMCbIC-capital'!I$1,'Cost Breakdowns'!$B$274:$B$287)</f>
        <v>0</v>
      </c>
      <c r="J9" s="77">
        <f>SUMIF('Cost Breakdowns'!$D$274:$D$287,'SoESCaOMCbIC-capital'!J$1,'Cost Breakdowns'!$B$274:$B$287)</f>
        <v>0</v>
      </c>
      <c r="K9" s="77">
        <f>SUMIF('Cost Breakdowns'!$D$274:$D$287,'SoESCaOMCbIC-capital'!K$1,'Cost Breakdowns'!$B$274:$B$287)</f>
        <v>0</v>
      </c>
      <c r="L9" s="77">
        <f>SUMIF('Cost Breakdowns'!$D$274:$D$287,'SoESCaOMCbIC-capital'!L$1,'Cost Breakdowns'!$B$274:$B$287)</f>
        <v>1.7192251878116429E-2</v>
      </c>
      <c r="M9" s="77">
        <f>SUMIF('Cost Breakdowns'!$D$274:$D$287,'SoESCaOMCbIC-capital'!M$1,'Cost Breakdowns'!$B$274:$B$287)</f>
        <v>0</v>
      </c>
      <c r="N9" s="77">
        <f>SUMIF('Cost Breakdowns'!$D$274:$D$287,'SoESCaOMCbIC-capital'!N$1,'Cost Breakdowns'!$B$274:$B$287)</f>
        <v>0</v>
      </c>
      <c r="O9" s="77">
        <f>SUMIF('Cost Breakdowns'!$D$274:$D$287,'SoESCaOMCbIC-capital'!O$1,'Cost Breakdowns'!$B$274:$B$287)</f>
        <v>0</v>
      </c>
      <c r="P9" s="77">
        <f>SUMIF('Cost Breakdowns'!$D$274:$D$287,'SoESCaOMCbIC-capital'!P$1,'Cost Breakdowns'!$B$274:$B$287)</f>
        <v>0</v>
      </c>
      <c r="Q9" s="77">
        <f>SUMIF('Cost Breakdowns'!$D$274:$D$287,'SoESCaOMCbIC-capital'!Q$1,'Cost Breakdowns'!$B$274:$B$287)</f>
        <v>0</v>
      </c>
      <c r="R9" s="77">
        <f>SUMIF('Cost Breakdowns'!$D$274:$D$287,'SoESCaOMCbIC-capital'!R$1,'Cost Breakdowns'!$B$274:$B$287)</f>
        <v>0</v>
      </c>
      <c r="S9" s="77">
        <f>SUMIF('Cost Breakdowns'!$D$274:$D$287,'SoESCaOMCbIC-capital'!S$1,'Cost Breakdowns'!$B$274:$B$287)</f>
        <v>0.42277656301083044</v>
      </c>
      <c r="T9" s="77">
        <f>SUMIF('Cost Breakdowns'!$D$274:$D$287,'SoESCaOMCbIC-capital'!T$1,'Cost Breakdowns'!$B$274:$B$287)</f>
        <v>0</v>
      </c>
      <c r="U9" s="77">
        <f>SUMIF('Cost Breakdowns'!$D$274:$D$287,'SoESCaOMCbIC-capital'!U$1,'Cost Breakdowns'!$B$274:$B$287)</f>
        <v>0</v>
      </c>
      <c r="V9" s="77">
        <f>SUMIF('Cost Breakdowns'!$D$274:$D$287,'SoESCaOMCbIC-capital'!V$1,'Cost Breakdowns'!$B$274:$B$287)</f>
        <v>0</v>
      </c>
      <c r="W9" s="77">
        <f>SUMIF('Cost Breakdowns'!$D$274:$D$287,'SoESCaOMCbIC-capital'!W$1,'Cost Breakdowns'!$B$274:$B$287)</f>
        <v>0</v>
      </c>
      <c r="X9" s="77">
        <f>SUMIF('Cost Breakdowns'!$D$274:$D$287,'SoESCaOMCbIC-capital'!X$1,'Cost Breakdowns'!$B$274:$B$287)</f>
        <v>0</v>
      </c>
      <c r="Y9" s="77">
        <f>SUMIF('Cost Breakdowns'!$D$274:$D$287,'SoESCaOMCbIC-capital'!Y$1,'Cost Breakdowns'!$B$274:$B$287)</f>
        <v>0</v>
      </c>
      <c r="Z9" s="77">
        <f>SUMIF('Cost Breakdowns'!$D$274:$D$287,'SoESCaOMCbIC-capital'!Z$1,'Cost Breakdowns'!$B$274:$B$287)</f>
        <v>0.41615575034208502</v>
      </c>
      <c r="AA9" s="77">
        <f>SUMIF('Cost Breakdowns'!$D$274:$D$287,'SoESCaOMCbIC-capital'!AA$1,'Cost Breakdowns'!$B$274:$B$287)</f>
        <v>0</v>
      </c>
      <c r="AB9" s="77">
        <f>SUMIF('Cost Breakdowns'!$D$274:$D$287,'SoESCaOMCbIC-capital'!AB$1,'Cost Breakdowns'!$B$274:$B$287)</f>
        <v>6.6213883181614627E-2</v>
      </c>
      <c r="AC9" s="77">
        <f>SUMIF('Cost Breakdowns'!$D$274:$D$287,'SoESCaOMCbIC-capital'!AC$1,'Cost Breakdowns'!$B$274:$B$287)</f>
        <v>0</v>
      </c>
      <c r="AD9" s="77">
        <f>SUMIF('Cost Breakdowns'!$D$274:$D$287,'SoESCaOMCbIC-capital'!AD$1,'Cost Breakdowns'!$B$274:$B$287)</f>
        <v>0</v>
      </c>
      <c r="AE9" s="77">
        <f>SUMIF('Cost Breakdowns'!$D$274:$D$287,'SoESCaOMCbIC-capital'!AE$1,'Cost Breakdowns'!$B$274:$B$287)</f>
        <v>0</v>
      </c>
      <c r="AF9" s="77">
        <f>SUMIF('Cost Breakdowns'!$D$274:$D$287,'SoESCaOMCbIC-capital'!AF$1,'Cost Breakdowns'!$B$274:$B$287)</f>
        <v>0</v>
      </c>
      <c r="AG9" s="77">
        <f>SUMIF('Cost Breakdowns'!$D$274:$D$287,'SoESCaOMCbIC-capital'!AG$1,'Cost Breakdowns'!$B$274:$B$287)</f>
        <v>0</v>
      </c>
      <c r="AH9" s="77">
        <f>SUMIF('Cost Breakdowns'!$D$274:$D$287,'SoESCaOMCbIC-capital'!AH$1,'Cost Breakdowns'!$B$274:$B$287)</f>
        <v>0</v>
      </c>
      <c r="AI9" s="77">
        <f>SUMIF('Cost Breakdowns'!$D$274:$D$287,'SoESCaOMCbIC-capital'!AI$1,'Cost Breakdowns'!$B$274:$B$287)</f>
        <v>0</v>
      </c>
      <c r="AJ9" s="77">
        <f>SUMIF('Cost Breakdowns'!$D$274:$D$287,'SoESCaOMCbIC-capital'!AJ$1,'Cost Breakdowns'!$B$274:$B$287)</f>
        <v>0</v>
      </c>
      <c r="AK9" s="77">
        <f>SUMIF('Cost Breakdowns'!$D$274:$D$287,'SoESCaOMCbIC-capital'!AK$1,'Cost Breakdowns'!$B$274:$B$287)</f>
        <v>0</v>
      </c>
      <c r="AL9" s="77">
        <f>SUMIF('Cost Breakdowns'!$D$274:$D$287,'SoESCaOMCbIC-capital'!AL$1,'Cost Breakdowns'!$B$274:$B$287)</f>
        <v>7.7661551587353536E-2</v>
      </c>
      <c r="AM9" s="77">
        <f>SUMIF('Cost Breakdowns'!$D$274:$D$287,'SoESCaOMCbIC-capital'!AM$1,'Cost Breakdowns'!$B$274:$B$287)</f>
        <v>0</v>
      </c>
      <c r="AN9" s="77">
        <f>SUMIF('Cost Breakdowns'!$D$274:$D$287,'SoESCaOMCbIC-capital'!AN$1,'Cost Breakdowns'!$B$274:$B$287)</f>
        <v>0</v>
      </c>
      <c r="AO9" s="77">
        <f>SUMIF('Cost Breakdowns'!$D$274:$D$287,'SoESCaOMCbIC-capital'!AO$1,'Cost Breakdowns'!$B$274:$B$287)</f>
        <v>0</v>
      </c>
      <c r="AP9" s="77">
        <f>SUMIF('Cost Breakdowns'!$D$274:$D$287,'SoESCaOMCbIC-capital'!AP$1,'Cost Breakdowns'!$B$274:$B$287)</f>
        <v>0</v>
      </c>
      <c r="AQ9" s="77">
        <f>SUMIF('Cost Breakdowns'!$D$274:$D$287,'SoESCaOMCbIC-capital'!AQ$1,'Cost Breakdowns'!$B$274:$B$287)</f>
        <v>0</v>
      </c>
    </row>
    <row r="10" spans="1:43" x14ac:dyDescent="0.25">
      <c r="A10" t="s">
        <v>205</v>
      </c>
      <c r="B10" s="77">
        <f>SUMIF('Cost Breakdowns'!$D$229:$D$229,'SoESCaOMCbIC-capital'!B$1,'Cost Breakdowns'!$B$229:$B$229)</f>
        <v>0</v>
      </c>
      <c r="C10" s="77">
        <f>SUMIF('Cost Breakdowns'!$D$229:$D$229,'SoESCaOMCbIC-capital'!C$1,'Cost Breakdowns'!$B$229:$B$229)</f>
        <v>0</v>
      </c>
      <c r="D10" s="77">
        <f>SUMIF('Cost Breakdowns'!$D$229:$D$229,'SoESCaOMCbIC-capital'!D$1,'Cost Breakdowns'!$B$229:$B$229)</f>
        <v>0</v>
      </c>
      <c r="E10" s="77">
        <f>SUMIF('Cost Breakdowns'!$D$229:$D$229,'SoESCaOMCbIC-capital'!E$1,'Cost Breakdowns'!$B$229:$B$229)</f>
        <v>0</v>
      </c>
      <c r="F10" s="77">
        <f>SUMIF('Cost Breakdowns'!$D$229:$D$229,'SoESCaOMCbIC-capital'!F$1,'Cost Breakdowns'!$B$229:$B$229)</f>
        <v>0</v>
      </c>
      <c r="G10" s="77">
        <f>SUMIF('Cost Breakdowns'!$D$229:$D$229,'SoESCaOMCbIC-capital'!G$1,'Cost Breakdowns'!$B$229:$B$229)</f>
        <v>0</v>
      </c>
      <c r="H10" s="77">
        <f>SUMIF('Cost Breakdowns'!$D$229:$D$229,'SoESCaOMCbIC-capital'!H$1,'Cost Breakdowns'!$B$229:$B$229)</f>
        <v>0</v>
      </c>
      <c r="I10" s="77">
        <f>SUMIF('Cost Breakdowns'!$D$229:$D$229,'SoESCaOMCbIC-capital'!I$1,'Cost Breakdowns'!$B$229:$B$229)</f>
        <v>0</v>
      </c>
      <c r="J10" s="77">
        <f>SUMIF('Cost Breakdowns'!$D$229:$D$229,'SoESCaOMCbIC-capital'!J$1,'Cost Breakdowns'!$B$229:$B$229)</f>
        <v>0</v>
      </c>
      <c r="K10" s="77">
        <f>SUMIF('Cost Breakdowns'!$D$229:$D$229,'SoESCaOMCbIC-capital'!K$1,'Cost Breakdowns'!$B$229:$B$229)</f>
        <v>0</v>
      </c>
      <c r="L10" s="77">
        <f>SUMIF('Cost Breakdowns'!$D$229:$D$229,'SoESCaOMCbIC-capital'!L$1,'Cost Breakdowns'!$B$229:$B$229)</f>
        <v>0</v>
      </c>
      <c r="M10" s="77">
        <f>SUMIF('Cost Breakdowns'!$D$229:$D$229,'SoESCaOMCbIC-capital'!M$1,'Cost Breakdowns'!$B$229:$B$229)</f>
        <v>0</v>
      </c>
      <c r="N10" s="77">
        <f>SUMIF('Cost Breakdowns'!$D$229:$D$229,'SoESCaOMCbIC-capital'!N$1,'Cost Breakdowns'!$B$229:$B$229)</f>
        <v>0</v>
      </c>
      <c r="O10" s="77">
        <f>SUMIF('Cost Breakdowns'!$D$229:$D$229,'SoESCaOMCbIC-capital'!O$1,'Cost Breakdowns'!$B$229:$B$229)</f>
        <v>0</v>
      </c>
      <c r="P10" s="77">
        <f>SUMIF('Cost Breakdowns'!$D$229:$D$229,'SoESCaOMCbIC-capital'!P$1,'Cost Breakdowns'!$B$229:$B$229)</f>
        <v>0</v>
      </c>
      <c r="Q10" s="77">
        <f>SUMIF('Cost Breakdowns'!$D$229:$D$229,'SoESCaOMCbIC-capital'!Q$1,'Cost Breakdowns'!$B$229:$B$229)</f>
        <v>0</v>
      </c>
      <c r="R10" s="77">
        <f>SUMIF('Cost Breakdowns'!$D$229:$D$229,'SoESCaOMCbIC-capital'!R$1,'Cost Breakdowns'!$B$229:$B$229)</f>
        <v>0</v>
      </c>
      <c r="S10" s="77">
        <f>SUMIF('Cost Breakdowns'!$D$229:$D$229,'SoESCaOMCbIC-capital'!S$1,'Cost Breakdowns'!$B$229:$B$229)</f>
        <v>0</v>
      </c>
      <c r="T10" s="77">
        <f>SUMIF('Cost Breakdowns'!$D$229:$D$229,'SoESCaOMCbIC-capital'!T$1,'Cost Breakdowns'!$B$229:$B$229)</f>
        <v>0</v>
      </c>
      <c r="U10" s="77">
        <f>SUMIF('Cost Breakdowns'!$D$229:$D$229,'SoESCaOMCbIC-capital'!U$1,'Cost Breakdowns'!$B$229:$B$229)</f>
        <v>0</v>
      </c>
      <c r="V10" s="77">
        <f>SUMIF('Cost Breakdowns'!$D$229:$D$229,'SoESCaOMCbIC-capital'!V$1,'Cost Breakdowns'!$B$229:$B$229)</f>
        <v>0</v>
      </c>
      <c r="W10" s="77">
        <f>SUMIF('Cost Breakdowns'!$D$229:$D$229,'SoESCaOMCbIC-capital'!W$1,'Cost Breakdowns'!$B$229:$B$229)</f>
        <v>0</v>
      </c>
      <c r="X10" s="77">
        <f>SUMIF('Cost Breakdowns'!$D$229:$D$229,'SoESCaOMCbIC-capital'!X$1,'Cost Breakdowns'!$B$229:$B$229)</f>
        <v>0</v>
      </c>
      <c r="Y10" s="77">
        <f>SUMIF('Cost Breakdowns'!$D$229:$D$229,'SoESCaOMCbIC-capital'!Y$1,'Cost Breakdowns'!$B$229:$B$229)</f>
        <v>0</v>
      </c>
      <c r="Z10" s="77">
        <f>SUMIF('Cost Breakdowns'!$D$229:$D$229,'SoESCaOMCbIC-capital'!Z$1,'Cost Breakdowns'!$B$229:$B$229)</f>
        <v>1</v>
      </c>
      <c r="AA10" s="77">
        <f>SUMIF('Cost Breakdowns'!$D$229:$D$229,'SoESCaOMCbIC-capital'!AA$1,'Cost Breakdowns'!$B$229:$B$229)</f>
        <v>0</v>
      </c>
      <c r="AB10" s="77">
        <f>SUMIF('Cost Breakdowns'!$D$229:$D$229,'SoESCaOMCbIC-capital'!AB$1,'Cost Breakdowns'!$B$229:$B$229)</f>
        <v>0</v>
      </c>
      <c r="AC10" s="77">
        <f>SUMIF('Cost Breakdowns'!$D$229:$D$229,'SoESCaOMCbIC-capital'!AC$1,'Cost Breakdowns'!$B$229:$B$229)</f>
        <v>0</v>
      </c>
      <c r="AD10" s="77">
        <f>SUMIF('Cost Breakdowns'!$D$229:$D$229,'SoESCaOMCbIC-capital'!AD$1,'Cost Breakdowns'!$B$229:$B$229)</f>
        <v>0</v>
      </c>
      <c r="AE10" s="77">
        <f>SUMIF('Cost Breakdowns'!$D$229:$D$229,'SoESCaOMCbIC-capital'!AE$1,'Cost Breakdowns'!$B$229:$B$229)</f>
        <v>0</v>
      </c>
      <c r="AF10" s="77">
        <f>SUMIF('Cost Breakdowns'!$D$229:$D$229,'SoESCaOMCbIC-capital'!AF$1,'Cost Breakdowns'!$B$229:$B$229)</f>
        <v>0</v>
      </c>
      <c r="AG10" s="77">
        <f>SUMIF('Cost Breakdowns'!$D$229:$D$229,'SoESCaOMCbIC-capital'!AG$1,'Cost Breakdowns'!$B$229:$B$229)</f>
        <v>0</v>
      </c>
      <c r="AH10" s="77">
        <f>SUMIF('Cost Breakdowns'!$D$229:$D$229,'SoESCaOMCbIC-capital'!AH$1,'Cost Breakdowns'!$B$229:$B$229)</f>
        <v>0</v>
      </c>
      <c r="AI10" s="77">
        <f>SUMIF('Cost Breakdowns'!$D$229:$D$229,'SoESCaOMCbIC-capital'!AI$1,'Cost Breakdowns'!$B$229:$B$229)</f>
        <v>0</v>
      </c>
      <c r="AJ10" s="77">
        <f>SUMIF('Cost Breakdowns'!$D$229:$D$229,'SoESCaOMCbIC-capital'!AJ$1,'Cost Breakdowns'!$B$229:$B$229)</f>
        <v>0</v>
      </c>
      <c r="AK10" s="77">
        <f>SUMIF('Cost Breakdowns'!$D$229:$D$229,'SoESCaOMCbIC-capital'!AK$1,'Cost Breakdowns'!$B$229:$B$229)</f>
        <v>0</v>
      </c>
      <c r="AL10" s="77">
        <f>SUMIF('Cost Breakdowns'!$D$229:$D$229,'SoESCaOMCbIC-capital'!AL$1,'Cost Breakdowns'!$B$229:$B$229)</f>
        <v>0</v>
      </c>
      <c r="AM10" s="77">
        <f>SUMIF('Cost Breakdowns'!$D$229:$D$229,'SoESCaOMCbIC-capital'!AM$1,'Cost Breakdowns'!$B$229:$B$229)</f>
        <v>0</v>
      </c>
      <c r="AN10" s="77">
        <f>SUMIF('Cost Breakdowns'!$D$229:$D$229,'SoESCaOMCbIC-capital'!AN$1,'Cost Breakdowns'!$B$229:$B$229)</f>
        <v>0</v>
      </c>
      <c r="AO10" s="77">
        <f>SUMIF('Cost Breakdowns'!$D$229:$D$229,'SoESCaOMCbIC-capital'!AO$1,'Cost Breakdowns'!$B$229:$B$229)</f>
        <v>0</v>
      </c>
      <c r="AP10" s="77">
        <f>SUMIF('Cost Breakdowns'!$D$229:$D$229,'SoESCaOMCbIC-capital'!AP$1,'Cost Breakdowns'!$B$229:$B$229)</f>
        <v>0</v>
      </c>
      <c r="AQ10" s="77">
        <f>SUMIF('Cost Breakdowns'!$D$229:$D$229,'SoESCaOMCbIC-capital'!AQ$1,'Cost Breakdowns'!$B$229:$B$229)</f>
        <v>0</v>
      </c>
    </row>
    <row r="11" spans="1:43" x14ac:dyDescent="0.25">
      <c r="A11" t="s">
        <v>206</v>
      </c>
      <c r="B11" s="77">
        <f>SUMIF('Cost Breakdowns'!$D$308:$D$311,'SoESCaOMCbIC-capital'!B$1,'Cost Breakdowns'!$B$308:$B$311)</f>
        <v>0</v>
      </c>
      <c r="C11" s="77">
        <f>SUMIF('Cost Breakdowns'!$D$308:$D$311,'SoESCaOMCbIC-capital'!C$1,'Cost Breakdowns'!$B$308:$B$311)</f>
        <v>0</v>
      </c>
      <c r="D11" s="77">
        <f>SUMIF('Cost Breakdowns'!$D$308:$D$311,'SoESCaOMCbIC-capital'!D$1,'Cost Breakdowns'!$B$308:$B$311)</f>
        <v>0</v>
      </c>
      <c r="E11" s="77">
        <f>SUMIF('Cost Breakdowns'!$D$308:$D$311,'SoESCaOMCbIC-capital'!E$1,'Cost Breakdowns'!$B$308:$B$311)</f>
        <v>0</v>
      </c>
      <c r="F11" s="77">
        <f>SUMIF('Cost Breakdowns'!$D$308:$D$311,'SoESCaOMCbIC-capital'!F$1,'Cost Breakdowns'!$B$308:$B$311)</f>
        <v>0</v>
      </c>
      <c r="G11" s="77">
        <f>SUMIF('Cost Breakdowns'!$D$308:$D$311,'SoESCaOMCbIC-capital'!G$1,'Cost Breakdowns'!$B$308:$B$311)</f>
        <v>0</v>
      </c>
      <c r="H11" s="77">
        <f>SUMIF('Cost Breakdowns'!$D$308:$D$311,'SoESCaOMCbIC-capital'!H$1,'Cost Breakdowns'!$B$308:$B$311)</f>
        <v>0</v>
      </c>
      <c r="I11" s="77">
        <f>SUMIF('Cost Breakdowns'!$D$308:$D$311,'SoESCaOMCbIC-capital'!I$1,'Cost Breakdowns'!$B$308:$B$311)</f>
        <v>0</v>
      </c>
      <c r="J11" s="77">
        <f>SUMIF('Cost Breakdowns'!$D$308:$D$311,'SoESCaOMCbIC-capital'!J$1,'Cost Breakdowns'!$B$308:$B$311)</f>
        <v>0</v>
      </c>
      <c r="K11" s="77">
        <f>SUMIF('Cost Breakdowns'!$D$308:$D$311,'SoESCaOMCbIC-capital'!K$1,'Cost Breakdowns'!$B$308:$B$311)</f>
        <v>0</v>
      </c>
      <c r="L11" s="77">
        <f>SUMIF('Cost Breakdowns'!$D$308:$D$311,'SoESCaOMCbIC-capital'!L$1,'Cost Breakdowns'!$B$308:$B$311)</f>
        <v>0</v>
      </c>
      <c r="M11" s="77">
        <f>SUMIF('Cost Breakdowns'!$D$308:$D$311,'SoESCaOMCbIC-capital'!M$1,'Cost Breakdowns'!$B$308:$B$311)</f>
        <v>0</v>
      </c>
      <c r="N11" s="77">
        <f>SUMIF('Cost Breakdowns'!$D$308:$D$311,'SoESCaOMCbIC-capital'!N$1,'Cost Breakdowns'!$B$308:$B$311)</f>
        <v>0</v>
      </c>
      <c r="O11" s="77">
        <f>SUMIF('Cost Breakdowns'!$D$308:$D$311,'SoESCaOMCbIC-capital'!O$1,'Cost Breakdowns'!$B$308:$B$311)</f>
        <v>0</v>
      </c>
      <c r="P11" s="77">
        <f>SUMIF('Cost Breakdowns'!$D$308:$D$311,'SoESCaOMCbIC-capital'!P$1,'Cost Breakdowns'!$B$308:$B$311)</f>
        <v>0</v>
      </c>
      <c r="Q11" s="77">
        <f>SUMIF('Cost Breakdowns'!$D$308:$D$311,'SoESCaOMCbIC-capital'!Q$1,'Cost Breakdowns'!$B$308:$B$311)</f>
        <v>0</v>
      </c>
      <c r="R11" s="77">
        <f>SUMIF('Cost Breakdowns'!$D$308:$D$311,'SoESCaOMCbIC-capital'!R$1,'Cost Breakdowns'!$B$308:$B$311)</f>
        <v>0</v>
      </c>
      <c r="S11" s="77">
        <f>SUMIF('Cost Breakdowns'!$D$308:$D$311,'SoESCaOMCbIC-capital'!S$1,'Cost Breakdowns'!$B$308:$B$311)</f>
        <v>0</v>
      </c>
      <c r="T11" s="77">
        <f>SUMIF('Cost Breakdowns'!$D$308:$D$311,'SoESCaOMCbIC-capital'!T$1,'Cost Breakdowns'!$B$308:$B$311)</f>
        <v>0</v>
      </c>
      <c r="U11" s="77">
        <f>SUMIF('Cost Breakdowns'!$D$308:$D$311,'SoESCaOMCbIC-capital'!U$1,'Cost Breakdowns'!$B$308:$B$311)</f>
        <v>0</v>
      </c>
      <c r="V11" s="77">
        <f>SUMIF('Cost Breakdowns'!$D$308:$D$311,'SoESCaOMCbIC-capital'!V$1,'Cost Breakdowns'!$B$308:$B$311)</f>
        <v>0</v>
      </c>
      <c r="W11" s="77">
        <f>SUMIF('Cost Breakdowns'!$D$308:$D$311,'SoESCaOMCbIC-capital'!W$1,'Cost Breakdowns'!$B$308:$B$311)</f>
        <v>0</v>
      </c>
      <c r="X11" s="77">
        <f>SUMIF('Cost Breakdowns'!$D$308:$D$311,'SoESCaOMCbIC-capital'!X$1,'Cost Breakdowns'!$B$308:$B$311)</f>
        <v>0</v>
      </c>
      <c r="Y11" s="77">
        <f>SUMIF('Cost Breakdowns'!$D$308:$D$311,'SoESCaOMCbIC-capital'!Y$1,'Cost Breakdowns'!$B$308:$B$311)</f>
        <v>0.58345780433159067</v>
      </c>
      <c r="Z11" s="77">
        <f>SUMIF('Cost Breakdowns'!$D$308:$D$311,'SoESCaOMCbIC-capital'!Z$1,'Cost Breakdowns'!$B$308:$B$311)</f>
        <v>0.31357356235997008</v>
      </c>
      <c r="AA11" s="77">
        <f>SUMIF('Cost Breakdowns'!$D$308:$D$311,'SoESCaOMCbIC-capital'!AA$1,'Cost Breakdowns'!$B$308:$B$311)</f>
        <v>0</v>
      </c>
      <c r="AB11" s="77">
        <f>SUMIF('Cost Breakdowns'!$D$308:$D$311,'SoESCaOMCbIC-capital'!AB$1,'Cost Breakdowns'!$B$308:$B$311)</f>
        <v>0</v>
      </c>
      <c r="AC11" s="77">
        <f>SUMIF('Cost Breakdowns'!$D$308:$D$311,'SoESCaOMCbIC-capital'!AC$1,'Cost Breakdowns'!$B$308:$B$311)</f>
        <v>0</v>
      </c>
      <c r="AD11" s="77">
        <f>SUMIF('Cost Breakdowns'!$D$308:$D$311,'SoESCaOMCbIC-capital'!AD$1,'Cost Breakdowns'!$B$308:$B$311)</f>
        <v>0</v>
      </c>
      <c r="AE11" s="77">
        <f>SUMIF('Cost Breakdowns'!$D$308:$D$311,'SoESCaOMCbIC-capital'!AE$1,'Cost Breakdowns'!$B$308:$B$311)</f>
        <v>0</v>
      </c>
      <c r="AF11" s="77">
        <f>SUMIF('Cost Breakdowns'!$D$308:$D$311,'SoESCaOMCbIC-capital'!AF$1,'Cost Breakdowns'!$B$308:$B$311)</f>
        <v>0</v>
      </c>
      <c r="AG11" s="77">
        <f>SUMIF('Cost Breakdowns'!$D$308:$D$311,'SoESCaOMCbIC-capital'!AG$1,'Cost Breakdowns'!$B$308:$B$311)</f>
        <v>0</v>
      </c>
      <c r="AH11" s="77">
        <f>SUMIF('Cost Breakdowns'!$D$308:$D$311,'SoESCaOMCbIC-capital'!AH$1,'Cost Breakdowns'!$B$308:$B$311)</f>
        <v>0</v>
      </c>
      <c r="AI11" s="77">
        <f>SUMIF('Cost Breakdowns'!$D$308:$D$311,'SoESCaOMCbIC-capital'!AI$1,'Cost Breakdowns'!$B$308:$B$311)</f>
        <v>0</v>
      </c>
      <c r="AJ11" s="77">
        <f>SUMIF('Cost Breakdowns'!$D$308:$D$311,'SoESCaOMCbIC-capital'!AJ$1,'Cost Breakdowns'!$B$308:$B$311)</f>
        <v>0</v>
      </c>
      <c r="AK11" s="77">
        <f>SUMIF('Cost Breakdowns'!$D$308:$D$311,'SoESCaOMCbIC-capital'!AK$1,'Cost Breakdowns'!$B$308:$B$311)</f>
        <v>0</v>
      </c>
      <c r="AL11" s="77">
        <f>SUMIF('Cost Breakdowns'!$D$308:$D$311,'SoESCaOMCbIC-capital'!AL$1,'Cost Breakdowns'!$B$308:$B$311)</f>
        <v>0.10296863330843913</v>
      </c>
      <c r="AM11" s="77">
        <f>SUMIF('Cost Breakdowns'!$D$308:$D$311,'SoESCaOMCbIC-capital'!AM$1,'Cost Breakdowns'!$B$308:$B$311)</f>
        <v>0</v>
      </c>
      <c r="AN11" s="77">
        <f>SUMIF('Cost Breakdowns'!$D$308:$D$311,'SoESCaOMCbIC-capital'!AN$1,'Cost Breakdowns'!$B$308:$B$311)</f>
        <v>0</v>
      </c>
      <c r="AO11" s="77">
        <f>SUMIF('Cost Breakdowns'!$D$308:$D$311,'SoESCaOMCbIC-capital'!AO$1,'Cost Breakdowns'!$B$308:$B$311)</f>
        <v>0</v>
      </c>
      <c r="AP11" s="77">
        <f>SUMIF('Cost Breakdowns'!$D$308:$D$311,'SoESCaOMCbIC-capital'!AP$1,'Cost Breakdowns'!$B$308:$B$311)</f>
        <v>0</v>
      </c>
      <c r="AQ11" s="77">
        <f>SUMIF('Cost Breakdowns'!$D$308:$D$311,'SoESCaOMCbIC-capital'!AQ$1,'Cost Breakdowns'!$B$308:$B$311)</f>
        <v>0</v>
      </c>
    </row>
    <row r="12" spans="1:43" x14ac:dyDescent="0.25">
      <c r="A12" t="s">
        <v>207</v>
      </c>
      <c r="B12" s="100">
        <f t="shared" ref="B12:K13" si="1">B$3</f>
        <v>0</v>
      </c>
      <c r="C12" s="100">
        <f t="shared" si="1"/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ref="L12:U13" si="2">L$3</f>
        <v>0</v>
      </c>
      <c r="M12" s="100">
        <f t="shared" si="2"/>
        <v>0</v>
      </c>
      <c r="N12" s="100">
        <f t="shared" si="2"/>
        <v>0</v>
      </c>
      <c r="O12" s="100">
        <f t="shared" si="2"/>
        <v>0</v>
      </c>
      <c r="P12" s="100">
        <f t="shared" si="2"/>
        <v>0</v>
      </c>
      <c r="Q12" s="100">
        <f t="shared" si="2"/>
        <v>0</v>
      </c>
      <c r="R12" s="100">
        <f t="shared" si="2"/>
        <v>0</v>
      </c>
      <c r="S12" s="100">
        <f t="shared" si="2"/>
        <v>0</v>
      </c>
      <c r="T12" s="100">
        <f t="shared" si="2"/>
        <v>0</v>
      </c>
      <c r="U12" s="100">
        <f t="shared" si="2"/>
        <v>0</v>
      </c>
      <c r="V12" s="100">
        <f t="shared" ref="V12:AE13" si="3">V$3</f>
        <v>6.0604166666666646E-2</v>
      </c>
      <c r="W12" s="100">
        <f t="shared" si="3"/>
        <v>0</v>
      </c>
      <c r="X12" s="100">
        <f t="shared" si="3"/>
        <v>0</v>
      </c>
      <c r="Y12" s="100">
        <f t="shared" si="3"/>
        <v>0</v>
      </c>
      <c r="Z12" s="100">
        <f t="shared" si="3"/>
        <v>0.41820000000000018</v>
      </c>
      <c r="AA12" s="100">
        <f t="shared" si="3"/>
        <v>0</v>
      </c>
      <c r="AB12" s="100">
        <f t="shared" si="3"/>
        <v>0</v>
      </c>
      <c r="AC12" s="100">
        <f t="shared" si="3"/>
        <v>0</v>
      </c>
      <c r="AD12" s="100">
        <f t="shared" si="3"/>
        <v>0</v>
      </c>
      <c r="AE12" s="100">
        <f t="shared" si="3"/>
        <v>0</v>
      </c>
      <c r="AF12" s="100">
        <f t="shared" ref="AF12:AQ13" si="4">AF$3</f>
        <v>0</v>
      </c>
      <c r="AG12" s="100">
        <f t="shared" si="4"/>
        <v>0</v>
      </c>
      <c r="AH12" s="100">
        <f t="shared" si="4"/>
        <v>0</v>
      </c>
      <c r="AI12" s="100">
        <f t="shared" si="4"/>
        <v>0</v>
      </c>
      <c r="AJ12" s="100">
        <f t="shared" si="4"/>
        <v>0</v>
      </c>
      <c r="AK12" s="100">
        <f t="shared" si="4"/>
        <v>0</v>
      </c>
      <c r="AL12" s="100">
        <f t="shared" si="4"/>
        <v>0.52119583333333308</v>
      </c>
      <c r="AM12" s="100">
        <f t="shared" si="4"/>
        <v>0</v>
      </c>
      <c r="AN12" s="100">
        <f t="shared" si="4"/>
        <v>0</v>
      </c>
      <c r="AO12" s="100">
        <f t="shared" si="4"/>
        <v>0</v>
      </c>
      <c r="AP12" s="100">
        <f t="shared" si="4"/>
        <v>0</v>
      </c>
      <c r="AQ12" s="100">
        <f t="shared" si="4"/>
        <v>0</v>
      </c>
    </row>
    <row r="13" spans="1:43" x14ac:dyDescent="0.25">
      <c r="A13" t="s">
        <v>208</v>
      </c>
      <c r="B13" s="100">
        <f t="shared" si="1"/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2"/>
        <v>0</v>
      </c>
      <c r="M13" s="100">
        <f t="shared" si="2"/>
        <v>0</v>
      </c>
      <c r="N13" s="100">
        <f t="shared" si="2"/>
        <v>0</v>
      </c>
      <c r="O13" s="100">
        <f t="shared" si="2"/>
        <v>0</v>
      </c>
      <c r="P13" s="100">
        <f t="shared" si="2"/>
        <v>0</v>
      </c>
      <c r="Q13" s="100">
        <f t="shared" si="2"/>
        <v>0</v>
      </c>
      <c r="R13" s="100">
        <f t="shared" si="2"/>
        <v>0</v>
      </c>
      <c r="S13" s="100">
        <f t="shared" si="2"/>
        <v>0</v>
      </c>
      <c r="T13" s="100">
        <f t="shared" si="2"/>
        <v>0</v>
      </c>
      <c r="U13" s="100">
        <f t="shared" si="2"/>
        <v>0</v>
      </c>
      <c r="V13" s="100">
        <f t="shared" si="3"/>
        <v>6.0604166666666646E-2</v>
      </c>
      <c r="W13" s="100">
        <f t="shared" si="3"/>
        <v>0</v>
      </c>
      <c r="X13" s="100">
        <f t="shared" si="3"/>
        <v>0</v>
      </c>
      <c r="Y13" s="100">
        <f t="shared" si="3"/>
        <v>0</v>
      </c>
      <c r="Z13" s="100">
        <f t="shared" si="3"/>
        <v>0.41820000000000018</v>
      </c>
      <c r="AA13" s="100">
        <f t="shared" si="3"/>
        <v>0</v>
      </c>
      <c r="AB13" s="100">
        <f t="shared" si="3"/>
        <v>0</v>
      </c>
      <c r="AC13" s="100">
        <f t="shared" si="3"/>
        <v>0</v>
      </c>
      <c r="AD13" s="100">
        <f t="shared" si="3"/>
        <v>0</v>
      </c>
      <c r="AE13" s="100">
        <f t="shared" si="3"/>
        <v>0</v>
      </c>
      <c r="AF13" s="100">
        <f t="shared" si="4"/>
        <v>0</v>
      </c>
      <c r="AG13" s="100">
        <f t="shared" si="4"/>
        <v>0</v>
      </c>
      <c r="AH13" s="100">
        <f t="shared" si="4"/>
        <v>0</v>
      </c>
      <c r="AI13" s="100">
        <f t="shared" si="4"/>
        <v>0</v>
      </c>
      <c r="AJ13" s="100">
        <f t="shared" si="4"/>
        <v>0</v>
      </c>
      <c r="AK13" s="100">
        <f t="shared" si="4"/>
        <v>0</v>
      </c>
      <c r="AL13" s="100">
        <f t="shared" si="4"/>
        <v>0.52119583333333308</v>
      </c>
      <c r="AM13" s="100">
        <f t="shared" si="4"/>
        <v>0</v>
      </c>
      <c r="AN13" s="100">
        <f t="shared" si="4"/>
        <v>0</v>
      </c>
      <c r="AO13" s="100">
        <f t="shared" si="4"/>
        <v>0</v>
      </c>
      <c r="AP13" s="100">
        <f t="shared" si="4"/>
        <v>0</v>
      </c>
      <c r="AQ13" s="100">
        <f t="shared" si="4"/>
        <v>0</v>
      </c>
    </row>
    <row r="14" spans="1:43" x14ac:dyDescent="0.25">
      <c r="A14" t="s">
        <v>209</v>
      </c>
      <c r="B14" s="77">
        <f>SUMIF('Cost Breakdowns'!$D$100:$D$102,'SoESCaOMCbIC-capital'!B$1,'Cost Breakdowns'!$B$100:$B$102)</f>
        <v>0</v>
      </c>
      <c r="C14" s="77">
        <f>SUMIF('Cost Breakdowns'!$D$100:$D$102,'SoESCaOMCbIC-capital'!C$1,'Cost Breakdowns'!$B$100:$B$102)</f>
        <v>0</v>
      </c>
      <c r="D14" s="77">
        <f>SUMIF('Cost Breakdowns'!$D$100:$D$102,'SoESCaOMCbIC-capital'!D$1,'Cost Breakdowns'!$B$100:$B$102)</f>
        <v>0</v>
      </c>
      <c r="E14" s="77">
        <f>SUMIF('Cost Breakdowns'!$D$100:$D$102,'SoESCaOMCbIC-capital'!E$1,'Cost Breakdowns'!$B$100:$B$102)</f>
        <v>0</v>
      </c>
      <c r="F14" s="77">
        <f>SUMIF('Cost Breakdowns'!$D$100:$D$102,'SoESCaOMCbIC-capital'!F$1,'Cost Breakdowns'!$B$100:$B$102)</f>
        <v>0</v>
      </c>
      <c r="G14" s="77">
        <f>SUMIF('Cost Breakdowns'!$D$100:$D$102,'SoESCaOMCbIC-capital'!G$1,'Cost Breakdowns'!$B$100:$B$102)</f>
        <v>0</v>
      </c>
      <c r="H14" s="77">
        <f>SUMIF('Cost Breakdowns'!$D$100:$D$102,'SoESCaOMCbIC-capital'!H$1,'Cost Breakdowns'!$B$100:$B$102)</f>
        <v>0</v>
      </c>
      <c r="I14" s="77">
        <f>SUMIF('Cost Breakdowns'!$D$100:$D$102,'SoESCaOMCbIC-capital'!I$1,'Cost Breakdowns'!$B$100:$B$102)</f>
        <v>0</v>
      </c>
      <c r="J14" s="77">
        <f>SUMIF('Cost Breakdowns'!$D$100:$D$102,'SoESCaOMCbIC-capital'!J$1,'Cost Breakdowns'!$B$100:$B$102)</f>
        <v>0</v>
      </c>
      <c r="K14" s="77">
        <f>SUMIF('Cost Breakdowns'!$D$100:$D$102,'SoESCaOMCbIC-capital'!K$1,'Cost Breakdowns'!$B$100:$B$102)</f>
        <v>0</v>
      </c>
      <c r="L14" s="77">
        <f>SUMIF('Cost Breakdowns'!$D$100:$D$102,'SoESCaOMCbIC-capital'!L$1,'Cost Breakdowns'!$B$100:$B$102)</f>
        <v>0</v>
      </c>
      <c r="M14" s="77">
        <f>SUMIF('Cost Breakdowns'!$D$100:$D$102,'SoESCaOMCbIC-capital'!M$1,'Cost Breakdowns'!$B$100:$B$102)</f>
        <v>0</v>
      </c>
      <c r="N14" s="77">
        <f>SUMIF('Cost Breakdowns'!$D$100:$D$102,'SoESCaOMCbIC-capital'!N$1,'Cost Breakdowns'!$B$100:$B$102)</f>
        <v>0</v>
      </c>
      <c r="O14" s="77">
        <f>SUMIF('Cost Breakdowns'!$D$100:$D$102,'SoESCaOMCbIC-capital'!O$1,'Cost Breakdowns'!$B$100:$B$102)</f>
        <v>0</v>
      </c>
      <c r="P14" s="77">
        <f>SUMIF('Cost Breakdowns'!$D$100:$D$102,'SoESCaOMCbIC-capital'!P$1,'Cost Breakdowns'!$B$100:$B$102)</f>
        <v>0</v>
      </c>
      <c r="Q14" s="77">
        <f>SUMIF('Cost Breakdowns'!$D$100:$D$102,'SoESCaOMCbIC-capital'!Q$1,'Cost Breakdowns'!$B$100:$B$102)</f>
        <v>0</v>
      </c>
      <c r="R14" s="77">
        <f>SUMIF('Cost Breakdowns'!$D$100:$D$102,'SoESCaOMCbIC-capital'!R$1,'Cost Breakdowns'!$B$100:$B$102)</f>
        <v>0</v>
      </c>
      <c r="S14" s="77">
        <f>SUMIF('Cost Breakdowns'!$D$100:$D$102,'SoESCaOMCbIC-capital'!S$1,'Cost Breakdowns'!$B$100:$B$102)</f>
        <v>0</v>
      </c>
      <c r="T14" s="77">
        <f>SUMIF('Cost Breakdowns'!$D$100:$D$102,'SoESCaOMCbIC-capital'!T$1,'Cost Breakdowns'!$B$100:$B$102)</f>
        <v>0</v>
      </c>
      <c r="U14" s="77">
        <f>SUMIF('Cost Breakdowns'!$D$100:$D$102,'SoESCaOMCbIC-capital'!U$1,'Cost Breakdowns'!$B$100:$B$102)</f>
        <v>0</v>
      </c>
      <c r="V14" s="77">
        <f>SUMIF('Cost Breakdowns'!$D$100:$D$102,'SoESCaOMCbIC-capital'!V$1,'Cost Breakdowns'!$B$100:$B$102)</f>
        <v>0.25108225108225107</v>
      </c>
      <c r="W14" s="77">
        <f>SUMIF('Cost Breakdowns'!$D$100:$D$102,'SoESCaOMCbIC-capital'!W$1,'Cost Breakdowns'!$B$100:$B$102)</f>
        <v>0</v>
      </c>
      <c r="X14" s="77">
        <f>SUMIF('Cost Breakdowns'!$D$100:$D$102,'SoESCaOMCbIC-capital'!X$1,'Cost Breakdowns'!$B$100:$B$102)</f>
        <v>0</v>
      </c>
      <c r="Y14" s="77">
        <f>SUMIF('Cost Breakdowns'!$D$100:$D$102,'SoESCaOMCbIC-capital'!Y$1,'Cost Breakdowns'!$B$100:$B$102)</f>
        <v>0</v>
      </c>
      <c r="Z14" s="77">
        <f>SUMIF('Cost Breakdowns'!$D$100:$D$102,'SoESCaOMCbIC-capital'!Z$1,'Cost Breakdowns'!$B$100:$B$102)</f>
        <v>0.59740259740259738</v>
      </c>
      <c r="AA14" s="77">
        <f>SUMIF('Cost Breakdowns'!$D$100:$D$102,'SoESCaOMCbIC-capital'!AA$1,'Cost Breakdowns'!$B$100:$B$102)</f>
        <v>0</v>
      </c>
      <c r="AB14" s="77">
        <f>SUMIF('Cost Breakdowns'!$D$100:$D$102,'SoESCaOMCbIC-capital'!AB$1,'Cost Breakdowns'!$B$100:$B$102)</f>
        <v>0</v>
      </c>
      <c r="AC14" s="77">
        <f>SUMIF('Cost Breakdowns'!$D$100:$D$102,'SoESCaOMCbIC-capital'!AC$1,'Cost Breakdowns'!$B$100:$B$102)</f>
        <v>0</v>
      </c>
      <c r="AD14" s="77">
        <f>SUMIF('Cost Breakdowns'!$D$100:$D$102,'SoESCaOMCbIC-capital'!AD$1,'Cost Breakdowns'!$B$100:$B$102)</f>
        <v>0</v>
      </c>
      <c r="AE14" s="77">
        <f>SUMIF('Cost Breakdowns'!$D$100:$D$102,'SoESCaOMCbIC-capital'!AE$1,'Cost Breakdowns'!$B$100:$B$102)</f>
        <v>0</v>
      </c>
      <c r="AF14" s="77">
        <f>SUMIF('Cost Breakdowns'!$D$100:$D$102,'SoESCaOMCbIC-capital'!AF$1,'Cost Breakdowns'!$B$100:$B$102)</f>
        <v>0</v>
      </c>
      <c r="AG14" s="77">
        <f>SUMIF('Cost Breakdowns'!$D$100:$D$102,'SoESCaOMCbIC-capital'!AG$1,'Cost Breakdowns'!$B$100:$B$102)</f>
        <v>0</v>
      </c>
      <c r="AH14" s="77">
        <f>SUMIF('Cost Breakdowns'!$D$100:$D$102,'SoESCaOMCbIC-capital'!AH$1,'Cost Breakdowns'!$B$100:$B$102)</f>
        <v>0</v>
      </c>
      <c r="AI14" s="77">
        <f>SUMIF('Cost Breakdowns'!$D$100:$D$102,'SoESCaOMCbIC-capital'!AI$1,'Cost Breakdowns'!$B$100:$B$102)</f>
        <v>0</v>
      </c>
      <c r="AJ14" s="77">
        <f>SUMIF('Cost Breakdowns'!$D$100:$D$102,'SoESCaOMCbIC-capital'!AJ$1,'Cost Breakdowns'!$B$100:$B$102)</f>
        <v>0</v>
      </c>
      <c r="AK14" s="77">
        <f>SUMIF('Cost Breakdowns'!$D$100:$D$102,'SoESCaOMCbIC-capital'!AK$1,'Cost Breakdowns'!$B$100:$B$102)</f>
        <v>0</v>
      </c>
      <c r="AL14" s="77">
        <f>SUMIF('Cost Breakdowns'!$D$100:$D$102,'SoESCaOMCbIC-capital'!AL$1,'Cost Breakdowns'!$B$100:$B$102)</f>
        <v>0.15151515151515152</v>
      </c>
      <c r="AM14" s="77">
        <f>SUMIF('Cost Breakdowns'!$D$100:$D$102,'SoESCaOMCbIC-capital'!AM$1,'Cost Breakdowns'!$B$100:$B$102)</f>
        <v>0</v>
      </c>
      <c r="AN14" s="77">
        <f>SUMIF('Cost Breakdowns'!$D$100:$D$102,'SoESCaOMCbIC-capital'!AN$1,'Cost Breakdowns'!$B$100:$B$102)</f>
        <v>0</v>
      </c>
      <c r="AO14" s="77">
        <f>SUMIF('Cost Breakdowns'!$D$100:$D$102,'SoESCaOMCbIC-capital'!AO$1,'Cost Breakdowns'!$B$100:$B$102)</f>
        <v>0</v>
      </c>
      <c r="AP14" s="77">
        <f>SUMIF('Cost Breakdowns'!$D$100:$D$102,'SoESCaOMCbIC-capital'!AP$1,'Cost Breakdowns'!$B$100:$B$102)</f>
        <v>0</v>
      </c>
      <c r="AQ14" s="77">
        <f>SUMIF('Cost Breakdowns'!$D$100:$D$102,'SoESCaOMCbIC-capital'!AQ$1,'Cost Breakdowns'!$B$100:$B$102)</f>
        <v>0</v>
      </c>
    </row>
    <row r="15" spans="1:43" x14ac:dyDescent="0.25">
      <c r="A15" t="s">
        <v>210</v>
      </c>
      <c r="B15" s="77">
        <f>SUMIF('Cost Breakdowns'!$D$367:$D$380,'SoESCaOMCbIC-capital'!B$1,'Cost Breakdowns'!$B$367:$B$380)</f>
        <v>0</v>
      </c>
      <c r="C15" s="77">
        <f>SUMIF('Cost Breakdowns'!$D$367:$D$380,'SoESCaOMCbIC-capital'!C$1,'Cost Breakdowns'!$B$367:$B$380)</f>
        <v>0</v>
      </c>
      <c r="D15" s="77">
        <f>SUMIF('Cost Breakdowns'!$D$367:$D$380,'SoESCaOMCbIC-capital'!D$1,'Cost Breakdowns'!$B$367:$B$380)</f>
        <v>0</v>
      </c>
      <c r="E15" s="77">
        <f>SUMIF('Cost Breakdowns'!$D$367:$D$380,'SoESCaOMCbIC-capital'!E$1,'Cost Breakdowns'!$B$367:$B$380)</f>
        <v>0</v>
      </c>
      <c r="F15" s="77">
        <f>SUMIF('Cost Breakdowns'!$D$367:$D$380,'SoESCaOMCbIC-capital'!F$1,'Cost Breakdowns'!$B$367:$B$380)</f>
        <v>0</v>
      </c>
      <c r="G15" s="77">
        <f>SUMIF('Cost Breakdowns'!$D$367:$D$380,'SoESCaOMCbIC-capital'!G$1,'Cost Breakdowns'!$B$367:$B$380)</f>
        <v>0</v>
      </c>
      <c r="H15" s="77">
        <f>SUMIF('Cost Breakdowns'!$D$367:$D$380,'SoESCaOMCbIC-capital'!H$1,'Cost Breakdowns'!$B$367:$B$380)</f>
        <v>0</v>
      </c>
      <c r="I15" s="77">
        <f>SUMIF('Cost Breakdowns'!$D$367:$D$380,'SoESCaOMCbIC-capital'!I$1,'Cost Breakdowns'!$B$367:$B$380)</f>
        <v>0</v>
      </c>
      <c r="J15" s="77">
        <f>SUMIF('Cost Breakdowns'!$D$367:$D$380,'SoESCaOMCbIC-capital'!J$1,'Cost Breakdowns'!$B$367:$B$380)</f>
        <v>0</v>
      </c>
      <c r="K15" s="77">
        <f>SUMIF('Cost Breakdowns'!$D$367:$D$380,'SoESCaOMCbIC-capital'!K$1,'Cost Breakdowns'!$B$367:$B$380)</f>
        <v>0</v>
      </c>
      <c r="L15" s="77">
        <f>SUMIF('Cost Breakdowns'!$D$367:$D$380,'SoESCaOMCbIC-capital'!L$1,'Cost Breakdowns'!$B$367:$B$380)</f>
        <v>0</v>
      </c>
      <c r="M15" s="77">
        <f>SUMIF('Cost Breakdowns'!$D$367:$D$380,'SoESCaOMCbIC-capital'!M$1,'Cost Breakdowns'!$B$367:$B$380)</f>
        <v>0</v>
      </c>
      <c r="N15" s="77">
        <f>SUMIF('Cost Breakdowns'!$D$367:$D$380,'SoESCaOMCbIC-capital'!N$1,'Cost Breakdowns'!$B$367:$B$380)</f>
        <v>0</v>
      </c>
      <c r="O15" s="77">
        <f>SUMIF('Cost Breakdowns'!$D$367:$D$380,'SoESCaOMCbIC-capital'!O$1,'Cost Breakdowns'!$B$367:$B$380)</f>
        <v>0</v>
      </c>
      <c r="P15" s="77">
        <f>SUMIF('Cost Breakdowns'!$D$367:$D$380,'SoESCaOMCbIC-capital'!P$1,'Cost Breakdowns'!$B$367:$B$380)</f>
        <v>0</v>
      </c>
      <c r="Q15" s="77">
        <f>SUMIF('Cost Breakdowns'!$D$367:$D$380,'SoESCaOMCbIC-capital'!Q$1,'Cost Breakdowns'!$B$367:$B$380)</f>
        <v>0</v>
      </c>
      <c r="R15" s="77">
        <f>SUMIF('Cost Breakdowns'!$D$367:$D$380,'SoESCaOMCbIC-capital'!R$1,'Cost Breakdowns'!$B$367:$B$380)</f>
        <v>0</v>
      </c>
      <c r="S15" s="77">
        <f>SUMIF('Cost Breakdowns'!$D$367:$D$380,'SoESCaOMCbIC-capital'!S$1,'Cost Breakdowns'!$B$367:$B$380)</f>
        <v>0</v>
      </c>
      <c r="T15" s="77">
        <f>SUMIF('Cost Breakdowns'!$D$367:$D$380,'SoESCaOMCbIC-capital'!T$1,'Cost Breakdowns'!$B$367:$B$380)</f>
        <v>0</v>
      </c>
      <c r="U15" s="77">
        <f>SUMIF('Cost Breakdowns'!$D$367:$D$380,'SoESCaOMCbIC-capital'!U$1,'Cost Breakdowns'!$B$367:$B$380)</f>
        <v>0</v>
      </c>
      <c r="V15" s="77">
        <f>SUMIF('Cost Breakdowns'!$D$367:$D$380,'SoESCaOMCbIC-capital'!V$1,'Cost Breakdowns'!$B$367:$B$380)</f>
        <v>0.50570276670805148</v>
      </c>
      <c r="W15" s="77">
        <f>SUMIF('Cost Breakdowns'!$D$367:$D$380,'SoESCaOMCbIC-capital'!W$1,'Cost Breakdowns'!$B$367:$B$380)</f>
        <v>0</v>
      </c>
      <c r="X15" s="77">
        <f>SUMIF('Cost Breakdowns'!$D$367:$D$380,'SoESCaOMCbIC-capital'!X$1,'Cost Breakdowns'!$B$367:$B$380)</f>
        <v>0</v>
      </c>
      <c r="Y15" s="77">
        <f>SUMIF('Cost Breakdowns'!$D$367:$D$380,'SoESCaOMCbIC-capital'!Y$1,'Cost Breakdowns'!$B$367:$B$380)</f>
        <v>0</v>
      </c>
      <c r="Z15" s="77">
        <f>SUMIF('Cost Breakdowns'!$D$367:$D$380,'SoESCaOMCbIC-capital'!Z$1,'Cost Breakdowns'!$B$367:$B$380)</f>
        <v>0.13104595016362994</v>
      </c>
      <c r="AA15" s="77">
        <f>SUMIF('Cost Breakdowns'!$D$367:$D$380,'SoESCaOMCbIC-capital'!AA$1,'Cost Breakdowns'!$B$367:$B$380)</f>
        <v>0</v>
      </c>
      <c r="AB15" s="77">
        <f>SUMIF('Cost Breakdowns'!$D$367:$D$380,'SoESCaOMCbIC-capital'!AB$1,'Cost Breakdowns'!$B$367:$B$380)</f>
        <v>0</v>
      </c>
      <c r="AC15" s="77">
        <f>SUMIF('Cost Breakdowns'!$D$367:$D$380,'SoESCaOMCbIC-capital'!AC$1,'Cost Breakdowns'!$B$367:$B$380)</f>
        <v>6.4103167610879766E-2</v>
      </c>
      <c r="AD15" s="77">
        <f>SUMIF('Cost Breakdowns'!$D$367:$D$380,'SoESCaOMCbIC-capital'!AD$1,'Cost Breakdowns'!$B$367:$B$380)</f>
        <v>0</v>
      </c>
      <c r="AE15" s="77">
        <f>SUMIF('Cost Breakdowns'!$D$367:$D$380,'SoESCaOMCbIC-capital'!AE$1,'Cost Breakdowns'!$B$367:$B$380)</f>
        <v>0.19943207701162591</v>
      </c>
      <c r="AF15" s="77">
        <f>SUMIF('Cost Breakdowns'!$D$367:$D$380,'SoESCaOMCbIC-capital'!AF$1,'Cost Breakdowns'!$B$367:$B$380)</f>
        <v>0</v>
      </c>
      <c r="AG15" s="77">
        <f>SUMIF('Cost Breakdowns'!$D$367:$D$380,'SoESCaOMCbIC-capital'!AG$1,'Cost Breakdowns'!$B$367:$B$380)</f>
        <v>0</v>
      </c>
      <c r="AH15" s="77">
        <f>SUMIF('Cost Breakdowns'!$D$367:$D$380,'SoESCaOMCbIC-capital'!AH$1,'Cost Breakdowns'!$B$367:$B$380)</f>
        <v>0</v>
      </c>
      <c r="AI15" s="77">
        <f>SUMIF('Cost Breakdowns'!$D$367:$D$380,'SoESCaOMCbIC-capital'!AI$1,'Cost Breakdowns'!$B$367:$B$380)</f>
        <v>0</v>
      </c>
      <c r="AJ15" s="77">
        <f>SUMIF('Cost Breakdowns'!$D$367:$D$380,'SoESCaOMCbIC-capital'!AJ$1,'Cost Breakdowns'!$B$367:$B$380)</f>
        <v>0</v>
      </c>
      <c r="AK15" s="77">
        <f>SUMIF('Cost Breakdowns'!$D$367:$D$380,'SoESCaOMCbIC-capital'!AK$1,'Cost Breakdowns'!$B$367:$B$380)</f>
        <v>0</v>
      </c>
      <c r="AL15" s="77">
        <f>SUMIF('Cost Breakdowns'!$D$367:$D$380,'SoESCaOMCbIC-capital'!AL$1,'Cost Breakdowns'!$B$367:$B$380)</f>
        <v>9.9716038505812954E-2</v>
      </c>
      <c r="AM15" s="77">
        <f>SUMIF('Cost Breakdowns'!$D$367:$D$380,'SoESCaOMCbIC-capital'!AM$1,'Cost Breakdowns'!$B$367:$B$380)</f>
        <v>0</v>
      </c>
      <c r="AN15" s="77">
        <f>SUMIF('Cost Breakdowns'!$D$367:$D$380,'SoESCaOMCbIC-capital'!AN$1,'Cost Breakdowns'!$B$367:$B$380)</f>
        <v>0</v>
      </c>
      <c r="AO15" s="77">
        <f>SUMIF('Cost Breakdowns'!$D$367:$D$380,'SoESCaOMCbIC-capital'!AO$1,'Cost Breakdowns'!$B$367:$B$380)</f>
        <v>0</v>
      </c>
      <c r="AP15" s="77">
        <f>SUMIF('Cost Breakdowns'!$D$367:$D$380,'SoESCaOMCbIC-capital'!AP$1,'Cost Breakdowns'!$B$367:$B$380)</f>
        <v>0</v>
      </c>
      <c r="AQ15" s="77">
        <f>SUMIF('Cost Breakdowns'!$D$367:$D$380,'SoESCaOMCbIC-capital'!AQ$1,'Cost Breakdowns'!$B$367:$B$380)</f>
        <v>0</v>
      </c>
    </row>
    <row r="16" spans="1:43" x14ac:dyDescent="0.25">
      <c r="A16" t="s">
        <v>211</v>
      </c>
      <c r="B16" s="100">
        <f t="shared" ref="B16:K17" si="5">B$3</f>
        <v>0</v>
      </c>
      <c r="C16" s="100">
        <f t="shared" si="5"/>
        <v>0</v>
      </c>
      <c r="D16" s="100">
        <f t="shared" si="5"/>
        <v>0</v>
      </c>
      <c r="E16" s="100">
        <f t="shared" si="5"/>
        <v>0</v>
      </c>
      <c r="F16" s="100">
        <f t="shared" si="5"/>
        <v>0</v>
      </c>
      <c r="G16" s="100">
        <f t="shared" si="5"/>
        <v>0</v>
      </c>
      <c r="H16" s="100">
        <f t="shared" si="5"/>
        <v>0</v>
      </c>
      <c r="I16" s="100">
        <f t="shared" si="5"/>
        <v>0</v>
      </c>
      <c r="J16" s="100">
        <f t="shared" si="5"/>
        <v>0</v>
      </c>
      <c r="K16" s="100">
        <f t="shared" si="5"/>
        <v>0</v>
      </c>
      <c r="L16" s="100">
        <f t="shared" ref="L16:U17" si="6">L$3</f>
        <v>0</v>
      </c>
      <c r="M16" s="100">
        <f t="shared" si="6"/>
        <v>0</v>
      </c>
      <c r="N16" s="100">
        <f t="shared" si="6"/>
        <v>0</v>
      </c>
      <c r="O16" s="100">
        <f t="shared" si="6"/>
        <v>0</v>
      </c>
      <c r="P16" s="100">
        <f t="shared" si="6"/>
        <v>0</v>
      </c>
      <c r="Q16" s="100">
        <f t="shared" si="6"/>
        <v>0</v>
      </c>
      <c r="R16" s="100">
        <f t="shared" si="6"/>
        <v>0</v>
      </c>
      <c r="S16" s="100">
        <f t="shared" si="6"/>
        <v>0</v>
      </c>
      <c r="T16" s="100">
        <f t="shared" si="6"/>
        <v>0</v>
      </c>
      <c r="U16" s="100">
        <f t="shared" si="6"/>
        <v>0</v>
      </c>
      <c r="V16" s="100">
        <f t="shared" ref="V16:AE17" si="7">V$3</f>
        <v>6.0604166666666646E-2</v>
      </c>
      <c r="W16" s="100">
        <f t="shared" si="7"/>
        <v>0</v>
      </c>
      <c r="X16" s="100">
        <f t="shared" si="7"/>
        <v>0</v>
      </c>
      <c r="Y16" s="100">
        <f t="shared" si="7"/>
        <v>0</v>
      </c>
      <c r="Z16" s="100">
        <f t="shared" si="7"/>
        <v>0.41820000000000018</v>
      </c>
      <c r="AA16" s="100">
        <f t="shared" si="7"/>
        <v>0</v>
      </c>
      <c r="AB16" s="100">
        <f t="shared" si="7"/>
        <v>0</v>
      </c>
      <c r="AC16" s="100">
        <f t="shared" si="7"/>
        <v>0</v>
      </c>
      <c r="AD16" s="100">
        <f t="shared" si="7"/>
        <v>0</v>
      </c>
      <c r="AE16" s="100">
        <f t="shared" si="7"/>
        <v>0</v>
      </c>
      <c r="AF16" s="100">
        <f t="shared" ref="AF16:AQ17" si="8">AF$3</f>
        <v>0</v>
      </c>
      <c r="AG16" s="100">
        <f t="shared" si="8"/>
        <v>0</v>
      </c>
      <c r="AH16" s="100">
        <f t="shared" si="8"/>
        <v>0</v>
      </c>
      <c r="AI16" s="100">
        <f t="shared" si="8"/>
        <v>0</v>
      </c>
      <c r="AJ16" s="100">
        <f t="shared" si="8"/>
        <v>0</v>
      </c>
      <c r="AK16" s="100">
        <f t="shared" si="8"/>
        <v>0</v>
      </c>
      <c r="AL16" s="100">
        <f t="shared" si="8"/>
        <v>0.52119583333333308</v>
      </c>
      <c r="AM16" s="100">
        <f t="shared" si="8"/>
        <v>0</v>
      </c>
      <c r="AN16" s="100">
        <f t="shared" si="8"/>
        <v>0</v>
      </c>
      <c r="AO16" s="100">
        <f t="shared" si="8"/>
        <v>0</v>
      </c>
      <c r="AP16" s="100">
        <f t="shared" si="8"/>
        <v>0</v>
      </c>
      <c r="AQ16" s="100">
        <f t="shared" si="8"/>
        <v>0</v>
      </c>
    </row>
    <row r="17" spans="1:43" x14ac:dyDescent="0.25">
      <c r="A17" t="s">
        <v>212</v>
      </c>
      <c r="B17" s="100">
        <f t="shared" si="5"/>
        <v>0</v>
      </c>
      <c r="C17" s="100">
        <f t="shared" si="5"/>
        <v>0</v>
      </c>
      <c r="D17" s="100">
        <f t="shared" si="5"/>
        <v>0</v>
      </c>
      <c r="E17" s="100">
        <f t="shared" si="5"/>
        <v>0</v>
      </c>
      <c r="F17" s="100">
        <f t="shared" si="5"/>
        <v>0</v>
      </c>
      <c r="G17" s="100">
        <f t="shared" si="5"/>
        <v>0</v>
      </c>
      <c r="H17" s="100">
        <f t="shared" si="5"/>
        <v>0</v>
      </c>
      <c r="I17" s="100">
        <f t="shared" si="5"/>
        <v>0</v>
      </c>
      <c r="J17" s="100">
        <f t="shared" si="5"/>
        <v>0</v>
      </c>
      <c r="K17" s="100">
        <f t="shared" si="5"/>
        <v>0</v>
      </c>
      <c r="L17" s="100">
        <f t="shared" si="6"/>
        <v>0</v>
      </c>
      <c r="M17" s="100">
        <f t="shared" si="6"/>
        <v>0</v>
      </c>
      <c r="N17" s="100">
        <f t="shared" si="6"/>
        <v>0</v>
      </c>
      <c r="O17" s="100">
        <f t="shared" si="6"/>
        <v>0</v>
      </c>
      <c r="P17" s="100">
        <f t="shared" si="6"/>
        <v>0</v>
      </c>
      <c r="Q17" s="100">
        <f t="shared" si="6"/>
        <v>0</v>
      </c>
      <c r="R17" s="100">
        <f t="shared" si="6"/>
        <v>0</v>
      </c>
      <c r="S17" s="100">
        <f t="shared" si="6"/>
        <v>0</v>
      </c>
      <c r="T17" s="100">
        <f t="shared" si="6"/>
        <v>0</v>
      </c>
      <c r="U17" s="100">
        <f t="shared" si="6"/>
        <v>0</v>
      </c>
      <c r="V17" s="100">
        <f t="shared" si="7"/>
        <v>6.0604166666666646E-2</v>
      </c>
      <c r="W17" s="100">
        <f t="shared" si="7"/>
        <v>0</v>
      </c>
      <c r="X17" s="100">
        <f t="shared" si="7"/>
        <v>0</v>
      </c>
      <c r="Y17" s="100">
        <f t="shared" si="7"/>
        <v>0</v>
      </c>
      <c r="Z17" s="100">
        <f t="shared" si="7"/>
        <v>0.41820000000000018</v>
      </c>
      <c r="AA17" s="100">
        <f t="shared" si="7"/>
        <v>0</v>
      </c>
      <c r="AB17" s="100">
        <f t="shared" si="7"/>
        <v>0</v>
      </c>
      <c r="AC17" s="100">
        <f t="shared" si="7"/>
        <v>0</v>
      </c>
      <c r="AD17" s="100">
        <f t="shared" si="7"/>
        <v>0</v>
      </c>
      <c r="AE17" s="100">
        <f t="shared" si="7"/>
        <v>0</v>
      </c>
      <c r="AF17" s="100">
        <f t="shared" si="8"/>
        <v>0</v>
      </c>
      <c r="AG17" s="100">
        <f t="shared" si="8"/>
        <v>0</v>
      </c>
      <c r="AH17" s="100">
        <f t="shared" si="8"/>
        <v>0</v>
      </c>
      <c r="AI17" s="100">
        <f t="shared" si="8"/>
        <v>0</v>
      </c>
      <c r="AJ17" s="100">
        <f t="shared" si="8"/>
        <v>0</v>
      </c>
      <c r="AK17" s="100">
        <f t="shared" si="8"/>
        <v>0</v>
      </c>
      <c r="AL17" s="100">
        <f t="shared" si="8"/>
        <v>0.52119583333333308</v>
      </c>
      <c r="AM17" s="100">
        <f t="shared" si="8"/>
        <v>0</v>
      </c>
      <c r="AN17" s="100">
        <f t="shared" si="8"/>
        <v>0</v>
      </c>
      <c r="AO17" s="100">
        <f t="shared" si="8"/>
        <v>0</v>
      </c>
      <c r="AP17" s="100">
        <f t="shared" si="8"/>
        <v>0</v>
      </c>
      <c r="AQ17" s="100">
        <f t="shared" si="8"/>
        <v>0</v>
      </c>
    </row>
    <row r="18" spans="1:43" x14ac:dyDescent="0.25">
      <c r="A18" t="s">
        <v>213</v>
      </c>
      <c r="B18" s="100">
        <f t="shared" ref="B18:AQ18" si="9">B10</f>
        <v>0</v>
      </c>
      <c r="C18" s="100">
        <f t="shared" si="9"/>
        <v>0</v>
      </c>
      <c r="D18" s="100">
        <f t="shared" si="9"/>
        <v>0</v>
      </c>
      <c r="E18" s="100">
        <f t="shared" si="9"/>
        <v>0</v>
      </c>
      <c r="F18" s="100">
        <f t="shared" si="9"/>
        <v>0</v>
      </c>
      <c r="G18" s="100">
        <f t="shared" si="9"/>
        <v>0</v>
      </c>
      <c r="H18" s="100">
        <f t="shared" si="9"/>
        <v>0</v>
      </c>
      <c r="I18" s="100">
        <f t="shared" si="9"/>
        <v>0</v>
      </c>
      <c r="J18" s="100">
        <f t="shared" si="9"/>
        <v>0</v>
      </c>
      <c r="K18" s="100">
        <f t="shared" si="9"/>
        <v>0</v>
      </c>
      <c r="L18" s="100">
        <f t="shared" si="9"/>
        <v>0</v>
      </c>
      <c r="M18" s="100">
        <f t="shared" si="9"/>
        <v>0</v>
      </c>
      <c r="N18" s="100">
        <f t="shared" si="9"/>
        <v>0</v>
      </c>
      <c r="O18" s="100">
        <f t="shared" si="9"/>
        <v>0</v>
      </c>
      <c r="P18" s="100">
        <f t="shared" si="9"/>
        <v>0</v>
      </c>
      <c r="Q18" s="100">
        <f t="shared" si="9"/>
        <v>0</v>
      </c>
      <c r="R18" s="100">
        <f t="shared" si="9"/>
        <v>0</v>
      </c>
      <c r="S18" s="100">
        <f t="shared" si="9"/>
        <v>0</v>
      </c>
      <c r="T18" s="100">
        <f t="shared" si="9"/>
        <v>0</v>
      </c>
      <c r="U18" s="100">
        <f t="shared" si="9"/>
        <v>0</v>
      </c>
      <c r="V18" s="100">
        <f t="shared" si="9"/>
        <v>0</v>
      </c>
      <c r="W18" s="100">
        <f t="shared" si="9"/>
        <v>0</v>
      </c>
      <c r="X18" s="100">
        <f t="shared" si="9"/>
        <v>0</v>
      </c>
      <c r="Y18" s="100">
        <f t="shared" si="9"/>
        <v>0</v>
      </c>
      <c r="Z18" s="100">
        <f t="shared" si="9"/>
        <v>1</v>
      </c>
      <c r="AA18" s="100">
        <f t="shared" si="9"/>
        <v>0</v>
      </c>
      <c r="AB18" s="100">
        <f t="shared" si="9"/>
        <v>0</v>
      </c>
      <c r="AC18" s="100">
        <f t="shared" si="9"/>
        <v>0</v>
      </c>
      <c r="AD18" s="100">
        <f t="shared" si="9"/>
        <v>0</v>
      </c>
      <c r="AE18" s="100">
        <f t="shared" si="9"/>
        <v>0</v>
      </c>
      <c r="AF18" s="100">
        <f t="shared" si="9"/>
        <v>0</v>
      </c>
      <c r="AG18" s="100">
        <f t="shared" si="9"/>
        <v>0</v>
      </c>
      <c r="AH18" s="100">
        <f t="shared" si="9"/>
        <v>0</v>
      </c>
      <c r="AI18" s="100">
        <f t="shared" si="9"/>
        <v>0</v>
      </c>
      <c r="AJ18" s="100">
        <f t="shared" si="9"/>
        <v>0</v>
      </c>
      <c r="AK18" s="100">
        <f t="shared" si="9"/>
        <v>0</v>
      </c>
      <c r="AL18" s="100">
        <f t="shared" si="9"/>
        <v>0</v>
      </c>
      <c r="AM18" s="100">
        <f t="shared" si="9"/>
        <v>0</v>
      </c>
      <c r="AN18" s="100">
        <f t="shared" si="9"/>
        <v>0</v>
      </c>
      <c r="AO18" s="100">
        <f t="shared" si="9"/>
        <v>0</v>
      </c>
      <c r="AP18" s="100">
        <f t="shared" si="9"/>
        <v>0</v>
      </c>
      <c r="AQ18" s="100">
        <f t="shared" si="9"/>
        <v>0</v>
      </c>
    </row>
    <row r="19" spans="1:43" x14ac:dyDescent="0.25">
      <c r="A19" t="s">
        <v>472</v>
      </c>
      <c r="B19" s="77">
        <f>'CCS Costs'!B75+'CCS Costs'!B83</f>
        <v>0</v>
      </c>
      <c r="C19" s="77">
        <f>'CCS Costs'!C75+'CCS Costs'!C83</f>
        <v>0</v>
      </c>
      <c r="D19" s="77">
        <f>'CCS Costs'!D75+'CCS Costs'!D83</f>
        <v>0</v>
      </c>
      <c r="E19" s="77">
        <f>'CCS Costs'!E75+'CCS Costs'!E83</f>
        <v>0</v>
      </c>
      <c r="F19" s="77">
        <f>'CCS Costs'!F75+'CCS Costs'!F83</f>
        <v>0</v>
      </c>
      <c r="G19" s="77">
        <f>'CCS Costs'!G75+'CCS Costs'!G83</f>
        <v>0</v>
      </c>
      <c r="H19" s="77">
        <f>'CCS Costs'!H75+'CCS Costs'!H83</f>
        <v>0</v>
      </c>
      <c r="I19" s="77">
        <f>'CCS Costs'!I75+'CCS Costs'!I83</f>
        <v>0</v>
      </c>
      <c r="J19" s="77">
        <f>'CCS Costs'!J75+'CCS Costs'!J83</f>
        <v>0</v>
      </c>
      <c r="K19" s="77">
        <f>'CCS Costs'!K75+'CCS Costs'!K83</f>
        <v>0</v>
      </c>
      <c r="L19" s="77">
        <f>'CCS Costs'!L75+'CCS Costs'!L83</f>
        <v>0</v>
      </c>
      <c r="M19" s="77">
        <f>'CCS Costs'!M75+'CCS Costs'!M83</f>
        <v>0</v>
      </c>
      <c r="N19" s="77">
        <f>'CCS Costs'!N75+'CCS Costs'!N83</f>
        <v>0</v>
      </c>
      <c r="O19" s="77">
        <f>'CCS Costs'!O75+'CCS Costs'!O83</f>
        <v>0</v>
      </c>
      <c r="P19" s="77">
        <f>'CCS Costs'!P75+'CCS Costs'!P83</f>
        <v>0</v>
      </c>
      <c r="Q19" s="77">
        <f>'CCS Costs'!Q75+'CCS Costs'!Q83</f>
        <v>0</v>
      </c>
      <c r="R19" s="77">
        <f>'CCS Costs'!R75+'CCS Costs'!R83</f>
        <v>0</v>
      </c>
      <c r="S19" s="77">
        <f>'CCS Costs'!S75+'CCS Costs'!S83</f>
        <v>0</v>
      </c>
      <c r="T19" s="77">
        <f>'CCS Costs'!T75+'CCS Costs'!T83</f>
        <v>0</v>
      </c>
      <c r="U19" s="77">
        <f>'CCS Costs'!U75+'CCS Costs'!U83</f>
        <v>0</v>
      </c>
      <c r="V19" s="77">
        <f>'CCS Costs'!V75+'CCS Costs'!V83</f>
        <v>0.15637225268043886</v>
      </c>
      <c r="W19" s="77">
        <f>'CCS Costs'!W75+'CCS Costs'!W83</f>
        <v>0</v>
      </c>
      <c r="X19" s="77">
        <f>'CCS Costs'!X75+'CCS Costs'!X83</f>
        <v>0</v>
      </c>
      <c r="Y19" s="77">
        <f>'CCS Costs'!Y75+'CCS Costs'!Y83</f>
        <v>0</v>
      </c>
      <c r="Z19" s="77">
        <f>'CCS Costs'!Z75+'CCS Costs'!Z83</f>
        <v>0.74926518104688244</v>
      </c>
      <c r="AA19" s="77">
        <f>'CCS Costs'!AA75+'CCS Costs'!AA83</f>
        <v>0</v>
      </c>
      <c r="AB19" s="77">
        <f>'CCS Costs'!AB75+'CCS Costs'!AB83</f>
        <v>0</v>
      </c>
      <c r="AC19" s="77">
        <f>'CCS Costs'!AC75+'CCS Costs'!AC83</f>
        <v>0</v>
      </c>
      <c r="AD19" s="77">
        <f>'CCS Costs'!AD75+'CCS Costs'!AD83</f>
        <v>0</v>
      </c>
      <c r="AE19" s="77">
        <f>'CCS Costs'!AE75+'CCS Costs'!AE83</f>
        <v>0</v>
      </c>
      <c r="AF19" s="77">
        <f>'CCS Costs'!AF75+'CCS Costs'!AF83</f>
        <v>0</v>
      </c>
      <c r="AG19" s="77">
        <f>'CCS Costs'!AG75+'CCS Costs'!AG83</f>
        <v>0</v>
      </c>
      <c r="AH19" s="77">
        <f>'CCS Costs'!AH75+'CCS Costs'!AH83</f>
        <v>0</v>
      </c>
      <c r="AI19" s="77">
        <f>'CCS Costs'!AI75+'CCS Costs'!AI83</f>
        <v>0</v>
      </c>
      <c r="AJ19" s="77">
        <f>'CCS Costs'!AJ75+'CCS Costs'!AJ83</f>
        <v>0</v>
      </c>
      <c r="AK19" s="77">
        <f>'CCS Costs'!AK75+'CCS Costs'!AK83</f>
        <v>0</v>
      </c>
      <c r="AL19" s="77">
        <f>'CCS Costs'!AL75+'CCS Costs'!AL83</f>
        <v>9.4362566272678625E-2</v>
      </c>
      <c r="AM19" s="77">
        <f>'CCS Costs'!AM75+'CCS Costs'!AM83</f>
        <v>0</v>
      </c>
      <c r="AN19" s="77">
        <f>'CCS Costs'!AN75+'CCS Costs'!AN83</f>
        <v>0</v>
      </c>
      <c r="AO19" s="77">
        <f>'CCS Costs'!AO75+'CCS Costs'!AO83</f>
        <v>0</v>
      </c>
      <c r="AP19" s="77">
        <f>'CCS Costs'!AP75+'CCS Costs'!AP83</f>
        <v>0</v>
      </c>
      <c r="AQ19" s="77">
        <f>'CCS Costs'!AQ75+'CCS Costs'!AQ83</f>
        <v>0</v>
      </c>
    </row>
    <row r="20" spans="1:43" x14ac:dyDescent="0.25">
      <c r="A20" t="s">
        <v>473</v>
      </c>
      <c r="B20" s="77">
        <f>'CCS Costs'!B76+'CCS Costs'!B84</f>
        <v>0</v>
      </c>
      <c r="C20" s="77">
        <f>'CCS Costs'!C76+'CCS Costs'!C84</f>
        <v>0</v>
      </c>
      <c r="D20" s="77">
        <f>'CCS Costs'!D76+'CCS Costs'!D84</f>
        <v>0</v>
      </c>
      <c r="E20" s="77">
        <f>'CCS Costs'!E76+'CCS Costs'!E84</f>
        <v>0</v>
      </c>
      <c r="F20" s="77">
        <f>'CCS Costs'!F76+'CCS Costs'!F84</f>
        <v>0</v>
      </c>
      <c r="G20" s="77">
        <f>'CCS Costs'!G76+'CCS Costs'!G84</f>
        <v>0</v>
      </c>
      <c r="H20" s="77">
        <f>'CCS Costs'!H76+'CCS Costs'!H84</f>
        <v>0</v>
      </c>
      <c r="I20" s="77">
        <f>'CCS Costs'!I76+'CCS Costs'!I84</f>
        <v>0</v>
      </c>
      <c r="J20" s="77">
        <f>'CCS Costs'!J76+'CCS Costs'!J84</f>
        <v>0</v>
      </c>
      <c r="K20" s="77">
        <f>'CCS Costs'!K76+'CCS Costs'!K84</f>
        <v>0</v>
      </c>
      <c r="L20" s="77">
        <f>'CCS Costs'!L76+'CCS Costs'!L84</f>
        <v>0</v>
      </c>
      <c r="M20" s="77">
        <f>'CCS Costs'!M76+'CCS Costs'!M84</f>
        <v>0</v>
      </c>
      <c r="N20" s="77">
        <f>'CCS Costs'!N76+'CCS Costs'!N84</f>
        <v>0</v>
      </c>
      <c r="O20" s="77">
        <f>'CCS Costs'!O76+'CCS Costs'!O84</f>
        <v>0</v>
      </c>
      <c r="P20" s="77">
        <f>'CCS Costs'!P76+'CCS Costs'!P84</f>
        <v>0</v>
      </c>
      <c r="Q20" s="77">
        <f>'CCS Costs'!Q76+'CCS Costs'!Q84</f>
        <v>0</v>
      </c>
      <c r="R20" s="77">
        <f>'CCS Costs'!R76+'CCS Costs'!R84</f>
        <v>0</v>
      </c>
      <c r="S20" s="77">
        <f>'CCS Costs'!S76+'CCS Costs'!S84</f>
        <v>0</v>
      </c>
      <c r="T20" s="77">
        <f>'CCS Costs'!T76+'CCS Costs'!T84</f>
        <v>0</v>
      </c>
      <c r="U20" s="77">
        <f>'CCS Costs'!U76+'CCS Costs'!U84</f>
        <v>0</v>
      </c>
      <c r="V20" s="77">
        <f>'CCS Costs'!V76+'CCS Costs'!V84</f>
        <v>3.1058374930671092E-2</v>
      </c>
      <c r="W20" s="77">
        <f>'CCS Costs'!W76+'CCS Costs'!W84</f>
        <v>0</v>
      </c>
      <c r="X20" s="77">
        <f>'CCS Costs'!X76+'CCS Costs'!X84</f>
        <v>0</v>
      </c>
      <c r="Y20" s="77">
        <f>'CCS Costs'!Y76+'CCS Costs'!Y84</f>
        <v>0</v>
      </c>
      <c r="Z20" s="77">
        <f>'CCS Costs'!Z76+'CCS Costs'!Z84</f>
        <v>0.70183960066555751</v>
      </c>
      <c r="AA20" s="77">
        <f>'CCS Costs'!AA76+'CCS Costs'!AA84</f>
        <v>0</v>
      </c>
      <c r="AB20" s="77">
        <f>'CCS Costs'!AB76+'CCS Costs'!AB84</f>
        <v>0</v>
      </c>
      <c r="AC20" s="77">
        <f>'CCS Costs'!AC76+'CCS Costs'!AC84</f>
        <v>0</v>
      </c>
      <c r="AD20" s="77">
        <f>'CCS Costs'!AD76+'CCS Costs'!AD84</f>
        <v>0</v>
      </c>
      <c r="AE20" s="77">
        <f>'CCS Costs'!AE76+'CCS Costs'!AE84</f>
        <v>0</v>
      </c>
      <c r="AF20" s="77">
        <f>'CCS Costs'!AF76+'CCS Costs'!AF84</f>
        <v>0</v>
      </c>
      <c r="AG20" s="77">
        <f>'CCS Costs'!AG76+'CCS Costs'!AG84</f>
        <v>0</v>
      </c>
      <c r="AH20" s="77">
        <f>'CCS Costs'!AH76+'CCS Costs'!AH84</f>
        <v>0</v>
      </c>
      <c r="AI20" s="77">
        <f>'CCS Costs'!AI76+'CCS Costs'!AI84</f>
        <v>0</v>
      </c>
      <c r="AJ20" s="77">
        <f>'CCS Costs'!AJ76+'CCS Costs'!AJ84</f>
        <v>0</v>
      </c>
      <c r="AK20" s="77">
        <f>'CCS Costs'!AK76+'CCS Costs'!AK84</f>
        <v>0</v>
      </c>
      <c r="AL20" s="77">
        <f>'CCS Costs'!AL76+'CCS Costs'!AL84</f>
        <v>0.26710202440377134</v>
      </c>
      <c r="AM20" s="77">
        <f>'CCS Costs'!AM76+'CCS Costs'!AM84</f>
        <v>0</v>
      </c>
      <c r="AN20" s="77">
        <f>'CCS Costs'!AN76+'CCS Costs'!AN84</f>
        <v>0</v>
      </c>
      <c r="AO20" s="77">
        <f>'CCS Costs'!AO76+'CCS Costs'!AO84</f>
        <v>0</v>
      </c>
      <c r="AP20" s="77">
        <f>'CCS Costs'!AP76+'CCS Costs'!AP84</f>
        <v>0</v>
      </c>
      <c r="AQ20" s="77">
        <f>'CCS Costs'!AQ76+'CCS Costs'!AQ84</f>
        <v>0</v>
      </c>
    </row>
    <row r="21" spans="1:43" x14ac:dyDescent="0.25">
      <c r="A21" t="s">
        <v>474</v>
      </c>
      <c r="B21" s="77">
        <f>'CCS Costs'!B77+'CCS Costs'!B85</f>
        <v>0</v>
      </c>
      <c r="C21" s="77">
        <f>'CCS Costs'!C77+'CCS Costs'!C85</f>
        <v>0</v>
      </c>
      <c r="D21" s="77">
        <f>'CCS Costs'!D77+'CCS Costs'!D85</f>
        <v>0</v>
      </c>
      <c r="E21" s="77">
        <f>'CCS Costs'!E77+'CCS Costs'!E85</f>
        <v>0</v>
      </c>
      <c r="F21" s="77">
        <f>'CCS Costs'!F77+'CCS Costs'!F85</f>
        <v>0</v>
      </c>
      <c r="G21" s="77">
        <f>'CCS Costs'!G77+'CCS Costs'!G85</f>
        <v>0</v>
      </c>
      <c r="H21" s="77">
        <f>'CCS Costs'!H77+'CCS Costs'!H85</f>
        <v>0</v>
      </c>
      <c r="I21" s="77">
        <f>'CCS Costs'!I77+'CCS Costs'!I85</f>
        <v>0</v>
      </c>
      <c r="J21" s="77">
        <f>'CCS Costs'!J77+'CCS Costs'!J85</f>
        <v>0</v>
      </c>
      <c r="K21" s="77">
        <f>'CCS Costs'!K77+'CCS Costs'!K85</f>
        <v>0</v>
      </c>
      <c r="L21" s="77">
        <f>'CCS Costs'!L77+'CCS Costs'!L85</f>
        <v>0</v>
      </c>
      <c r="M21" s="77">
        <f>'CCS Costs'!M77+'CCS Costs'!M85</f>
        <v>0</v>
      </c>
      <c r="N21" s="77">
        <f>'CCS Costs'!N77+'CCS Costs'!N85</f>
        <v>0</v>
      </c>
      <c r="O21" s="77">
        <f>'CCS Costs'!O77+'CCS Costs'!O85</f>
        <v>0</v>
      </c>
      <c r="P21" s="77">
        <f>'CCS Costs'!P77+'CCS Costs'!P85</f>
        <v>0</v>
      </c>
      <c r="Q21" s="77">
        <f>'CCS Costs'!Q77+'CCS Costs'!Q85</f>
        <v>0</v>
      </c>
      <c r="R21" s="77">
        <f>'CCS Costs'!R77+'CCS Costs'!R85</f>
        <v>0</v>
      </c>
      <c r="S21" s="77">
        <f>'CCS Costs'!S77+'CCS Costs'!S85</f>
        <v>0</v>
      </c>
      <c r="T21" s="77">
        <f>'CCS Costs'!T77+'CCS Costs'!T85</f>
        <v>0</v>
      </c>
      <c r="U21" s="77">
        <f>'CCS Costs'!U77+'CCS Costs'!U85</f>
        <v>0</v>
      </c>
      <c r="V21" s="77">
        <f>'CCS Costs'!V77+'CCS Costs'!V85</f>
        <v>0</v>
      </c>
      <c r="W21" s="77">
        <f>'CCS Costs'!W77+'CCS Costs'!W85</f>
        <v>0</v>
      </c>
      <c r="X21" s="77">
        <f>'CCS Costs'!X77+'CCS Costs'!X85</f>
        <v>0</v>
      </c>
      <c r="Y21" s="77">
        <f>'CCS Costs'!Y77+'CCS Costs'!Y85</f>
        <v>0</v>
      </c>
      <c r="Z21" s="77">
        <f>'CCS Costs'!Z77+'CCS Costs'!Z85</f>
        <v>1</v>
      </c>
      <c r="AA21" s="77">
        <f>'CCS Costs'!AA77+'CCS Costs'!AA85</f>
        <v>0</v>
      </c>
      <c r="AB21" s="77">
        <f>'CCS Costs'!AB77+'CCS Costs'!AB85</f>
        <v>0</v>
      </c>
      <c r="AC21" s="77">
        <f>'CCS Costs'!AC77+'CCS Costs'!AC85</f>
        <v>0</v>
      </c>
      <c r="AD21" s="77">
        <f>'CCS Costs'!AD77+'CCS Costs'!AD85</f>
        <v>0</v>
      </c>
      <c r="AE21" s="77">
        <f>'CCS Costs'!AE77+'CCS Costs'!AE85</f>
        <v>0</v>
      </c>
      <c r="AF21" s="77">
        <f>'CCS Costs'!AF77+'CCS Costs'!AF85</f>
        <v>0</v>
      </c>
      <c r="AG21" s="77">
        <f>'CCS Costs'!AG77+'CCS Costs'!AG85</f>
        <v>0</v>
      </c>
      <c r="AH21" s="77">
        <f>'CCS Costs'!AH77+'CCS Costs'!AH85</f>
        <v>0</v>
      </c>
      <c r="AI21" s="77">
        <f>'CCS Costs'!AI77+'CCS Costs'!AI85</f>
        <v>0</v>
      </c>
      <c r="AJ21" s="77">
        <f>'CCS Costs'!AJ77+'CCS Costs'!AJ85</f>
        <v>0</v>
      </c>
      <c r="AK21" s="77">
        <f>'CCS Costs'!AK77+'CCS Costs'!AK85</f>
        <v>0</v>
      </c>
      <c r="AL21" s="77">
        <f>'CCS Costs'!AL77+'CCS Costs'!AL85</f>
        <v>0</v>
      </c>
      <c r="AM21" s="77">
        <f>'CCS Costs'!AM77+'CCS Costs'!AM85</f>
        <v>0</v>
      </c>
      <c r="AN21" s="77">
        <f>'CCS Costs'!AN77+'CCS Costs'!AN85</f>
        <v>0</v>
      </c>
      <c r="AO21" s="77">
        <f>'CCS Costs'!AO77+'CCS Costs'!AO85</f>
        <v>0</v>
      </c>
      <c r="AP21" s="77">
        <f>'CCS Costs'!AP77+'CCS Costs'!AP85</f>
        <v>0</v>
      </c>
      <c r="AQ21" s="77">
        <f>'CCS Costs'!AQ77+'CCS Costs'!AQ85</f>
        <v>0</v>
      </c>
    </row>
    <row r="22" spans="1:43" x14ac:dyDescent="0.25">
      <c r="A22" t="s">
        <v>475</v>
      </c>
      <c r="B22" s="77">
        <f>'CCS Costs'!B78+'CCS Costs'!B86</f>
        <v>0</v>
      </c>
      <c r="C22" s="77">
        <f>'CCS Costs'!C78+'CCS Costs'!C86</f>
        <v>0</v>
      </c>
      <c r="D22" s="77">
        <f>'CCS Costs'!D78+'CCS Costs'!D86</f>
        <v>0</v>
      </c>
      <c r="E22" s="77">
        <f>'CCS Costs'!E78+'CCS Costs'!E86</f>
        <v>0</v>
      </c>
      <c r="F22" s="77">
        <f>'CCS Costs'!F78+'CCS Costs'!F86</f>
        <v>0</v>
      </c>
      <c r="G22" s="77">
        <f>'CCS Costs'!G78+'CCS Costs'!G86</f>
        <v>0</v>
      </c>
      <c r="H22" s="77">
        <f>'CCS Costs'!H78+'CCS Costs'!H86</f>
        <v>0</v>
      </c>
      <c r="I22" s="77">
        <f>'CCS Costs'!I78+'CCS Costs'!I86</f>
        <v>0</v>
      </c>
      <c r="J22" s="77">
        <f>'CCS Costs'!J78+'CCS Costs'!J86</f>
        <v>0</v>
      </c>
      <c r="K22" s="77">
        <f>'CCS Costs'!K78+'CCS Costs'!K86</f>
        <v>0</v>
      </c>
      <c r="L22" s="77">
        <f>'CCS Costs'!L78+'CCS Costs'!L86</f>
        <v>0</v>
      </c>
      <c r="M22" s="77">
        <f>'CCS Costs'!M78+'CCS Costs'!M86</f>
        <v>0</v>
      </c>
      <c r="N22" s="77">
        <f>'CCS Costs'!N78+'CCS Costs'!N86</f>
        <v>0</v>
      </c>
      <c r="O22" s="77">
        <f>'CCS Costs'!O78+'CCS Costs'!O86</f>
        <v>0</v>
      </c>
      <c r="P22" s="77">
        <f>'CCS Costs'!P78+'CCS Costs'!P86</f>
        <v>0</v>
      </c>
      <c r="Q22" s="77">
        <f>'CCS Costs'!Q78+'CCS Costs'!Q86</f>
        <v>0</v>
      </c>
      <c r="R22" s="77">
        <f>'CCS Costs'!R78+'CCS Costs'!R86</f>
        <v>0</v>
      </c>
      <c r="S22" s="77">
        <f>'CCS Costs'!S78+'CCS Costs'!S86</f>
        <v>0</v>
      </c>
      <c r="T22" s="77">
        <f>'CCS Costs'!T78+'CCS Costs'!T86</f>
        <v>0</v>
      </c>
      <c r="U22" s="77">
        <f>'CCS Costs'!U78+'CCS Costs'!U86</f>
        <v>0</v>
      </c>
      <c r="V22" s="77">
        <f>'CCS Costs'!V78+'CCS Costs'!V86</f>
        <v>0.15637225268043886</v>
      </c>
      <c r="W22" s="77">
        <f>'CCS Costs'!W78+'CCS Costs'!W86</f>
        <v>0</v>
      </c>
      <c r="X22" s="77">
        <f>'CCS Costs'!X78+'CCS Costs'!X86</f>
        <v>0</v>
      </c>
      <c r="Y22" s="77">
        <f>'CCS Costs'!Y78+'CCS Costs'!Y86</f>
        <v>0</v>
      </c>
      <c r="Z22" s="77">
        <f>'CCS Costs'!Z78+'CCS Costs'!Z86</f>
        <v>0.74926518104688244</v>
      </c>
      <c r="AA22" s="77">
        <f>'CCS Costs'!AA78+'CCS Costs'!AA86</f>
        <v>0</v>
      </c>
      <c r="AB22" s="77">
        <f>'CCS Costs'!AB78+'CCS Costs'!AB86</f>
        <v>0</v>
      </c>
      <c r="AC22" s="77">
        <f>'CCS Costs'!AC78+'CCS Costs'!AC86</f>
        <v>0</v>
      </c>
      <c r="AD22" s="77">
        <f>'CCS Costs'!AD78+'CCS Costs'!AD86</f>
        <v>0</v>
      </c>
      <c r="AE22" s="77">
        <f>'CCS Costs'!AE78+'CCS Costs'!AE86</f>
        <v>0</v>
      </c>
      <c r="AF22" s="77">
        <f>'CCS Costs'!AF78+'CCS Costs'!AF86</f>
        <v>0</v>
      </c>
      <c r="AG22" s="77">
        <f>'CCS Costs'!AG78+'CCS Costs'!AG86</f>
        <v>0</v>
      </c>
      <c r="AH22" s="77">
        <f>'CCS Costs'!AH78+'CCS Costs'!AH86</f>
        <v>0</v>
      </c>
      <c r="AI22" s="77">
        <f>'CCS Costs'!AI78+'CCS Costs'!AI86</f>
        <v>0</v>
      </c>
      <c r="AJ22" s="77">
        <f>'CCS Costs'!AJ78+'CCS Costs'!AJ86</f>
        <v>0</v>
      </c>
      <c r="AK22" s="77">
        <f>'CCS Costs'!AK78+'CCS Costs'!AK86</f>
        <v>0</v>
      </c>
      <c r="AL22" s="77">
        <f>'CCS Costs'!AL78+'CCS Costs'!AL86</f>
        <v>9.4362566272678625E-2</v>
      </c>
      <c r="AM22" s="77">
        <f>'CCS Costs'!AM78+'CCS Costs'!AM86</f>
        <v>0</v>
      </c>
      <c r="AN22" s="77">
        <f>'CCS Costs'!AN78+'CCS Costs'!AN86</f>
        <v>0</v>
      </c>
      <c r="AO22" s="77">
        <f>'CCS Costs'!AO78+'CCS Costs'!AO86</f>
        <v>0</v>
      </c>
      <c r="AP22" s="77">
        <f>'CCS Costs'!AP78+'CCS Costs'!AP86</f>
        <v>0</v>
      </c>
      <c r="AQ22" s="77">
        <f>'CCS Costs'!AQ78+'CCS Costs'!AQ86</f>
        <v>0</v>
      </c>
    </row>
    <row r="23" spans="1:43" x14ac:dyDescent="0.25">
      <c r="A23" t="s">
        <v>476</v>
      </c>
      <c r="B23" s="77">
        <f t="shared" ref="B23:AQ23" si="10">B5</f>
        <v>0</v>
      </c>
      <c r="C23" s="77">
        <f t="shared" si="10"/>
        <v>0</v>
      </c>
      <c r="D23" s="77">
        <f t="shared" si="10"/>
        <v>0</v>
      </c>
      <c r="E23" s="77">
        <f t="shared" si="10"/>
        <v>0</v>
      </c>
      <c r="F23" s="77">
        <f t="shared" si="10"/>
        <v>0</v>
      </c>
      <c r="G23" s="77">
        <f t="shared" si="10"/>
        <v>0</v>
      </c>
      <c r="H23" s="77">
        <f t="shared" si="10"/>
        <v>0</v>
      </c>
      <c r="I23" s="77">
        <f t="shared" si="10"/>
        <v>0</v>
      </c>
      <c r="J23" s="77">
        <f t="shared" si="10"/>
        <v>0</v>
      </c>
      <c r="K23" s="77">
        <f t="shared" si="10"/>
        <v>0</v>
      </c>
      <c r="L23" s="77">
        <f t="shared" si="10"/>
        <v>0</v>
      </c>
      <c r="M23" s="77">
        <f t="shared" si="10"/>
        <v>0</v>
      </c>
      <c r="N23" s="77">
        <f t="shared" si="10"/>
        <v>0</v>
      </c>
      <c r="O23" s="77">
        <f t="shared" si="10"/>
        <v>0</v>
      </c>
      <c r="P23" s="77">
        <f t="shared" si="10"/>
        <v>0</v>
      </c>
      <c r="Q23" s="77">
        <f t="shared" si="10"/>
        <v>0</v>
      </c>
      <c r="R23" s="77">
        <f t="shared" si="10"/>
        <v>0</v>
      </c>
      <c r="S23" s="77">
        <f t="shared" si="10"/>
        <v>0</v>
      </c>
      <c r="T23" s="77">
        <f t="shared" si="10"/>
        <v>0</v>
      </c>
      <c r="U23" s="77">
        <f t="shared" si="10"/>
        <v>0</v>
      </c>
      <c r="V23" s="77">
        <f t="shared" si="10"/>
        <v>0</v>
      </c>
      <c r="W23" s="77">
        <f t="shared" si="10"/>
        <v>0</v>
      </c>
      <c r="X23" s="77">
        <f t="shared" si="10"/>
        <v>0</v>
      </c>
      <c r="Y23" s="77">
        <f t="shared" si="10"/>
        <v>0</v>
      </c>
      <c r="Z23" s="77">
        <f t="shared" si="10"/>
        <v>1</v>
      </c>
      <c r="AA23" s="77">
        <f t="shared" si="10"/>
        <v>0</v>
      </c>
      <c r="AB23" s="77">
        <f t="shared" si="10"/>
        <v>0</v>
      </c>
      <c r="AC23" s="77">
        <f t="shared" si="10"/>
        <v>0</v>
      </c>
      <c r="AD23" s="77">
        <f t="shared" si="10"/>
        <v>0</v>
      </c>
      <c r="AE23" s="77">
        <f t="shared" si="10"/>
        <v>0</v>
      </c>
      <c r="AF23" s="77">
        <f t="shared" si="10"/>
        <v>0</v>
      </c>
      <c r="AG23" s="77">
        <f t="shared" si="10"/>
        <v>0</v>
      </c>
      <c r="AH23" s="77">
        <f t="shared" si="10"/>
        <v>0</v>
      </c>
      <c r="AI23" s="77">
        <f t="shared" si="10"/>
        <v>0</v>
      </c>
      <c r="AJ23" s="77">
        <f t="shared" si="10"/>
        <v>0</v>
      </c>
      <c r="AK23" s="77">
        <f t="shared" si="10"/>
        <v>0</v>
      </c>
      <c r="AL23" s="77">
        <f t="shared" si="10"/>
        <v>0</v>
      </c>
      <c r="AM23" s="77">
        <f t="shared" si="10"/>
        <v>0</v>
      </c>
      <c r="AN23" s="77">
        <f t="shared" si="10"/>
        <v>0</v>
      </c>
      <c r="AO23" s="77">
        <f t="shared" si="10"/>
        <v>0</v>
      </c>
      <c r="AP23" s="77">
        <f t="shared" si="10"/>
        <v>0</v>
      </c>
      <c r="AQ23" s="77">
        <f t="shared" si="10"/>
        <v>0</v>
      </c>
    </row>
    <row r="24" spans="1:43" x14ac:dyDescent="0.25">
      <c r="A24" s="138" t="s">
        <v>511</v>
      </c>
      <c r="B24" s="77">
        <f>B13</f>
        <v>0</v>
      </c>
      <c r="C24" s="77">
        <f t="shared" ref="C24:AQ24" si="11">C13</f>
        <v>0</v>
      </c>
      <c r="D24" s="77">
        <f t="shared" si="11"/>
        <v>0</v>
      </c>
      <c r="E24" s="77">
        <f t="shared" si="11"/>
        <v>0</v>
      </c>
      <c r="F24" s="77">
        <f t="shared" si="11"/>
        <v>0</v>
      </c>
      <c r="G24" s="77">
        <f t="shared" si="11"/>
        <v>0</v>
      </c>
      <c r="H24" s="77">
        <f t="shared" si="11"/>
        <v>0</v>
      </c>
      <c r="I24" s="77">
        <f t="shared" si="11"/>
        <v>0</v>
      </c>
      <c r="J24" s="77">
        <f t="shared" si="11"/>
        <v>0</v>
      </c>
      <c r="K24" s="77">
        <f t="shared" si="11"/>
        <v>0</v>
      </c>
      <c r="L24" s="77">
        <f t="shared" si="11"/>
        <v>0</v>
      </c>
      <c r="M24" s="77">
        <f t="shared" si="11"/>
        <v>0</v>
      </c>
      <c r="N24" s="77">
        <f t="shared" si="11"/>
        <v>0</v>
      </c>
      <c r="O24" s="77">
        <f t="shared" si="11"/>
        <v>0</v>
      </c>
      <c r="P24" s="77">
        <f t="shared" si="11"/>
        <v>0</v>
      </c>
      <c r="Q24" s="77">
        <f t="shared" si="11"/>
        <v>0</v>
      </c>
      <c r="R24" s="77">
        <f t="shared" si="11"/>
        <v>0</v>
      </c>
      <c r="S24" s="77">
        <f t="shared" si="11"/>
        <v>0</v>
      </c>
      <c r="T24" s="77">
        <f t="shared" si="11"/>
        <v>0</v>
      </c>
      <c r="U24" s="77">
        <f t="shared" si="11"/>
        <v>0</v>
      </c>
      <c r="V24" s="77">
        <f t="shared" si="11"/>
        <v>6.0604166666666646E-2</v>
      </c>
      <c r="W24" s="77">
        <f t="shared" si="11"/>
        <v>0</v>
      </c>
      <c r="X24" s="77">
        <f t="shared" si="11"/>
        <v>0</v>
      </c>
      <c r="Y24" s="77">
        <f t="shared" si="11"/>
        <v>0</v>
      </c>
      <c r="Z24" s="77">
        <f t="shared" si="11"/>
        <v>0.41820000000000018</v>
      </c>
      <c r="AA24" s="77">
        <f t="shared" si="11"/>
        <v>0</v>
      </c>
      <c r="AB24" s="77">
        <f t="shared" si="11"/>
        <v>0</v>
      </c>
      <c r="AC24" s="77">
        <f t="shared" si="11"/>
        <v>0</v>
      </c>
      <c r="AD24" s="77">
        <f t="shared" si="11"/>
        <v>0</v>
      </c>
      <c r="AE24" s="77">
        <f t="shared" si="11"/>
        <v>0</v>
      </c>
      <c r="AF24" s="77">
        <f t="shared" si="11"/>
        <v>0</v>
      </c>
      <c r="AG24" s="77">
        <f t="shared" si="11"/>
        <v>0</v>
      </c>
      <c r="AH24" s="77">
        <f t="shared" si="11"/>
        <v>0</v>
      </c>
      <c r="AI24" s="77">
        <f t="shared" si="11"/>
        <v>0</v>
      </c>
      <c r="AJ24" s="77">
        <f t="shared" si="11"/>
        <v>0</v>
      </c>
      <c r="AK24" s="77">
        <f t="shared" si="11"/>
        <v>0</v>
      </c>
      <c r="AL24" s="77">
        <f t="shared" si="11"/>
        <v>0.52119583333333308</v>
      </c>
      <c r="AM24" s="77">
        <f t="shared" si="11"/>
        <v>0</v>
      </c>
      <c r="AN24" s="77">
        <f t="shared" si="11"/>
        <v>0</v>
      </c>
      <c r="AO24" s="77">
        <f t="shared" si="11"/>
        <v>0</v>
      </c>
      <c r="AP24" s="77">
        <f t="shared" si="11"/>
        <v>0</v>
      </c>
      <c r="AQ24" s="77">
        <f t="shared" si="11"/>
        <v>0</v>
      </c>
    </row>
    <row r="25" spans="1:43" x14ac:dyDescent="0.25">
      <c r="A25" s="138" t="s">
        <v>512</v>
      </c>
      <c r="B25" s="77">
        <f>B4</f>
        <v>0</v>
      </c>
      <c r="C25" s="77">
        <f t="shared" ref="C25:AQ25" si="12">C4</f>
        <v>0</v>
      </c>
      <c r="D25" s="77">
        <f t="shared" si="12"/>
        <v>0</v>
      </c>
      <c r="E25" s="77">
        <f t="shared" si="12"/>
        <v>0</v>
      </c>
      <c r="F25" s="77">
        <f t="shared" si="12"/>
        <v>0</v>
      </c>
      <c r="G25" s="77">
        <f t="shared" si="12"/>
        <v>0</v>
      </c>
      <c r="H25" s="77">
        <f t="shared" si="12"/>
        <v>0</v>
      </c>
      <c r="I25" s="77">
        <f t="shared" si="12"/>
        <v>0</v>
      </c>
      <c r="J25" s="77">
        <f t="shared" si="12"/>
        <v>0</v>
      </c>
      <c r="K25" s="77">
        <f t="shared" si="12"/>
        <v>0</v>
      </c>
      <c r="L25" s="77">
        <f t="shared" si="12"/>
        <v>0</v>
      </c>
      <c r="M25" s="77">
        <f t="shared" si="12"/>
        <v>0</v>
      </c>
      <c r="N25" s="77">
        <f t="shared" si="12"/>
        <v>0</v>
      </c>
      <c r="O25" s="77">
        <f t="shared" si="12"/>
        <v>0</v>
      </c>
      <c r="P25" s="77">
        <f t="shared" si="12"/>
        <v>0</v>
      </c>
      <c r="Q25" s="77">
        <f t="shared" si="12"/>
        <v>0</v>
      </c>
      <c r="R25" s="77">
        <f t="shared" si="12"/>
        <v>0</v>
      </c>
      <c r="S25" s="77">
        <f t="shared" si="12"/>
        <v>0</v>
      </c>
      <c r="T25" s="77">
        <f t="shared" si="12"/>
        <v>0</v>
      </c>
      <c r="U25" s="77">
        <f t="shared" si="12"/>
        <v>0</v>
      </c>
      <c r="V25" s="77">
        <f t="shared" si="12"/>
        <v>6.0604166666666646E-2</v>
      </c>
      <c r="W25" s="77">
        <f t="shared" si="12"/>
        <v>0</v>
      </c>
      <c r="X25" s="77">
        <f t="shared" si="12"/>
        <v>0</v>
      </c>
      <c r="Y25" s="77">
        <f t="shared" si="12"/>
        <v>0</v>
      </c>
      <c r="Z25" s="77">
        <f t="shared" si="12"/>
        <v>0.41820000000000018</v>
      </c>
      <c r="AA25" s="77">
        <f t="shared" si="12"/>
        <v>0</v>
      </c>
      <c r="AB25" s="77">
        <f t="shared" si="12"/>
        <v>0</v>
      </c>
      <c r="AC25" s="77">
        <f t="shared" si="12"/>
        <v>0</v>
      </c>
      <c r="AD25" s="77">
        <f t="shared" si="12"/>
        <v>0</v>
      </c>
      <c r="AE25" s="77">
        <f t="shared" si="12"/>
        <v>0</v>
      </c>
      <c r="AF25" s="77">
        <f t="shared" si="12"/>
        <v>0</v>
      </c>
      <c r="AG25" s="77">
        <f t="shared" si="12"/>
        <v>0</v>
      </c>
      <c r="AH25" s="77">
        <f t="shared" si="12"/>
        <v>0</v>
      </c>
      <c r="AI25" s="77">
        <f t="shared" si="12"/>
        <v>0</v>
      </c>
      <c r="AJ25" s="77">
        <f t="shared" si="12"/>
        <v>0</v>
      </c>
      <c r="AK25" s="77">
        <f t="shared" si="12"/>
        <v>0</v>
      </c>
      <c r="AL25" s="77">
        <f t="shared" si="12"/>
        <v>0.52119583333333308</v>
      </c>
      <c r="AM25" s="77">
        <f t="shared" si="12"/>
        <v>0</v>
      </c>
      <c r="AN25" s="77">
        <f t="shared" si="12"/>
        <v>0</v>
      </c>
      <c r="AO25" s="77">
        <f t="shared" si="12"/>
        <v>0</v>
      </c>
      <c r="AP25" s="77">
        <f t="shared" si="12"/>
        <v>0</v>
      </c>
      <c r="AQ25" s="77">
        <f t="shared" si="1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25"/>
  <sheetViews>
    <sheetView topLeftCell="N1" workbookViewId="0">
      <selection activeCell="B25" sqref="B25:AQ25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Breakdowns'!$D$105:$D$107,'SoESCaOMCbIC-capital'!B$1,'Cost Breakdowns'!$B$105:$B$107)</f>
        <v>0</v>
      </c>
      <c r="C2" s="77">
        <f>SUMIF('Cost Breakdowns'!$D$105:$D$107,'SoESCaOMCbIC-capital'!C$1,'Cost Breakdowns'!$B$105:$B$107)</f>
        <v>0</v>
      </c>
      <c r="D2" s="77">
        <f>SUMIF('Cost Breakdowns'!$D$105:$D$107,'SoESCaOMCbIC-capital'!D$1,'Cost Breakdowns'!$B$105:$B$107)</f>
        <v>0</v>
      </c>
      <c r="E2" s="77">
        <f>SUMIF('Cost Breakdowns'!$D$105:$D$107,'SoESCaOMCbIC-capital'!E$1,'Cost Breakdowns'!$B$105:$B$107)</f>
        <v>0</v>
      </c>
      <c r="F2" s="77">
        <f>SUMIF('Cost Breakdowns'!$D$105:$D$107,'SoESCaOMCbIC-capital'!F$1,'Cost Breakdowns'!$B$105:$B$107)</f>
        <v>0</v>
      </c>
      <c r="G2" s="77">
        <f>SUMIF('Cost Breakdowns'!$D$105:$D$107,'SoESCaOMCbIC-capital'!G$1,'Cost Breakdowns'!$B$105:$B$107)</f>
        <v>0</v>
      </c>
      <c r="H2" s="77">
        <f>SUMIF('Cost Breakdowns'!$D$105:$D$107,'SoESCaOMCbIC-capital'!H$1,'Cost Breakdowns'!$B$105:$B$107)</f>
        <v>0</v>
      </c>
      <c r="I2" s="77">
        <f>SUMIF('Cost Breakdowns'!$D$105:$D$107,'SoESCaOMCbIC-capital'!I$1,'Cost Breakdowns'!$B$105:$B$107)</f>
        <v>0</v>
      </c>
      <c r="J2" s="77">
        <f>SUMIF('Cost Breakdowns'!$D$105:$D$107,'SoESCaOMCbIC-capital'!J$1,'Cost Breakdowns'!$B$105:$B$107)</f>
        <v>0</v>
      </c>
      <c r="K2" s="77">
        <f>SUMIF('Cost Breakdowns'!$D$105:$D$107,'SoESCaOMCbIC-capital'!K$1,'Cost Breakdowns'!$B$105:$B$107)</f>
        <v>0</v>
      </c>
      <c r="L2" s="77">
        <f>SUMIF('Cost Breakdowns'!$D$105:$D$107,'SoESCaOMCbIC-capital'!L$1,'Cost Breakdowns'!$B$105:$B$107)</f>
        <v>0.16393442622950818</v>
      </c>
      <c r="M2" s="77">
        <f>SUMIF('Cost Breakdowns'!$D$105:$D$107,'SoESCaOMCbIC-capital'!M$1,'Cost Breakdowns'!$B$105:$B$107)</f>
        <v>0</v>
      </c>
      <c r="N2" s="77">
        <f>SUMIF('Cost Breakdowns'!$D$105:$D$107,'SoESCaOMCbIC-capital'!N$1,'Cost Breakdowns'!$B$105:$B$107)</f>
        <v>0</v>
      </c>
      <c r="O2" s="77">
        <f>SUMIF('Cost Breakdowns'!$D$105:$D$107,'SoESCaOMCbIC-capital'!O$1,'Cost Breakdowns'!$B$105:$B$107)</f>
        <v>0</v>
      </c>
      <c r="P2" s="77">
        <f>SUMIF('Cost Breakdowns'!$D$105:$D$107,'SoESCaOMCbIC-capital'!P$1,'Cost Breakdowns'!$B$105:$B$107)</f>
        <v>0</v>
      </c>
      <c r="Q2" s="77">
        <f>SUMIF('Cost Breakdowns'!$D$105:$D$107,'SoESCaOMCbIC-capital'!Q$1,'Cost Breakdowns'!$B$105:$B$107)</f>
        <v>0</v>
      </c>
      <c r="R2" s="77">
        <f>SUMIF('Cost Breakdowns'!$D$105:$D$107,'SoESCaOMCbIC-capital'!R$1,'Cost Breakdowns'!$B$105:$B$107)</f>
        <v>0</v>
      </c>
      <c r="S2" s="77">
        <f>SUMIF('Cost Breakdowns'!$D$105:$D$107,'SoESCaOMCbIC-capital'!S$1,'Cost Breakdowns'!$B$105:$B$107)</f>
        <v>0</v>
      </c>
      <c r="T2" s="77">
        <f>SUMIF('Cost Breakdowns'!$D$105:$D$107,'SoESCaOMCbIC-capital'!T$1,'Cost Breakdowns'!$B$105:$B$107)</f>
        <v>0</v>
      </c>
      <c r="U2" s="77">
        <f>SUMIF('Cost Breakdowns'!$D$105:$D$107,'SoESCaOMCbIC-capital'!U$1,'Cost Breakdowns'!$B$105:$B$107)</f>
        <v>0</v>
      </c>
      <c r="V2" s="77">
        <f>SUMIF('Cost Breakdowns'!$D$105:$D$107,'SoESCaOMCbIC-capital'!V$1,'Cost Breakdowns'!$B$105:$B$107)</f>
        <v>0</v>
      </c>
      <c r="W2" s="77">
        <f>SUMIF('Cost Breakdowns'!$D$105:$D$107,'SoESCaOMCbIC-capital'!W$1,'Cost Breakdowns'!$B$105:$B$107)</f>
        <v>0</v>
      </c>
      <c r="X2" s="77">
        <f>SUMIF('Cost Breakdowns'!$D$105:$D$107,'SoESCaOMCbIC-capital'!X$1,'Cost Breakdowns'!$B$105:$B$107)</f>
        <v>0</v>
      </c>
      <c r="Y2" s="77">
        <f>SUMIF('Cost Breakdowns'!$D$105:$D$107,'SoESCaOMCbIC-capital'!Y$1,'Cost Breakdowns'!$B$105:$B$107)</f>
        <v>0</v>
      </c>
      <c r="Z2" s="77">
        <f>SUMIF('Cost Breakdowns'!$D$105:$D$107,'SoESCaOMCbIC-capital'!Z$1,'Cost Breakdowns'!$B$105:$B$107)</f>
        <v>0</v>
      </c>
      <c r="AA2" s="77">
        <f>SUMIF('Cost Breakdowns'!$D$105:$D$107,'SoESCaOMCbIC-capital'!AA$1,'Cost Breakdowns'!$B$105:$B$107)</f>
        <v>0</v>
      </c>
      <c r="AB2" s="77">
        <f>SUMIF('Cost Breakdowns'!$D$105:$D$107,'SoESCaOMCbIC-capital'!AB$1,'Cost Breakdowns'!$B$105:$B$107)</f>
        <v>0.76502732240437155</v>
      </c>
      <c r="AC2" s="77">
        <f>SUMIF('Cost Breakdowns'!$D$105:$D$107,'SoESCaOMCbIC-capital'!AC$1,'Cost Breakdowns'!$B$105:$B$107)</f>
        <v>0</v>
      </c>
      <c r="AD2" s="77">
        <f>SUMIF('Cost Breakdowns'!$D$105:$D$107,'SoESCaOMCbIC-capital'!AD$1,'Cost Breakdowns'!$B$105:$B$107)</f>
        <v>0</v>
      </c>
      <c r="AE2" s="77">
        <f>SUMIF('Cost Breakdowns'!$D$105:$D$107,'SoESCaOMCbIC-capital'!AE$1,'Cost Breakdowns'!$B$105:$B$107)</f>
        <v>0</v>
      </c>
      <c r="AF2" s="77">
        <f>SUMIF('Cost Breakdowns'!$D$105:$D$107,'SoESCaOMCbIC-capital'!AF$1,'Cost Breakdowns'!$B$105:$B$107)</f>
        <v>0</v>
      </c>
      <c r="AG2" s="77">
        <f>SUMIF('Cost Breakdowns'!$D$105:$D$107,'SoESCaOMCbIC-capital'!AG$1,'Cost Breakdowns'!$B$105:$B$107)</f>
        <v>0</v>
      </c>
      <c r="AH2" s="77">
        <f>SUMIF('Cost Breakdowns'!$D$105:$D$107,'SoESCaOMCbIC-capital'!AH$1,'Cost Breakdowns'!$B$105:$B$107)</f>
        <v>0</v>
      </c>
      <c r="AI2" s="77">
        <f>SUMIF('Cost Breakdowns'!$D$105:$D$107,'SoESCaOMCbIC-capital'!AI$1,'Cost Breakdowns'!$B$105:$B$107)</f>
        <v>0</v>
      </c>
      <c r="AJ2" s="77">
        <f>SUMIF('Cost Breakdowns'!$D$105:$D$107,'SoESCaOMCbIC-capital'!AJ$1,'Cost Breakdowns'!$B$105:$B$107)</f>
        <v>0</v>
      </c>
      <c r="AK2" s="77">
        <f>SUMIF('Cost Breakdowns'!$D$105:$D$107,'SoESCaOMCbIC-capital'!AK$1,'Cost Breakdowns'!$B$105:$B$107)</f>
        <v>0</v>
      </c>
      <c r="AL2" s="77">
        <f>SUMIF('Cost Breakdowns'!$D$105:$D$107,'SoESCaOMCbIC-capital'!AL$1,'Cost Breakdowns'!$B$105:$B$107)</f>
        <v>7.1038251366120214E-2</v>
      </c>
      <c r="AM2" s="77">
        <f>SUMIF('Cost Breakdowns'!$D$105:$D$107,'SoESCaOMCbIC-capital'!AM$1,'Cost Breakdowns'!$B$105:$B$107)</f>
        <v>0</v>
      </c>
      <c r="AN2" s="77">
        <f>SUMIF('Cost Breakdowns'!$D$105:$D$107,'SoESCaOMCbIC-capital'!AN$1,'Cost Breakdowns'!$B$105:$B$107)</f>
        <v>0</v>
      </c>
      <c r="AO2" s="77">
        <f>SUMIF('Cost Breakdowns'!$D$105:$D$107,'SoESCaOMCbIC-capital'!AO$1,'Cost Breakdowns'!$B$105:$B$107)</f>
        <v>0</v>
      </c>
      <c r="AP2" s="77">
        <f>SUMIF('Cost Breakdowns'!$D$105:$D$107,'SoESCaOMCbIC-capital'!AP$1,'Cost Breakdowns'!$B$105:$B$107)</f>
        <v>0</v>
      </c>
      <c r="AQ2" s="77">
        <f>SUMIF('Cost Breakdowns'!$D$105:$D$107,'SoESCaOMCbIC-capital'!AQ$1,'Cost Breakdowns'!$B$105:$B$107)</f>
        <v>0</v>
      </c>
    </row>
    <row r="3" spans="1:43" x14ac:dyDescent="0.25">
      <c r="A3" t="s">
        <v>469</v>
      </c>
      <c r="B3" s="77">
        <f>SUMIF('Cost Breakdowns'!$D$140:$D$142,'SoESCaOMCbIC-capital'!B$1,'Cost Breakdowns'!$B$140:$B$142)</f>
        <v>0</v>
      </c>
      <c r="C3" s="77">
        <f>SUMIF('Cost Breakdowns'!$D$140:$D$142,'SoESCaOMCbIC-capital'!C$1,'Cost Breakdowns'!$B$140:$B$142)</f>
        <v>0</v>
      </c>
      <c r="D3" s="77">
        <f>SUMIF('Cost Breakdowns'!$D$140:$D$142,'SoESCaOMCbIC-capital'!D$1,'Cost Breakdowns'!$B$140:$B$142)</f>
        <v>0</v>
      </c>
      <c r="E3" s="77">
        <f>SUMIF('Cost Breakdowns'!$D$140:$D$142,'SoESCaOMCbIC-capital'!E$1,'Cost Breakdowns'!$B$140:$B$142)</f>
        <v>0</v>
      </c>
      <c r="F3" s="77">
        <f>SUMIF('Cost Breakdowns'!$D$140:$D$142,'SoESCaOMCbIC-capital'!F$1,'Cost Breakdowns'!$B$140:$B$142)</f>
        <v>0</v>
      </c>
      <c r="G3" s="77">
        <f>SUMIF('Cost Breakdowns'!$D$140:$D$142,'SoESCaOMCbIC-capital'!G$1,'Cost Breakdowns'!$B$140:$B$142)</f>
        <v>0</v>
      </c>
      <c r="H3" s="77">
        <f>SUMIF('Cost Breakdowns'!$D$140:$D$142,'SoESCaOMCbIC-capital'!H$1,'Cost Breakdowns'!$B$140:$B$142)</f>
        <v>0</v>
      </c>
      <c r="I3" s="77">
        <f>SUMIF('Cost Breakdowns'!$D$140:$D$142,'SoESCaOMCbIC-capital'!I$1,'Cost Breakdowns'!$B$140:$B$142)</f>
        <v>0</v>
      </c>
      <c r="J3" s="77">
        <f>SUMIF('Cost Breakdowns'!$D$140:$D$142,'SoESCaOMCbIC-capital'!J$1,'Cost Breakdowns'!$B$140:$B$142)</f>
        <v>0</v>
      </c>
      <c r="K3" s="77">
        <f>SUMIF('Cost Breakdowns'!$D$140:$D$142,'SoESCaOMCbIC-capital'!K$1,'Cost Breakdowns'!$B$140:$B$142)</f>
        <v>0</v>
      </c>
      <c r="L3" s="77">
        <f>SUMIF('Cost Breakdowns'!$D$140:$D$142,'SoESCaOMCbIC-capital'!L$1,'Cost Breakdowns'!$B$140:$B$142)</f>
        <v>0.10344827586206895</v>
      </c>
      <c r="M3" s="77">
        <f>SUMIF('Cost Breakdowns'!$D$140:$D$142,'SoESCaOMCbIC-capital'!M$1,'Cost Breakdowns'!$B$140:$B$142)</f>
        <v>0</v>
      </c>
      <c r="N3" s="77">
        <f>SUMIF('Cost Breakdowns'!$D$140:$D$142,'SoESCaOMCbIC-capital'!N$1,'Cost Breakdowns'!$B$140:$B$142)</f>
        <v>0</v>
      </c>
      <c r="O3" s="77">
        <f>SUMIF('Cost Breakdowns'!$D$140:$D$142,'SoESCaOMCbIC-capital'!O$1,'Cost Breakdowns'!$B$140:$B$142)</f>
        <v>0</v>
      </c>
      <c r="P3" s="77">
        <f>SUMIF('Cost Breakdowns'!$D$140:$D$142,'SoESCaOMCbIC-capital'!P$1,'Cost Breakdowns'!$B$140:$B$142)</f>
        <v>0</v>
      </c>
      <c r="Q3" s="77">
        <f>SUMIF('Cost Breakdowns'!$D$140:$D$142,'SoESCaOMCbIC-capital'!Q$1,'Cost Breakdowns'!$B$140:$B$142)</f>
        <v>0</v>
      </c>
      <c r="R3" s="77">
        <f>SUMIF('Cost Breakdowns'!$D$140:$D$142,'SoESCaOMCbIC-capital'!R$1,'Cost Breakdowns'!$B$140:$B$142)</f>
        <v>0</v>
      </c>
      <c r="S3" s="77">
        <f>SUMIF('Cost Breakdowns'!$D$140:$D$142,'SoESCaOMCbIC-capital'!S$1,'Cost Breakdowns'!$B$140:$B$142)</f>
        <v>0</v>
      </c>
      <c r="T3" s="77">
        <f>SUMIF('Cost Breakdowns'!$D$140:$D$142,'SoESCaOMCbIC-capital'!T$1,'Cost Breakdowns'!$B$140:$B$142)</f>
        <v>0</v>
      </c>
      <c r="U3" s="77">
        <f>SUMIF('Cost Breakdowns'!$D$140:$D$142,'SoESCaOMCbIC-capital'!U$1,'Cost Breakdowns'!$B$140:$B$142)</f>
        <v>0</v>
      </c>
      <c r="V3" s="77">
        <f>SUMIF('Cost Breakdowns'!$D$140:$D$142,'SoESCaOMCbIC-capital'!V$1,'Cost Breakdowns'!$B$140:$B$142)</f>
        <v>0</v>
      </c>
      <c r="W3" s="77">
        <f>SUMIF('Cost Breakdowns'!$D$140:$D$142,'SoESCaOMCbIC-capital'!W$1,'Cost Breakdowns'!$B$140:$B$142)</f>
        <v>0</v>
      </c>
      <c r="X3" s="77">
        <f>SUMIF('Cost Breakdowns'!$D$140:$D$142,'SoESCaOMCbIC-capital'!X$1,'Cost Breakdowns'!$B$140:$B$142)</f>
        <v>0</v>
      </c>
      <c r="Y3" s="77">
        <f>SUMIF('Cost Breakdowns'!$D$140:$D$142,'SoESCaOMCbIC-capital'!Y$1,'Cost Breakdowns'!$B$140:$B$142)</f>
        <v>0.84482758620689657</v>
      </c>
      <c r="Z3" s="77">
        <f>SUMIF('Cost Breakdowns'!$D$140:$D$142,'SoESCaOMCbIC-capital'!Z$1,'Cost Breakdowns'!$B$140:$B$142)</f>
        <v>0</v>
      </c>
      <c r="AA3" s="77">
        <f>SUMIF('Cost Breakdowns'!$D$140:$D$142,'SoESCaOMCbIC-capital'!AA$1,'Cost Breakdowns'!$B$140:$B$142)</f>
        <v>0</v>
      </c>
      <c r="AB3" s="77">
        <f>SUMIF('Cost Breakdowns'!$D$140:$D$142,'SoESCaOMCbIC-capital'!AB$1,'Cost Breakdowns'!$B$140:$B$142)</f>
        <v>5.1724137931034475E-2</v>
      </c>
      <c r="AC3" s="77">
        <f>SUMIF('Cost Breakdowns'!$D$140:$D$142,'SoESCaOMCbIC-capital'!AC$1,'Cost Breakdowns'!$B$140:$B$142)</f>
        <v>0</v>
      </c>
      <c r="AD3" s="77">
        <f>SUMIF('Cost Breakdowns'!$D$140:$D$142,'SoESCaOMCbIC-capital'!AD$1,'Cost Breakdowns'!$B$140:$B$142)</f>
        <v>0</v>
      </c>
      <c r="AE3" s="77">
        <f>SUMIF('Cost Breakdowns'!$D$140:$D$142,'SoESCaOMCbIC-capital'!AE$1,'Cost Breakdowns'!$B$140:$B$142)</f>
        <v>0</v>
      </c>
      <c r="AF3" s="77">
        <f>SUMIF('Cost Breakdowns'!$D$140:$D$142,'SoESCaOMCbIC-capital'!AF$1,'Cost Breakdowns'!$B$140:$B$142)</f>
        <v>0</v>
      </c>
      <c r="AG3" s="77">
        <f>SUMIF('Cost Breakdowns'!$D$140:$D$142,'SoESCaOMCbIC-capital'!AG$1,'Cost Breakdowns'!$B$140:$B$142)</f>
        <v>0</v>
      </c>
      <c r="AH3" s="77">
        <f>SUMIF('Cost Breakdowns'!$D$140:$D$142,'SoESCaOMCbIC-capital'!AH$1,'Cost Breakdowns'!$B$140:$B$142)</f>
        <v>0</v>
      </c>
      <c r="AI3" s="77">
        <f>SUMIF('Cost Breakdowns'!$D$140:$D$142,'SoESCaOMCbIC-capital'!AI$1,'Cost Breakdowns'!$B$140:$B$142)</f>
        <v>0</v>
      </c>
      <c r="AJ3" s="77">
        <f>SUMIF('Cost Breakdowns'!$D$140:$D$142,'SoESCaOMCbIC-capital'!AJ$1,'Cost Breakdowns'!$B$140:$B$142)</f>
        <v>0</v>
      </c>
      <c r="AK3" s="77">
        <f>SUMIF('Cost Breakdowns'!$D$140:$D$142,'SoESCaOMCbIC-capital'!AK$1,'Cost Breakdowns'!$B$140:$B$142)</f>
        <v>0</v>
      </c>
      <c r="AL3" s="77">
        <f>SUMIF('Cost Breakdowns'!$D$140:$D$142,'SoESCaOMCbIC-capital'!AL$1,'Cost Breakdowns'!$B$140:$B$142)</f>
        <v>0</v>
      </c>
      <c r="AM3" s="77">
        <f>SUMIF('Cost Breakdowns'!$D$140:$D$142,'SoESCaOMCbIC-capital'!AM$1,'Cost Breakdowns'!$B$140:$B$142)</f>
        <v>0</v>
      </c>
      <c r="AN3" s="77">
        <f>SUMIF('Cost Breakdowns'!$D$140:$D$142,'SoESCaOMCbIC-capital'!AN$1,'Cost Breakdowns'!$B$140:$B$142)</f>
        <v>0</v>
      </c>
      <c r="AO3" s="77">
        <f>SUMIF('Cost Breakdowns'!$D$140:$D$142,'SoESCaOMCbIC-capital'!AO$1,'Cost Breakdowns'!$B$140:$B$142)</f>
        <v>0</v>
      </c>
      <c r="AP3" s="77">
        <f>SUMIF('Cost Breakdowns'!$D$140:$D$142,'SoESCaOMCbIC-capital'!AP$1,'Cost Breakdowns'!$B$140:$B$142)</f>
        <v>0</v>
      </c>
      <c r="AQ3" s="77">
        <f>SUMIF('Cost Breakdowns'!$D$140:$D$142,'SoESCaOMCbIC-capital'!AQ$1,'Cost Breakdowns'!$B$140:$B$142)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0.10344827586206895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</v>
      </c>
      <c r="W4" s="100">
        <f t="shared" si="0"/>
        <v>0</v>
      </c>
      <c r="X4" s="100">
        <f t="shared" si="0"/>
        <v>0</v>
      </c>
      <c r="Y4" s="100">
        <f t="shared" si="0"/>
        <v>0.84482758620689657</v>
      </c>
      <c r="Z4" s="100">
        <f t="shared" si="0"/>
        <v>0</v>
      </c>
      <c r="AA4" s="100">
        <f t="shared" si="0"/>
        <v>0</v>
      </c>
      <c r="AB4" s="100">
        <f t="shared" si="0"/>
        <v>5.1724137931034475E-2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Breakdowns'!$D$162:$D$162,'SoESCaOMCbIC-capital'!B$1,'Cost Breakdowns'!$B$162:$B$162)</f>
        <v>0</v>
      </c>
      <c r="C5" s="77">
        <f>SUMIF('Cost Breakdowns'!$D$162:$D$162,'SoESCaOMCbIC-capital'!C$1,'Cost Breakdowns'!$B$162:$B$162)</f>
        <v>0</v>
      </c>
      <c r="D5" s="77">
        <f>SUMIF('Cost Breakdowns'!$D$162:$D$162,'SoESCaOMCbIC-capital'!D$1,'Cost Breakdowns'!$B$162:$B$162)</f>
        <v>0</v>
      </c>
      <c r="E5" s="77">
        <f>SUMIF('Cost Breakdowns'!$D$162:$D$162,'SoESCaOMCbIC-capital'!E$1,'Cost Breakdowns'!$B$162:$B$162)</f>
        <v>0</v>
      </c>
      <c r="F5" s="77">
        <f>SUMIF('Cost Breakdowns'!$D$162:$D$162,'SoESCaOMCbIC-capital'!F$1,'Cost Breakdowns'!$B$162:$B$162)</f>
        <v>0</v>
      </c>
      <c r="G5" s="77">
        <f>SUMIF('Cost Breakdowns'!$D$162:$D$162,'SoESCaOMCbIC-capital'!G$1,'Cost Breakdowns'!$B$162:$B$162)</f>
        <v>0</v>
      </c>
      <c r="H5" s="77">
        <f>SUMIF('Cost Breakdowns'!$D$162:$D$162,'SoESCaOMCbIC-capital'!H$1,'Cost Breakdowns'!$B$162:$B$162)</f>
        <v>0</v>
      </c>
      <c r="I5" s="77">
        <f>SUMIF('Cost Breakdowns'!$D$162:$D$162,'SoESCaOMCbIC-capital'!I$1,'Cost Breakdowns'!$B$162:$B$162)</f>
        <v>0</v>
      </c>
      <c r="J5" s="77">
        <f>SUMIF('Cost Breakdowns'!$D$162:$D$162,'SoESCaOMCbIC-capital'!J$1,'Cost Breakdowns'!$B$162:$B$162)</f>
        <v>0</v>
      </c>
      <c r="K5" s="77">
        <f>SUMIF('Cost Breakdowns'!$D$162:$D$162,'SoESCaOMCbIC-capital'!K$1,'Cost Breakdowns'!$B$162:$B$162)</f>
        <v>0</v>
      </c>
      <c r="L5" s="77">
        <f>SUMIF('Cost Breakdowns'!$D$162:$D$162,'SoESCaOMCbIC-capital'!L$1,'Cost Breakdowns'!$B$162:$B$162)</f>
        <v>0</v>
      </c>
      <c r="M5" s="77">
        <f>SUMIF('Cost Breakdowns'!$D$162:$D$162,'SoESCaOMCbIC-capital'!M$1,'Cost Breakdowns'!$B$162:$B$162)</f>
        <v>0</v>
      </c>
      <c r="N5" s="77">
        <f>SUMIF('Cost Breakdowns'!$D$162:$D$162,'SoESCaOMCbIC-capital'!N$1,'Cost Breakdowns'!$B$162:$B$162)</f>
        <v>0</v>
      </c>
      <c r="O5" s="77">
        <f>SUMIF('Cost Breakdowns'!$D$162:$D$162,'SoESCaOMCbIC-capital'!O$1,'Cost Breakdowns'!$B$162:$B$162)</f>
        <v>0</v>
      </c>
      <c r="P5" s="77">
        <f>SUMIF('Cost Breakdowns'!$D$162:$D$162,'SoESCaOMCbIC-capital'!P$1,'Cost Breakdowns'!$B$162:$B$162)</f>
        <v>0</v>
      </c>
      <c r="Q5" s="77">
        <f>SUMIF('Cost Breakdowns'!$D$162:$D$162,'SoESCaOMCbIC-capital'!Q$1,'Cost Breakdowns'!$B$162:$B$162)</f>
        <v>0</v>
      </c>
      <c r="R5" s="77">
        <f>SUMIF('Cost Breakdowns'!$D$162:$D$162,'SoESCaOMCbIC-capital'!R$1,'Cost Breakdowns'!$B$162:$B$162)</f>
        <v>0</v>
      </c>
      <c r="S5" s="77">
        <f>SUMIF('Cost Breakdowns'!$D$162:$D$162,'SoESCaOMCbIC-capital'!S$1,'Cost Breakdowns'!$B$162:$B$162)</f>
        <v>0</v>
      </c>
      <c r="T5" s="77">
        <f>SUMIF('Cost Breakdowns'!$D$162:$D$162,'SoESCaOMCbIC-capital'!T$1,'Cost Breakdowns'!$B$162:$B$162)</f>
        <v>0</v>
      </c>
      <c r="U5" s="77">
        <f>SUMIF('Cost Breakdowns'!$D$162:$D$162,'SoESCaOMCbIC-capital'!U$1,'Cost Breakdowns'!$B$162:$B$162)</f>
        <v>0</v>
      </c>
      <c r="V5" s="77">
        <f>SUMIF('Cost Breakdowns'!$D$162:$D$162,'SoESCaOMCbIC-capital'!V$1,'Cost Breakdowns'!$B$162:$B$162)</f>
        <v>0</v>
      </c>
      <c r="W5" s="77">
        <f>SUMIF('Cost Breakdowns'!$D$162:$D$162,'SoESCaOMCbIC-capital'!W$1,'Cost Breakdowns'!$B$162:$B$162)</f>
        <v>0</v>
      </c>
      <c r="X5" s="77">
        <f>SUMIF('Cost Breakdowns'!$D$162:$D$162,'SoESCaOMCbIC-capital'!X$1,'Cost Breakdowns'!$B$162:$B$162)</f>
        <v>0</v>
      </c>
      <c r="Y5" s="77">
        <f>SUMIF('Cost Breakdowns'!$D$162:$D$162,'SoESCaOMCbIC-capital'!Y$1,'Cost Breakdowns'!$B$162:$B$162)</f>
        <v>0</v>
      </c>
      <c r="Z5" s="77">
        <f>SUMIF('Cost Breakdowns'!$D$162:$D$162,'SoESCaOMCbIC-capital'!Z$1,'Cost Breakdowns'!$B$162:$B$162)</f>
        <v>0</v>
      </c>
      <c r="AA5" s="77">
        <f>SUMIF('Cost Breakdowns'!$D$162:$D$162,'SoESCaOMCbIC-capital'!AA$1,'Cost Breakdowns'!$B$162:$B$162)</f>
        <v>0</v>
      </c>
      <c r="AB5" s="77">
        <f>SUMIF('Cost Breakdowns'!$D$162:$D$162,'SoESCaOMCbIC-capital'!AB$1,'Cost Breakdowns'!$B$162:$B$162)</f>
        <v>1</v>
      </c>
      <c r="AC5" s="77">
        <f>SUMIF('Cost Breakdowns'!$D$162:$D$162,'SoESCaOMCbIC-capital'!AC$1,'Cost Breakdowns'!$B$162:$B$162)</f>
        <v>0</v>
      </c>
      <c r="AD5" s="77">
        <f>SUMIF('Cost Breakdowns'!$D$162:$D$162,'SoESCaOMCbIC-capital'!AD$1,'Cost Breakdowns'!$B$162:$B$162)</f>
        <v>0</v>
      </c>
      <c r="AE5" s="77">
        <f>SUMIF('Cost Breakdowns'!$D$162:$D$162,'SoESCaOMCbIC-capital'!AE$1,'Cost Breakdowns'!$B$162:$B$162)</f>
        <v>0</v>
      </c>
      <c r="AF5" s="77">
        <f>SUMIF('Cost Breakdowns'!$D$162:$D$162,'SoESCaOMCbIC-capital'!AF$1,'Cost Breakdowns'!$B$162:$B$162)</f>
        <v>0</v>
      </c>
      <c r="AG5" s="77">
        <f>SUMIF('Cost Breakdowns'!$D$162:$D$162,'SoESCaOMCbIC-capital'!AG$1,'Cost Breakdowns'!$B$162:$B$162)</f>
        <v>0</v>
      </c>
      <c r="AH5" s="77">
        <f>SUMIF('Cost Breakdowns'!$D$162:$D$162,'SoESCaOMCbIC-capital'!AH$1,'Cost Breakdowns'!$B$162:$B$162)</f>
        <v>0</v>
      </c>
      <c r="AI5" s="77">
        <f>SUMIF('Cost Breakdowns'!$D$162:$D$162,'SoESCaOMCbIC-capital'!AI$1,'Cost Breakdowns'!$B$162:$B$162)</f>
        <v>0</v>
      </c>
      <c r="AJ5" s="77">
        <f>SUMIF('Cost Breakdowns'!$D$162:$D$162,'SoESCaOMCbIC-capital'!AJ$1,'Cost Breakdowns'!$B$162:$B$162)</f>
        <v>0</v>
      </c>
      <c r="AK5" s="77">
        <f>SUMIF('Cost Breakdowns'!$D$162:$D$162,'SoESCaOMCbIC-capital'!AK$1,'Cost Breakdowns'!$B$162:$B$162)</f>
        <v>0</v>
      </c>
      <c r="AL5" s="77">
        <f>SUMIF('Cost Breakdowns'!$D$162:$D$162,'SoESCaOMCbIC-capital'!AL$1,'Cost Breakdowns'!$B$162:$B$162)</f>
        <v>0</v>
      </c>
      <c r="AM5" s="77">
        <f>SUMIF('Cost Breakdowns'!$D$162:$D$162,'SoESCaOMCbIC-capital'!AM$1,'Cost Breakdowns'!$B$162:$B$162)</f>
        <v>0</v>
      </c>
      <c r="AN5" s="77">
        <f>SUMIF('Cost Breakdowns'!$D$162:$D$162,'SoESCaOMCbIC-capital'!AN$1,'Cost Breakdowns'!$B$162:$B$162)</f>
        <v>0</v>
      </c>
      <c r="AO5" s="77">
        <f>SUMIF('Cost Breakdowns'!$D$162:$D$162,'SoESCaOMCbIC-capital'!AO$1,'Cost Breakdowns'!$B$162:$B$162)</f>
        <v>0</v>
      </c>
      <c r="AP5" s="77">
        <f>SUMIF('Cost Breakdowns'!$D$162:$D$162,'SoESCaOMCbIC-capital'!AP$1,'Cost Breakdowns'!$B$162:$B$162)</f>
        <v>0</v>
      </c>
      <c r="AQ5" s="77">
        <f>SUMIF('Cost Breakdowns'!$D$162:$D$162,'SoESCaOMCbIC-capital'!AQ$1,'Cost Breakdowns'!$B$162:$B$162)</f>
        <v>0</v>
      </c>
    </row>
    <row r="6" spans="1:43" x14ac:dyDescent="0.25">
      <c r="A6" t="s">
        <v>201</v>
      </c>
      <c r="B6" s="77">
        <f>SUMIF('Cost Breakdowns'!$D$217:$D$217,'SoESCaOMCbIC-capital'!B$1,'Cost Breakdowns'!$B$217:$B$217)</f>
        <v>0</v>
      </c>
      <c r="C6" s="77">
        <f>SUMIF('Cost Breakdowns'!$D$217:$D$217,'SoESCaOMCbIC-capital'!C$1,'Cost Breakdowns'!$B$217:$B$217)</f>
        <v>0</v>
      </c>
      <c r="D6" s="77">
        <f>SUMIF('Cost Breakdowns'!$D$217:$D$217,'SoESCaOMCbIC-capital'!D$1,'Cost Breakdowns'!$B$217:$B$217)</f>
        <v>0</v>
      </c>
      <c r="E6" s="77">
        <f>SUMIF('Cost Breakdowns'!$D$217:$D$217,'SoESCaOMCbIC-capital'!E$1,'Cost Breakdowns'!$B$217:$B$217)</f>
        <v>0</v>
      </c>
      <c r="F6" s="77">
        <f>SUMIF('Cost Breakdowns'!$D$217:$D$217,'SoESCaOMCbIC-capital'!F$1,'Cost Breakdowns'!$B$217:$B$217)</f>
        <v>0</v>
      </c>
      <c r="G6" s="77">
        <f>SUMIF('Cost Breakdowns'!$D$217:$D$217,'SoESCaOMCbIC-capital'!G$1,'Cost Breakdowns'!$B$217:$B$217)</f>
        <v>0</v>
      </c>
      <c r="H6" s="77">
        <f>SUMIF('Cost Breakdowns'!$D$217:$D$217,'SoESCaOMCbIC-capital'!H$1,'Cost Breakdowns'!$B$217:$B$217)</f>
        <v>0</v>
      </c>
      <c r="I6" s="77">
        <f>SUMIF('Cost Breakdowns'!$D$217:$D$217,'SoESCaOMCbIC-capital'!I$1,'Cost Breakdowns'!$B$217:$B$217)</f>
        <v>0</v>
      </c>
      <c r="J6" s="77">
        <f>SUMIF('Cost Breakdowns'!$D$217:$D$217,'SoESCaOMCbIC-capital'!J$1,'Cost Breakdowns'!$B$217:$B$217)</f>
        <v>0</v>
      </c>
      <c r="K6" s="77">
        <f>SUMIF('Cost Breakdowns'!$D$217:$D$217,'SoESCaOMCbIC-capital'!K$1,'Cost Breakdowns'!$B$217:$B$217)</f>
        <v>0</v>
      </c>
      <c r="L6" s="77">
        <f>SUMIF('Cost Breakdowns'!$D$217:$D$217,'SoESCaOMCbIC-capital'!L$1,'Cost Breakdowns'!$B$217:$B$217)</f>
        <v>0</v>
      </c>
      <c r="M6" s="77">
        <f>SUMIF('Cost Breakdowns'!$D$217:$D$217,'SoESCaOMCbIC-capital'!M$1,'Cost Breakdowns'!$B$217:$B$217)</f>
        <v>0</v>
      </c>
      <c r="N6" s="77">
        <f>SUMIF('Cost Breakdowns'!$D$217:$D$217,'SoESCaOMCbIC-capital'!N$1,'Cost Breakdowns'!$B$217:$B$217)</f>
        <v>0</v>
      </c>
      <c r="O6" s="77">
        <f>SUMIF('Cost Breakdowns'!$D$217:$D$217,'SoESCaOMCbIC-capital'!O$1,'Cost Breakdowns'!$B$217:$B$217)</f>
        <v>0</v>
      </c>
      <c r="P6" s="77">
        <f>SUMIF('Cost Breakdowns'!$D$217:$D$217,'SoESCaOMCbIC-capital'!P$1,'Cost Breakdowns'!$B$217:$B$217)</f>
        <v>0</v>
      </c>
      <c r="Q6" s="77">
        <f>SUMIF('Cost Breakdowns'!$D$217:$D$217,'SoESCaOMCbIC-capital'!Q$1,'Cost Breakdowns'!$B$217:$B$217)</f>
        <v>0</v>
      </c>
      <c r="R6" s="77">
        <f>SUMIF('Cost Breakdowns'!$D$217:$D$217,'SoESCaOMCbIC-capital'!R$1,'Cost Breakdowns'!$B$217:$B$217)</f>
        <v>0</v>
      </c>
      <c r="S6" s="77">
        <f>SUMIF('Cost Breakdowns'!$D$217:$D$217,'SoESCaOMCbIC-capital'!S$1,'Cost Breakdowns'!$B$217:$B$217)</f>
        <v>0</v>
      </c>
      <c r="T6" s="77">
        <f>SUMIF('Cost Breakdowns'!$D$217:$D$217,'SoESCaOMCbIC-capital'!T$1,'Cost Breakdowns'!$B$217:$B$217)</f>
        <v>0</v>
      </c>
      <c r="U6" s="77">
        <f>SUMIF('Cost Breakdowns'!$D$217:$D$217,'SoESCaOMCbIC-capital'!U$1,'Cost Breakdowns'!$B$217:$B$217)</f>
        <v>0</v>
      </c>
      <c r="V6" s="77">
        <f>SUMIF('Cost Breakdowns'!$D$217:$D$217,'SoESCaOMCbIC-capital'!V$1,'Cost Breakdowns'!$B$217:$B$217)</f>
        <v>0</v>
      </c>
      <c r="W6" s="77">
        <f>SUMIF('Cost Breakdowns'!$D$217:$D$217,'SoESCaOMCbIC-capital'!W$1,'Cost Breakdowns'!$B$217:$B$217)</f>
        <v>0</v>
      </c>
      <c r="X6" s="77">
        <f>SUMIF('Cost Breakdowns'!$D$217:$D$217,'SoESCaOMCbIC-capital'!X$1,'Cost Breakdowns'!$B$217:$B$217)</f>
        <v>0</v>
      </c>
      <c r="Y6" s="77">
        <f>SUMIF('Cost Breakdowns'!$D$217:$D$217,'SoESCaOMCbIC-capital'!Y$1,'Cost Breakdowns'!$B$217:$B$217)</f>
        <v>0</v>
      </c>
      <c r="Z6" s="77">
        <f>SUMIF('Cost Breakdowns'!$D$217:$D$217,'SoESCaOMCbIC-capital'!Z$1,'Cost Breakdowns'!$B$217:$B$217)</f>
        <v>0</v>
      </c>
      <c r="AA6" s="77">
        <f>SUMIF('Cost Breakdowns'!$D$217:$D$217,'SoESCaOMCbIC-capital'!AA$1,'Cost Breakdowns'!$B$217:$B$217)</f>
        <v>0</v>
      </c>
      <c r="AB6" s="77">
        <f>SUMIF('Cost Breakdowns'!$D$217:$D$217,'SoESCaOMCbIC-capital'!AB$1,'Cost Breakdowns'!$B$217:$B$217)</f>
        <v>1</v>
      </c>
      <c r="AC6" s="77">
        <f>SUMIF('Cost Breakdowns'!$D$217:$D$217,'SoESCaOMCbIC-capital'!AC$1,'Cost Breakdowns'!$B$217:$B$217)</f>
        <v>0</v>
      </c>
      <c r="AD6" s="77">
        <f>SUMIF('Cost Breakdowns'!$D$217:$D$217,'SoESCaOMCbIC-capital'!AD$1,'Cost Breakdowns'!$B$217:$B$217)</f>
        <v>0</v>
      </c>
      <c r="AE6" s="77">
        <f>SUMIF('Cost Breakdowns'!$D$217:$D$217,'SoESCaOMCbIC-capital'!AE$1,'Cost Breakdowns'!$B$217:$B$217)</f>
        <v>0</v>
      </c>
      <c r="AF6" s="77">
        <f>SUMIF('Cost Breakdowns'!$D$217:$D$217,'SoESCaOMCbIC-capital'!AF$1,'Cost Breakdowns'!$B$217:$B$217)</f>
        <v>0</v>
      </c>
      <c r="AG6" s="77">
        <f>SUMIF('Cost Breakdowns'!$D$217:$D$217,'SoESCaOMCbIC-capital'!AG$1,'Cost Breakdowns'!$B$217:$B$217)</f>
        <v>0</v>
      </c>
      <c r="AH6" s="77">
        <f>SUMIF('Cost Breakdowns'!$D$217:$D$217,'SoESCaOMCbIC-capital'!AH$1,'Cost Breakdowns'!$B$217:$B$217)</f>
        <v>0</v>
      </c>
      <c r="AI6" s="77">
        <f>SUMIF('Cost Breakdowns'!$D$217:$D$217,'SoESCaOMCbIC-capital'!AI$1,'Cost Breakdowns'!$B$217:$B$217)</f>
        <v>0</v>
      </c>
      <c r="AJ6" s="77">
        <f>SUMIF('Cost Breakdowns'!$D$217:$D$217,'SoESCaOMCbIC-capital'!AJ$1,'Cost Breakdowns'!$B$217:$B$217)</f>
        <v>0</v>
      </c>
      <c r="AK6" s="77">
        <f>SUMIF('Cost Breakdowns'!$D$217:$D$217,'SoESCaOMCbIC-capital'!AK$1,'Cost Breakdowns'!$B$217:$B$217)</f>
        <v>0</v>
      </c>
      <c r="AL6" s="77">
        <f>SUMIF('Cost Breakdowns'!$D$217:$D$217,'SoESCaOMCbIC-capital'!AL$1,'Cost Breakdowns'!$B$217:$B$217)</f>
        <v>0</v>
      </c>
      <c r="AM6" s="77">
        <f>SUMIF('Cost Breakdowns'!$D$217:$D$217,'SoESCaOMCbIC-capital'!AM$1,'Cost Breakdowns'!$B$217:$B$217)</f>
        <v>0</v>
      </c>
      <c r="AN6" s="77">
        <f>SUMIF('Cost Breakdowns'!$D$217:$D$217,'SoESCaOMCbIC-capital'!AN$1,'Cost Breakdowns'!$B$217:$B$217)</f>
        <v>0</v>
      </c>
      <c r="AO6" s="77">
        <f>SUMIF('Cost Breakdowns'!$D$217:$D$217,'SoESCaOMCbIC-capital'!AO$1,'Cost Breakdowns'!$B$217:$B$217)</f>
        <v>0</v>
      </c>
      <c r="AP6" s="77">
        <f>SUMIF('Cost Breakdowns'!$D$217:$D$217,'SoESCaOMCbIC-capital'!AP$1,'Cost Breakdowns'!$B$217:$B$217)</f>
        <v>0</v>
      </c>
      <c r="AQ6" s="77">
        <f>SUMIF('Cost Breakdowns'!$D$217:$D$217,'SoESCaOMCbIC-capital'!AQ$1,'Cost Breakdowns'!$B$217:$B$217)</f>
        <v>0</v>
      </c>
    </row>
    <row r="7" spans="1:43" x14ac:dyDescent="0.25">
      <c r="A7" t="s">
        <v>202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89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</row>
    <row r="8" spans="1:43" x14ac:dyDescent="0.25">
      <c r="A8" t="s">
        <v>203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</row>
    <row r="9" spans="1:43" x14ac:dyDescent="0.25">
      <c r="A9" t="s">
        <v>204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89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  <c r="AQ9" s="89">
        <v>0</v>
      </c>
    </row>
    <row r="10" spans="1:43" x14ac:dyDescent="0.25">
      <c r="A10" t="s">
        <v>205</v>
      </c>
      <c r="B10" s="77">
        <f>SUMIF('Cost Breakdowns'!$D$231:$D$233,'SoESCaOMCbIC-capital'!B$1,'Cost Breakdowns'!$B$231:$B$233)</f>
        <v>0</v>
      </c>
      <c r="C10" s="77">
        <f>SUMIF('Cost Breakdowns'!$D$231:$D$233,'SoESCaOMCbIC-capital'!C$1,'Cost Breakdowns'!$B$231:$B$233)</f>
        <v>0</v>
      </c>
      <c r="D10" s="77">
        <f>SUMIF('Cost Breakdowns'!$D$231:$D$233,'SoESCaOMCbIC-capital'!D$1,'Cost Breakdowns'!$B$231:$B$233)</f>
        <v>0</v>
      </c>
      <c r="E10" s="77">
        <f>SUMIF('Cost Breakdowns'!$D$231:$D$233,'SoESCaOMCbIC-capital'!E$1,'Cost Breakdowns'!$B$231:$B$233)</f>
        <v>0</v>
      </c>
      <c r="F10" s="77">
        <f>SUMIF('Cost Breakdowns'!$D$231:$D$233,'SoESCaOMCbIC-capital'!F$1,'Cost Breakdowns'!$B$231:$B$233)</f>
        <v>0</v>
      </c>
      <c r="G10" s="77">
        <f>SUMIF('Cost Breakdowns'!$D$231:$D$233,'SoESCaOMCbIC-capital'!G$1,'Cost Breakdowns'!$B$231:$B$233)</f>
        <v>0</v>
      </c>
      <c r="H10" s="77">
        <f>SUMIF('Cost Breakdowns'!$D$231:$D$233,'SoESCaOMCbIC-capital'!H$1,'Cost Breakdowns'!$B$231:$B$233)</f>
        <v>0</v>
      </c>
      <c r="I10" s="77">
        <f>SUMIF('Cost Breakdowns'!$D$231:$D$233,'SoESCaOMCbIC-capital'!I$1,'Cost Breakdowns'!$B$231:$B$233)</f>
        <v>0</v>
      </c>
      <c r="J10" s="77">
        <f>SUMIF('Cost Breakdowns'!$D$231:$D$233,'SoESCaOMCbIC-capital'!J$1,'Cost Breakdowns'!$B$231:$B$233)</f>
        <v>0</v>
      </c>
      <c r="K10" s="77">
        <f>SUMIF('Cost Breakdowns'!$D$231:$D$233,'SoESCaOMCbIC-capital'!K$1,'Cost Breakdowns'!$B$231:$B$233)</f>
        <v>0</v>
      </c>
      <c r="L10" s="77">
        <f>SUMIF('Cost Breakdowns'!$D$231:$D$233,'SoESCaOMCbIC-capital'!L$1,'Cost Breakdowns'!$B$231:$B$233)</f>
        <v>0.73616786946062651</v>
      </c>
      <c r="M10" s="77">
        <f>SUMIF('Cost Breakdowns'!$D$231:$D$233,'SoESCaOMCbIC-capital'!M$1,'Cost Breakdowns'!$B$231:$B$233)</f>
        <v>0</v>
      </c>
      <c r="N10" s="77">
        <f>SUMIF('Cost Breakdowns'!$D$231:$D$233,'SoESCaOMCbIC-capital'!N$1,'Cost Breakdowns'!$B$231:$B$233)</f>
        <v>0</v>
      </c>
      <c r="O10" s="77">
        <f>SUMIF('Cost Breakdowns'!$D$231:$D$233,'SoESCaOMCbIC-capital'!O$1,'Cost Breakdowns'!$B$231:$B$233)</f>
        <v>0</v>
      </c>
      <c r="P10" s="77">
        <f>SUMIF('Cost Breakdowns'!$D$231:$D$233,'SoESCaOMCbIC-capital'!P$1,'Cost Breakdowns'!$B$231:$B$233)</f>
        <v>0</v>
      </c>
      <c r="Q10" s="77">
        <f>SUMIF('Cost Breakdowns'!$D$231:$D$233,'SoESCaOMCbIC-capital'!Q$1,'Cost Breakdowns'!$B$231:$B$233)</f>
        <v>0</v>
      </c>
      <c r="R10" s="77">
        <f>SUMIF('Cost Breakdowns'!$D$231:$D$233,'SoESCaOMCbIC-capital'!R$1,'Cost Breakdowns'!$B$231:$B$233)</f>
        <v>0</v>
      </c>
      <c r="S10" s="77">
        <f>SUMIF('Cost Breakdowns'!$D$231:$D$233,'SoESCaOMCbIC-capital'!S$1,'Cost Breakdowns'!$B$231:$B$233)</f>
        <v>0</v>
      </c>
      <c r="T10" s="77">
        <f>SUMIF('Cost Breakdowns'!$D$231:$D$233,'SoESCaOMCbIC-capital'!T$1,'Cost Breakdowns'!$B$231:$B$233)</f>
        <v>0</v>
      </c>
      <c r="U10" s="77">
        <f>SUMIF('Cost Breakdowns'!$D$231:$D$233,'SoESCaOMCbIC-capital'!U$1,'Cost Breakdowns'!$B$231:$B$233)</f>
        <v>0</v>
      </c>
      <c r="V10" s="77">
        <f>SUMIF('Cost Breakdowns'!$D$231:$D$233,'SoESCaOMCbIC-capital'!V$1,'Cost Breakdowns'!$B$231:$B$233)</f>
        <v>0</v>
      </c>
      <c r="W10" s="77">
        <f>SUMIF('Cost Breakdowns'!$D$231:$D$233,'SoESCaOMCbIC-capital'!W$1,'Cost Breakdowns'!$B$231:$B$233)</f>
        <v>0</v>
      </c>
      <c r="X10" s="77">
        <f>SUMIF('Cost Breakdowns'!$D$231:$D$233,'SoESCaOMCbIC-capital'!X$1,'Cost Breakdowns'!$B$231:$B$233)</f>
        <v>0</v>
      </c>
      <c r="Y10" s="77">
        <f>SUMIF('Cost Breakdowns'!$D$231:$D$233,'SoESCaOMCbIC-capital'!Y$1,'Cost Breakdowns'!$B$231:$B$233)</f>
        <v>0</v>
      </c>
      <c r="Z10" s="77">
        <f>SUMIF('Cost Breakdowns'!$D$231:$D$233,'SoESCaOMCbIC-capital'!Z$1,'Cost Breakdowns'!$B$231:$B$233)</f>
        <v>0</v>
      </c>
      <c r="AA10" s="77">
        <f>SUMIF('Cost Breakdowns'!$D$231:$D$233,'SoESCaOMCbIC-capital'!AA$1,'Cost Breakdowns'!$B$231:$B$233)</f>
        <v>0</v>
      </c>
      <c r="AB10" s="77">
        <f>SUMIF('Cost Breakdowns'!$D$231:$D$233,'SoESCaOMCbIC-capital'!AB$1,'Cost Breakdowns'!$B$231:$B$233)</f>
        <v>0.26383213053937338</v>
      </c>
      <c r="AC10" s="77">
        <f>SUMIF('Cost Breakdowns'!$D$231:$D$233,'SoESCaOMCbIC-capital'!AC$1,'Cost Breakdowns'!$B$231:$B$233)</f>
        <v>0</v>
      </c>
      <c r="AD10" s="77">
        <f>SUMIF('Cost Breakdowns'!$D$231:$D$233,'SoESCaOMCbIC-capital'!AD$1,'Cost Breakdowns'!$B$231:$B$233)</f>
        <v>0</v>
      </c>
      <c r="AE10" s="77">
        <f>SUMIF('Cost Breakdowns'!$D$231:$D$233,'SoESCaOMCbIC-capital'!AE$1,'Cost Breakdowns'!$B$231:$B$233)</f>
        <v>0</v>
      </c>
      <c r="AF10" s="77">
        <f>SUMIF('Cost Breakdowns'!$D$231:$D$233,'SoESCaOMCbIC-capital'!AF$1,'Cost Breakdowns'!$B$231:$B$233)</f>
        <v>0</v>
      </c>
      <c r="AG10" s="77">
        <f>SUMIF('Cost Breakdowns'!$D$231:$D$233,'SoESCaOMCbIC-capital'!AG$1,'Cost Breakdowns'!$B$231:$B$233)</f>
        <v>0</v>
      </c>
      <c r="AH10" s="77">
        <f>SUMIF('Cost Breakdowns'!$D$231:$D$233,'SoESCaOMCbIC-capital'!AH$1,'Cost Breakdowns'!$B$231:$B$233)</f>
        <v>0</v>
      </c>
      <c r="AI10" s="77">
        <f>SUMIF('Cost Breakdowns'!$D$231:$D$233,'SoESCaOMCbIC-capital'!AI$1,'Cost Breakdowns'!$B$231:$B$233)</f>
        <v>0</v>
      </c>
      <c r="AJ10" s="77">
        <f>SUMIF('Cost Breakdowns'!$D$231:$D$233,'SoESCaOMCbIC-capital'!AJ$1,'Cost Breakdowns'!$B$231:$B$233)</f>
        <v>0</v>
      </c>
      <c r="AK10" s="77">
        <f>SUMIF('Cost Breakdowns'!$D$231:$D$233,'SoESCaOMCbIC-capital'!AK$1,'Cost Breakdowns'!$B$231:$B$233)</f>
        <v>0</v>
      </c>
      <c r="AL10" s="77">
        <f>SUMIF('Cost Breakdowns'!$D$231:$D$233,'SoESCaOMCbIC-capital'!AL$1,'Cost Breakdowns'!$B$231:$B$233)</f>
        <v>0</v>
      </c>
      <c r="AM10" s="77">
        <f>SUMIF('Cost Breakdowns'!$D$231:$D$233,'SoESCaOMCbIC-capital'!AM$1,'Cost Breakdowns'!$B$231:$B$233)</f>
        <v>0</v>
      </c>
      <c r="AN10" s="77">
        <f>SUMIF('Cost Breakdowns'!$D$231:$D$233,'SoESCaOMCbIC-capital'!AN$1,'Cost Breakdowns'!$B$231:$B$233)</f>
        <v>0</v>
      </c>
      <c r="AO10" s="77">
        <f>SUMIF('Cost Breakdowns'!$D$231:$D$233,'SoESCaOMCbIC-capital'!AO$1,'Cost Breakdowns'!$B$231:$B$233)</f>
        <v>0</v>
      </c>
      <c r="AP10" s="77">
        <f>SUMIF('Cost Breakdowns'!$D$231:$D$233,'SoESCaOMCbIC-capital'!AP$1,'Cost Breakdowns'!$B$231:$B$233)</f>
        <v>0</v>
      </c>
      <c r="AQ10" s="77">
        <f>SUMIF('Cost Breakdowns'!$D$231:$D$233,'SoESCaOMCbIC-capital'!AQ$1,'Cost Breakdowns'!$B$231:$B$233)</f>
        <v>0</v>
      </c>
    </row>
    <row r="11" spans="1:43" x14ac:dyDescent="0.25">
      <c r="A11" t="s">
        <v>206</v>
      </c>
      <c r="B11" s="77">
        <f>SUMIF('Cost Breakdowns'!$D$313:$D$313,'SoESCaOMCbIC-capital'!B$1,'Cost Breakdowns'!$B$313:$B$313)</f>
        <v>0</v>
      </c>
      <c r="C11" s="77">
        <f>SUMIF('Cost Breakdowns'!$D$313:$D$313,'SoESCaOMCbIC-capital'!C$1,'Cost Breakdowns'!$B$313:$B$313)</f>
        <v>0</v>
      </c>
      <c r="D11" s="77">
        <f>SUMIF('Cost Breakdowns'!$D$313:$D$313,'SoESCaOMCbIC-capital'!D$1,'Cost Breakdowns'!$B$313:$B$313)</f>
        <v>0</v>
      </c>
      <c r="E11" s="77">
        <f>SUMIF('Cost Breakdowns'!$D$313:$D$313,'SoESCaOMCbIC-capital'!E$1,'Cost Breakdowns'!$B$313:$B$313)</f>
        <v>0</v>
      </c>
      <c r="F11" s="77">
        <f>SUMIF('Cost Breakdowns'!$D$313:$D$313,'SoESCaOMCbIC-capital'!F$1,'Cost Breakdowns'!$B$313:$B$313)</f>
        <v>0</v>
      </c>
      <c r="G11" s="77">
        <f>SUMIF('Cost Breakdowns'!$D$313:$D$313,'SoESCaOMCbIC-capital'!G$1,'Cost Breakdowns'!$B$313:$B$313)</f>
        <v>0</v>
      </c>
      <c r="H11" s="77">
        <f>SUMIF('Cost Breakdowns'!$D$313:$D$313,'SoESCaOMCbIC-capital'!H$1,'Cost Breakdowns'!$B$313:$B$313)</f>
        <v>0</v>
      </c>
      <c r="I11" s="77">
        <f>SUMIF('Cost Breakdowns'!$D$313:$D$313,'SoESCaOMCbIC-capital'!I$1,'Cost Breakdowns'!$B$313:$B$313)</f>
        <v>0</v>
      </c>
      <c r="J11" s="77">
        <f>SUMIF('Cost Breakdowns'!$D$313:$D$313,'SoESCaOMCbIC-capital'!J$1,'Cost Breakdowns'!$B$313:$B$313)</f>
        <v>0</v>
      </c>
      <c r="K11" s="77">
        <f>SUMIF('Cost Breakdowns'!$D$313:$D$313,'SoESCaOMCbIC-capital'!K$1,'Cost Breakdowns'!$B$313:$B$313)</f>
        <v>0</v>
      </c>
      <c r="L11" s="77">
        <f>SUMIF('Cost Breakdowns'!$D$313:$D$313,'SoESCaOMCbIC-capital'!L$1,'Cost Breakdowns'!$B$313:$B$313)</f>
        <v>0</v>
      </c>
      <c r="M11" s="77">
        <f>SUMIF('Cost Breakdowns'!$D$313:$D$313,'SoESCaOMCbIC-capital'!M$1,'Cost Breakdowns'!$B$313:$B$313)</f>
        <v>0</v>
      </c>
      <c r="N11" s="77">
        <f>SUMIF('Cost Breakdowns'!$D$313:$D$313,'SoESCaOMCbIC-capital'!N$1,'Cost Breakdowns'!$B$313:$B$313)</f>
        <v>0</v>
      </c>
      <c r="O11" s="77">
        <f>SUMIF('Cost Breakdowns'!$D$313:$D$313,'SoESCaOMCbIC-capital'!O$1,'Cost Breakdowns'!$B$313:$B$313)</f>
        <v>0</v>
      </c>
      <c r="P11" s="77">
        <f>SUMIF('Cost Breakdowns'!$D$313:$D$313,'SoESCaOMCbIC-capital'!P$1,'Cost Breakdowns'!$B$313:$B$313)</f>
        <v>0</v>
      </c>
      <c r="Q11" s="77">
        <f>SUMIF('Cost Breakdowns'!$D$313:$D$313,'SoESCaOMCbIC-capital'!Q$1,'Cost Breakdowns'!$B$313:$B$313)</f>
        <v>0</v>
      </c>
      <c r="R11" s="77">
        <f>SUMIF('Cost Breakdowns'!$D$313:$D$313,'SoESCaOMCbIC-capital'!R$1,'Cost Breakdowns'!$B$313:$B$313)</f>
        <v>0</v>
      </c>
      <c r="S11" s="77">
        <f>SUMIF('Cost Breakdowns'!$D$313:$D$313,'SoESCaOMCbIC-capital'!S$1,'Cost Breakdowns'!$B$313:$B$313)</f>
        <v>0</v>
      </c>
      <c r="T11" s="77">
        <f>SUMIF('Cost Breakdowns'!$D$313:$D$313,'SoESCaOMCbIC-capital'!T$1,'Cost Breakdowns'!$B$313:$B$313)</f>
        <v>0</v>
      </c>
      <c r="U11" s="77">
        <f>SUMIF('Cost Breakdowns'!$D$313:$D$313,'SoESCaOMCbIC-capital'!U$1,'Cost Breakdowns'!$B$313:$B$313)</f>
        <v>0</v>
      </c>
      <c r="V11" s="77">
        <f>SUMIF('Cost Breakdowns'!$D$313:$D$313,'SoESCaOMCbIC-capital'!V$1,'Cost Breakdowns'!$B$313:$B$313)</f>
        <v>0</v>
      </c>
      <c r="W11" s="77">
        <f>SUMIF('Cost Breakdowns'!$D$313:$D$313,'SoESCaOMCbIC-capital'!W$1,'Cost Breakdowns'!$B$313:$B$313)</f>
        <v>0</v>
      </c>
      <c r="X11" s="77">
        <f>SUMIF('Cost Breakdowns'!$D$313:$D$313,'SoESCaOMCbIC-capital'!X$1,'Cost Breakdowns'!$B$313:$B$313)</f>
        <v>0</v>
      </c>
      <c r="Y11" s="77">
        <f>SUMIF('Cost Breakdowns'!$D$313:$D$313,'SoESCaOMCbIC-capital'!Y$1,'Cost Breakdowns'!$B$313:$B$313)</f>
        <v>0</v>
      </c>
      <c r="Z11" s="77">
        <f>SUMIF('Cost Breakdowns'!$D$313:$D$313,'SoESCaOMCbIC-capital'!Z$1,'Cost Breakdowns'!$B$313:$B$313)</f>
        <v>0</v>
      </c>
      <c r="AA11" s="77">
        <f>SUMIF('Cost Breakdowns'!$D$313:$D$313,'SoESCaOMCbIC-capital'!AA$1,'Cost Breakdowns'!$B$313:$B$313)</f>
        <v>0</v>
      </c>
      <c r="AB11" s="77">
        <f>SUMIF('Cost Breakdowns'!$D$313:$D$313,'SoESCaOMCbIC-capital'!AB$1,'Cost Breakdowns'!$B$313:$B$313)</f>
        <v>1</v>
      </c>
      <c r="AC11" s="77">
        <f>SUMIF('Cost Breakdowns'!$D$313:$D$313,'SoESCaOMCbIC-capital'!AC$1,'Cost Breakdowns'!$B$313:$B$313)</f>
        <v>0</v>
      </c>
      <c r="AD11" s="77">
        <f>SUMIF('Cost Breakdowns'!$D$313:$D$313,'SoESCaOMCbIC-capital'!AD$1,'Cost Breakdowns'!$B$313:$B$313)</f>
        <v>0</v>
      </c>
      <c r="AE11" s="77">
        <f>SUMIF('Cost Breakdowns'!$D$313:$D$313,'SoESCaOMCbIC-capital'!AE$1,'Cost Breakdowns'!$B$313:$B$313)</f>
        <v>0</v>
      </c>
      <c r="AF11" s="77">
        <f>SUMIF('Cost Breakdowns'!$D$313:$D$313,'SoESCaOMCbIC-capital'!AF$1,'Cost Breakdowns'!$B$313:$B$313)</f>
        <v>0</v>
      </c>
      <c r="AG11" s="77">
        <f>SUMIF('Cost Breakdowns'!$D$313:$D$313,'SoESCaOMCbIC-capital'!AG$1,'Cost Breakdowns'!$B$313:$B$313)</f>
        <v>0</v>
      </c>
      <c r="AH11" s="77">
        <f>SUMIF('Cost Breakdowns'!$D$313:$D$313,'SoESCaOMCbIC-capital'!AH$1,'Cost Breakdowns'!$B$313:$B$313)</f>
        <v>0</v>
      </c>
      <c r="AI11" s="77">
        <f>SUMIF('Cost Breakdowns'!$D$313:$D$313,'SoESCaOMCbIC-capital'!AI$1,'Cost Breakdowns'!$B$313:$B$313)</f>
        <v>0</v>
      </c>
      <c r="AJ11" s="77">
        <f>SUMIF('Cost Breakdowns'!$D$313:$D$313,'SoESCaOMCbIC-capital'!AJ$1,'Cost Breakdowns'!$B$313:$B$313)</f>
        <v>0</v>
      </c>
      <c r="AK11" s="77">
        <f>SUMIF('Cost Breakdowns'!$D$313:$D$313,'SoESCaOMCbIC-capital'!AK$1,'Cost Breakdowns'!$B$313:$B$313)</f>
        <v>0</v>
      </c>
      <c r="AL11" s="77">
        <f>SUMIF('Cost Breakdowns'!$D$313:$D$313,'SoESCaOMCbIC-capital'!AL$1,'Cost Breakdowns'!$B$313:$B$313)</f>
        <v>0</v>
      </c>
      <c r="AM11" s="77">
        <f>SUMIF('Cost Breakdowns'!$D$313:$D$313,'SoESCaOMCbIC-capital'!AM$1,'Cost Breakdowns'!$B$313:$B$313)</f>
        <v>0</v>
      </c>
      <c r="AN11" s="77">
        <f>SUMIF('Cost Breakdowns'!$D$313:$D$313,'SoESCaOMCbIC-capital'!AN$1,'Cost Breakdowns'!$B$313:$B$313)</f>
        <v>0</v>
      </c>
      <c r="AO11" s="77">
        <f>SUMIF('Cost Breakdowns'!$D$313:$D$313,'SoESCaOMCbIC-capital'!AO$1,'Cost Breakdowns'!$B$313:$B$313)</f>
        <v>0</v>
      </c>
      <c r="AP11" s="77">
        <f>SUMIF('Cost Breakdowns'!$D$313:$D$313,'SoESCaOMCbIC-capital'!AP$1,'Cost Breakdowns'!$B$313:$B$313)</f>
        <v>0</v>
      </c>
      <c r="AQ11" s="77">
        <f>SUMIF('Cost Breakdowns'!$D$313:$D$313,'SoESCaOMCbIC-capital'!AQ$1,'Cost Breakdowns'!$B$313:$B$313)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0.10344827586206895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</v>
      </c>
      <c r="W12" s="100">
        <f t="shared" si="1"/>
        <v>0</v>
      </c>
      <c r="X12" s="100">
        <f t="shared" si="1"/>
        <v>0</v>
      </c>
      <c r="Y12" s="100">
        <f t="shared" si="1"/>
        <v>0.84482758620689657</v>
      </c>
      <c r="Z12" s="100">
        <f t="shared" si="1"/>
        <v>0</v>
      </c>
      <c r="AA12" s="100">
        <f t="shared" si="1"/>
        <v>0</v>
      </c>
      <c r="AB12" s="100">
        <f t="shared" si="1"/>
        <v>5.1724137931034475E-2</v>
      </c>
      <c r="AC12" s="100">
        <f t="shared" si="1"/>
        <v>0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0</v>
      </c>
      <c r="AK12" s="100">
        <f t="shared" si="1"/>
        <v>0</v>
      </c>
      <c r="AL12" s="100">
        <f t="shared" si="1"/>
        <v>0</v>
      </c>
      <c r="AM12" s="100">
        <f t="shared" si="1"/>
        <v>0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0.10344827586206895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</v>
      </c>
      <c r="W13" s="100">
        <f t="shared" si="1"/>
        <v>0</v>
      </c>
      <c r="X13" s="100">
        <f t="shared" si="1"/>
        <v>0</v>
      </c>
      <c r="Y13" s="100">
        <f t="shared" si="1"/>
        <v>0.84482758620689657</v>
      </c>
      <c r="Z13" s="100">
        <f t="shared" si="1"/>
        <v>0</v>
      </c>
      <c r="AA13" s="100">
        <f t="shared" si="1"/>
        <v>0</v>
      </c>
      <c r="AB13" s="100">
        <f t="shared" si="1"/>
        <v>5.1724137931034475E-2</v>
      </c>
      <c r="AC13" s="100">
        <f t="shared" si="1"/>
        <v>0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0</v>
      </c>
      <c r="AK13" s="100">
        <f t="shared" si="1"/>
        <v>0</v>
      </c>
      <c r="AL13" s="100">
        <f t="shared" si="1"/>
        <v>0</v>
      </c>
      <c r="AM13" s="100">
        <f t="shared" si="1"/>
        <v>0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Breakdowns'!$D$105:$D$107,'SoESCaOMCbIC-capital'!B$1,'Cost Breakdowns'!$B$105:$B$107)</f>
        <v>0</v>
      </c>
      <c r="C14" s="77">
        <f>SUMIF('Cost Breakdowns'!$D$105:$D$107,'SoESCaOMCbIC-capital'!C$1,'Cost Breakdowns'!$B$105:$B$107)</f>
        <v>0</v>
      </c>
      <c r="D14" s="77">
        <f>SUMIF('Cost Breakdowns'!$D$105:$D$107,'SoESCaOMCbIC-capital'!D$1,'Cost Breakdowns'!$B$105:$B$107)</f>
        <v>0</v>
      </c>
      <c r="E14" s="77">
        <f>SUMIF('Cost Breakdowns'!$D$105:$D$107,'SoESCaOMCbIC-capital'!E$1,'Cost Breakdowns'!$B$105:$B$107)</f>
        <v>0</v>
      </c>
      <c r="F14" s="77">
        <f>SUMIF('Cost Breakdowns'!$D$105:$D$107,'SoESCaOMCbIC-capital'!F$1,'Cost Breakdowns'!$B$105:$B$107)</f>
        <v>0</v>
      </c>
      <c r="G14" s="77">
        <f>SUMIF('Cost Breakdowns'!$D$105:$D$107,'SoESCaOMCbIC-capital'!G$1,'Cost Breakdowns'!$B$105:$B$107)</f>
        <v>0</v>
      </c>
      <c r="H14" s="77">
        <f>SUMIF('Cost Breakdowns'!$D$105:$D$107,'SoESCaOMCbIC-capital'!H$1,'Cost Breakdowns'!$B$105:$B$107)</f>
        <v>0</v>
      </c>
      <c r="I14" s="77">
        <f>SUMIF('Cost Breakdowns'!$D$105:$D$107,'SoESCaOMCbIC-capital'!I$1,'Cost Breakdowns'!$B$105:$B$107)</f>
        <v>0</v>
      </c>
      <c r="J14" s="77">
        <f>SUMIF('Cost Breakdowns'!$D$105:$D$107,'SoESCaOMCbIC-capital'!J$1,'Cost Breakdowns'!$B$105:$B$107)</f>
        <v>0</v>
      </c>
      <c r="K14" s="77">
        <f>SUMIF('Cost Breakdowns'!$D$105:$D$107,'SoESCaOMCbIC-capital'!K$1,'Cost Breakdowns'!$B$105:$B$107)</f>
        <v>0</v>
      </c>
      <c r="L14" s="77">
        <f>SUMIF('Cost Breakdowns'!$D$105:$D$107,'SoESCaOMCbIC-capital'!L$1,'Cost Breakdowns'!$B$105:$B$107)</f>
        <v>0.16393442622950818</v>
      </c>
      <c r="M14" s="77">
        <f>SUMIF('Cost Breakdowns'!$D$105:$D$107,'SoESCaOMCbIC-capital'!M$1,'Cost Breakdowns'!$B$105:$B$107)</f>
        <v>0</v>
      </c>
      <c r="N14" s="77">
        <f>SUMIF('Cost Breakdowns'!$D$105:$D$107,'SoESCaOMCbIC-capital'!N$1,'Cost Breakdowns'!$B$105:$B$107)</f>
        <v>0</v>
      </c>
      <c r="O14" s="77">
        <f>SUMIF('Cost Breakdowns'!$D$105:$D$107,'SoESCaOMCbIC-capital'!O$1,'Cost Breakdowns'!$B$105:$B$107)</f>
        <v>0</v>
      </c>
      <c r="P14" s="77">
        <f>SUMIF('Cost Breakdowns'!$D$105:$D$107,'SoESCaOMCbIC-capital'!P$1,'Cost Breakdowns'!$B$105:$B$107)</f>
        <v>0</v>
      </c>
      <c r="Q14" s="77">
        <f>SUMIF('Cost Breakdowns'!$D$105:$D$107,'SoESCaOMCbIC-capital'!Q$1,'Cost Breakdowns'!$B$105:$B$107)</f>
        <v>0</v>
      </c>
      <c r="R14" s="77">
        <f>SUMIF('Cost Breakdowns'!$D$105:$D$107,'SoESCaOMCbIC-capital'!R$1,'Cost Breakdowns'!$B$105:$B$107)</f>
        <v>0</v>
      </c>
      <c r="S14" s="77">
        <f>SUMIF('Cost Breakdowns'!$D$105:$D$107,'SoESCaOMCbIC-capital'!S$1,'Cost Breakdowns'!$B$105:$B$107)</f>
        <v>0</v>
      </c>
      <c r="T14" s="77">
        <f>SUMIF('Cost Breakdowns'!$D$105:$D$107,'SoESCaOMCbIC-capital'!T$1,'Cost Breakdowns'!$B$105:$B$107)</f>
        <v>0</v>
      </c>
      <c r="U14" s="77">
        <f>SUMIF('Cost Breakdowns'!$D$105:$D$107,'SoESCaOMCbIC-capital'!U$1,'Cost Breakdowns'!$B$105:$B$107)</f>
        <v>0</v>
      </c>
      <c r="V14" s="77">
        <f>SUMIF('Cost Breakdowns'!$D$105:$D$107,'SoESCaOMCbIC-capital'!V$1,'Cost Breakdowns'!$B$105:$B$107)</f>
        <v>0</v>
      </c>
      <c r="W14" s="77">
        <f>SUMIF('Cost Breakdowns'!$D$105:$D$107,'SoESCaOMCbIC-capital'!W$1,'Cost Breakdowns'!$B$105:$B$107)</f>
        <v>0</v>
      </c>
      <c r="X14" s="77">
        <f>SUMIF('Cost Breakdowns'!$D$105:$D$107,'SoESCaOMCbIC-capital'!X$1,'Cost Breakdowns'!$B$105:$B$107)</f>
        <v>0</v>
      </c>
      <c r="Y14" s="77">
        <f>SUMIF('Cost Breakdowns'!$D$105:$D$107,'SoESCaOMCbIC-capital'!Y$1,'Cost Breakdowns'!$B$105:$B$107)</f>
        <v>0</v>
      </c>
      <c r="Z14" s="77">
        <f>SUMIF('Cost Breakdowns'!$D$105:$D$107,'SoESCaOMCbIC-capital'!Z$1,'Cost Breakdowns'!$B$105:$B$107)</f>
        <v>0</v>
      </c>
      <c r="AA14" s="77">
        <f>SUMIF('Cost Breakdowns'!$D$105:$D$107,'SoESCaOMCbIC-capital'!AA$1,'Cost Breakdowns'!$B$105:$B$107)</f>
        <v>0</v>
      </c>
      <c r="AB14" s="77">
        <f>SUMIF('Cost Breakdowns'!$D$105:$D$107,'SoESCaOMCbIC-capital'!AB$1,'Cost Breakdowns'!$B$105:$B$107)</f>
        <v>0.76502732240437155</v>
      </c>
      <c r="AC14" s="77">
        <f>SUMIF('Cost Breakdowns'!$D$105:$D$107,'SoESCaOMCbIC-capital'!AC$1,'Cost Breakdowns'!$B$105:$B$107)</f>
        <v>0</v>
      </c>
      <c r="AD14" s="77">
        <f>SUMIF('Cost Breakdowns'!$D$105:$D$107,'SoESCaOMCbIC-capital'!AD$1,'Cost Breakdowns'!$B$105:$B$107)</f>
        <v>0</v>
      </c>
      <c r="AE14" s="77">
        <f>SUMIF('Cost Breakdowns'!$D$105:$D$107,'SoESCaOMCbIC-capital'!AE$1,'Cost Breakdowns'!$B$105:$B$107)</f>
        <v>0</v>
      </c>
      <c r="AF14" s="77">
        <f>SUMIF('Cost Breakdowns'!$D$105:$D$107,'SoESCaOMCbIC-capital'!AF$1,'Cost Breakdowns'!$B$105:$B$107)</f>
        <v>0</v>
      </c>
      <c r="AG14" s="77">
        <f>SUMIF('Cost Breakdowns'!$D$105:$D$107,'SoESCaOMCbIC-capital'!AG$1,'Cost Breakdowns'!$B$105:$B$107)</f>
        <v>0</v>
      </c>
      <c r="AH14" s="77">
        <f>SUMIF('Cost Breakdowns'!$D$105:$D$107,'SoESCaOMCbIC-capital'!AH$1,'Cost Breakdowns'!$B$105:$B$107)</f>
        <v>0</v>
      </c>
      <c r="AI14" s="77">
        <f>SUMIF('Cost Breakdowns'!$D$105:$D$107,'SoESCaOMCbIC-capital'!AI$1,'Cost Breakdowns'!$B$105:$B$107)</f>
        <v>0</v>
      </c>
      <c r="AJ14" s="77">
        <f>SUMIF('Cost Breakdowns'!$D$105:$D$107,'SoESCaOMCbIC-capital'!AJ$1,'Cost Breakdowns'!$B$105:$B$107)</f>
        <v>0</v>
      </c>
      <c r="AK14" s="77">
        <f>SUMIF('Cost Breakdowns'!$D$105:$D$107,'SoESCaOMCbIC-capital'!AK$1,'Cost Breakdowns'!$B$105:$B$107)</f>
        <v>0</v>
      </c>
      <c r="AL14" s="77">
        <f>SUMIF('Cost Breakdowns'!$D$105:$D$107,'SoESCaOMCbIC-capital'!AL$1,'Cost Breakdowns'!$B$105:$B$107)</f>
        <v>7.1038251366120214E-2</v>
      </c>
      <c r="AM14" s="77">
        <f>SUMIF('Cost Breakdowns'!$D$105:$D$107,'SoESCaOMCbIC-capital'!AM$1,'Cost Breakdowns'!$B$105:$B$107)</f>
        <v>0</v>
      </c>
      <c r="AN14" s="77">
        <f>SUMIF('Cost Breakdowns'!$D$105:$D$107,'SoESCaOMCbIC-capital'!AN$1,'Cost Breakdowns'!$B$105:$B$107)</f>
        <v>0</v>
      </c>
      <c r="AO14" s="77">
        <f>SUMIF('Cost Breakdowns'!$D$105:$D$107,'SoESCaOMCbIC-capital'!AO$1,'Cost Breakdowns'!$B$105:$B$107)</f>
        <v>0</v>
      </c>
      <c r="AP14" s="77">
        <f>SUMIF('Cost Breakdowns'!$D$105:$D$107,'SoESCaOMCbIC-capital'!AP$1,'Cost Breakdowns'!$B$105:$B$107)</f>
        <v>0</v>
      </c>
      <c r="AQ14" s="77">
        <f>SUMIF('Cost Breakdowns'!$D$105:$D$107,'SoESCaOMCbIC-capital'!AQ$1,'Cost Breakdowns'!$B$105:$B$107)</f>
        <v>0</v>
      </c>
    </row>
    <row r="15" spans="1:43" x14ac:dyDescent="0.25">
      <c r="A15" t="s">
        <v>210</v>
      </c>
      <c r="B15" s="89">
        <v>0</v>
      </c>
      <c r="C15" s="89">
        <v>0</v>
      </c>
      <c r="D15" s="89">
        <v>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1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0.10344827586206895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</v>
      </c>
      <c r="W16" s="100">
        <f t="shared" si="2"/>
        <v>0</v>
      </c>
      <c r="X16" s="100">
        <f t="shared" si="2"/>
        <v>0</v>
      </c>
      <c r="Y16" s="100">
        <f t="shared" si="2"/>
        <v>0.84482758620689657</v>
      </c>
      <c r="Z16" s="100">
        <f t="shared" si="2"/>
        <v>0</v>
      </c>
      <c r="AA16" s="100">
        <f t="shared" si="2"/>
        <v>0</v>
      </c>
      <c r="AB16" s="100">
        <f t="shared" si="2"/>
        <v>5.1724137931034475E-2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0</v>
      </c>
      <c r="AK16" s="100">
        <f t="shared" si="2"/>
        <v>0</v>
      </c>
      <c r="AL16" s="100">
        <f t="shared" si="2"/>
        <v>0</v>
      </c>
      <c r="AM16" s="100">
        <f t="shared" si="2"/>
        <v>0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0.10344827586206895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</v>
      </c>
      <c r="W17" s="100">
        <f t="shared" si="2"/>
        <v>0</v>
      </c>
      <c r="X17" s="100">
        <f t="shared" si="2"/>
        <v>0</v>
      </c>
      <c r="Y17" s="100">
        <f t="shared" si="2"/>
        <v>0.84482758620689657</v>
      </c>
      <c r="Z17" s="100">
        <f t="shared" si="2"/>
        <v>0</v>
      </c>
      <c r="AA17" s="100">
        <f t="shared" si="2"/>
        <v>0</v>
      </c>
      <c r="AB17" s="100">
        <f t="shared" si="2"/>
        <v>5.1724137931034475E-2</v>
      </c>
      <c r="AC17" s="100">
        <f t="shared" si="2"/>
        <v>0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0</v>
      </c>
      <c r="AK17" s="100">
        <f t="shared" si="2"/>
        <v>0</v>
      </c>
      <c r="AL17" s="100">
        <f t="shared" si="2"/>
        <v>0</v>
      </c>
      <c r="AM17" s="100">
        <f t="shared" si="2"/>
        <v>0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3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0.73616786946062651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0.26383213053937338</v>
      </c>
      <c r="AC18" s="100">
        <f t="shared" si="3"/>
        <v>0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3" x14ac:dyDescent="0.25">
      <c r="A19" t="s">
        <v>472</v>
      </c>
      <c r="B19" s="77">
        <f>'CCS Costs'!B90+'CCS Costs'!B98</f>
        <v>0</v>
      </c>
      <c r="C19" s="77">
        <f>'CCS Costs'!C90+'CCS Costs'!C98</f>
        <v>0</v>
      </c>
      <c r="D19" s="77">
        <f>'CCS Costs'!D90+'CCS Costs'!D98</f>
        <v>0</v>
      </c>
      <c r="E19" s="77">
        <f>'CCS Costs'!E90+'CCS Costs'!E98</f>
        <v>0</v>
      </c>
      <c r="F19" s="77">
        <f>'CCS Costs'!F90+'CCS Costs'!F98</f>
        <v>0</v>
      </c>
      <c r="G19" s="77">
        <f>'CCS Costs'!G90+'CCS Costs'!G98</f>
        <v>0</v>
      </c>
      <c r="H19" s="77">
        <f>'CCS Costs'!H90+'CCS Costs'!H98</f>
        <v>0</v>
      </c>
      <c r="I19" s="77">
        <f>'CCS Costs'!I90+'CCS Costs'!I98</f>
        <v>0</v>
      </c>
      <c r="J19" s="77">
        <f>'CCS Costs'!J90+'CCS Costs'!J98</f>
        <v>0</v>
      </c>
      <c r="K19" s="77">
        <f>'CCS Costs'!K90+'CCS Costs'!K98</f>
        <v>0</v>
      </c>
      <c r="L19" s="77">
        <f>'CCS Costs'!L90+'CCS Costs'!L98</f>
        <v>0.53002559773432822</v>
      </c>
      <c r="M19" s="77">
        <f>'CCS Costs'!M90+'CCS Costs'!M98</f>
        <v>0</v>
      </c>
      <c r="N19" s="77">
        <f>'CCS Costs'!N90+'CCS Costs'!N98</f>
        <v>0</v>
      </c>
      <c r="O19" s="77">
        <f>'CCS Costs'!O90+'CCS Costs'!O98</f>
        <v>0</v>
      </c>
      <c r="P19" s="77">
        <f>'CCS Costs'!P90+'CCS Costs'!P98</f>
        <v>0</v>
      </c>
      <c r="Q19" s="77">
        <f>'CCS Costs'!Q90+'CCS Costs'!Q98</f>
        <v>0</v>
      </c>
      <c r="R19" s="77">
        <f>'CCS Costs'!R90+'CCS Costs'!R98</f>
        <v>0</v>
      </c>
      <c r="S19" s="77">
        <f>'CCS Costs'!S90+'CCS Costs'!S98</f>
        <v>0</v>
      </c>
      <c r="T19" s="77">
        <f>'CCS Costs'!T90+'CCS Costs'!T98</f>
        <v>0</v>
      </c>
      <c r="U19" s="77">
        <f>'CCS Costs'!U90+'CCS Costs'!U98</f>
        <v>0</v>
      </c>
      <c r="V19" s="77">
        <f>'CCS Costs'!V90+'CCS Costs'!V98</f>
        <v>0</v>
      </c>
      <c r="W19" s="77">
        <f>'CCS Costs'!W90+'CCS Costs'!W98</f>
        <v>0</v>
      </c>
      <c r="X19" s="77">
        <f>'CCS Costs'!X90+'CCS Costs'!X98</f>
        <v>0</v>
      </c>
      <c r="Y19" s="77">
        <f>'CCS Costs'!Y90+'CCS Costs'!Y98</f>
        <v>0</v>
      </c>
      <c r="Z19" s="77">
        <f>'CCS Costs'!Z90+'CCS Costs'!Z98</f>
        <v>0</v>
      </c>
      <c r="AA19" s="77">
        <f>'CCS Costs'!AA90+'CCS Costs'!AA98</f>
        <v>0</v>
      </c>
      <c r="AB19" s="77">
        <f>'CCS Costs'!AB90+'CCS Costs'!AB98</f>
        <v>0.43004193671368657</v>
      </c>
      <c r="AC19" s="77">
        <f>'CCS Costs'!AC90+'CCS Costs'!AC98</f>
        <v>0</v>
      </c>
      <c r="AD19" s="77">
        <f>'CCS Costs'!AD90+'CCS Costs'!AD98</f>
        <v>0</v>
      </c>
      <c r="AE19" s="77">
        <f>'CCS Costs'!AE90+'CCS Costs'!AE98</f>
        <v>0</v>
      </c>
      <c r="AF19" s="77">
        <f>'CCS Costs'!AF90+'CCS Costs'!AF98</f>
        <v>0</v>
      </c>
      <c r="AG19" s="77">
        <f>'CCS Costs'!AG90+'CCS Costs'!AG98</f>
        <v>0</v>
      </c>
      <c r="AH19" s="77">
        <f>'CCS Costs'!AH90+'CCS Costs'!AH98</f>
        <v>0</v>
      </c>
      <c r="AI19" s="77">
        <f>'CCS Costs'!AI90+'CCS Costs'!AI98</f>
        <v>0</v>
      </c>
      <c r="AJ19" s="77">
        <f>'CCS Costs'!AJ90+'CCS Costs'!AJ98</f>
        <v>0</v>
      </c>
      <c r="AK19" s="77">
        <f>'CCS Costs'!AK90+'CCS Costs'!AK98</f>
        <v>0</v>
      </c>
      <c r="AL19" s="77">
        <f>'CCS Costs'!AL90+'CCS Costs'!AL98</f>
        <v>3.993246555198518E-2</v>
      </c>
      <c r="AM19" s="77">
        <f>'CCS Costs'!AM90+'CCS Costs'!AM98</f>
        <v>0</v>
      </c>
      <c r="AN19" s="77">
        <f>'CCS Costs'!AN90+'CCS Costs'!AN98</f>
        <v>0</v>
      </c>
      <c r="AO19" s="77">
        <f>'CCS Costs'!AO90+'CCS Costs'!AO98</f>
        <v>0</v>
      </c>
      <c r="AP19" s="77">
        <f>'CCS Costs'!AP90+'CCS Costs'!AP98</f>
        <v>0</v>
      </c>
      <c r="AQ19" s="77">
        <f>'CCS Costs'!AQ90+'CCS Costs'!AQ98</f>
        <v>0</v>
      </c>
    </row>
    <row r="20" spans="1:43" x14ac:dyDescent="0.25">
      <c r="A20" t="s">
        <v>473</v>
      </c>
      <c r="B20" s="77">
        <f>'CCS Costs'!B91+'CCS Costs'!B99</f>
        <v>0</v>
      </c>
      <c r="C20" s="77">
        <f>'CCS Costs'!C91+'CCS Costs'!C99</f>
        <v>0</v>
      </c>
      <c r="D20" s="77">
        <f>'CCS Costs'!D91+'CCS Costs'!D99</f>
        <v>0</v>
      </c>
      <c r="E20" s="77">
        <f>'CCS Costs'!E91+'CCS Costs'!E99</f>
        <v>0</v>
      </c>
      <c r="F20" s="77">
        <f>'CCS Costs'!F91+'CCS Costs'!F99</f>
        <v>0</v>
      </c>
      <c r="G20" s="77">
        <f>'CCS Costs'!G91+'CCS Costs'!G99</f>
        <v>0</v>
      </c>
      <c r="H20" s="77">
        <f>'CCS Costs'!H91+'CCS Costs'!H99</f>
        <v>0</v>
      </c>
      <c r="I20" s="77">
        <f>'CCS Costs'!I91+'CCS Costs'!I99</f>
        <v>0</v>
      </c>
      <c r="J20" s="77">
        <f>'CCS Costs'!J91+'CCS Costs'!J99</f>
        <v>0</v>
      </c>
      <c r="K20" s="77">
        <f>'CCS Costs'!K91+'CCS Costs'!K99</f>
        <v>0</v>
      </c>
      <c r="L20" s="77">
        <f>'CCS Costs'!L91+'CCS Costs'!L99</f>
        <v>0.60775862068965514</v>
      </c>
      <c r="M20" s="77">
        <f>'CCS Costs'!M91+'CCS Costs'!M99</f>
        <v>0</v>
      </c>
      <c r="N20" s="77">
        <f>'CCS Costs'!N91+'CCS Costs'!N99</f>
        <v>0</v>
      </c>
      <c r="O20" s="77">
        <f>'CCS Costs'!O91+'CCS Costs'!O99</f>
        <v>0</v>
      </c>
      <c r="P20" s="77">
        <f>'CCS Costs'!P91+'CCS Costs'!P99</f>
        <v>0</v>
      </c>
      <c r="Q20" s="77">
        <f>'CCS Costs'!Q91+'CCS Costs'!Q99</f>
        <v>0</v>
      </c>
      <c r="R20" s="77">
        <f>'CCS Costs'!R91+'CCS Costs'!R99</f>
        <v>0</v>
      </c>
      <c r="S20" s="77">
        <f>'CCS Costs'!S91+'CCS Costs'!S99</f>
        <v>0</v>
      </c>
      <c r="T20" s="77">
        <f>'CCS Costs'!T91+'CCS Costs'!T99</f>
        <v>0</v>
      </c>
      <c r="U20" s="77">
        <f>'CCS Costs'!U91+'CCS Costs'!U99</f>
        <v>0</v>
      </c>
      <c r="V20" s="77">
        <f>'CCS Costs'!V91+'CCS Costs'!V99</f>
        <v>0</v>
      </c>
      <c r="W20" s="77">
        <f>'CCS Costs'!W91+'CCS Costs'!W99</f>
        <v>0</v>
      </c>
      <c r="X20" s="77">
        <f>'CCS Costs'!X91+'CCS Costs'!X99</f>
        <v>0</v>
      </c>
      <c r="Y20" s="77">
        <f>'CCS Costs'!Y91+'CCS Costs'!Y99</f>
        <v>0.36961206896551718</v>
      </c>
      <c r="Z20" s="77">
        <f>'CCS Costs'!Z91+'CCS Costs'!Z99</f>
        <v>0</v>
      </c>
      <c r="AA20" s="77">
        <f>'CCS Costs'!AA91+'CCS Costs'!AA99</f>
        <v>0</v>
      </c>
      <c r="AB20" s="77">
        <f>'CCS Costs'!AB91+'CCS Costs'!AB99</f>
        <v>2.2629310344827576E-2</v>
      </c>
      <c r="AC20" s="77">
        <f>'CCS Costs'!AC91+'CCS Costs'!AC99</f>
        <v>0</v>
      </c>
      <c r="AD20" s="77">
        <f>'CCS Costs'!AD91+'CCS Costs'!AD99</f>
        <v>0</v>
      </c>
      <c r="AE20" s="77">
        <f>'CCS Costs'!AE91+'CCS Costs'!AE99</f>
        <v>0</v>
      </c>
      <c r="AF20" s="77">
        <f>'CCS Costs'!AF91+'CCS Costs'!AF99</f>
        <v>0</v>
      </c>
      <c r="AG20" s="77">
        <f>'CCS Costs'!AG91+'CCS Costs'!AG99</f>
        <v>0</v>
      </c>
      <c r="AH20" s="77">
        <f>'CCS Costs'!AH91+'CCS Costs'!AH99</f>
        <v>0</v>
      </c>
      <c r="AI20" s="77">
        <f>'CCS Costs'!AI91+'CCS Costs'!AI99</f>
        <v>0</v>
      </c>
      <c r="AJ20" s="77">
        <f>'CCS Costs'!AJ91+'CCS Costs'!AJ99</f>
        <v>0</v>
      </c>
      <c r="AK20" s="77">
        <f>'CCS Costs'!AK91+'CCS Costs'!AK99</f>
        <v>0</v>
      </c>
      <c r="AL20" s="77">
        <f>'CCS Costs'!AL91+'CCS Costs'!AL99</f>
        <v>0</v>
      </c>
      <c r="AM20" s="77">
        <f>'CCS Costs'!AM91+'CCS Costs'!AM99</f>
        <v>0</v>
      </c>
      <c r="AN20" s="77">
        <f>'CCS Costs'!AN91+'CCS Costs'!AN99</f>
        <v>0</v>
      </c>
      <c r="AO20" s="77">
        <f>'CCS Costs'!AO91+'CCS Costs'!AO99</f>
        <v>0</v>
      </c>
      <c r="AP20" s="77">
        <f>'CCS Costs'!AP91+'CCS Costs'!AP99</f>
        <v>0</v>
      </c>
      <c r="AQ20" s="77">
        <f>'CCS Costs'!AQ91+'CCS Costs'!AQ99</f>
        <v>0</v>
      </c>
    </row>
    <row r="21" spans="1:43" x14ac:dyDescent="0.25">
      <c r="A21" t="s">
        <v>474</v>
      </c>
      <c r="B21" s="77">
        <f>'CCS Costs'!B92+'CCS Costs'!B100</f>
        <v>0</v>
      </c>
      <c r="C21" s="77">
        <f>'CCS Costs'!C92+'CCS Costs'!C100</f>
        <v>0</v>
      </c>
      <c r="D21" s="77">
        <f>'CCS Costs'!D92+'CCS Costs'!D100</f>
        <v>0</v>
      </c>
      <c r="E21" s="77">
        <f>'CCS Costs'!E92+'CCS Costs'!E100</f>
        <v>0</v>
      </c>
      <c r="F21" s="77">
        <f>'CCS Costs'!F92+'CCS Costs'!F100</f>
        <v>0</v>
      </c>
      <c r="G21" s="77">
        <f>'CCS Costs'!G92+'CCS Costs'!G100</f>
        <v>0</v>
      </c>
      <c r="H21" s="77">
        <f>'CCS Costs'!H92+'CCS Costs'!H100</f>
        <v>0</v>
      </c>
      <c r="I21" s="77">
        <f>'CCS Costs'!I92+'CCS Costs'!I100</f>
        <v>0</v>
      </c>
      <c r="J21" s="77">
        <f>'CCS Costs'!J92+'CCS Costs'!J100</f>
        <v>0</v>
      </c>
      <c r="K21" s="77">
        <f>'CCS Costs'!K92+'CCS Costs'!K100</f>
        <v>0</v>
      </c>
      <c r="L21" s="77">
        <f>'CCS Costs'!L92+'CCS Costs'!L100</f>
        <v>0.9355390112436881</v>
      </c>
      <c r="M21" s="77">
        <f>'CCS Costs'!M92+'CCS Costs'!M100</f>
        <v>0</v>
      </c>
      <c r="N21" s="77">
        <f>'CCS Costs'!N92+'CCS Costs'!N100</f>
        <v>0</v>
      </c>
      <c r="O21" s="77">
        <f>'CCS Costs'!O92+'CCS Costs'!O100</f>
        <v>0</v>
      </c>
      <c r="P21" s="77">
        <f>'CCS Costs'!P92+'CCS Costs'!P100</f>
        <v>0</v>
      </c>
      <c r="Q21" s="77">
        <f>'CCS Costs'!Q92+'CCS Costs'!Q100</f>
        <v>0</v>
      </c>
      <c r="R21" s="77">
        <f>'CCS Costs'!R92+'CCS Costs'!R100</f>
        <v>0</v>
      </c>
      <c r="S21" s="77">
        <f>'CCS Costs'!S92+'CCS Costs'!S100</f>
        <v>0</v>
      </c>
      <c r="T21" s="77">
        <f>'CCS Costs'!T92+'CCS Costs'!T100</f>
        <v>0</v>
      </c>
      <c r="U21" s="77">
        <f>'CCS Costs'!U92+'CCS Costs'!U100</f>
        <v>0</v>
      </c>
      <c r="V21" s="77">
        <f>'CCS Costs'!V92+'CCS Costs'!V100</f>
        <v>0</v>
      </c>
      <c r="W21" s="77">
        <f>'CCS Costs'!W92+'CCS Costs'!W100</f>
        <v>0</v>
      </c>
      <c r="X21" s="77">
        <f>'CCS Costs'!X92+'CCS Costs'!X100</f>
        <v>0</v>
      </c>
      <c r="Y21" s="77">
        <f>'CCS Costs'!Y92+'CCS Costs'!Y100</f>
        <v>0</v>
      </c>
      <c r="Z21" s="77">
        <f>'CCS Costs'!Z92+'CCS Costs'!Z100</f>
        <v>0</v>
      </c>
      <c r="AA21" s="77">
        <f>'CCS Costs'!AA92+'CCS Costs'!AA100</f>
        <v>0</v>
      </c>
      <c r="AB21" s="77">
        <f>'CCS Costs'!AB92+'CCS Costs'!AB100</f>
        <v>6.4460988756311802E-2</v>
      </c>
      <c r="AC21" s="77">
        <f>'CCS Costs'!AC92+'CCS Costs'!AC100</f>
        <v>0</v>
      </c>
      <c r="AD21" s="77">
        <f>'CCS Costs'!AD92+'CCS Costs'!AD100</f>
        <v>0</v>
      </c>
      <c r="AE21" s="77">
        <f>'CCS Costs'!AE92+'CCS Costs'!AE100</f>
        <v>0</v>
      </c>
      <c r="AF21" s="77">
        <f>'CCS Costs'!AF92+'CCS Costs'!AF100</f>
        <v>0</v>
      </c>
      <c r="AG21" s="77">
        <f>'CCS Costs'!AG92+'CCS Costs'!AG100</f>
        <v>0</v>
      </c>
      <c r="AH21" s="77">
        <f>'CCS Costs'!AH92+'CCS Costs'!AH100</f>
        <v>0</v>
      </c>
      <c r="AI21" s="77">
        <f>'CCS Costs'!AI92+'CCS Costs'!AI100</f>
        <v>0</v>
      </c>
      <c r="AJ21" s="77">
        <f>'CCS Costs'!AJ92+'CCS Costs'!AJ100</f>
        <v>0</v>
      </c>
      <c r="AK21" s="77">
        <f>'CCS Costs'!AK92+'CCS Costs'!AK100</f>
        <v>0</v>
      </c>
      <c r="AL21" s="77">
        <f>'CCS Costs'!AL92+'CCS Costs'!AL100</f>
        <v>0</v>
      </c>
      <c r="AM21" s="77">
        <f>'CCS Costs'!AM92+'CCS Costs'!AM100</f>
        <v>0</v>
      </c>
      <c r="AN21" s="77">
        <f>'CCS Costs'!AN92+'CCS Costs'!AN100</f>
        <v>0</v>
      </c>
      <c r="AO21" s="77">
        <f>'CCS Costs'!AO92+'CCS Costs'!AO100</f>
        <v>0</v>
      </c>
      <c r="AP21" s="77">
        <f>'CCS Costs'!AP92+'CCS Costs'!AP100</f>
        <v>0</v>
      </c>
      <c r="AQ21" s="77">
        <f>'CCS Costs'!AQ92+'CCS Costs'!AQ100</f>
        <v>0</v>
      </c>
    </row>
    <row r="22" spans="1:43" x14ac:dyDescent="0.25">
      <c r="A22" t="s">
        <v>475</v>
      </c>
      <c r="B22" s="77">
        <f>'CCS Costs'!B93+'CCS Costs'!B101</f>
        <v>0</v>
      </c>
      <c r="C22" s="77">
        <f>'CCS Costs'!C93+'CCS Costs'!C101</f>
        <v>0</v>
      </c>
      <c r="D22" s="77">
        <f>'CCS Costs'!D93+'CCS Costs'!D101</f>
        <v>0</v>
      </c>
      <c r="E22" s="77">
        <f>'CCS Costs'!E93+'CCS Costs'!E101</f>
        <v>0</v>
      </c>
      <c r="F22" s="77">
        <f>'CCS Costs'!F93+'CCS Costs'!F101</f>
        <v>0</v>
      </c>
      <c r="G22" s="77">
        <f>'CCS Costs'!G93+'CCS Costs'!G101</f>
        <v>0</v>
      </c>
      <c r="H22" s="77">
        <f>'CCS Costs'!H93+'CCS Costs'!H101</f>
        <v>0</v>
      </c>
      <c r="I22" s="77">
        <f>'CCS Costs'!I93+'CCS Costs'!I101</f>
        <v>0</v>
      </c>
      <c r="J22" s="77">
        <f>'CCS Costs'!J93+'CCS Costs'!J101</f>
        <v>0</v>
      </c>
      <c r="K22" s="77">
        <f>'CCS Costs'!K93+'CCS Costs'!K101</f>
        <v>0</v>
      </c>
      <c r="L22" s="77">
        <f>'CCS Costs'!L93+'CCS Costs'!L101</f>
        <v>0.53002559773432822</v>
      </c>
      <c r="M22" s="77">
        <f>'CCS Costs'!M93+'CCS Costs'!M101</f>
        <v>0</v>
      </c>
      <c r="N22" s="77">
        <f>'CCS Costs'!N93+'CCS Costs'!N101</f>
        <v>0</v>
      </c>
      <c r="O22" s="77">
        <f>'CCS Costs'!O93+'CCS Costs'!O101</f>
        <v>0</v>
      </c>
      <c r="P22" s="77">
        <f>'CCS Costs'!P93+'CCS Costs'!P101</f>
        <v>0</v>
      </c>
      <c r="Q22" s="77">
        <f>'CCS Costs'!Q93+'CCS Costs'!Q101</f>
        <v>0</v>
      </c>
      <c r="R22" s="77">
        <f>'CCS Costs'!R93+'CCS Costs'!R101</f>
        <v>0</v>
      </c>
      <c r="S22" s="77">
        <f>'CCS Costs'!S93+'CCS Costs'!S101</f>
        <v>0</v>
      </c>
      <c r="T22" s="77">
        <f>'CCS Costs'!T93+'CCS Costs'!T101</f>
        <v>0</v>
      </c>
      <c r="U22" s="77">
        <f>'CCS Costs'!U93+'CCS Costs'!U101</f>
        <v>0</v>
      </c>
      <c r="V22" s="77">
        <f>'CCS Costs'!V93+'CCS Costs'!V101</f>
        <v>0</v>
      </c>
      <c r="W22" s="77">
        <f>'CCS Costs'!W93+'CCS Costs'!W101</f>
        <v>0</v>
      </c>
      <c r="X22" s="77">
        <f>'CCS Costs'!X93+'CCS Costs'!X101</f>
        <v>0</v>
      </c>
      <c r="Y22" s="77">
        <f>'CCS Costs'!Y93+'CCS Costs'!Y101</f>
        <v>0</v>
      </c>
      <c r="Z22" s="77">
        <f>'CCS Costs'!Z93+'CCS Costs'!Z101</f>
        <v>0</v>
      </c>
      <c r="AA22" s="77">
        <f>'CCS Costs'!AA93+'CCS Costs'!AA101</f>
        <v>0</v>
      </c>
      <c r="AB22" s="77">
        <f>'CCS Costs'!AB93+'CCS Costs'!AB101</f>
        <v>0.43004193671368657</v>
      </c>
      <c r="AC22" s="77">
        <f>'CCS Costs'!AC93+'CCS Costs'!AC101</f>
        <v>0</v>
      </c>
      <c r="AD22" s="77">
        <f>'CCS Costs'!AD93+'CCS Costs'!AD101</f>
        <v>0</v>
      </c>
      <c r="AE22" s="77">
        <f>'CCS Costs'!AE93+'CCS Costs'!AE101</f>
        <v>0</v>
      </c>
      <c r="AF22" s="77">
        <f>'CCS Costs'!AF93+'CCS Costs'!AF101</f>
        <v>0</v>
      </c>
      <c r="AG22" s="77">
        <f>'CCS Costs'!AG93+'CCS Costs'!AG101</f>
        <v>0</v>
      </c>
      <c r="AH22" s="77">
        <f>'CCS Costs'!AH93+'CCS Costs'!AH101</f>
        <v>0</v>
      </c>
      <c r="AI22" s="77">
        <f>'CCS Costs'!AI93+'CCS Costs'!AI101</f>
        <v>0</v>
      </c>
      <c r="AJ22" s="77">
        <f>'CCS Costs'!AJ93+'CCS Costs'!AJ101</f>
        <v>0</v>
      </c>
      <c r="AK22" s="77">
        <f>'CCS Costs'!AK93+'CCS Costs'!AK101</f>
        <v>0</v>
      </c>
      <c r="AL22" s="77">
        <f>'CCS Costs'!AL93+'CCS Costs'!AL101</f>
        <v>3.993246555198518E-2</v>
      </c>
      <c r="AM22" s="77">
        <f>'CCS Costs'!AM93+'CCS Costs'!AM101</f>
        <v>0</v>
      </c>
      <c r="AN22" s="77">
        <f>'CCS Costs'!AN93+'CCS Costs'!AN101</f>
        <v>0</v>
      </c>
      <c r="AO22" s="77">
        <f>'CCS Costs'!AO93+'CCS Costs'!AO101</f>
        <v>0</v>
      </c>
      <c r="AP22" s="77">
        <f>'CCS Costs'!AP93+'CCS Costs'!AP101</f>
        <v>0</v>
      </c>
      <c r="AQ22" s="77">
        <f>'CCS Costs'!AQ93+'CCS Costs'!AQ101</f>
        <v>0</v>
      </c>
    </row>
    <row r="23" spans="1:43" x14ac:dyDescent="0.2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1</v>
      </c>
      <c r="AC23" s="77">
        <f t="shared" si="9"/>
        <v>0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3" x14ac:dyDescent="0.25">
      <c r="A24" s="138" t="s">
        <v>511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0.10344827586206895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</v>
      </c>
      <c r="W24" s="77">
        <f t="shared" si="10"/>
        <v>0</v>
      </c>
      <c r="X24" s="77">
        <f t="shared" si="10"/>
        <v>0</v>
      </c>
      <c r="Y24" s="77">
        <f t="shared" si="10"/>
        <v>0.84482758620689657</v>
      </c>
      <c r="Z24" s="77">
        <f t="shared" si="10"/>
        <v>0</v>
      </c>
      <c r="AA24" s="77">
        <f t="shared" si="10"/>
        <v>0</v>
      </c>
      <c r="AB24" s="77">
        <f t="shared" si="10"/>
        <v>5.1724137931034475E-2</v>
      </c>
      <c r="AC24" s="77">
        <f t="shared" si="10"/>
        <v>0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0</v>
      </c>
      <c r="AK24" s="77">
        <f t="shared" si="10"/>
        <v>0</v>
      </c>
      <c r="AL24" s="77">
        <f t="shared" si="10"/>
        <v>0</v>
      </c>
      <c r="AM24" s="77">
        <f t="shared" si="10"/>
        <v>0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  <row r="25" spans="1:43" x14ac:dyDescent="0.25">
      <c r="A25" s="138" t="s">
        <v>512</v>
      </c>
      <c r="B25" s="77">
        <f>B4</f>
        <v>0</v>
      </c>
      <c r="C25" s="77">
        <f t="shared" ref="C25:AQ25" si="11">C4</f>
        <v>0</v>
      </c>
      <c r="D25" s="77">
        <f t="shared" si="11"/>
        <v>0</v>
      </c>
      <c r="E25" s="77">
        <f t="shared" si="11"/>
        <v>0</v>
      </c>
      <c r="F25" s="77">
        <f t="shared" si="11"/>
        <v>0</v>
      </c>
      <c r="G25" s="77">
        <f t="shared" si="11"/>
        <v>0</v>
      </c>
      <c r="H25" s="77">
        <f t="shared" si="11"/>
        <v>0</v>
      </c>
      <c r="I25" s="77">
        <f t="shared" si="11"/>
        <v>0</v>
      </c>
      <c r="J25" s="77">
        <f t="shared" si="11"/>
        <v>0</v>
      </c>
      <c r="K25" s="77">
        <f t="shared" si="11"/>
        <v>0</v>
      </c>
      <c r="L25" s="77">
        <f t="shared" si="11"/>
        <v>0.10344827586206895</v>
      </c>
      <c r="M25" s="77">
        <f t="shared" si="11"/>
        <v>0</v>
      </c>
      <c r="N25" s="77">
        <f t="shared" si="11"/>
        <v>0</v>
      </c>
      <c r="O25" s="77">
        <f t="shared" si="11"/>
        <v>0</v>
      </c>
      <c r="P25" s="77">
        <f t="shared" si="11"/>
        <v>0</v>
      </c>
      <c r="Q25" s="77">
        <f t="shared" si="11"/>
        <v>0</v>
      </c>
      <c r="R25" s="77">
        <f t="shared" si="11"/>
        <v>0</v>
      </c>
      <c r="S25" s="77">
        <f t="shared" si="11"/>
        <v>0</v>
      </c>
      <c r="T25" s="77">
        <f t="shared" si="11"/>
        <v>0</v>
      </c>
      <c r="U25" s="77">
        <f t="shared" si="11"/>
        <v>0</v>
      </c>
      <c r="V25" s="77">
        <f t="shared" si="11"/>
        <v>0</v>
      </c>
      <c r="W25" s="77">
        <f t="shared" si="11"/>
        <v>0</v>
      </c>
      <c r="X25" s="77">
        <f t="shared" si="11"/>
        <v>0</v>
      </c>
      <c r="Y25" s="77">
        <f t="shared" si="11"/>
        <v>0.84482758620689657</v>
      </c>
      <c r="Z25" s="77">
        <f t="shared" si="11"/>
        <v>0</v>
      </c>
      <c r="AA25" s="77">
        <f t="shared" si="11"/>
        <v>0</v>
      </c>
      <c r="AB25" s="77">
        <f t="shared" si="11"/>
        <v>5.1724137931034475E-2</v>
      </c>
      <c r="AC25" s="77">
        <f t="shared" si="11"/>
        <v>0</v>
      </c>
      <c r="AD25" s="77">
        <f t="shared" si="11"/>
        <v>0</v>
      </c>
      <c r="AE25" s="77">
        <f t="shared" si="11"/>
        <v>0</v>
      </c>
      <c r="AF25" s="77">
        <f t="shared" si="11"/>
        <v>0</v>
      </c>
      <c r="AG25" s="77">
        <f t="shared" si="11"/>
        <v>0</v>
      </c>
      <c r="AH25" s="77">
        <f t="shared" si="11"/>
        <v>0</v>
      </c>
      <c r="AI25" s="77">
        <f t="shared" si="11"/>
        <v>0</v>
      </c>
      <c r="AJ25" s="77">
        <f t="shared" si="11"/>
        <v>0</v>
      </c>
      <c r="AK25" s="77">
        <f t="shared" si="11"/>
        <v>0</v>
      </c>
      <c r="AL25" s="77">
        <f t="shared" si="11"/>
        <v>0</v>
      </c>
      <c r="AM25" s="77">
        <f t="shared" si="11"/>
        <v>0</v>
      </c>
      <c r="AN25" s="77">
        <f t="shared" si="11"/>
        <v>0</v>
      </c>
      <c r="AO25" s="77">
        <f t="shared" si="11"/>
        <v>0</v>
      </c>
      <c r="AP25" s="77">
        <f t="shared" si="11"/>
        <v>0</v>
      </c>
      <c r="AQ25" s="77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Mapping</vt:lpstr>
      <vt:lpstr>Cost Breakdowns</vt:lpstr>
      <vt:lpstr>graphs_nrel</vt:lpstr>
      <vt:lpstr>CCS Costs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2023-09-11T19:07:54Z</dcterms:modified>
</cp:coreProperties>
</file>