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BSoEVP\"/>
    </mc:Choice>
  </mc:AlternateContent>
  <xr:revisionPtr revIDLastSave="0" documentId="13_ncr:1_{BAE09212-5A88-489F-A023-A6FAF937A56C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Table 44" sheetId="14" r:id="rId5"/>
    <sheet name="Table 49" sheetId="15" r:id="rId6"/>
    <sheet name="Heavy freight" sheetId="7" r:id="rId7"/>
    <sheet name="EV freight truck batteries" sheetId="8" r:id="rId8"/>
    <sheet name="BBSoEVP-passenger" sheetId="2" r:id="rId9"/>
    <sheet name="BBSoEVP-freight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3" l="1"/>
  <c r="B25" i="13"/>
  <c r="G21" i="13"/>
  <c r="H21" i="13"/>
  <c r="I21" i="13"/>
  <c r="J21" i="13"/>
  <c r="K21" i="13"/>
  <c r="L21" i="13"/>
  <c r="F21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42" i="14"/>
  <c r="B43" i="14"/>
  <c r="B44" i="14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D25" i="7" l="1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<sst xmlns="http://schemas.openxmlformats.org/spreadsheetml/2006/main" count="330" uniqueCount="190">
  <si>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</si>
  <si>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</si>
  <si>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</si>
  <si>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</si>
  <si>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</si>
  <si>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</si>
  <si>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</si>
  <si>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</si>
  <si>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</si>
  <si>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</si>
  <si>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</si>
  <si>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</si>
  <si>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</si>
  <si>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</si>
  <si>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</si>
  <si>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</si>
  <si>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</si>
  <si>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</si>
  <si>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</si>
  <si>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</si>
  <si>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</si>
  <si>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</si>
  <si>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</si>
  <si>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</si>
  <si>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</si>
  <si>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</si>
  <si>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</si>
  <si>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</si>
  <si>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</si>
  <si>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</si>
  <si>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</si>
  <si>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</si>
  <si>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</si>
  <si>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</si>
  <si>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</si>
  <si>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</si>
  <si>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</si>
  <si>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</si>
  <si>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</si>
  <si>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</si>
  <si>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</si>
  <si>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</si>
  <si>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</si>
  <si>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</si>
  <si>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</si>
  <si>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</si>
  <si>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</si>
  <si>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</si>
  <si>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</si>
  <si>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</si>
  <si>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</si>
  <si>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</si>
  <si>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</si>
  <si>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</si>
  <si>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</si>
  <si>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</si>
  <si>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</si>
  <si>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</si>
  <si>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</si>
  <si>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</si>
  <si>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</si>
  <si>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</si>
  <si>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</si>
  <si>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</si>
  <si>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</si>
  <si>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</si>
  <si>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</si>
  <si>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</si>
  <si>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</si>
  <si>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</si>
  <si>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</si>
  <si>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</si>
  <si>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</si>
  <si>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</si>
  <si>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</si>
  <si>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</si>
  <si>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</si>
  <si>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</si>
  <si>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</si>
  <si>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</si>
  <si>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</si>
  <si>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</si>
  <si>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</si>
  <si>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</si>
  <si>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</si>
  <si>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</si>
  <si>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</si>
  <si>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</si>
  <si>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</si>
  <si>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</si>
  <si>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</si>
  <si>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</si>
  <si>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</si>
  <si>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</si>
  <si>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</si>
  <si>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</si>
  <si>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</si>
  <si>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</si>
  <si>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</si>
  <si>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</si>
  <si>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</si>
  <si>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</si>
  <si>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</si>
  <si>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</si>
  <si>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</si>
  <si>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</si>
  <si>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</si>
  <si>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</si>
  <si>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</si>
  <si>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</si>
  <si>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</si>
  <si>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</si>
  <si>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</si>
  <si>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</si>
  <si>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</si>
  <si>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</si>
  <si>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</si>
  <si>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</si>
  <si>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</si>
  <si>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</si>
  <si>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</si>
  <si>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</si>
  <si>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</si>
  <si>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</si>
  <si>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</si>
  <si>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</si>
  <si>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</si>
  <si>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</si>
  <si>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</si>
  <si>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</si>
  <si>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</si>
  <si>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</si>
  <si>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</si>
  <si>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</si>
  <si>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</si>
  <si>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</si>
  <si>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</si>
  <si>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10:53:55 GMT-0700 (Pacific Daylight Time)</t>
  </si>
  <si>
    <t>Source: U.S. Energy Information Administration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</si>
  <si>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</si>
  <si>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</si>
  <si>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</si>
  <si>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</si>
  <si>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</si>
  <si>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</si>
  <si>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</si>
  <si>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</si>
  <si>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</si>
  <si>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</si>
  <si>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</si>
  <si>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Freight New Trucks Sales (Case High oil and gas supply)</t>
  </si>
  <si>
    <t>https://www.eia.gov/outlooks/aeo/data/browser/#/?id=58-AEO2021&amp;region=0-0&amp;cases=highogs&amp;start=2019&amp;end=2050&amp;f=A&amp;linechart=highogs-d120120a.198-58-AEO2021~highogs-d120120a.199-58-AEO2021~highogs-d120120a.200-58-AEO2021~highogs-d120120a.201-58-AEO2021~highogs-d120120a.202-58-AEO2021~highogs-d120120a.203-58-AEO2021~highogs-d120120a.204-58-AEO2021~highogs-d120120a.205-58-AEO2021~highogs-d120120a.206-58-AEO2021~highogs-d120120a.207-58-AEO2021~highogs-d120120a.209-58-AEO2021~highogs-d120120a.210-58-AEO2021~highogs-d120120a.211-58-AEO2021~highogs-d120120a.212-58-AEO2021~highogs-d120120a.213-58-AEO2021~highogs-d120120a.214-58-AEO2021~highogs-d120120a.215-58-AEO2021~highogs-d120120a.216-58-AEO2021~highogs-d120120a.217-58-AEO2021~highogs-d120120a.218-58-AEO2021~~~~~~~~~~&amp;ctype=linechart&amp;sourcekey=0</t>
  </si>
  <si>
    <t>10:52:58 GMT-0700 (Pacific Daylight Time)</t>
  </si>
  <si>
    <t>Light Medium: Diesel thousands</t>
  </si>
  <si>
    <t>Light Medium: Motor Gasoline thousands</t>
  </si>
  <si>
    <t>Light Medium: Propane thousands</t>
  </si>
  <si>
    <t>Light Medium: Natural Gas thousands</t>
  </si>
  <si>
    <t>Light Medium: Ethanol-Flex Fuel thousands</t>
  </si>
  <si>
    <t>Light Medium: Electric thousands</t>
  </si>
  <si>
    <t>Light Medium: Plug-in Diesel Hybrid thousands</t>
  </si>
  <si>
    <t>Light Medium: Plug-in Gasoline Hybrid thousands</t>
  </si>
  <si>
    <t>Light Medium: Fuel Cell thousands</t>
  </si>
  <si>
    <t>Light Medium thousands</t>
  </si>
  <si>
    <t>Medium: Diesel thousands</t>
  </si>
  <si>
    <t>Medium: Motor Gasoline thousands</t>
  </si>
  <si>
    <t>Medium: Propane thousands</t>
  </si>
  <si>
    <t>Medium: Natural Gas thousands</t>
  </si>
  <si>
    <t>Medium: Ethanol-Flex Fuel thousands</t>
  </si>
  <si>
    <t>Medium: Electric thousands</t>
  </si>
  <si>
    <t>Medium: Plug-in Diesel Hybrid thousands</t>
  </si>
  <si>
    <t>Medium: Plug-in Gasoline Hybrid thousands</t>
  </si>
  <si>
    <t>Medium: Fuel Cell thousands</t>
  </si>
  <si>
    <t>Medium thousands</t>
  </si>
  <si>
    <t>Percent of vehicle that is battery</t>
  </si>
  <si>
    <t>2019 USD</t>
  </si>
  <si>
    <t>2012 USD</t>
  </si>
  <si>
    <t>Weighted Average</t>
  </si>
  <si>
    <t>% medium</t>
  </si>
  <si>
    <t>% light medium</t>
  </si>
  <si>
    <t>% light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</si>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</sst>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0" fontId="2" fillId="0" borderId="0" xfId="9"/>
    <xf numFmtId="0" fontId="2" fillId="0" borderId="0" xfId="9" applyAlignment="1">
      <alignment wrapText="1"/>
    </xf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niclutsey/Library/Application%20Support/Microsoft/Office/Office%202011%20AutoRecovery/PD%20US%20PV%202025/OMEGA%20PD%20TSD/omega-pd2016-omegasuite/02_FleetGen_Targets/2015-2025%20Production%20Summary%20and%20Data%20with%20Definitions.xlsx?C842E235" TargetMode="External"/><Relationship Id="rId1" Type="http://schemas.openxmlformats.org/officeDocument/2006/relationships/externalLinkPath" Target="file:///\\C842E235\2015-2025%20Production%20Summary%20and%20Data%20with%20Defini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B11" sqref="B11"/>
    </sheetView>
  </sheetViews>
  <sheetFormatPr defaultRowHeight="14.5" x14ac:dyDescent="0.35"/>
  <cols>
    <col min="2" max="2" width="80.1796875" customWidth="1"/>
  </cols>
  <sheetData>
    <row r="1" spans="1:2" x14ac:dyDescent="0.35">
      <c r="A1" s="1" t="s">
        <v>11</v>
      </c>
    </row>
    <row r="3" spans="1:2" x14ac:dyDescent="0.35">
      <c r="A3" s="1" t="s">
        <v>0</v>
      </c>
      <c r="B3" s="3" t="s">
        <v>85</v>
      </c>
    </row>
    <row r="4" spans="1:2" x14ac:dyDescent="0.35">
      <c r="B4" t="s">
        <v>77</v>
      </c>
    </row>
    <row r="5" spans="1:2" x14ac:dyDescent="0.35">
      <c r="B5" s="2">
        <v>2021</v>
      </c>
    </row>
    <row r="6" spans="1:2" x14ac:dyDescent="0.35">
      <c r="B6" t="s">
        <v>78</v>
      </c>
    </row>
    <row r="7" spans="1:2" x14ac:dyDescent="0.35">
      <c r="B7" t="s">
        <v>79</v>
      </c>
    </row>
    <row r="8" spans="1:2" x14ac:dyDescent="0.35">
      <c r="B8" t="s">
        <v>80</v>
      </c>
    </row>
    <row r="10" spans="1:2" x14ac:dyDescent="0.35">
      <c r="B10" s="3" t="s">
        <v>189</v>
      </c>
    </row>
    <row r="11" spans="1:2" x14ac:dyDescent="0.35">
      <c r="B11" t="s">
        <v>82</v>
      </c>
    </row>
    <row r="12" spans="1:2" x14ac:dyDescent="0.35">
      <c r="B12" s="2">
        <v>2020</v>
      </c>
    </row>
    <row r="13" spans="1:2" x14ac:dyDescent="0.35">
      <c r="B13" t="s">
        <v>84</v>
      </c>
    </row>
    <row r="14" spans="1:2" x14ac:dyDescent="0.35">
      <c r="B14" t="s">
        <v>83</v>
      </c>
    </row>
    <row r="15" spans="1:2" x14ac:dyDescent="0.35">
      <c r="B15" t="s">
        <v>188</v>
      </c>
    </row>
    <row r="17" spans="1:2" x14ac:dyDescent="0.35">
      <c r="B17" s="3" t="s">
        <v>187</v>
      </c>
    </row>
    <row r="18" spans="1:2" x14ac:dyDescent="0.35">
      <c r="B18" t="s">
        <v>128</v>
      </c>
    </row>
    <row r="19" spans="1:2" x14ac:dyDescent="0.35">
      <c r="B19" s="2">
        <v>2019</v>
      </c>
    </row>
    <row r="20" spans="1:2" x14ac:dyDescent="0.35">
      <c r="B20" t="s">
        <v>129</v>
      </c>
    </row>
    <row r="21" spans="1:2" x14ac:dyDescent="0.35">
      <c r="B21" s="45" t="s">
        <v>127</v>
      </c>
    </row>
    <row r="22" spans="1:2" x14ac:dyDescent="0.35">
      <c r="B22" t="s">
        <v>130</v>
      </c>
    </row>
    <row r="24" spans="1:2" x14ac:dyDescent="0.35">
      <c r="B24" t="s">
        <v>131</v>
      </c>
    </row>
    <row r="25" spans="1:2" x14ac:dyDescent="0.35">
      <c r="B25" s="2">
        <v>2020</v>
      </c>
    </row>
    <row r="26" spans="1:2" x14ac:dyDescent="0.35">
      <c r="B26" t="s">
        <v>132</v>
      </c>
    </row>
    <row r="27" spans="1:2" x14ac:dyDescent="0.35">
      <c r="B27" s="43" t="s">
        <v>133</v>
      </c>
    </row>
    <row r="28" spans="1:2" x14ac:dyDescent="0.35">
      <c r="B28" t="s">
        <v>134</v>
      </c>
    </row>
    <row r="30" spans="1:2" x14ac:dyDescent="0.35">
      <c r="A30" t="s">
        <v>1</v>
      </c>
    </row>
    <row r="31" spans="1:2" x14ac:dyDescent="0.35">
      <c r="A31" t="s">
        <v>2</v>
      </c>
    </row>
    <row r="32" spans="1:2" x14ac:dyDescent="0.35">
      <c r="A32" t="s">
        <v>3</v>
      </c>
    </row>
    <row r="34" spans="1:2" x14ac:dyDescent="0.35">
      <c r="A34" t="s">
        <v>81</v>
      </c>
    </row>
    <row r="35" spans="1:2" x14ac:dyDescent="0.35">
      <c r="A35" t="s">
        <v>185</v>
      </c>
    </row>
    <row r="37" spans="1:2" x14ac:dyDescent="0.35">
      <c r="A37" t="s">
        <v>186</v>
      </c>
    </row>
    <row r="39" spans="1:2" x14ac:dyDescent="0.35">
      <c r="A39" t="s">
        <v>180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defaultRowHeight="14.5" x14ac:dyDescent="0.35"/>
  <cols>
    <col min="1" max="1" width="13.90625" customWidth="1"/>
    <col min="2" max="2" width="13.1796875" customWidth="1"/>
  </cols>
  <sheetData>
    <row r="1" spans="1:33" ht="29" x14ac:dyDescent="0.35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35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35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35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35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35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defaultColWidth="8.453125" defaultRowHeight="15.5" x14ac:dyDescent="0.35"/>
  <cols>
    <col min="1" max="1" width="9.36328125" style="7" customWidth="1"/>
    <col min="2" max="2" width="20.453125" style="8" customWidth="1"/>
    <col min="3" max="3" width="20.1796875" style="8" bestFit="1" customWidth="1"/>
    <col min="4" max="33" width="14.1796875" style="8" customWidth="1"/>
    <col min="34" max="35" width="11.7265625" style="8" bestFit="1" customWidth="1"/>
    <col min="36" max="16384" width="8.453125" style="8"/>
  </cols>
  <sheetData>
    <row r="2" spans="1:33" x14ac:dyDescent="0.35">
      <c r="B2" s="7" t="s">
        <v>17</v>
      </c>
    </row>
    <row r="4" spans="1:33" x14ac:dyDescent="0.35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35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35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35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35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35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35">
      <c r="A13" s="7" t="s">
        <v>23</v>
      </c>
      <c r="B13" s="11" t="s">
        <v>24</v>
      </c>
      <c r="C13" s="12"/>
    </row>
    <row r="14" spans="1:33" x14ac:dyDescent="0.35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35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35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35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35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35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35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35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35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35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35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35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35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35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35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35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35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35">
      <c r="A32" s="13"/>
      <c r="B32" s="13" t="s">
        <v>41</v>
      </c>
    </row>
    <row r="33" spans="1:33" x14ac:dyDescent="0.35">
      <c r="A33" s="15" t="s">
        <v>24</v>
      </c>
      <c r="B33" s="15" t="s">
        <v>24</v>
      </c>
      <c r="C33" s="12"/>
    </row>
    <row r="34" spans="1:33" x14ac:dyDescent="0.35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35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35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35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35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35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35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35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35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35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35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35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35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35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35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35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35">
      <c r="C50" s="12"/>
    </row>
    <row r="51" spans="1:35" s="14" customFormat="1" x14ac:dyDescent="0.35">
      <c r="A51" s="13"/>
      <c r="B51" s="13" t="s">
        <v>43</v>
      </c>
    </row>
    <row r="52" spans="1:35" x14ac:dyDescent="0.35">
      <c r="A52" s="15" t="s">
        <v>24</v>
      </c>
    </row>
    <row r="53" spans="1:35" x14ac:dyDescent="0.35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35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35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35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35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35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35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35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35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35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35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35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35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35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35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35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35">
      <c r="A70" s="13"/>
      <c r="B70" s="13" t="s">
        <v>44</v>
      </c>
    </row>
    <row r="71" spans="1:35" x14ac:dyDescent="0.35">
      <c r="A71" s="15" t="s">
        <v>24</v>
      </c>
    </row>
    <row r="72" spans="1:35" x14ac:dyDescent="0.35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35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35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35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35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35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35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35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35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35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35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35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35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35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35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35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35">
      <c r="A90" s="19" t="s">
        <v>45</v>
      </c>
      <c r="B90" s="19" t="s">
        <v>46</v>
      </c>
    </row>
    <row r="91" spans="1:33" x14ac:dyDescent="0.35">
      <c r="B91" s="21" t="s">
        <v>47</v>
      </c>
    </row>
    <row r="92" spans="1:33" x14ac:dyDescent="0.35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35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35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35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35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35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35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35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35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35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35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35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35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35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35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35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6" thickBot="1" x14ac:dyDescent="0.4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6" thickTop="1" x14ac:dyDescent="0.35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35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35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35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35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35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35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35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35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35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35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35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35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35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35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35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6" thickBot="1" x14ac:dyDescent="0.4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6" thickTop="1" x14ac:dyDescent="0.35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35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35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35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35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35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35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35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35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35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35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35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35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35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35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35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35">
      <c r="A144" s="29"/>
      <c r="B144" s="29" t="s">
        <v>60</v>
      </c>
    </row>
    <row r="145" spans="1:35" x14ac:dyDescent="0.35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35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35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35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35">
      <c r="A150" s="29"/>
      <c r="B150" s="29" t="s">
        <v>64</v>
      </c>
    </row>
    <row r="151" spans="1:35" x14ac:dyDescent="0.35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35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35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35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35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defaultRowHeight="14.5" x14ac:dyDescent="0.35"/>
  <cols>
    <col min="1" max="1" width="35.90625" customWidth="1"/>
  </cols>
  <sheetData>
    <row r="1" spans="1:4" x14ac:dyDescent="0.35">
      <c r="A1" s="3" t="s">
        <v>76</v>
      </c>
      <c r="B1" s="3"/>
      <c r="C1" s="3"/>
      <c r="D1" s="3"/>
    </row>
    <row r="2" spans="1:4" x14ac:dyDescent="0.35">
      <c r="B2">
        <v>2020</v>
      </c>
      <c r="C2">
        <v>2025</v>
      </c>
      <c r="D2">
        <v>2030</v>
      </c>
    </row>
    <row r="3" spans="1:4" x14ac:dyDescent="0.35">
      <c r="A3" t="s">
        <v>12</v>
      </c>
      <c r="B3">
        <v>30000</v>
      </c>
      <c r="C3">
        <v>23000</v>
      </c>
      <c r="D3">
        <v>19500</v>
      </c>
    </row>
    <row r="4" spans="1:4" x14ac:dyDescent="0.35">
      <c r="A4" t="s">
        <v>13</v>
      </c>
      <c r="B4">
        <v>43500</v>
      </c>
      <c r="C4">
        <v>35000</v>
      </c>
      <c r="D4">
        <v>30000</v>
      </c>
    </row>
    <row r="5" spans="1:4" x14ac:dyDescent="0.35">
      <c r="A5" t="s">
        <v>14</v>
      </c>
      <c r="B5">
        <v>43000</v>
      </c>
      <c r="C5">
        <v>33500</v>
      </c>
      <c r="D5">
        <v>28000</v>
      </c>
    </row>
    <row r="6" spans="1:4" x14ac:dyDescent="0.35">
      <c r="A6" t="s">
        <v>15</v>
      </c>
      <c r="B6">
        <v>57000</v>
      </c>
      <c r="C6">
        <v>44000</v>
      </c>
      <c r="D6">
        <v>37000</v>
      </c>
    </row>
    <row r="7" spans="1:4" x14ac:dyDescent="0.35">
      <c r="A7" t="s">
        <v>16</v>
      </c>
      <c r="B7">
        <v>56000</v>
      </c>
      <c r="C7">
        <v>44000</v>
      </c>
      <c r="D7">
        <v>35000</v>
      </c>
    </row>
    <row r="9" spans="1:4" x14ac:dyDescent="0.35">
      <c r="A9" s="3" t="s">
        <v>73</v>
      </c>
      <c r="B9" s="3"/>
      <c r="C9" s="3"/>
      <c r="D9" s="3"/>
    </row>
    <row r="10" spans="1:4" x14ac:dyDescent="0.35">
      <c r="B10">
        <v>2020</v>
      </c>
      <c r="C10">
        <v>2025</v>
      </c>
      <c r="D10">
        <v>2030</v>
      </c>
    </row>
    <row r="11" spans="1:4" x14ac:dyDescent="0.35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35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35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35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35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35">
      <c r="A17" s="3" t="s">
        <v>65</v>
      </c>
      <c r="B17" s="3"/>
      <c r="C17" s="3"/>
      <c r="D17" s="3"/>
    </row>
    <row r="18" spans="1:4" x14ac:dyDescent="0.35">
      <c r="B18">
        <v>2020</v>
      </c>
      <c r="C18">
        <v>2025</v>
      </c>
      <c r="D18">
        <v>2030</v>
      </c>
    </row>
    <row r="19" spans="1:4" x14ac:dyDescent="0.35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35">
      <c r="A21" s="3" t="s">
        <v>75</v>
      </c>
      <c r="B21" s="3"/>
    </row>
    <row r="22" spans="1:4" x14ac:dyDescent="0.35">
      <c r="A22" t="s">
        <v>66</v>
      </c>
      <c r="B22" s="4">
        <f>1-C19/B19</f>
        <v>0.22203164776067363</v>
      </c>
    </row>
    <row r="23" spans="1:4" x14ac:dyDescent="0.35">
      <c r="A23" t="s">
        <v>72</v>
      </c>
      <c r="B23" s="4">
        <f>1-D19/B19</f>
        <v>0.34617198659342718</v>
      </c>
    </row>
    <row r="24" spans="1:4" x14ac:dyDescent="0.35">
      <c r="A24" t="s">
        <v>67</v>
      </c>
      <c r="B24">
        <v>49996</v>
      </c>
    </row>
    <row r="25" spans="1:4" x14ac:dyDescent="0.35">
      <c r="A25" t="s">
        <v>68</v>
      </c>
      <c r="B25">
        <v>39190.400000000001</v>
      </c>
    </row>
    <row r="26" spans="1:4" x14ac:dyDescent="0.35">
      <c r="A26" t="s">
        <v>69</v>
      </c>
      <c r="B26">
        <v>32444.6</v>
      </c>
    </row>
    <row r="27" spans="1:4" x14ac:dyDescent="0.35">
      <c r="A27" t="s">
        <v>70</v>
      </c>
      <c r="B27" s="4">
        <f>1-B25/B24</f>
        <v>0.21612929034322748</v>
      </c>
    </row>
    <row r="28" spans="1:4" x14ac:dyDescent="0.35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defaultRowHeight="14.5" x14ac:dyDescent="0.35"/>
  <cols>
    <col min="1" max="1" width="34.90625" customWidth="1"/>
  </cols>
  <sheetData>
    <row r="9" spans="1:32" x14ac:dyDescent="0.35">
      <c r="A9" t="s">
        <v>174</v>
      </c>
    </row>
    <row r="10" spans="1:32" x14ac:dyDescent="0.35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35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35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35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35">
      <c r="A15" t="s">
        <v>175</v>
      </c>
    </row>
    <row r="16" spans="1:32" x14ac:dyDescent="0.35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35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35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35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35">
      <c r="A21" t="s">
        <v>176</v>
      </c>
      <c r="F21">
        <f>SUMPRODUCT('Freight LDVs'!F17:F19,'Table 44'!$B$42:$B$44)</f>
        <v>67015.820068708723</v>
      </c>
      <c r="G21">
        <f>SUMPRODUCT('Freight LDVs'!G17:G19,'Table 44'!$B$42:$B$44)</f>
        <v>65390.891021686853</v>
      </c>
      <c r="H21">
        <f>SUMPRODUCT('Freight LDVs'!H17:H19,'Table 44'!$B$42:$B$44)</f>
        <v>64067.932818421083</v>
      </c>
      <c r="I21">
        <f>SUMPRODUCT('Freight LDVs'!I17:I19,'Table 44'!$B$42:$B$44)</f>
        <v>62922.20920506223</v>
      </c>
      <c r="J21">
        <f>SUMPRODUCT('Freight LDVs'!J17:J19,'Table 44'!$B$42:$B$44)</f>
        <v>61864.745857600108</v>
      </c>
      <c r="K21">
        <f>SUMPRODUCT('Freight LDVs'!K17:K19,'Table 44'!$B$42:$B$44)</f>
        <v>60895.910916680761</v>
      </c>
      <c r="L21">
        <f>SUMPRODUCT('Freight LDVs'!L17:L19,'Table 44'!$B$42:$B$44)</f>
        <v>59927.367919640412</v>
      </c>
    </row>
    <row r="24" spans="1:12" x14ac:dyDescent="0.35">
      <c r="A24" t="s">
        <v>181</v>
      </c>
      <c r="B24">
        <v>74481.20175540229</v>
      </c>
    </row>
    <row r="25" spans="1:12" x14ac:dyDescent="0.35">
      <c r="A25" t="s">
        <v>182</v>
      </c>
      <c r="B25" s="4">
        <f>1-L21/B24</f>
        <v>0.19540277939602735</v>
      </c>
    </row>
    <row r="26" spans="1:12" x14ac:dyDescent="0.35">
      <c r="A26" t="s">
        <v>183</v>
      </c>
      <c r="B26">
        <v>60169</v>
      </c>
    </row>
    <row r="27" spans="1:12" x14ac:dyDescent="0.35">
      <c r="A27" t="s">
        <v>184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805C-21A4-4399-B500-D5DE9E467F46}">
  <dimension ref="A1:K44"/>
  <sheetViews>
    <sheetView topLeftCell="A7" workbookViewId="0">
      <selection activeCell="B45" sqref="B45"/>
    </sheetView>
  </sheetViews>
  <sheetFormatPr defaultColWidth="8.81640625" defaultRowHeight="14.5" x14ac:dyDescent="0.35"/>
  <cols>
    <col min="1" max="1" width="15.81640625" style="46" customWidth="1"/>
    <col min="2" max="16384" width="8.81640625" style="46"/>
  </cols>
  <sheetData>
    <row r="1" spans="1:11" x14ac:dyDescent="0.35">
      <c r="A1" s="46" t="s">
        <v>135</v>
      </c>
    </row>
    <row r="2" spans="1:11" x14ac:dyDescent="0.35">
      <c r="A2" s="46" t="s">
        <v>136</v>
      </c>
    </row>
    <row r="3" spans="1:11" x14ac:dyDescent="0.35">
      <c r="A3" s="46" t="s">
        <v>137</v>
      </c>
    </row>
    <row r="4" spans="1:11" x14ac:dyDescent="0.35">
      <c r="A4" s="46" t="s">
        <v>138</v>
      </c>
    </row>
    <row r="5" spans="1:11" x14ac:dyDescent="0.35">
      <c r="A5" s="46" t="s">
        <v>139</v>
      </c>
      <c r="B5" s="46" t="s">
        <v>140</v>
      </c>
      <c r="C5" s="46" t="s">
        <v>141</v>
      </c>
      <c r="D5" s="46" t="s">
        <v>142</v>
      </c>
      <c r="E5" s="46" t="s">
        <v>143</v>
      </c>
      <c r="F5" s="46" t="s">
        <v>144</v>
      </c>
      <c r="G5" s="46" t="s">
        <v>145</v>
      </c>
      <c r="H5" s="46" t="s">
        <v>146</v>
      </c>
      <c r="I5" s="46" t="s">
        <v>147</v>
      </c>
      <c r="J5" s="46" t="s">
        <v>148</v>
      </c>
      <c r="K5" s="46" t="s">
        <v>149</v>
      </c>
    </row>
    <row r="6" spans="1:11" x14ac:dyDescent="0.35">
      <c r="A6" s="46">
        <v>2050</v>
      </c>
      <c r="B6" s="46">
        <v>41.234305999999997</v>
      </c>
      <c r="C6" s="46">
        <v>303.525238</v>
      </c>
      <c r="D6" s="46">
        <v>2.627345</v>
      </c>
      <c r="E6" s="46">
        <v>0.502718</v>
      </c>
      <c r="F6" s="46">
        <v>611.61779799999999</v>
      </c>
      <c r="G6" s="46">
        <v>2.8294320000000002</v>
      </c>
      <c r="H6" s="46">
        <v>3.0396559999999999</v>
      </c>
      <c r="I6" s="46">
        <v>3.2382460000000002</v>
      </c>
      <c r="J6" s="46">
        <v>0</v>
      </c>
      <c r="K6" s="46">
        <v>968.61480700000004</v>
      </c>
    </row>
    <row r="7" spans="1:11" x14ac:dyDescent="0.35">
      <c r="A7" s="46">
        <v>2049</v>
      </c>
      <c r="B7" s="46">
        <v>52.488135999999997</v>
      </c>
      <c r="C7" s="46">
        <v>312.71551499999998</v>
      </c>
      <c r="D7" s="46">
        <v>2.5694270000000001</v>
      </c>
      <c r="E7" s="46">
        <v>0.50015699999999996</v>
      </c>
      <c r="F7" s="46">
        <v>598.50061000000005</v>
      </c>
      <c r="G7" s="46">
        <v>2.7670599999999999</v>
      </c>
      <c r="H7" s="46">
        <v>2.9726509999999999</v>
      </c>
      <c r="I7" s="46">
        <v>3.1668630000000002</v>
      </c>
      <c r="J7" s="46">
        <v>0</v>
      </c>
      <c r="K7" s="46">
        <v>975.68035899999995</v>
      </c>
    </row>
    <row r="8" spans="1:11" x14ac:dyDescent="0.35">
      <c r="A8" s="46">
        <v>2048</v>
      </c>
      <c r="B8" s="46">
        <v>65.500670999999997</v>
      </c>
      <c r="C8" s="46">
        <v>319.407623</v>
      </c>
      <c r="D8" s="46">
        <v>2.509144</v>
      </c>
      <c r="E8" s="46">
        <v>0.49745099999999998</v>
      </c>
      <c r="F8" s="46">
        <v>584.76025400000003</v>
      </c>
      <c r="G8" s="46">
        <v>2.7021389999999998</v>
      </c>
      <c r="H8" s="46">
        <v>2.9029069999999999</v>
      </c>
      <c r="I8" s="46">
        <v>3.092562</v>
      </c>
      <c r="J8" s="46">
        <v>0</v>
      </c>
      <c r="K8" s="46">
        <v>981.37280299999998</v>
      </c>
    </row>
    <row r="9" spans="1:11" x14ac:dyDescent="0.35">
      <c r="A9" s="46">
        <v>2047</v>
      </c>
      <c r="B9" s="46">
        <v>78.435828999999998</v>
      </c>
      <c r="C9" s="46">
        <v>321.22879</v>
      </c>
      <c r="D9" s="46">
        <v>2.4222769999999998</v>
      </c>
      <c r="E9" s="46">
        <v>0.49229899999999999</v>
      </c>
      <c r="F9" s="46">
        <v>564.84399399999995</v>
      </c>
      <c r="G9" s="46">
        <v>2.6085910000000001</v>
      </c>
      <c r="H9" s="46">
        <v>2.8024079999999998</v>
      </c>
      <c r="I9" s="46">
        <v>2.9854980000000002</v>
      </c>
      <c r="J9" s="46">
        <v>0</v>
      </c>
      <c r="K9" s="46">
        <v>975.81964100000005</v>
      </c>
    </row>
    <row r="10" spans="1:11" x14ac:dyDescent="0.35">
      <c r="A10" s="46">
        <v>2046</v>
      </c>
      <c r="B10" s="46">
        <v>91.947372000000001</v>
      </c>
      <c r="C10" s="46">
        <v>326.26950099999999</v>
      </c>
      <c r="D10" s="46">
        <v>2.3632219999999999</v>
      </c>
      <c r="E10" s="46">
        <v>0.49283300000000002</v>
      </c>
      <c r="F10" s="46">
        <v>551.32525599999997</v>
      </c>
      <c r="G10" s="46">
        <v>2.544994</v>
      </c>
      <c r="H10" s="46">
        <v>2.734086</v>
      </c>
      <c r="I10" s="46">
        <v>2.912712</v>
      </c>
      <c r="J10" s="46">
        <v>0</v>
      </c>
      <c r="K10" s="46">
        <v>980.589966</v>
      </c>
    </row>
    <row r="11" spans="1:11" x14ac:dyDescent="0.35">
      <c r="A11" s="46">
        <v>2045</v>
      </c>
      <c r="B11" s="46">
        <v>105.51058999999999</v>
      </c>
      <c r="C11" s="46">
        <v>330.60977200000002</v>
      </c>
      <c r="D11" s="46">
        <v>2.302584</v>
      </c>
      <c r="E11" s="46">
        <v>0.49298900000000001</v>
      </c>
      <c r="F11" s="46">
        <v>537.19427499999995</v>
      </c>
      <c r="G11" s="46">
        <v>2.479692</v>
      </c>
      <c r="H11" s="46">
        <v>2.663932</v>
      </c>
      <c r="I11" s="46">
        <v>2.8379750000000001</v>
      </c>
      <c r="J11" s="46">
        <v>0</v>
      </c>
      <c r="K11" s="46">
        <v>984.091858</v>
      </c>
    </row>
    <row r="12" spans="1:11" x14ac:dyDescent="0.35">
      <c r="A12" s="46">
        <v>2044</v>
      </c>
      <c r="B12" s="46">
        <v>117.87550400000001</v>
      </c>
      <c r="C12" s="46">
        <v>330.536743</v>
      </c>
      <c r="D12" s="46">
        <v>2.2174510000000001</v>
      </c>
      <c r="E12" s="46">
        <v>0.48947099999999999</v>
      </c>
      <c r="F12" s="46">
        <v>517.332581</v>
      </c>
      <c r="G12" s="46">
        <v>2.38801</v>
      </c>
      <c r="H12" s="46">
        <v>2.5654379999999999</v>
      </c>
      <c r="I12" s="46">
        <v>2.7330459999999999</v>
      </c>
      <c r="J12" s="46">
        <v>0</v>
      </c>
      <c r="K12" s="46">
        <v>976.13824499999998</v>
      </c>
    </row>
    <row r="13" spans="1:11" x14ac:dyDescent="0.35">
      <c r="A13" s="46">
        <v>2043</v>
      </c>
      <c r="B13" s="46">
        <v>131.30926500000001</v>
      </c>
      <c r="C13" s="46">
        <v>332.91735799999998</v>
      </c>
      <c r="D13" s="46">
        <v>2.1549939999999999</v>
      </c>
      <c r="E13" s="46">
        <v>0.49047299999999999</v>
      </c>
      <c r="F13" s="46">
        <v>502.76123000000001</v>
      </c>
      <c r="G13" s="46">
        <v>2.3207490000000002</v>
      </c>
      <c r="H13" s="46">
        <v>2.493179</v>
      </c>
      <c r="I13" s="46">
        <v>2.656066</v>
      </c>
      <c r="J13" s="46">
        <v>0</v>
      </c>
      <c r="K13" s="46">
        <v>977.10333300000002</v>
      </c>
    </row>
    <row r="14" spans="1:11" x14ac:dyDescent="0.35">
      <c r="A14" s="46">
        <v>2042</v>
      </c>
      <c r="B14" s="46">
        <v>144.83325199999999</v>
      </c>
      <c r="C14" s="46">
        <v>335.44134500000001</v>
      </c>
      <c r="D14" s="46">
        <v>2.0971380000000002</v>
      </c>
      <c r="E14" s="46">
        <v>0.49220199999999997</v>
      </c>
      <c r="F14" s="46">
        <v>489.26348899999999</v>
      </c>
      <c r="G14" s="46">
        <v>2.2584430000000002</v>
      </c>
      <c r="H14" s="46">
        <v>2.4262440000000001</v>
      </c>
      <c r="I14" s="46">
        <v>2.5847579999999999</v>
      </c>
      <c r="J14" s="46">
        <v>0</v>
      </c>
      <c r="K14" s="46">
        <v>979.39685099999997</v>
      </c>
    </row>
    <row r="15" spans="1:11" x14ac:dyDescent="0.35">
      <c r="A15" s="46">
        <v>2041</v>
      </c>
      <c r="B15" s="46">
        <v>158.02543600000001</v>
      </c>
      <c r="C15" s="46">
        <v>336.600525</v>
      </c>
      <c r="D15" s="46">
        <v>2.0353520000000001</v>
      </c>
      <c r="E15" s="46">
        <v>0.49284299999999998</v>
      </c>
      <c r="F15" s="46">
        <v>474.84887700000002</v>
      </c>
      <c r="G15" s="46">
        <v>2.1919050000000002</v>
      </c>
      <c r="H15" s="46">
        <v>2.3547630000000002</v>
      </c>
      <c r="I15" s="46">
        <v>2.5086059999999999</v>
      </c>
      <c r="J15" s="46">
        <v>0</v>
      </c>
      <c r="K15" s="46">
        <v>979.05828899999995</v>
      </c>
    </row>
    <row r="16" spans="1:11" x14ac:dyDescent="0.35">
      <c r="A16" s="46">
        <v>2040</v>
      </c>
      <c r="B16" s="46">
        <v>171.80561800000001</v>
      </c>
      <c r="C16" s="46">
        <v>337.33624300000002</v>
      </c>
      <c r="D16" s="46">
        <v>1.977708</v>
      </c>
      <c r="E16" s="46">
        <v>0.49430800000000003</v>
      </c>
      <c r="F16" s="46">
        <v>461.40045199999997</v>
      </c>
      <c r="G16" s="46">
        <v>2.1298270000000001</v>
      </c>
      <c r="H16" s="46">
        <v>2.2880720000000001</v>
      </c>
      <c r="I16" s="46">
        <v>2.4375589999999998</v>
      </c>
      <c r="J16" s="46">
        <v>0</v>
      </c>
      <c r="K16" s="46">
        <v>979.86975099999995</v>
      </c>
    </row>
    <row r="17" spans="1:11" x14ac:dyDescent="0.35">
      <c r="A17" s="46">
        <v>2039</v>
      </c>
      <c r="B17" s="46">
        <v>186.04432700000001</v>
      </c>
      <c r="C17" s="46">
        <v>337.47348</v>
      </c>
      <c r="D17" s="46">
        <v>1.9226080000000001</v>
      </c>
      <c r="E17" s="46">
        <v>0.496506</v>
      </c>
      <c r="F17" s="46">
        <v>448.545502</v>
      </c>
      <c r="G17" s="46">
        <v>2.0704880000000001</v>
      </c>
      <c r="H17" s="46">
        <v>2.2243240000000002</v>
      </c>
      <c r="I17" s="46">
        <v>2.3696470000000001</v>
      </c>
      <c r="J17" s="46">
        <v>0</v>
      </c>
      <c r="K17" s="46">
        <v>981.14685099999997</v>
      </c>
    </row>
    <row r="18" spans="1:11" x14ac:dyDescent="0.35">
      <c r="A18" s="46">
        <v>2038</v>
      </c>
      <c r="B18" s="46">
        <v>199.508972</v>
      </c>
      <c r="C18" s="46">
        <v>336.64590500000003</v>
      </c>
      <c r="D18" s="46">
        <v>1.86426</v>
      </c>
      <c r="E18" s="46">
        <v>0.49760399999999999</v>
      </c>
      <c r="F18" s="46">
        <v>434.93289199999998</v>
      </c>
      <c r="G18" s="46">
        <v>2.0076529999999999</v>
      </c>
      <c r="H18" s="46">
        <v>2.1568200000000002</v>
      </c>
      <c r="I18" s="46">
        <v>2.2977319999999999</v>
      </c>
      <c r="J18" s="46">
        <v>0</v>
      </c>
      <c r="K18" s="46">
        <v>979.91186500000003</v>
      </c>
    </row>
    <row r="19" spans="1:11" x14ac:dyDescent="0.35">
      <c r="A19" s="46">
        <v>2037</v>
      </c>
      <c r="B19" s="46">
        <v>210.32974200000001</v>
      </c>
      <c r="C19" s="46">
        <v>337.62747200000001</v>
      </c>
      <c r="D19" s="46">
        <v>1.8063149999999999</v>
      </c>
      <c r="E19" s="46">
        <v>0.498529</v>
      </c>
      <c r="F19" s="46">
        <v>421.41424599999999</v>
      </c>
      <c r="G19" s="46">
        <v>1.9452510000000001</v>
      </c>
      <c r="H19" s="46">
        <v>2.089782</v>
      </c>
      <c r="I19" s="46">
        <v>2.2263130000000002</v>
      </c>
      <c r="J19" s="46">
        <v>0</v>
      </c>
      <c r="K19" s="46">
        <v>977.93768299999999</v>
      </c>
    </row>
    <row r="20" spans="1:11" x14ac:dyDescent="0.35">
      <c r="A20" s="46">
        <v>2036</v>
      </c>
      <c r="B20" s="46">
        <v>218.55239900000001</v>
      </c>
      <c r="C20" s="46">
        <v>344.63082900000001</v>
      </c>
      <c r="D20" s="46">
        <v>1.7622119999999999</v>
      </c>
      <c r="E20" s="46">
        <v>0.50331899999999996</v>
      </c>
      <c r="F20" s="46">
        <v>411.125092</v>
      </c>
      <c r="G20" s="46">
        <v>1.897756</v>
      </c>
      <c r="H20" s="46">
        <v>2.0387580000000001</v>
      </c>
      <c r="I20" s="46">
        <v>2.1719560000000002</v>
      </c>
      <c r="J20" s="46">
        <v>0</v>
      </c>
      <c r="K20" s="46">
        <v>982.68225099999995</v>
      </c>
    </row>
    <row r="21" spans="1:11" x14ac:dyDescent="0.35">
      <c r="A21" s="46">
        <v>2035</v>
      </c>
      <c r="B21" s="46">
        <v>228.78547699999999</v>
      </c>
      <c r="C21" s="46">
        <v>348.27847300000002</v>
      </c>
      <c r="D21" s="46">
        <v>1.7158800000000001</v>
      </c>
      <c r="E21" s="46">
        <v>0.50743000000000005</v>
      </c>
      <c r="F21" s="46">
        <v>400.31573500000002</v>
      </c>
      <c r="G21" s="46">
        <v>1.8478600000000001</v>
      </c>
      <c r="H21" s="46">
        <v>1.985155</v>
      </c>
      <c r="I21" s="46">
        <v>2.1148509999999998</v>
      </c>
      <c r="J21" s="46">
        <v>0</v>
      </c>
      <c r="K21" s="46">
        <v>985.55090299999995</v>
      </c>
    </row>
    <row r="22" spans="1:11" x14ac:dyDescent="0.35">
      <c r="A22" s="46">
        <v>2034</v>
      </c>
      <c r="B22" s="46">
        <v>236.77565000000001</v>
      </c>
      <c r="C22" s="46">
        <v>349.21078499999999</v>
      </c>
      <c r="D22" s="46">
        <v>1.657538</v>
      </c>
      <c r="E22" s="46">
        <v>0.50814300000000001</v>
      </c>
      <c r="F22" s="46">
        <v>386.70461999999998</v>
      </c>
      <c r="G22" s="46">
        <v>1.785031</v>
      </c>
      <c r="H22" s="46">
        <v>1.9176569999999999</v>
      </c>
      <c r="I22" s="46">
        <v>2.0429439999999999</v>
      </c>
      <c r="J22" s="46">
        <v>0</v>
      </c>
      <c r="K22" s="46">
        <v>980.60241699999995</v>
      </c>
    </row>
    <row r="23" spans="1:11" x14ac:dyDescent="0.35">
      <c r="A23" s="46">
        <v>2033</v>
      </c>
      <c r="B23" s="46">
        <v>244.811722</v>
      </c>
      <c r="C23" s="46">
        <v>351.04898100000003</v>
      </c>
      <c r="D23" s="46">
        <v>1.604949</v>
      </c>
      <c r="E23" s="46">
        <v>0.51067099999999999</v>
      </c>
      <c r="F23" s="46">
        <v>374.43545499999999</v>
      </c>
      <c r="G23" s="46">
        <v>1.728396</v>
      </c>
      <c r="H23" s="46">
        <v>1.8568150000000001</v>
      </c>
      <c r="I23" s="46">
        <v>1.9781260000000001</v>
      </c>
      <c r="J23" s="46">
        <v>0</v>
      </c>
      <c r="K23" s="46">
        <v>977.975098</v>
      </c>
    </row>
    <row r="24" spans="1:11" x14ac:dyDescent="0.35">
      <c r="A24" s="46">
        <v>2032</v>
      </c>
      <c r="B24" s="46">
        <v>250.27235400000001</v>
      </c>
      <c r="C24" s="46">
        <v>355.40701300000001</v>
      </c>
      <c r="D24" s="46">
        <v>1.5548869999999999</v>
      </c>
      <c r="E24" s="46">
        <v>0.51392700000000002</v>
      </c>
      <c r="F24" s="46">
        <v>362.756012</v>
      </c>
      <c r="G24" s="46">
        <v>1.6744840000000001</v>
      </c>
      <c r="H24" s="46">
        <v>1.798897</v>
      </c>
      <c r="I24" s="46">
        <v>1.9164239999999999</v>
      </c>
      <c r="J24" s="46">
        <v>0</v>
      </c>
      <c r="K24" s="46">
        <v>975.89404300000001</v>
      </c>
    </row>
    <row r="25" spans="1:11" x14ac:dyDescent="0.35">
      <c r="A25" s="46">
        <v>2031</v>
      </c>
      <c r="B25" s="46">
        <v>256.645355</v>
      </c>
      <c r="C25" s="46">
        <v>357.63510100000002</v>
      </c>
      <c r="D25" s="46">
        <v>1.5043040000000001</v>
      </c>
      <c r="E25" s="46">
        <v>0.51693299999999998</v>
      </c>
      <c r="F25" s="46">
        <v>350.95504799999998</v>
      </c>
      <c r="G25" s="46">
        <v>1.6200110000000001</v>
      </c>
      <c r="H25" s="46">
        <v>1.7403770000000001</v>
      </c>
      <c r="I25" s="46">
        <v>1.8540810000000001</v>
      </c>
      <c r="J25" s="46">
        <v>0</v>
      </c>
      <c r="K25" s="46">
        <v>972.47125200000005</v>
      </c>
    </row>
    <row r="26" spans="1:11" x14ac:dyDescent="0.35">
      <c r="A26" s="46">
        <v>2030</v>
      </c>
      <c r="B26" s="46">
        <v>262.66973899999999</v>
      </c>
      <c r="C26" s="46">
        <v>360.65728799999999</v>
      </c>
      <c r="D26" s="46">
        <v>1.4582569999999999</v>
      </c>
      <c r="E26" s="46">
        <v>0.52147699999999997</v>
      </c>
      <c r="F26" s="46">
        <v>340.62298600000003</v>
      </c>
      <c r="G26" s="46">
        <v>1.570422</v>
      </c>
      <c r="H26" s="46">
        <v>1.687103</v>
      </c>
      <c r="I26" s="46">
        <v>1.797326</v>
      </c>
      <c r="J26" s="46">
        <v>0</v>
      </c>
      <c r="K26" s="46">
        <v>970.98468000000003</v>
      </c>
    </row>
    <row r="27" spans="1:11" x14ac:dyDescent="0.35">
      <c r="A27" s="46">
        <v>2029</v>
      </c>
      <c r="B27" s="46">
        <v>270.68841600000002</v>
      </c>
      <c r="C27" s="46">
        <v>369.00195300000001</v>
      </c>
      <c r="D27" s="46">
        <v>1.430736</v>
      </c>
      <c r="E27" s="46">
        <v>0.53297399999999995</v>
      </c>
      <c r="F27" s="46">
        <v>334.625854</v>
      </c>
      <c r="G27" s="46">
        <v>1.5407839999999999</v>
      </c>
      <c r="H27" s="46">
        <v>1.6552629999999999</v>
      </c>
      <c r="I27" s="46">
        <v>1.763406</v>
      </c>
      <c r="J27" s="46">
        <v>0</v>
      </c>
      <c r="K27" s="46">
        <v>981.23956299999998</v>
      </c>
    </row>
    <row r="28" spans="1:11" x14ac:dyDescent="0.35">
      <c r="A28" s="46">
        <v>2028</v>
      </c>
      <c r="B28" s="46">
        <v>271.92001299999998</v>
      </c>
      <c r="C28" s="46">
        <v>367.16564899999997</v>
      </c>
      <c r="D28" s="46">
        <v>1.367756</v>
      </c>
      <c r="E28" s="46">
        <v>0.53148200000000001</v>
      </c>
      <c r="F28" s="46">
        <v>320.46148699999998</v>
      </c>
      <c r="G28" s="46">
        <v>1.47296</v>
      </c>
      <c r="H28" s="46">
        <v>1.5824</v>
      </c>
      <c r="I28" s="46">
        <v>1.685783</v>
      </c>
      <c r="J28" s="46">
        <v>0</v>
      </c>
      <c r="K28" s="46">
        <v>966.18756099999996</v>
      </c>
    </row>
    <row r="29" spans="1:11" x14ac:dyDescent="0.35">
      <c r="A29" s="46">
        <v>2027</v>
      </c>
      <c r="B29" s="46">
        <v>269.96063199999998</v>
      </c>
      <c r="C29" s="46">
        <v>368.80770899999999</v>
      </c>
      <c r="D29" s="46">
        <v>1.310783</v>
      </c>
      <c r="E29" s="46">
        <v>0.53358700000000003</v>
      </c>
      <c r="F29" s="46">
        <v>308.562927</v>
      </c>
      <c r="G29" s="46">
        <v>1.4116040000000001</v>
      </c>
      <c r="H29" s="46">
        <v>1.5164850000000001</v>
      </c>
      <c r="I29" s="46">
        <v>1.6155619999999999</v>
      </c>
      <c r="J29" s="46">
        <v>0</v>
      </c>
      <c r="K29" s="46">
        <v>953.71936000000005</v>
      </c>
    </row>
    <row r="30" spans="1:11" x14ac:dyDescent="0.35">
      <c r="A30" s="46">
        <v>2026</v>
      </c>
      <c r="B30" s="46">
        <v>273.16470299999997</v>
      </c>
      <c r="C30" s="46">
        <v>377.43167099999999</v>
      </c>
      <c r="D30" s="46">
        <v>1.2895080000000001</v>
      </c>
      <c r="E30" s="46">
        <v>0.55846799999999996</v>
      </c>
      <c r="F30" s="46">
        <v>309.47274800000002</v>
      </c>
      <c r="G30" s="46">
        <v>1.388693</v>
      </c>
      <c r="H30" s="46">
        <v>1.4918720000000001</v>
      </c>
      <c r="I30" s="46">
        <v>1.58934</v>
      </c>
      <c r="J30" s="46">
        <v>0</v>
      </c>
      <c r="K30" s="46">
        <v>966.38690199999996</v>
      </c>
    </row>
    <row r="31" spans="1:11" x14ac:dyDescent="0.35">
      <c r="A31" s="46">
        <v>2025</v>
      </c>
      <c r="B31" s="46">
        <v>268.64215100000001</v>
      </c>
      <c r="C31" s="46">
        <v>378.94164999999998</v>
      </c>
      <c r="D31" s="46">
        <v>1.2498549999999999</v>
      </c>
      <c r="E31" s="46">
        <v>0.58546100000000001</v>
      </c>
      <c r="F31" s="46">
        <v>311.01882899999998</v>
      </c>
      <c r="G31" s="46">
        <v>1.34599</v>
      </c>
      <c r="H31" s="46">
        <v>1.4459960000000001</v>
      </c>
      <c r="I31" s="46">
        <v>1.5404679999999999</v>
      </c>
      <c r="J31" s="46">
        <v>0</v>
      </c>
      <c r="K31" s="46">
        <v>964.77038600000003</v>
      </c>
    </row>
    <row r="32" spans="1:11" x14ac:dyDescent="0.35">
      <c r="A32" s="46">
        <v>2024</v>
      </c>
      <c r="B32" s="46">
        <v>256.30319200000002</v>
      </c>
      <c r="C32" s="46">
        <v>370.47814899999997</v>
      </c>
      <c r="D32" s="46">
        <v>1.18303</v>
      </c>
      <c r="E32" s="46">
        <v>0.60292599999999996</v>
      </c>
      <c r="F32" s="46">
        <v>307.91522200000003</v>
      </c>
      <c r="G32" s="46">
        <v>1.274025</v>
      </c>
      <c r="H32" s="46">
        <v>1.368684</v>
      </c>
      <c r="I32" s="46">
        <v>1.458105</v>
      </c>
      <c r="J32" s="46">
        <v>0</v>
      </c>
      <c r="K32" s="46">
        <v>940.58337400000005</v>
      </c>
    </row>
    <row r="33" spans="1:11" x14ac:dyDescent="0.35">
      <c r="A33" s="46">
        <v>2023</v>
      </c>
      <c r="B33" s="46">
        <v>241.69340500000001</v>
      </c>
      <c r="C33" s="46">
        <v>356.18954500000001</v>
      </c>
      <c r="D33" s="46">
        <v>1.107456</v>
      </c>
      <c r="E33" s="46">
        <v>0.61705100000000002</v>
      </c>
      <c r="F33" s="46">
        <v>303.46545400000002</v>
      </c>
      <c r="G33" s="46">
        <v>1.1926380000000001</v>
      </c>
      <c r="H33" s="46">
        <v>1.28125</v>
      </c>
      <c r="I33" s="46">
        <v>1.3649579999999999</v>
      </c>
      <c r="J33" s="46">
        <v>0</v>
      </c>
      <c r="K33" s="46">
        <v>906.911743</v>
      </c>
    </row>
    <row r="34" spans="1:11" x14ac:dyDescent="0.35">
      <c r="A34" s="46">
        <v>2022</v>
      </c>
      <c r="B34" s="46">
        <v>229.101303</v>
      </c>
      <c r="C34" s="46">
        <v>341.420502</v>
      </c>
      <c r="D34" s="46">
        <v>1.0420659999999999</v>
      </c>
      <c r="E34" s="46">
        <v>0.63706600000000002</v>
      </c>
      <c r="F34" s="46">
        <v>303.149292</v>
      </c>
      <c r="G34" s="46">
        <v>1.124236</v>
      </c>
      <c r="H34" s="46">
        <v>1.2055990000000001</v>
      </c>
      <c r="I34" s="46">
        <v>1.2843640000000001</v>
      </c>
      <c r="J34" s="46">
        <v>0</v>
      </c>
      <c r="K34" s="46">
        <v>878.96453899999995</v>
      </c>
    </row>
    <row r="35" spans="1:11" x14ac:dyDescent="0.35">
      <c r="A35" s="46">
        <v>2021</v>
      </c>
      <c r="B35" s="46">
        <v>209.25556900000001</v>
      </c>
      <c r="C35" s="46">
        <v>316.24591099999998</v>
      </c>
      <c r="D35" s="46">
        <v>0.94705799999999996</v>
      </c>
      <c r="E35" s="46">
        <v>0.63694700000000004</v>
      </c>
      <c r="F35" s="46">
        <v>292.40875199999999</v>
      </c>
      <c r="G35" s="46">
        <v>1.0340469999999999</v>
      </c>
      <c r="H35" s="46">
        <v>1.0956809999999999</v>
      </c>
      <c r="I35" s="46">
        <v>1.167265</v>
      </c>
      <c r="J35" s="46">
        <v>0</v>
      </c>
      <c r="K35" s="46">
        <v>822.79125999999997</v>
      </c>
    </row>
    <row r="36" spans="1:11" x14ac:dyDescent="0.35">
      <c r="A36" s="46">
        <v>2020</v>
      </c>
      <c r="B36" s="46">
        <v>180.749008</v>
      </c>
      <c r="C36" s="46">
        <v>276.82663000000002</v>
      </c>
      <c r="D36" s="46">
        <v>0.81437199999999998</v>
      </c>
      <c r="E36" s="46">
        <v>0.60410600000000003</v>
      </c>
      <c r="F36" s="46">
        <v>266.90481599999998</v>
      </c>
      <c r="G36" s="46">
        <v>0.89579500000000001</v>
      </c>
      <c r="H36" s="46">
        <v>0.94217200000000001</v>
      </c>
      <c r="I36" s="46">
        <v>1.003727</v>
      </c>
      <c r="J36" s="46">
        <v>0</v>
      </c>
      <c r="K36" s="46">
        <v>728.74066200000004</v>
      </c>
    </row>
    <row r="37" spans="1:11" x14ac:dyDescent="0.35">
      <c r="A37" s="46">
        <v>2019</v>
      </c>
    </row>
    <row r="41" spans="1:11" x14ac:dyDescent="0.35">
      <c r="A41" s="46">
        <v>2020</v>
      </c>
    </row>
    <row r="42" spans="1:11" x14ac:dyDescent="0.35">
      <c r="A42" s="46" t="s">
        <v>179</v>
      </c>
      <c r="B42" s="46">
        <f>K36/SUM(K36,'Table 49'!K36,'Table 49'!U36)</f>
        <v>0.67491530146662049</v>
      </c>
    </row>
    <row r="43" spans="1:11" x14ac:dyDescent="0.35">
      <c r="A43" s="46" t="s">
        <v>178</v>
      </c>
      <c r="B43" s="46">
        <f>'Table 49'!K36/SUM(K36,'Table 49'!K36,'Table 49'!U36)</f>
        <v>0.19259262430771532</v>
      </c>
    </row>
    <row r="44" spans="1:11" x14ac:dyDescent="0.35">
      <c r="A44" s="46" t="s">
        <v>177</v>
      </c>
      <c r="B44" s="46">
        <f>'Table 49'!U36/SUM(K36,'Table 49'!K36,'Table 49'!U36)</f>
        <v>0.13249207422566411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5EA9-C7F5-4EBF-872B-B20E5E7C8376}">
  <dimension ref="A1:U37"/>
  <sheetViews>
    <sheetView workbookViewId="0">
      <selection activeCell="B45" sqref="B45"/>
    </sheetView>
  </sheetViews>
  <sheetFormatPr defaultColWidth="8.81640625" defaultRowHeight="14.5" x14ac:dyDescent="0.35"/>
  <cols>
    <col min="1" max="16384" width="8.81640625" style="46"/>
  </cols>
  <sheetData>
    <row r="1" spans="1:21" x14ac:dyDescent="0.35">
      <c r="A1" s="46" t="s">
        <v>150</v>
      </c>
    </row>
    <row r="2" spans="1:21" x14ac:dyDescent="0.35">
      <c r="A2" s="46" t="s">
        <v>151</v>
      </c>
    </row>
    <row r="3" spans="1:21" x14ac:dyDescent="0.35">
      <c r="A3" s="46" t="s">
        <v>152</v>
      </c>
    </row>
    <row r="4" spans="1:21" x14ac:dyDescent="0.35">
      <c r="A4" s="46" t="s">
        <v>138</v>
      </c>
    </row>
    <row r="5" spans="1:21" s="47" customFormat="1" ht="101.5" x14ac:dyDescent="0.35">
      <c r="A5" s="47" t="s">
        <v>139</v>
      </c>
      <c r="B5" s="47" t="s">
        <v>153</v>
      </c>
      <c r="C5" s="47" t="s">
        <v>154</v>
      </c>
      <c r="D5" s="47" t="s">
        <v>155</v>
      </c>
      <c r="E5" s="47" t="s">
        <v>156</v>
      </c>
      <c r="F5" s="47" t="s">
        <v>157</v>
      </c>
      <c r="G5" s="47" t="s">
        <v>158</v>
      </c>
      <c r="H5" s="47" t="s">
        <v>159</v>
      </c>
      <c r="I5" s="47" t="s">
        <v>160</v>
      </c>
      <c r="J5" s="47" t="s">
        <v>161</v>
      </c>
      <c r="K5" s="47" t="s">
        <v>162</v>
      </c>
      <c r="L5" s="47" t="s">
        <v>163</v>
      </c>
      <c r="M5" s="47" t="s">
        <v>164</v>
      </c>
      <c r="N5" s="47" t="s">
        <v>165</v>
      </c>
      <c r="O5" s="47" t="s">
        <v>166</v>
      </c>
      <c r="P5" s="47" t="s">
        <v>167</v>
      </c>
      <c r="Q5" s="47" t="s">
        <v>168</v>
      </c>
      <c r="R5" s="47" t="s">
        <v>169</v>
      </c>
      <c r="S5" s="47" t="s">
        <v>170</v>
      </c>
      <c r="T5" s="47" t="s">
        <v>171</v>
      </c>
      <c r="U5" s="47" t="s">
        <v>172</v>
      </c>
    </row>
    <row r="6" spans="1:21" x14ac:dyDescent="0.35">
      <c r="A6" s="46">
        <v>2050</v>
      </c>
      <c r="B6" s="46">
        <v>180.58569299999999</v>
      </c>
      <c r="C6" s="46">
        <v>81.700012000000001</v>
      </c>
      <c r="D6" s="46">
        <v>0.913358</v>
      </c>
      <c r="E6" s="46">
        <v>0.21962999999999999</v>
      </c>
      <c r="F6" s="46">
        <v>94.388938999999993</v>
      </c>
      <c r="G6" s="46">
        <v>1.0498909999999999</v>
      </c>
      <c r="H6" s="46">
        <v>1.132452</v>
      </c>
      <c r="I6" s="46">
        <v>1.1494420000000001</v>
      </c>
      <c r="J6" s="46">
        <v>1.1900000000000001E-4</v>
      </c>
      <c r="K6" s="46">
        <v>361.13952599999999</v>
      </c>
      <c r="L6" s="46">
        <v>213.534637</v>
      </c>
      <c r="M6" s="46">
        <v>101.15113100000001</v>
      </c>
      <c r="N6" s="46">
        <v>0.78089799999999998</v>
      </c>
      <c r="O6" s="46">
        <v>1.0167109999999999</v>
      </c>
      <c r="P6" s="46">
        <v>19.675329000000001</v>
      </c>
      <c r="Q6" s="46">
        <v>0.99669399999999997</v>
      </c>
      <c r="R6" s="46">
        <v>1.0772170000000001</v>
      </c>
      <c r="S6" s="46">
        <v>1.011649</v>
      </c>
      <c r="T6" s="46">
        <v>1.6549020000000001</v>
      </c>
      <c r="U6" s="46">
        <v>340.89920000000001</v>
      </c>
    </row>
    <row r="7" spans="1:21" x14ac:dyDescent="0.35">
      <c r="A7" s="46">
        <v>2049</v>
      </c>
      <c r="B7" s="46">
        <v>182.92906199999999</v>
      </c>
      <c r="C7" s="46">
        <v>81.383301000000003</v>
      </c>
      <c r="D7" s="46">
        <v>0.88599499999999998</v>
      </c>
      <c r="E7" s="46">
        <v>0.21348200000000001</v>
      </c>
      <c r="F7" s="46">
        <v>92.185958999999997</v>
      </c>
      <c r="G7" s="46">
        <v>1.018437</v>
      </c>
      <c r="H7" s="46">
        <v>1.098525</v>
      </c>
      <c r="I7" s="46">
        <v>1.1150070000000001</v>
      </c>
      <c r="J7" s="46">
        <v>1.22E-4</v>
      </c>
      <c r="K7" s="46">
        <v>360.82986499999998</v>
      </c>
      <c r="L7" s="46">
        <v>210.11914100000001</v>
      </c>
      <c r="M7" s="46">
        <v>100.072861</v>
      </c>
      <c r="N7" s="46">
        <v>0.745556</v>
      </c>
      <c r="O7" s="46">
        <v>0.98614900000000005</v>
      </c>
      <c r="P7" s="46">
        <v>18.784842000000001</v>
      </c>
      <c r="Q7" s="46">
        <v>0.95158500000000001</v>
      </c>
      <c r="R7" s="46">
        <v>1.0284629999999999</v>
      </c>
      <c r="S7" s="46">
        <v>0.96586300000000003</v>
      </c>
      <c r="T7" s="46">
        <v>1.580003</v>
      </c>
      <c r="U7" s="46">
        <v>335.23449699999998</v>
      </c>
    </row>
    <row r="8" spans="1:21" x14ac:dyDescent="0.35">
      <c r="A8" s="46">
        <v>2048</v>
      </c>
      <c r="B8" s="46">
        <v>185.01487700000001</v>
      </c>
      <c r="C8" s="46">
        <v>81.240600999999998</v>
      </c>
      <c r="D8" s="46">
        <v>0.85739699999999996</v>
      </c>
      <c r="E8" s="46">
        <v>0.20738999999999999</v>
      </c>
      <c r="F8" s="46">
        <v>89.210350000000005</v>
      </c>
      <c r="G8" s="46">
        <v>0.985564</v>
      </c>
      <c r="H8" s="46">
        <v>1.0630660000000001</v>
      </c>
      <c r="I8" s="46">
        <v>1.079016</v>
      </c>
      <c r="J8" s="46">
        <v>1.26E-4</v>
      </c>
      <c r="K8" s="46">
        <v>359.65835600000003</v>
      </c>
      <c r="L8" s="46">
        <v>205.17477400000001</v>
      </c>
      <c r="M8" s="46">
        <v>98.234961999999996</v>
      </c>
      <c r="N8" s="46">
        <v>0.70638999999999996</v>
      </c>
      <c r="O8" s="46">
        <v>0.95025000000000004</v>
      </c>
      <c r="P8" s="46">
        <v>17.798033</v>
      </c>
      <c r="Q8" s="46">
        <v>0.90159599999999995</v>
      </c>
      <c r="R8" s="46">
        <v>0.97443500000000005</v>
      </c>
      <c r="S8" s="46">
        <v>0.91512400000000005</v>
      </c>
      <c r="T8" s="46">
        <v>1.4970019999999999</v>
      </c>
      <c r="U8" s="46">
        <v>327.15252700000002</v>
      </c>
    </row>
    <row r="9" spans="1:21" x14ac:dyDescent="0.35">
      <c r="A9" s="46">
        <v>2047</v>
      </c>
      <c r="B9" s="46">
        <v>184.698151</v>
      </c>
      <c r="C9" s="46">
        <v>79.682343000000003</v>
      </c>
      <c r="D9" s="46">
        <v>0.81970200000000004</v>
      </c>
      <c r="E9" s="46">
        <v>0.19945099999999999</v>
      </c>
      <c r="F9" s="46">
        <v>85.771857999999995</v>
      </c>
      <c r="G9" s="46">
        <v>0.94223500000000004</v>
      </c>
      <c r="H9" s="46">
        <v>1.01633</v>
      </c>
      <c r="I9" s="46">
        <v>1.0315780000000001</v>
      </c>
      <c r="J9" s="46">
        <v>1.2799999999999999E-4</v>
      </c>
      <c r="K9" s="46">
        <v>354.16177399999998</v>
      </c>
      <c r="L9" s="46">
        <v>202.73142999999999</v>
      </c>
      <c r="M9" s="46">
        <v>97.567085000000006</v>
      </c>
      <c r="N9" s="46">
        <v>0.67727599999999999</v>
      </c>
      <c r="O9" s="46">
        <v>0.92753300000000005</v>
      </c>
      <c r="P9" s="46">
        <v>17.064501</v>
      </c>
      <c r="Q9" s="46">
        <v>0.86443700000000001</v>
      </c>
      <c r="R9" s="46">
        <v>0.93427499999999997</v>
      </c>
      <c r="S9" s="46">
        <v>0.87740799999999997</v>
      </c>
      <c r="T9" s="46">
        <v>1.4353039999999999</v>
      </c>
      <c r="U9" s="46">
        <v>323.07925399999999</v>
      </c>
    </row>
    <row r="10" spans="1:21" x14ac:dyDescent="0.35">
      <c r="A10" s="46">
        <v>2046</v>
      </c>
      <c r="B10" s="46">
        <v>186.52847299999999</v>
      </c>
      <c r="C10" s="46">
        <v>79.472167999999996</v>
      </c>
      <c r="D10" s="46">
        <v>0.79286599999999996</v>
      </c>
      <c r="E10" s="46">
        <v>0.19438900000000001</v>
      </c>
      <c r="F10" s="46">
        <v>82.963829000000004</v>
      </c>
      <c r="G10" s="46">
        <v>0.91138799999999998</v>
      </c>
      <c r="H10" s="46">
        <v>0.98305699999999996</v>
      </c>
      <c r="I10" s="46">
        <v>0.99780599999999997</v>
      </c>
      <c r="J10" s="46">
        <v>1.3100000000000001E-4</v>
      </c>
      <c r="K10" s="46">
        <v>352.84414700000002</v>
      </c>
      <c r="L10" s="46">
        <v>202.54257200000001</v>
      </c>
      <c r="M10" s="46">
        <v>97.969802999999999</v>
      </c>
      <c r="N10" s="46">
        <v>0.65660499999999999</v>
      </c>
      <c r="O10" s="46">
        <v>0.91631799999999997</v>
      </c>
      <c r="P10" s="46">
        <v>16.543661</v>
      </c>
      <c r="Q10" s="46">
        <v>0.83805300000000005</v>
      </c>
      <c r="R10" s="46">
        <v>0.90575899999999998</v>
      </c>
      <c r="S10" s="46">
        <v>0.85062800000000005</v>
      </c>
      <c r="T10" s="46">
        <v>1.3914960000000001</v>
      </c>
      <c r="U10" s="46">
        <v>322.614868</v>
      </c>
    </row>
    <row r="11" spans="1:21" x14ac:dyDescent="0.35">
      <c r="A11" s="46">
        <v>2045</v>
      </c>
      <c r="B11" s="46">
        <v>187.95594800000001</v>
      </c>
      <c r="C11" s="46">
        <v>78.944419999999994</v>
      </c>
      <c r="D11" s="46">
        <v>0.76510900000000004</v>
      </c>
      <c r="E11" s="46">
        <v>0.19009400000000001</v>
      </c>
      <c r="F11" s="46">
        <v>80.059334000000007</v>
      </c>
      <c r="G11" s="46">
        <v>0.87948000000000004</v>
      </c>
      <c r="H11" s="46">
        <v>0.94864099999999996</v>
      </c>
      <c r="I11" s="46">
        <v>0.96287400000000001</v>
      </c>
      <c r="J11" s="46">
        <v>1.34E-4</v>
      </c>
      <c r="K11" s="46">
        <v>350.70605499999999</v>
      </c>
      <c r="L11" s="46">
        <v>199.18071</v>
      </c>
      <c r="M11" s="46">
        <v>96.820175000000006</v>
      </c>
      <c r="N11" s="46">
        <v>0.62661</v>
      </c>
      <c r="O11" s="46">
        <v>0.89408600000000005</v>
      </c>
      <c r="P11" s="46">
        <v>15.787907000000001</v>
      </c>
      <c r="Q11" s="46">
        <v>0.79976899999999995</v>
      </c>
      <c r="R11" s="46">
        <v>0.86438199999999998</v>
      </c>
      <c r="S11" s="46">
        <v>0.81176899999999996</v>
      </c>
      <c r="T11" s="46">
        <v>1.3279289999999999</v>
      </c>
      <c r="U11" s="46">
        <v>317.11334199999999</v>
      </c>
    </row>
    <row r="12" spans="1:21" x14ac:dyDescent="0.35">
      <c r="A12" s="46">
        <v>2044</v>
      </c>
      <c r="B12" s="46">
        <v>187.20150799999999</v>
      </c>
      <c r="C12" s="46">
        <v>77.526398</v>
      </c>
      <c r="D12" s="46">
        <v>0.72930200000000001</v>
      </c>
      <c r="E12" s="46">
        <v>0.18385199999999999</v>
      </c>
      <c r="F12" s="46">
        <v>76.020347999999998</v>
      </c>
      <c r="G12" s="46">
        <v>0.83832099999999998</v>
      </c>
      <c r="H12" s="46">
        <v>0.90424499999999997</v>
      </c>
      <c r="I12" s="46">
        <v>0.91781199999999996</v>
      </c>
      <c r="J12" s="46">
        <v>1.36E-4</v>
      </c>
      <c r="K12" s="46">
        <v>344.32199100000003</v>
      </c>
      <c r="L12" s="46">
        <v>195.31875600000001</v>
      </c>
      <c r="M12" s="46">
        <v>95.405356999999995</v>
      </c>
      <c r="N12" s="46">
        <v>0.59631400000000001</v>
      </c>
      <c r="O12" s="46">
        <v>0.86995900000000004</v>
      </c>
      <c r="P12" s="46">
        <v>15.02459</v>
      </c>
      <c r="Q12" s="46">
        <v>0.76110100000000003</v>
      </c>
      <c r="R12" s="46">
        <v>0.82259000000000004</v>
      </c>
      <c r="S12" s="46">
        <v>0.77252200000000004</v>
      </c>
      <c r="T12" s="46">
        <v>1.2637259999999999</v>
      </c>
      <c r="U12" s="46">
        <v>310.8349</v>
      </c>
    </row>
    <row r="13" spans="1:21" x14ac:dyDescent="0.35">
      <c r="A13" s="46">
        <v>2043</v>
      </c>
      <c r="B13" s="46">
        <v>188.110794</v>
      </c>
      <c r="C13" s="46">
        <v>76.724884000000003</v>
      </c>
      <c r="D13" s="46">
        <v>0.702206</v>
      </c>
      <c r="E13" s="46">
        <v>0.17982400000000001</v>
      </c>
      <c r="F13" s="46">
        <v>73.195992000000004</v>
      </c>
      <c r="G13" s="46">
        <v>0.807176</v>
      </c>
      <c r="H13" s="46">
        <v>0.87065000000000003</v>
      </c>
      <c r="I13" s="46">
        <v>0.88371299999999997</v>
      </c>
      <c r="J13" s="46">
        <v>1.3899999999999999E-4</v>
      </c>
      <c r="K13" s="46">
        <v>341.47540300000003</v>
      </c>
      <c r="L13" s="46">
        <v>192.53448499999999</v>
      </c>
      <c r="M13" s="46">
        <v>94.461594000000005</v>
      </c>
      <c r="N13" s="46">
        <v>0.57040999999999997</v>
      </c>
      <c r="O13" s="46">
        <v>0.85108600000000001</v>
      </c>
      <c r="P13" s="46">
        <v>14.371921</v>
      </c>
      <c r="Q13" s="46">
        <v>0.72803899999999999</v>
      </c>
      <c r="R13" s="46">
        <v>0.78685700000000003</v>
      </c>
      <c r="S13" s="46">
        <v>0.73896300000000004</v>
      </c>
      <c r="T13" s="46">
        <v>1.2088300000000001</v>
      </c>
      <c r="U13" s="46">
        <v>306.25216699999999</v>
      </c>
    </row>
    <row r="14" spans="1:21" x14ac:dyDescent="0.35">
      <c r="A14" s="46">
        <v>2042</v>
      </c>
      <c r="B14" s="46">
        <v>189.15933200000001</v>
      </c>
      <c r="C14" s="46">
        <v>75.941940000000002</v>
      </c>
      <c r="D14" s="46">
        <v>0.67674199999999995</v>
      </c>
      <c r="E14" s="46">
        <v>0.17641499999999999</v>
      </c>
      <c r="F14" s="46">
        <v>70.541595000000001</v>
      </c>
      <c r="G14" s="46">
        <v>0.77790400000000004</v>
      </c>
      <c r="H14" s="46">
        <v>0.83907699999999996</v>
      </c>
      <c r="I14" s="46">
        <v>0.85166600000000003</v>
      </c>
      <c r="J14" s="46">
        <v>1.4200000000000001E-4</v>
      </c>
      <c r="K14" s="46">
        <v>338.96481299999999</v>
      </c>
      <c r="L14" s="46">
        <v>188.929565</v>
      </c>
      <c r="M14" s="46">
        <v>93.060012999999998</v>
      </c>
      <c r="N14" s="46">
        <v>0.54311200000000004</v>
      </c>
      <c r="O14" s="46">
        <v>0.83000200000000002</v>
      </c>
      <c r="P14" s="46">
        <v>13.684125999999999</v>
      </c>
      <c r="Q14" s="46">
        <v>0.69319699999999995</v>
      </c>
      <c r="R14" s="46">
        <v>0.74920100000000001</v>
      </c>
      <c r="S14" s="46">
        <v>0.70359899999999997</v>
      </c>
      <c r="T14" s="46">
        <v>1.150979</v>
      </c>
      <c r="U14" s="46">
        <v>300.34381100000002</v>
      </c>
    </row>
    <row r="15" spans="1:21" x14ac:dyDescent="0.35">
      <c r="A15" s="46">
        <v>2041</v>
      </c>
      <c r="B15" s="46">
        <v>190.30789200000001</v>
      </c>
      <c r="C15" s="46">
        <v>75.407905999999997</v>
      </c>
      <c r="D15" s="46">
        <v>0.65046199999999998</v>
      </c>
      <c r="E15" s="46">
        <v>0.17296700000000001</v>
      </c>
      <c r="F15" s="46">
        <v>66.663818000000006</v>
      </c>
      <c r="G15" s="46">
        <v>0.74769600000000003</v>
      </c>
      <c r="H15" s="46">
        <v>0.80649300000000002</v>
      </c>
      <c r="I15" s="46">
        <v>0.81859300000000002</v>
      </c>
      <c r="J15" s="46">
        <v>1.45E-4</v>
      </c>
      <c r="K15" s="46">
        <v>335.57598899999999</v>
      </c>
      <c r="L15" s="46">
        <v>185.272369</v>
      </c>
      <c r="M15" s="46">
        <v>91.616553999999994</v>
      </c>
      <c r="N15" s="46">
        <v>0.51681500000000002</v>
      </c>
      <c r="O15" s="46">
        <v>0.81084999999999996</v>
      </c>
      <c r="P15" s="46">
        <v>13.021554999999999</v>
      </c>
      <c r="Q15" s="46">
        <v>0.65963400000000005</v>
      </c>
      <c r="R15" s="46">
        <v>0.71292500000000003</v>
      </c>
      <c r="S15" s="46">
        <v>0.66953099999999999</v>
      </c>
      <c r="T15" s="46">
        <v>1.0952500000000001</v>
      </c>
      <c r="U15" s="46">
        <v>294.37548800000002</v>
      </c>
    </row>
    <row r="16" spans="1:21" x14ac:dyDescent="0.35">
      <c r="A16" s="46">
        <v>2040</v>
      </c>
      <c r="B16" s="46">
        <v>191.45024100000001</v>
      </c>
      <c r="C16" s="46">
        <v>74.481773000000004</v>
      </c>
      <c r="D16" s="46">
        <v>0.62575700000000001</v>
      </c>
      <c r="E16" s="46">
        <v>0.169873</v>
      </c>
      <c r="F16" s="46">
        <v>63.504947999999999</v>
      </c>
      <c r="G16" s="46">
        <v>0.71929799999999999</v>
      </c>
      <c r="H16" s="46">
        <v>0.77586200000000005</v>
      </c>
      <c r="I16" s="46">
        <v>0.78750200000000004</v>
      </c>
      <c r="J16" s="46">
        <v>1.4799999999999999E-4</v>
      </c>
      <c r="K16" s="46">
        <v>332.51541099999997</v>
      </c>
      <c r="L16" s="46">
        <v>179.956909</v>
      </c>
      <c r="M16" s="46">
        <v>89.336394999999996</v>
      </c>
      <c r="N16" s="46">
        <v>0.48713899999999999</v>
      </c>
      <c r="O16" s="46">
        <v>0.78487300000000004</v>
      </c>
      <c r="P16" s="46">
        <v>12.273846000000001</v>
      </c>
      <c r="Q16" s="46">
        <v>0.621757</v>
      </c>
      <c r="R16" s="46">
        <v>0.67198800000000003</v>
      </c>
      <c r="S16" s="46">
        <v>0.63108600000000004</v>
      </c>
      <c r="T16" s="46">
        <v>1.032359</v>
      </c>
      <c r="U16" s="46">
        <v>285.79632600000002</v>
      </c>
    </row>
    <row r="17" spans="1:21" x14ac:dyDescent="0.35">
      <c r="A17" s="46">
        <v>2039</v>
      </c>
      <c r="B17" s="46">
        <v>192.19929500000001</v>
      </c>
      <c r="C17" s="46">
        <v>73.386893999999998</v>
      </c>
      <c r="D17" s="46">
        <v>0.60235700000000003</v>
      </c>
      <c r="E17" s="46">
        <v>0.16753999999999999</v>
      </c>
      <c r="F17" s="46">
        <v>61.130257</v>
      </c>
      <c r="G17" s="46">
        <v>0.69240000000000002</v>
      </c>
      <c r="H17" s="46">
        <v>0.74684899999999999</v>
      </c>
      <c r="I17" s="46">
        <v>0.75805400000000001</v>
      </c>
      <c r="J17" s="46">
        <v>1.5100000000000001E-4</v>
      </c>
      <c r="K17" s="46">
        <v>329.68374599999999</v>
      </c>
      <c r="L17" s="46">
        <v>172.862381</v>
      </c>
      <c r="M17" s="46">
        <v>86.150604000000001</v>
      </c>
      <c r="N17" s="46">
        <v>0.45412000000000002</v>
      </c>
      <c r="O17" s="46">
        <v>0.75157499999999999</v>
      </c>
      <c r="P17" s="46">
        <v>11.441903</v>
      </c>
      <c r="Q17" s="46">
        <v>0.57961300000000004</v>
      </c>
      <c r="R17" s="46">
        <v>0.62644</v>
      </c>
      <c r="S17" s="46">
        <v>0.58831</v>
      </c>
      <c r="T17" s="46">
        <v>0.96238400000000002</v>
      </c>
      <c r="U17" s="46">
        <v>274.41735799999998</v>
      </c>
    </row>
    <row r="18" spans="1:21" x14ac:dyDescent="0.35">
      <c r="A18" s="46">
        <v>2038</v>
      </c>
      <c r="B18" s="46">
        <v>192.27671799999999</v>
      </c>
      <c r="C18" s="46">
        <v>72.067085000000006</v>
      </c>
      <c r="D18" s="46">
        <v>0.57802399999999998</v>
      </c>
      <c r="E18" s="46">
        <v>0.16528499999999999</v>
      </c>
      <c r="F18" s="46">
        <v>58.660789000000001</v>
      </c>
      <c r="G18" s="46">
        <v>0.66442999999999997</v>
      </c>
      <c r="H18" s="46">
        <v>0.71667899999999995</v>
      </c>
      <c r="I18" s="46">
        <v>0.72743199999999997</v>
      </c>
      <c r="J18" s="46">
        <v>1.54E-4</v>
      </c>
      <c r="K18" s="46">
        <v>325.856628</v>
      </c>
      <c r="L18" s="46">
        <v>166.95872499999999</v>
      </c>
      <c r="M18" s="46">
        <v>83.535544999999999</v>
      </c>
      <c r="N18" s="46">
        <v>0.42568800000000001</v>
      </c>
      <c r="O18" s="46">
        <v>0.723858</v>
      </c>
      <c r="P18" s="46">
        <v>10.725541</v>
      </c>
      <c r="Q18" s="46">
        <v>0.54332400000000003</v>
      </c>
      <c r="R18" s="46">
        <v>0.58721900000000005</v>
      </c>
      <c r="S18" s="46">
        <v>0.55147699999999999</v>
      </c>
      <c r="T18" s="46">
        <v>0.90213100000000002</v>
      </c>
      <c r="U18" s="46">
        <v>264.95352200000002</v>
      </c>
    </row>
    <row r="19" spans="1:21" x14ac:dyDescent="0.35">
      <c r="A19" s="46">
        <v>2037</v>
      </c>
      <c r="B19" s="46">
        <v>192.37344400000001</v>
      </c>
      <c r="C19" s="46">
        <v>70.507216999999997</v>
      </c>
      <c r="D19" s="46">
        <v>0.55433500000000002</v>
      </c>
      <c r="E19" s="46">
        <v>0.16298799999999999</v>
      </c>
      <c r="F19" s="46">
        <v>56.256672000000002</v>
      </c>
      <c r="G19" s="46">
        <v>0.63719899999999996</v>
      </c>
      <c r="H19" s="46">
        <v>0.687307</v>
      </c>
      <c r="I19" s="46">
        <v>0.69761899999999999</v>
      </c>
      <c r="J19" s="46">
        <v>1.5699999999999999E-4</v>
      </c>
      <c r="K19" s="46">
        <v>321.876892</v>
      </c>
      <c r="L19" s="46">
        <v>164.008972</v>
      </c>
      <c r="M19" s="46">
        <v>82.382980000000003</v>
      </c>
      <c r="N19" s="46">
        <v>0.40587000000000001</v>
      </c>
      <c r="O19" s="46">
        <v>0.70925899999999997</v>
      </c>
      <c r="P19" s="46">
        <v>10.226213</v>
      </c>
      <c r="Q19" s="46">
        <v>0.51802999999999999</v>
      </c>
      <c r="R19" s="46">
        <v>0.55988099999999996</v>
      </c>
      <c r="S19" s="46">
        <v>0.52580300000000002</v>
      </c>
      <c r="T19" s="46">
        <v>0.86013200000000001</v>
      </c>
      <c r="U19" s="46">
        <v>260.19714399999998</v>
      </c>
    </row>
    <row r="20" spans="1:21" x14ac:dyDescent="0.35">
      <c r="A20" s="46">
        <v>2036</v>
      </c>
      <c r="B20" s="46">
        <v>193.81104999999999</v>
      </c>
      <c r="C20" s="46">
        <v>69.528632999999999</v>
      </c>
      <c r="D20" s="46">
        <v>0.53563700000000003</v>
      </c>
      <c r="E20" s="46">
        <v>0.161963</v>
      </c>
      <c r="F20" s="46">
        <v>54.359116</v>
      </c>
      <c r="G20" s="46">
        <v>0.61570599999999998</v>
      </c>
      <c r="H20" s="46">
        <v>0.66412400000000005</v>
      </c>
      <c r="I20" s="46">
        <v>0.67408800000000002</v>
      </c>
      <c r="J20" s="46">
        <v>1.6100000000000001E-4</v>
      </c>
      <c r="K20" s="46">
        <v>320.35043300000001</v>
      </c>
      <c r="L20" s="46">
        <v>161.44515999999999</v>
      </c>
      <c r="M20" s="46">
        <v>81.265197999999998</v>
      </c>
      <c r="N20" s="46">
        <v>0.38755899999999999</v>
      </c>
      <c r="O20" s="46">
        <v>0.69614200000000004</v>
      </c>
      <c r="P20" s="46">
        <v>9.7648379999999992</v>
      </c>
      <c r="Q20" s="46">
        <v>0.49465799999999999</v>
      </c>
      <c r="R20" s="46">
        <v>0.53462100000000001</v>
      </c>
      <c r="S20" s="46">
        <v>0.50207999999999997</v>
      </c>
      <c r="T20" s="46">
        <v>0.821326</v>
      </c>
      <c r="U20" s="46">
        <v>255.91156000000001</v>
      </c>
    </row>
    <row r="21" spans="1:21" x14ac:dyDescent="0.35">
      <c r="A21" s="46">
        <v>2035</v>
      </c>
      <c r="B21" s="46">
        <v>194.59094200000001</v>
      </c>
      <c r="C21" s="46">
        <v>68.357330000000005</v>
      </c>
      <c r="D21" s="46">
        <v>0.51601799999999998</v>
      </c>
      <c r="E21" s="46">
        <v>0.16048499999999999</v>
      </c>
      <c r="F21" s="46">
        <v>52.368079999999999</v>
      </c>
      <c r="G21" s="46">
        <v>0.59315399999999996</v>
      </c>
      <c r="H21" s="46">
        <v>0.63979900000000001</v>
      </c>
      <c r="I21" s="46">
        <v>0.64939800000000003</v>
      </c>
      <c r="J21" s="46">
        <v>1.65E-4</v>
      </c>
      <c r="K21" s="46">
        <v>317.875427</v>
      </c>
      <c r="L21" s="46">
        <v>156.659775</v>
      </c>
      <c r="M21" s="46">
        <v>78.970878999999996</v>
      </c>
      <c r="N21" s="46">
        <v>0.36474600000000001</v>
      </c>
      <c r="O21" s="46">
        <v>0.67355500000000001</v>
      </c>
      <c r="P21" s="46">
        <v>9.1900469999999999</v>
      </c>
      <c r="Q21" s="46">
        <v>0.46554099999999998</v>
      </c>
      <c r="R21" s="46">
        <v>0.50315200000000004</v>
      </c>
      <c r="S21" s="46">
        <v>0.472526</v>
      </c>
      <c r="T21" s="46">
        <v>0.77298</v>
      </c>
      <c r="U21" s="46">
        <v>248.073227</v>
      </c>
    </row>
    <row r="22" spans="1:21" x14ac:dyDescent="0.35">
      <c r="A22" s="46">
        <v>2034</v>
      </c>
      <c r="B22" s="46">
        <v>193.70794699999999</v>
      </c>
      <c r="C22" s="46">
        <v>66.619422999999998</v>
      </c>
      <c r="D22" s="46">
        <v>0.49300300000000002</v>
      </c>
      <c r="E22" s="46">
        <v>0.157724</v>
      </c>
      <c r="F22" s="46">
        <v>50.032466999999997</v>
      </c>
      <c r="G22" s="46">
        <v>0.56669999999999998</v>
      </c>
      <c r="H22" s="46">
        <v>0.61126400000000003</v>
      </c>
      <c r="I22" s="46">
        <v>0.62043499999999996</v>
      </c>
      <c r="J22" s="46">
        <v>1.6699999999999999E-4</v>
      </c>
      <c r="K22" s="46">
        <v>312.80914300000001</v>
      </c>
      <c r="L22" s="46">
        <v>151.96386699999999</v>
      </c>
      <c r="M22" s="46">
        <v>76.598495</v>
      </c>
      <c r="N22" s="46">
        <v>0.34300000000000003</v>
      </c>
      <c r="O22" s="46">
        <v>0.65218399999999999</v>
      </c>
      <c r="P22" s="46">
        <v>8.6421480000000006</v>
      </c>
      <c r="Q22" s="46">
        <v>0.43778600000000001</v>
      </c>
      <c r="R22" s="46">
        <v>0.47315400000000002</v>
      </c>
      <c r="S22" s="46">
        <v>0.444355</v>
      </c>
      <c r="T22" s="46">
        <v>0.72689499999999996</v>
      </c>
      <c r="U22" s="46">
        <v>240.281891</v>
      </c>
    </row>
    <row r="23" spans="1:21" x14ac:dyDescent="0.35">
      <c r="A23" s="46">
        <v>2033</v>
      </c>
      <c r="B23" s="46">
        <v>193.40211500000001</v>
      </c>
      <c r="C23" s="46">
        <v>65.216812000000004</v>
      </c>
      <c r="D23" s="46">
        <v>0.47218100000000002</v>
      </c>
      <c r="E23" s="46">
        <v>0.15541199999999999</v>
      </c>
      <c r="F23" s="46">
        <v>47.615958999999997</v>
      </c>
      <c r="G23" s="46">
        <v>0.54276400000000002</v>
      </c>
      <c r="H23" s="46">
        <v>0.58544600000000002</v>
      </c>
      <c r="I23" s="46">
        <v>0.59423000000000004</v>
      </c>
      <c r="J23" s="46">
        <v>1.7000000000000001E-4</v>
      </c>
      <c r="K23" s="46">
        <v>308.58505200000002</v>
      </c>
      <c r="L23" s="46">
        <v>148.244675</v>
      </c>
      <c r="M23" s="46">
        <v>74.734939999999995</v>
      </c>
      <c r="N23" s="46">
        <v>0.32441700000000001</v>
      </c>
      <c r="O23" s="46">
        <v>0.63479699999999994</v>
      </c>
      <c r="P23" s="46">
        <v>8.1739460000000008</v>
      </c>
      <c r="Q23" s="46">
        <v>0.41406799999999999</v>
      </c>
      <c r="R23" s="46">
        <v>0.44751999999999997</v>
      </c>
      <c r="S23" s="46">
        <v>0.42028100000000002</v>
      </c>
      <c r="T23" s="46">
        <v>0.68751499999999999</v>
      </c>
      <c r="U23" s="46">
        <v>234.08216899999999</v>
      </c>
    </row>
    <row r="24" spans="1:21" x14ac:dyDescent="0.35">
      <c r="A24" s="46">
        <v>2032</v>
      </c>
      <c r="B24" s="46">
        <v>193.21283</v>
      </c>
      <c r="C24" s="46">
        <v>63.795490000000001</v>
      </c>
      <c r="D24" s="46">
        <v>0.45240000000000002</v>
      </c>
      <c r="E24" s="46">
        <v>0.15320500000000001</v>
      </c>
      <c r="F24" s="46">
        <v>45.263236999999997</v>
      </c>
      <c r="G24" s="46">
        <v>0.52002700000000002</v>
      </c>
      <c r="H24" s="46">
        <v>0.560921</v>
      </c>
      <c r="I24" s="46">
        <v>0.56933699999999998</v>
      </c>
      <c r="J24" s="46">
        <v>1.73E-4</v>
      </c>
      <c r="K24" s="46">
        <v>304.52761800000002</v>
      </c>
      <c r="L24" s="46">
        <v>144.37342799999999</v>
      </c>
      <c r="M24" s="46">
        <v>72.775604000000001</v>
      </c>
      <c r="N24" s="46">
        <v>0.30631199999999997</v>
      </c>
      <c r="O24" s="46">
        <v>0.61636500000000005</v>
      </c>
      <c r="P24" s="46">
        <v>7.7177720000000001</v>
      </c>
      <c r="Q24" s="46">
        <v>0.39095999999999997</v>
      </c>
      <c r="R24" s="46">
        <v>0.422545</v>
      </c>
      <c r="S24" s="46">
        <v>0.39682600000000001</v>
      </c>
      <c r="T24" s="46">
        <v>0.649146</v>
      </c>
      <c r="U24" s="46">
        <v>227.648956</v>
      </c>
    </row>
    <row r="25" spans="1:21" x14ac:dyDescent="0.35">
      <c r="A25" s="46">
        <v>2031</v>
      </c>
      <c r="B25" s="46">
        <v>192.50157200000001</v>
      </c>
      <c r="C25" s="46">
        <v>62.242939</v>
      </c>
      <c r="D25" s="46">
        <v>0.43269800000000003</v>
      </c>
      <c r="E25" s="46">
        <v>0.150783</v>
      </c>
      <c r="F25" s="46">
        <v>43.097050000000003</v>
      </c>
      <c r="G25" s="46">
        <v>0.49737999999999999</v>
      </c>
      <c r="H25" s="46">
        <v>0.536493</v>
      </c>
      <c r="I25" s="46">
        <v>0.54454199999999997</v>
      </c>
      <c r="J25" s="46">
        <v>1.74E-4</v>
      </c>
      <c r="K25" s="46">
        <v>300.003601</v>
      </c>
      <c r="L25" s="46">
        <v>140.22210699999999</v>
      </c>
      <c r="M25" s="46">
        <v>70.691063</v>
      </c>
      <c r="N25" s="46">
        <v>0.28846699999999997</v>
      </c>
      <c r="O25" s="46">
        <v>0.59699899999999995</v>
      </c>
      <c r="P25" s="46">
        <v>7.268141</v>
      </c>
      <c r="Q25" s="46">
        <v>0.36818299999999998</v>
      </c>
      <c r="R25" s="46">
        <v>0.397928</v>
      </c>
      <c r="S25" s="46">
        <v>0.37370700000000001</v>
      </c>
      <c r="T25" s="46">
        <v>0.61132699999999995</v>
      </c>
      <c r="U25" s="46">
        <v>220.81791699999999</v>
      </c>
    </row>
    <row r="26" spans="1:21" x14ac:dyDescent="0.35">
      <c r="A26" s="46">
        <v>2030</v>
      </c>
      <c r="B26" s="46">
        <v>192.29011499999999</v>
      </c>
      <c r="C26" s="46">
        <v>60.703434000000001</v>
      </c>
      <c r="D26" s="46">
        <v>0.415188</v>
      </c>
      <c r="E26" s="46">
        <v>0.14888999999999999</v>
      </c>
      <c r="F26" s="46">
        <v>41.426582000000003</v>
      </c>
      <c r="G26" s="46">
        <v>0.47725200000000001</v>
      </c>
      <c r="H26" s="46">
        <v>0.51478199999999996</v>
      </c>
      <c r="I26" s="46">
        <v>0.52250600000000003</v>
      </c>
      <c r="J26" s="46">
        <v>1.75E-4</v>
      </c>
      <c r="K26" s="46">
        <v>296.49893200000002</v>
      </c>
      <c r="L26" s="46">
        <v>138.25938400000001</v>
      </c>
      <c r="M26" s="46">
        <v>69.727844000000005</v>
      </c>
      <c r="N26" s="46">
        <v>0.27582400000000001</v>
      </c>
      <c r="O26" s="46">
        <v>0.58718000000000004</v>
      </c>
      <c r="P26" s="46">
        <v>6.9495969999999998</v>
      </c>
      <c r="Q26" s="46">
        <v>0.35204600000000003</v>
      </c>
      <c r="R26" s="46">
        <v>0.38048799999999999</v>
      </c>
      <c r="S26" s="46">
        <v>0.35732799999999998</v>
      </c>
      <c r="T26" s="46">
        <v>0.584534</v>
      </c>
      <c r="U26" s="46">
        <v>217.47422800000001</v>
      </c>
    </row>
    <row r="27" spans="1:21" x14ac:dyDescent="0.35">
      <c r="A27" s="46">
        <v>2029</v>
      </c>
      <c r="B27" s="46">
        <v>193.46637000000001</v>
      </c>
      <c r="C27" s="46">
        <v>59.902965999999999</v>
      </c>
      <c r="D27" s="46">
        <v>0.40217999999999998</v>
      </c>
      <c r="E27" s="46">
        <v>0.14843200000000001</v>
      </c>
      <c r="F27" s="46">
        <v>40.438293000000002</v>
      </c>
      <c r="G27" s="46">
        <v>0.46229900000000002</v>
      </c>
      <c r="H27" s="46">
        <v>0.49865300000000001</v>
      </c>
      <c r="I27" s="46">
        <v>0.506135</v>
      </c>
      <c r="J27" s="46">
        <v>1.7699999999999999E-4</v>
      </c>
      <c r="K27" s="46">
        <v>295.82556199999999</v>
      </c>
      <c r="L27" s="46">
        <v>138.073395</v>
      </c>
      <c r="M27" s="46">
        <v>69.592879999999994</v>
      </c>
      <c r="N27" s="46">
        <v>0.26708900000000002</v>
      </c>
      <c r="O27" s="46">
        <v>0.585642</v>
      </c>
      <c r="P27" s="46">
        <v>6.7641489999999997</v>
      </c>
      <c r="Q27" s="46">
        <v>0.34089700000000001</v>
      </c>
      <c r="R27" s="46">
        <v>0.36843799999999999</v>
      </c>
      <c r="S27" s="46">
        <v>0.34601199999999999</v>
      </c>
      <c r="T27" s="46">
        <v>0.56602200000000003</v>
      </c>
      <c r="U27" s="46">
        <v>216.90455600000001</v>
      </c>
    </row>
    <row r="28" spans="1:21" x14ac:dyDescent="0.35">
      <c r="A28" s="46">
        <v>2028</v>
      </c>
      <c r="B28" s="46">
        <v>192.70813000000001</v>
      </c>
      <c r="C28" s="46">
        <v>58.327072000000001</v>
      </c>
      <c r="D28" s="46">
        <v>0.38459199999999999</v>
      </c>
      <c r="E28" s="46">
        <v>0.146093</v>
      </c>
      <c r="F28" s="46">
        <v>38.406609000000003</v>
      </c>
      <c r="G28" s="46">
        <v>0.442083</v>
      </c>
      <c r="H28" s="46">
        <v>0.47684700000000002</v>
      </c>
      <c r="I28" s="46">
        <v>0.48400199999999999</v>
      </c>
      <c r="J28" s="46">
        <v>1.7699999999999999E-4</v>
      </c>
      <c r="K28" s="46">
        <v>291.37560999999999</v>
      </c>
      <c r="L28" s="46">
        <v>138.36944600000001</v>
      </c>
      <c r="M28" s="46">
        <v>69.762978000000004</v>
      </c>
      <c r="N28" s="46">
        <v>0.25964300000000001</v>
      </c>
      <c r="O28" s="46">
        <v>0.586395</v>
      </c>
      <c r="P28" s="46">
        <v>6.6288530000000003</v>
      </c>
      <c r="Q28" s="46">
        <v>0.33139400000000002</v>
      </c>
      <c r="R28" s="46">
        <v>0.35816700000000001</v>
      </c>
      <c r="S28" s="46">
        <v>0.336366</v>
      </c>
      <c r="T28" s="46">
        <v>0.55024300000000004</v>
      </c>
      <c r="U28" s="46">
        <v>217.18345600000001</v>
      </c>
    </row>
    <row r="29" spans="1:21" x14ac:dyDescent="0.35">
      <c r="A29" s="46">
        <v>2027</v>
      </c>
      <c r="B29" s="46">
        <v>191.041031</v>
      </c>
      <c r="C29" s="46">
        <v>56.316150999999998</v>
      </c>
      <c r="D29" s="46">
        <v>0.36676199999999998</v>
      </c>
      <c r="E29" s="46">
        <v>0.14341400000000001</v>
      </c>
      <c r="F29" s="46">
        <v>36.997703999999999</v>
      </c>
      <c r="G29" s="46">
        <v>0.42158699999999999</v>
      </c>
      <c r="H29" s="46">
        <v>0.45473999999999998</v>
      </c>
      <c r="I29" s="46">
        <v>0.461563</v>
      </c>
      <c r="J29" s="46">
        <v>1.76E-4</v>
      </c>
      <c r="K29" s="46">
        <v>286.20315599999998</v>
      </c>
      <c r="L29" s="46">
        <v>141.33781400000001</v>
      </c>
      <c r="M29" s="46">
        <v>71.102187999999998</v>
      </c>
      <c r="N29" s="46">
        <v>0.25709300000000002</v>
      </c>
      <c r="O29" s="46">
        <v>0.598055</v>
      </c>
      <c r="P29" s="46">
        <v>6.6461800000000002</v>
      </c>
      <c r="Q29" s="46">
        <v>0.32813900000000001</v>
      </c>
      <c r="R29" s="46">
        <v>0.35464899999999999</v>
      </c>
      <c r="S29" s="46">
        <v>0.333063</v>
      </c>
      <c r="T29" s="46">
        <v>0.54483899999999996</v>
      </c>
      <c r="U29" s="46">
        <v>221.50202899999999</v>
      </c>
    </row>
    <row r="30" spans="1:21" x14ac:dyDescent="0.35">
      <c r="A30" s="46">
        <v>2026</v>
      </c>
      <c r="B30" s="46">
        <v>193.94555700000001</v>
      </c>
      <c r="C30" s="46">
        <v>55.909843000000002</v>
      </c>
      <c r="D30" s="46">
        <v>0.35781400000000002</v>
      </c>
      <c r="E30" s="46">
        <v>0.14452699999999999</v>
      </c>
      <c r="F30" s="46">
        <v>35.934238000000001</v>
      </c>
      <c r="G30" s="46">
        <v>0.411302</v>
      </c>
      <c r="H30" s="46">
        <v>0.44364599999999998</v>
      </c>
      <c r="I30" s="46">
        <v>0.45030199999999998</v>
      </c>
      <c r="J30" s="46">
        <v>1.7799999999999999E-4</v>
      </c>
      <c r="K30" s="46">
        <v>287.59738199999998</v>
      </c>
      <c r="L30" s="46">
        <v>147.682907</v>
      </c>
      <c r="M30" s="46">
        <v>74.008094999999997</v>
      </c>
      <c r="N30" s="46">
        <v>0.26027600000000001</v>
      </c>
      <c r="O30" s="46">
        <v>0.62362399999999996</v>
      </c>
      <c r="P30" s="46">
        <v>6.8170840000000004</v>
      </c>
      <c r="Q30" s="46">
        <v>0.332202</v>
      </c>
      <c r="R30" s="46">
        <v>0.35904000000000003</v>
      </c>
      <c r="S30" s="46">
        <v>0.33718700000000001</v>
      </c>
      <c r="T30" s="46">
        <v>0.55158499999999999</v>
      </c>
      <c r="U30" s="46">
        <v>230.97200000000001</v>
      </c>
    </row>
    <row r="31" spans="1:21" x14ac:dyDescent="0.35">
      <c r="A31" s="46">
        <v>2025</v>
      </c>
      <c r="B31" s="46">
        <v>193.86938499999999</v>
      </c>
      <c r="C31" s="46">
        <v>54.672806000000001</v>
      </c>
      <c r="D31" s="46">
        <v>0.34393200000000002</v>
      </c>
      <c r="E31" s="46">
        <v>0.14356099999999999</v>
      </c>
      <c r="F31" s="46">
        <v>34.448101000000001</v>
      </c>
      <c r="G31" s="46">
        <v>0.395345</v>
      </c>
      <c r="H31" s="46">
        <v>0.42643399999999998</v>
      </c>
      <c r="I31" s="46">
        <v>0.43283199999999999</v>
      </c>
      <c r="J31" s="46">
        <v>1.7699999999999999E-4</v>
      </c>
      <c r="K31" s="46">
        <v>284.73254400000002</v>
      </c>
      <c r="L31" s="46">
        <v>148.109756</v>
      </c>
      <c r="M31" s="46">
        <v>73.745536999999999</v>
      </c>
      <c r="N31" s="46">
        <v>0.25270799999999999</v>
      </c>
      <c r="O31" s="46">
        <v>0.62365400000000004</v>
      </c>
      <c r="P31" s="46">
        <v>6.7173470000000002</v>
      </c>
      <c r="Q31" s="46">
        <v>0.322542</v>
      </c>
      <c r="R31" s="46">
        <v>0.34860000000000002</v>
      </c>
      <c r="S31" s="46">
        <v>0.32738099999999998</v>
      </c>
      <c r="T31" s="46">
        <v>0.53554500000000005</v>
      </c>
      <c r="U31" s="46">
        <v>230.983047</v>
      </c>
    </row>
    <row r="32" spans="1:21" x14ac:dyDescent="0.35">
      <c r="A32" s="46">
        <v>2024</v>
      </c>
      <c r="B32" s="46">
        <v>187.83528100000001</v>
      </c>
      <c r="C32" s="46">
        <v>51.582748000000002</v>
      </c>
      <c r="D32" s="46">
        <v>0.32085599999999997</v>
      </c>
      <c r="E32" s="46">
        <v>0.138493</v>
      </c>
      <c r="F32" s="46">
        <v>32.549633</v>
      </c>
      <c r="G32" s="46">
        <v>0.36881900000000001</v>
      </c>
      <c r="H32" s="46">
        <v>0.39782299999999998</v>
      </c>
      <c r="I32" s="46">
        <v>0.40379100000000001</v>
      </c>
      <c r="J32" s="46">
        <v>1.7100000000000001E-4</v>
      </c>
      <c r="K32" s="46">
        <v>273.59762599999999</v>
      </c>
      <c r="L32" s="46">
        <v>142.74681100000001</v>
      </c>
      <c r="M32" s="46">
        <v>71.053955000000002</v>
      </c>
      <c r="N32" s="46">
        <v>0.23633899999999999</v>
      </c>
      <c r="O32" s="46">
        <v>0.60075699999999999</v>
      </c>
      <c r="P32" s="46">
        <v>6.4301469999999998</v>
      </c>
      <c r="Q32" s="46">
        <v>0.30164999999999997</v>
      </c>
      <c r="R32" s="46">
        <v>0.32602100000000001</v>
      </c>
      <c r="S32" s="46">
        <v>0.306176</v>
      </c>
      <c r="T32" s="46">
        <v>0.500857</v>
      </c>
      <c r="U32" s="46">
        <v>222.50271599999999</v>
      </c>
    </row>
    <row r="33" spans="1:21" x14ac:dyDescent="0.35">
      <c r="A33" s="46">
        <v>2023</v>
      </c>
      <c r="B33" s="46">
        <v>180.52432300000001</v>
      </c>
      <c r="C33" s="46">
        <v>48.275089000000001</v>
      </c>
      <c r="D33" s="46">
        <v>0.296933</v>
      </c>
      <c r="E33" s="46">
        <v>0.132655</v>
      </c>
      <c r="F33" s="46">
        <v>30.481784999999999</v>
      </c>
      <c r="G33" s="46">
        <v>0.34132000000000001</v>
      </c>
      <c r="H33" s="46">
        <v>0.36816100000000002</v>
      </c>
      <c r="I33" s="46">
        <v>0.37368499999999999</v>
      </c>
      <c r="J33" s="46">
        <v>1.64E-4</v>
      </c>
      <c r="K33" s="46">
        <v>260.79406699999998</v>
      </c>
      <c r="L33" s="46">
        <v>134.36882</v>
      </c>
      <c r="M33" s="46">
        <v>67.480025999999995</v>
      </c>
      <c r="N33" s="46">
        <v>0.216553</v>
      </c>
      <c r="O33" s="46">
        <v>0.56697600000000004</v>
      </c>
      <c r="P33" s="46">
        <v>6.0439889999999998</v>
      </c>
      <c r="Q33" s="46">
        <v>0.27639599999999998</v>
      </c>
      <c r="R33" s="46">
        <v>0.29872599999999999</v>
      </c>
      <c r="S33" s="46">
        <v>0.28054299999999999</v>
      </c>
      <c r="T33" s="46">
        <v>0.458926</v>
      </c>
      <c r="U33" s="46">
        <v>209.99099699999999</v>
      </c>
    </row>
    <row r="34" spans="1:21" x14ac:dyDescent="0.35">
      <c r="A34" s="46">
        <v>2022</v>
      </c>
      <c r="B34" s="46">
        <v>174.73065199999999</v>
      </c>
      <c r="C34" s="46">
        <v>45.466510999999997</v>
      </c>
      <c r="D34" s="46">
        <v>0.276916</v>
      </c>
      <c r="E34" s="46">
        <v>0.12817400000000001</v>
      </c>
      <c r="F34" s="46">
        <v>28.895914000000001</v>
      </c>
      <c r="G34" s="46">
        <v>0.318909</v>
      </c>
      <c r="H34" s="46">
        <v>0.34334100000000001</v>
      </c>
      <c r="I34" s="46">
        <v>0.348493</v>
      </c>
      <c r="J34" s="46">
        <v>1.5799999999999999E-4</v>
      </c>
      <c r="K34" s="46">
        <v>250.50907900000001</v>
      </c>
      <c r="L34" s="46">
        <v>122.007324</v>
      </c>
      <c r="M34" s="46">
        <v>61.584063999999998</v>
      </c>
      <c r="N34" s="46">
        <v>0.19117899999999999</v>
      </c>
      <c r="O34" s="46">
        <v>0.51820900000000003</v>
      </c>
      <c r="P34" s="46">
        <v>5.4856290000000003</v>
      </c>
      <c r="Q34" s="46">
        <v>0.24444199999999999</v>
      </c>
      <c r="R34" s="46">
        <v>0.26372400000000001</v>
      </c>
      <c r="S34" s="46">
        <v>0.247671</v>
      </c>
      <c r="T34" s="46">
        <v>0.40515200000000001</v>
      </c>
      <c r="U34" s="46">
        <v>190.94740300000001</v>
      </c>
    </row>
    <row r="35" spans="1:21" x14ac:dyDescent="0.35">
      <c r="A35" s="46">
        <v>2021</v>
      </c>
      <c r="B35" s="46">
        <v>162.874405</v>
      </c>
      <c r="C35" s="46">
        <v>41.152985000000001</v>
      </c>
      <c r="D35" s="46">
        <v>0.24865499999999999</v>
      </c>
      <c r="E35" s="46">
        <v>0.11931600000000001</v>
      </c>
      <c r="F35" s="46">
        <v>26.385145000000001</v>
      </c>
      <c r="G35" s="46">
        <v>0.28985699999999998</v>
      </c>
      <c r="H35" s="46">
        <v>0.30830200000000002</v>
      </c>
      <c r="I35" s="46">
        <v>0.31292700000000001</v>
      </c>
      <c r="J35" s="46">
        <v>1.47E-4</v>
      </c>
      <c r="K35" s="46">
        <v>231.69172699999999</v>
      </c>
      <c r="L35" s="46">
        <v>101.57009100000001</v>
      </c>
      <c r="M35" s="46">
        <v>51.533301999999999</v>
      </c>
      <c r="N35" s="46">
        <v>0.154755</v>
      </c>
      <c r="O35" s="46">
        <v>0.43498399999999998</v>
      </c>
      <c r="P35" s="46">
        <v>4.569261</v>
      </c>
      <c r="Q35" s="46">
        <v>0.19970599999999999</v>
      </c>
      <c r="R35" s="46">
        <v>0.213477</v>
      </c>
      <c r="S35" s="46">
        <v>0.200484</v>
      </c>
      <c r="T35" s="46">
        <v>0.32795999999999997</v>
      </c>
      <c r="U35" s="46">
        <v>159.204025</v>
      </c>
    </row>
    <row r="36" spans="1:21" x14ac:dyDescent="0.35">
      <c r="A36" s="46">
        <v>2020</v>
      </c>
      <c r="B36" s="46">
        <v>147.36698899999999</v>
      </c>
      <c r="C36" s="46">
        <v>36.340527000000002</v>
      </c>
      <c r="D36" s="46">
        <v>0.21667700000000001</v>
      </c>
      <c r="E36" s="46">
        <v>0.10786</v>
      </c>
      <c r="F36" s="46">
        <v>23.123978000000001</v>
      </c>
      <c r="G36" s="46">
        <v>0.25462099999999999</v>
      </c>
      <c r="H36" s="46">
        <v>0.26865299999999998</v>
      </c>
      <c r="I36" s="46">
        <v>0.27268399999999998</v>
      </c>
      <c r="J36" s="46">
        <v>1.3200000000000001E-4</v>
      </c>
      <c r="K36" s="46">
        <v>207.952133</v>
      </c>
      <c r="L36" s="46">
        <v>91.140923000000001</v>
      </c>
      <c r="M36" s="46">
        <v>46.458106999999998</v>
      </c>
      <c r="N36" s="46">
        <v>0.13500999999999999</v>
      </c>
      <c r="O36" s="46">
        <v>0.39564199999999999</v>
      </c>
      <c r="P36" s="46">
        <v>4.1055859999999997</v>
      </c>
      <c r="Q36" s="46">
        <v>0.175927</v>
      </c>
      <c r="R36" s="46">
        <v>0.18624099999999999</v>
      </c>
      <c r="S36" s="46">
        <v>0.174905</v>
      </c>
      <c r="T36" s="46">
        <v>0.28611700000000001</v>
      </c>
      <c r="U36" s="46">
        <v>143.05848700000001</v>
      </c>
    </row>
    <row r="37" spans="1:21" x14ac:dyDescent="0.35">
      <c r="A37" s="46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defaultColWidth="8.81640625" defaultRowHeight="14.5" x14ac:dyDescent="0.35"/>
  <cols>
    <col min="1" max="1" width="20.81640625" customWidth="1"/>
    <col min="2" max="2" width="23.453125" customWidth="1"/>
    <col min="3" max="3" width="19" customWidth="1"/>
    <col min="4" max="4" width="17.81640625" customWidth="1"/>
    <col min="5" max="5" width="14" customWidth="1"/>
    <col min="6" max="6" width="10.81640625" bestFit="1" customWidth="1"/>
  </cols>
  <sheetData>
    <row r="1" spans="1:5" x14ac:dyDescent="0.35">
      <c r="B1" s="42" t="s">
        <v>102</v>
      </c>
    </row>
    <row r="2" spans="1:5" x14ac:dyDescent="0.35">
      <c r="A2" t="s">
        <v>100</v>
      </c>
      <c r="B2" s="41">
        <v>0</v>
      </c>
    </row>
    <row r="4" spans="1:5" x14ac:dyDescent="0.35">
      <c r="B4" t="s">
        <v>101</v>
      </c>
    </row>
    <row r="5" spans="1:5" x14ac:dyDescent="0.35">
      <c r="A5" t="s">
        <v>100</v>
      </c>
      <c r="B5" s="40" t="e">
        <f>#REF!*#REF!+#REF!*#REF!+#REF!*#REF!</f>
        <v>#REF!</v>
      </c>
      <c r="C5" s="4"/>
      <c r="D5" s="4"/>
    </row>
    <row r="8" spans="1:5" x14ac:dyDescent="0.35">
      <c r="A8" s="37" t="s">
        <v>99</v>
      </c>
      <c r="B8" s="37"/>
      <c r="C8" s="37"/>
      <c r="D8" s="37"/>
      <c r="E8" s="37"/>
    </row>
    <row r="9" spans="1:5" x14ac:dyDescent="0.35">
      <c r="A9" t="s">
        <v>98</v>
      </c>
      <c r="B9" s="39"/>
    </row>
    <row r="10" spans="1:5" x14ac:dyDescent="0.35">
      <c r="A10" s="37" t="s">
        <v>97</v>
      </c>
      <c r="B10" s="37"/>
      <c r="C10" s="37"/>
      <c r="D10" s="36"/>
      <c r="E10" s="37" t="s">
        <v>173</v>
      </c>
    </row>
    <row r="11" spans="1:5" x14ac:dyDescent="0.35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35">
      <c r="A13" s="1" t="s">
        <v>95</v>
      </c>
    </row>
    <row r="14" spans="1:5" x14ac:dyDescent="0.35">
      <c r="A14" t="s">
        <v>90</v>
      </c>
    </row>
    <row r="15" spans="1:5" x14ac:dyDescent="0.35">
      <c r="A15" s="35" t="s">
        <v>86</v>
      </c>
      <c r="B15" s="34">
        <f>D25</f>
        <v>124864</v>
      </c>
    </row>
    <row r="17" spans="1:4" x14ac:dyDescent="0.35">
      <c r="A17" s="1" t="s">
        <v>94</v>
      </c>
    </row>
    <row r="18" spans="1:4" x14ac:dyDescent="0.35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35">
      <c r="A20" s="1" t="s">
        <v>93</v>
      </c>
      <c r="B20">
        <f>'EV freight truck batteries'!$E$38</f>
        <v>173.8</v>
      </c>
      <c r="C20" t="s">
        <v>92</v>
      </c>
    </row>
    <row r="23" spans="1:4" x14ac:dyDescent="0.35">
      <c r="A23" s="1" t="s">
        <v>91</v>
      </c>
    </row>
    <row r="24" spans="1:4" x14ac:dyDescent="0.35">
      <c r="A24" t="s">
        <v>90</v>
      </c>
      <c r="D24" t="s">
        <v>89</v>
      </c>
    </row>
    <row r="25" spans="1:4" x14ac:dyDescent="0.35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defaultColWidth="8.81640625" defaultRowHeight="14.5" x14ac:dyDescent="0.35"/>
  <cols>
    <col min="1" max="1" width="17.81640625" customWidth="1"/>
    <col min="3" max="3" width="10.81640625" bestFit="1" customWidth="1"/>
    <col min="4" max="4" width="12.453125" customWidth="1"/>
  </cols>
  <sheetData>
    <row r="1" spans="1:7" x14ac:dyDescent="0.35">
      <c r="A1" t="s">
        <v>123</v>
      </c>
    </row>
    <row r="2" spans="1:7" x14ac:dyDescent="0.35">
      <c r="A2" t="s">
        <v>122</v>
      </c>
    </row>
    <row r="4" spans="1:7" x14ac:dyDescent="0.35">
      <c r="A4" t="s">
        <v>121</v>
      </c>
    </row>
    <row r="5" spans="1:7" x14ac:dyDescent="0.35">
      <c r="A5" t="s">
        <v>120</v>
      </c>
    </row>
    <row r="6" spans="1:7" x14ac:dyDescent="0.35">
      <c r="A6" s="44">
        <v>43004</v>
      </c>
    </row>
    <row r="7" spans="1:7" x14ac:dyDescent="0.35">
      <c r="A7" t="s">
        <v>119</v>
      </c>
    </row>
    <row r="9" spans="1:7" x14ac:dyDescent="0.35">
      <c r="A9" s="37" t="s">
        <v>93</v>
      </c>
      <c r="B9" s="36"/>
      <c r="C9" s="36"/>
      <c r="D9" s="36"/>
      <c r="E9" s="36"/>
      <c r="F9" s="36"/>
      <c r="G9" s="36"/>
    </row>
    <row r="10" spans="1:7" x14ac:dyDescent="0.35">
      <c r="A10" s="34">
        <v>154</v>
      </c>
      <c r="B10" t="s">
        <v>118</v>
      </c>
      <c r="C10" t="s">
        <v>117</v>
      </c>
    </row>
    <row r="11" spans="1:7" x14ac:dyDescent="0.35">
      <c r="A11" s="34"/>
    </row>
    <row r="12" spans="1:7" x14ac:dyDescent="0.35">
      <c r="A12" t="s">
        <v>116</v>
      </c>
    </row>
    <row r="13" spans="1:7" x14ac:dyDescent="0.35">
      <c r="A13" t="s">
        <v>115</v>
      </c>
    </row>
    <row r="14" spans="1:7" x14ac:dyDescent="0.35">
      <c r="A14" s="44">
        <v>43802</v>
      </c>
    </row>
    <row r="15" spans="1:7" x14ac:dyDescent="0.35">
      <c r="A15" s="43" t="s">
        <v>114</v>
      </c>
    </row>
    <row r="17" spans="1:7" x14ac:dyDescent="0.35">
      <c r="A17" s="37" t="s">
        <v>113</v>
      </c>
      <c r="B17" s="37"/>
      <c r="C17" s="37"/>
      <c r="D17" s="37"/>
      <c r="E17" s="37"/>
      <c r="F17" s="37"/>
      <c r="G17" s="37"/>
    </row>
    <row r="18" spans="1:7" x14ac:dyDescent="0.35">
      <c r="A18" t="s">
        <v>90</v>
      </c>
    </row>
    <row r="19" spans="1:7" ht="58" x14ac:dyDescent="0.35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35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35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35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35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35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35">
      <c r="A25" s="35"/>
    </row>
    <row r="26" spans="1:7" x14ac:dyDescent="0.35">
      <c r="A26" t="s">
        <v>90</v>
      </c>
    </row>
    <row r="27" spans="1:7" x14ac:dyDescent="0.35">
      <c r="B27" t="s">
        <v>111</v>
      </c>
      <c r="C27" t="s">
        <v>110</v>
      </c>
      <c r="D27" t="s">
        <v>109</v>
      </c>
      <c r="E27" t="s">
        <v>89</v>
      </c>
    </row>
    <row r="28" spans="1:7" x14ac:dyDescent="0.35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35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35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35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35">
      <c r="A32" s="35" t="s">
        <v>108</v>
      </c>
      <c r="B32">
        <v>400</v>
      </c>
      <c r="E32">
        <f>B32</f>
        <v>400</v>
      </c>
    </row>
    <row r="34" spans="1:7" x14ac:dyDescent="0.35">
      <c r="A34" s="37" t="s">
        <v>107</v>
      </c>
      <c r="B34" s="36"/>
      <c r="C34" s="36"/>
      <c r="D34" s="36"/>
      <c r="E34" s="36"/>
      <c r="F34" s="36"/>
      <c r="G34" s="36"/>
    </row>
    <row r="36" spans="1:7" x14ac:dyDescent="0.35">
      <c r="A36" t="s">
        <v>90</v>
      </c>
    </row>
    <row r="37" spans="1:7" x14ac:dyDescent="0.35">
      <c r="E37" t="s">
        <v>106</v>
      </c>
    </row>
    <row r="38" spans="1:7" x14ac:dyDescent="0.35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35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35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35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35">
      <c r="A43" s="35" t="s">
        <v>105</v>
      </c>
      <c r="B43">
        <v>201351</v>
      </c>
    </row>
    <row r="45" spans="1:7" x14ac:dyDescent="0.35">
      <c r="A45" t="s">
        <v>104</v>
      </c>
    </row>
    <row r="46" spans="1:7" x14ac:dyDescent="0.35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defaultRowHeight="14.5" x14ac:dyDescent="0.35"/>
  <cols>
    <col min="1" max="1" width="13.90625" customWidth="1"/>
    <col min="2" max="2" width="13.1796875" customWidth="1"/>
  </cols>
  <sheetData>
    <row r="1" spans="1:33" ht="29" x14ac:dyDescent="0.35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35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35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35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35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35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AEO Data</vt:lpstr>
      <vt:lpstr>Psgr LDV Calculations</vt:lpstr>
      <vt:lpstr>Freight LDVs</vt:lpstr>
      <vt:lpstr>Table 44</vt:lpstr>
      <vt:lpstr>Table 49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2016-03-04T00:30:44Z</dcterms:created>
  <dcterms:modified xsi:type="dcterms:W3CDTF">2021-08-30T22:37:48Z</dcterms:modified>
</cp:coreProperties>
</file>